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workbookProtection workbookAlgorithmName="SHA-512" workbookHashValue="0KLZ8e7zORsZcZd8Fx3Mr10tl9GD4CJDW3zlp8soFEAk2Nk9sa9wNjL2NTAFNJS6dWN6diAMKkDTEMOcRtWhOw==" workbookSaltValue="/s187pJxNPI/n58KZeA7Ng==" workbookSpinCount="100000" lockStructure="1"/>
  <bookViews>
    <workbookView xWindow="0" yWindow="0" windowWidth="19200" windowHeight="6600" tabRatio="811"/>
  </bookViews>
  <sheets>
    <sheet name="TITLE PAGE" sheetId="1" r:id="rId1"/>
    <sheet name="WRZ summary" sheetId="2" r:id="rId2"/>
    <sheet name="1. BL Licences" sheetId="3" state="hidden" r:id="rId3"/>
    <sheet name="2. BL Supply" sheetId="4" r:id="rId4"/>
    <sheet name="3. BL Demand" sheetId="5" r:id="rId5"/>
    <sheet name="4. BL SDB" sheetId="6" r:id="rId6"/>
    <sheet name="5. Feasible Options" sheetId="14" r:id="rId7"/>
    <sheet name="6. Preferred (Scenario Yr)" sheetId="8" r:id="rId8"/>
    <sheet name="7. FP Supply" sheetId="9" r:id="rId9"/>
    <sheet name="8. FP Demand" sheetId="10" r:id="rId10"/>
    <sheet name="9. FP SDB" sheetId="11" r:id="rId11"/>
    <sheet name="10. Drought plan links" sheetId="13" r:id="rId12"/>
  </sheets>
  <externalReferences>
    <externalReference r:id="rId13"/>
  </externalReferences>
  <definedNames>
    <definedName name="Source_Types">'[1]WRP1a BL Licences'!$C$1109:$C$1112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818" i="14" l="1"/>
  <c r="M836" i="14"/>
  <c r="DW848" i="14"/>
  <c r="DV848" i="14"/>
  <c r="DU848" i="14"/>
  <c r="DT848" i="14"/>
  <c r="DS848" i="14"/>
  <c r="DR848" i="14"/>
  <c r="DQ848" i="14"/>
  <c r="DP848" i="14"/>
  <c r="DO848" i="14"/>
  <c r="DN848" i="14"/>
  <c r="DM848" i="14"/>
  <c r="DL848" i="14"/>
  <c r="DK848" i="14"/>
  <c r="DJ848" i="14"/>
  <c r="DI848" i="14"/>
  <c r="DH848" i="14"/>
  <c r="DG848" i="14"/>
  <c r="DF848" i="14"/>
  <c r="DE848" i="14"/>
  <c r="DD848" i="14"/>
  <c r="DC848" i="14"/>
  <c r="DB848" i="14"/>
  <c r="DA848" i="14"/>
  <c r="CZ848" i="14"/>
  <c r="CY848" i="14"/>
  <c r="CX848" i="14"/>
  <c r="CW848" i="14"/>
  <c r="CV848" i="14"/>
  <c r="CU848" i="14"/>
  <c r="CT848" i="14"/>
  <c r="CS848" i="14"/>
  <c r="CR848" i="14"/>
  <c r="CQ848" i="14"/>
  <c r="CP848" i="14"/>
  <c r="CO848" i="14"/>
  <c r="CN848" i="14"/>
  <c r="CM848" i="14"/>
  <c r="CL848" i="14"/>
  <c r="CK848" i="14"/>
  <c r="CJ848" i="14"/>
  <c r="CI848" i="14"/>
  <c r="CH848" i="14"/>
  <c r="CG848" i="14"/>
  <c r="CF848" i="14"/>
  <c r="CE848" i="14"/>
  <c r="CD848" i="14"/>
  <c r="CC848" i="14"/>
  <c r="CB848" i="14"/>
  <c r="CA848" i="14"/>
  <c r="BZ848" i="14"/>
  <c r="BY848" i="14"/>
  <c r="BX848" i="14"/>
  <c r="BW848" i="14"/>
  <c r="BV848" i="14"/>
  <c r="BU848" i="14"/>
  <c r="BT848" i="14"/>
  <c r="BS848" i="14"/>
  <c r="BR848" i="14"/>
  <c r="BQ848" i="14"/>
  <c r="BP848" i="14"/>
  <c r="BO848" i="14"/>
  <c r="BN848" i="14"/>
  <c r="BM848" i="14"/>
  <c r="BL848" i="14"/>
  <c r="BK848" i="14"/>
  <c r="BJ848" i="14"/>
  <c r="BI848" i="14"/>
  <c r="BH848" i="14"/>
  <c r="BG848" i="14"/>
  <c r="BF848" i="14"/>
  <c r="BE848" i="14"/>
  <c r="BD848" i="14"/>
  <c r="BC848" i="14"/>
  <c r="BB848" i="14"/>
  <c r="BA848" i="14"/>
  <c r="AZ848" i="14"/>
  <c r="AY848" i="14"/>
  <c r="AX848" i="14"/>
  <c r="AW848" i="14"/>
  <c r="AV848" i="14"/>
  <c r="AU848" i="14"/>
  <c r="AT848" i="14"/>
  <c r="AS848" i="14"/>
  <c r="AR848" i="14"/>
  <c r="AQ848" i="14"/>
  <c r="AP848" i="14"/>
  <c r="AO848" i="14"/>
  <c r="AN848" i="14"/>
  <c r="AM848" i="14"/>
  <c r="AL848" i="14"/>
  <c r="AK848" i="14"/>
  <c r="AJ848" i="14"/>
  <c r="AI848" i="14"/>
  <c r="AH848" i="14"/>
  <c r="AG848" i="14"/>
  <c r="AF848" i="14"/>
  <c r="AE848" i="14"/>
  <c r="AD848" i="14"/>
  <c r="AC848" i="14"/>
  <c r="AB848" i="14"/>
  <c r="AA848" i="14"/>
  <c r="Z848" i="14"/>
  <c r="Y848" i="14"/>
  <c r="X848" i="14"/>
  <c r="I836" i="14"/>
  <c r="DW794" i="14" l="1"/>
  <c r="DV794" i="14"/>
  <c r="DU794" i="14"/>
  <c r="DT794" i="14"/>
  <c r="DS794" i="14"/>
  <c r="DR794" i="14"/>
  <c r="DQ794" i="14"/>
  <c r="DP794" i="14"/>
  <c r="DO794" i="14"/>
  <c r="DN794" i="14"/>
  <c r="DM794" i="14"/>
  <c r="DL794" i="14"/>
  <c r="DK794" i="14"/>
  <c r="DJ794" i="14"/>
  <c r="DI794" i="14"/>
  <c r="DH794" i="14"/>
  <c r="DG794" i="14"/>
  <c r="DF794" i="14"/>
  <c r="DE794" i="14"/>
  <c r="DD794" i="14"/>
  <c r="DC794" i="14"/>
  <c r="DB794" i="14"/>
  <c r="DA794" i="14"/>
  <c r="CZ794" i="14"/>
  <c r="CY794" i="14"/>
  <c r="CX794" i="14"/>
  <c r="CW794" i="14"/>
  <c r="CV794" i="14"/>
  <c r="CU794" i="14"/>
  <c r="CT794" i="14"/>
  <c r="CS794" i="14"/>
  <c r="CR794" i="14"/>
  <c r="CQ794" i="14"/>
  <c r="CP794" i="14"/>
  <c r="CO794" i="14"/>
  <c r="CN794" i="14"/>
  <c r="CM794" i="14"/>
  <c r="CL794" i="14"/>
  <c r="CK794" i="14"/>
  <c r="CJ794" i="14"/>
  <c r="CI794" i="14"/>
  <c r="CH794" i="14"/>
  <c r="CG794" i="14"/>
  <c r="CF794" i="14"/>
  <c r="CE794" i="14"/>
  <c r="CD794" i="14"/>
  <c r="CC794" i="14"/>
  <c r="CB794" i="14"/>
  <c r="CA794" i="14"/>
  <c r="BZ794" i="14"/>
  <c r="BY794" i="14"/>
  <c r="BX794" i="14"/>
  <c r="BW794" i="14"/>
  <c r="BV794" i="14"/>
  <c r="BU794" i="14"/>
  <c r="BT794" i="14"/>
  <c r="BS794" i="14"/>
  <c r="BR794" i="14"/>
  <c r="BQ794" i="14"/>
  <c r="BP794" i="14"/>
  <c r="BO794" i="14"/>
  <c r="BN794" i="14"/>
  <c r="BM794" i="14"/>
  <c r="BL794" i="14"/>
  <c r="BK794" i="14"/>
  <c r="BJ794" i="14"/>
  <c r="BI794" i="14"/>
  <c r="BH794" i="14"/>
  <c r="BG794" i="14"/>
  <c r="BF794" i="14"/>
  <c r="BE794" i="14"/>
  <c r="BD794" i="14"/>
  <c r="BC794" i="14"/>
  <c r="BB794" i="14"/>
  <c r="BA794" i="14"/>
  <c r="AZ794" i="14"/>
  <c r="AY794" i="14"/>
  <c r="AX794" i="14"/>
  <c r="AW794" i="14"/>
  <c r="AV794" i="14"/>
  <c r="AU794" i="14"/>
  <c r="AT794" i="14"/>
  <c r="AS794" i="14"/>
  <c r="AR794" i="14"/>
  <c r="AQ794" i="14"/>
  <c r="AP794" i="14"/>
  <c r="AO794" i="14"/>
  <c r="AN794" i="14"/>
  <c r="AM794" i="14"/>
  <c r="AL794" i="14"/>
  <c r="AK794" i="14"/>
  <c r="AJ794" i="14"/>
  <c r="AI794" i="14"/>
  <c r="AH794" i="14"/>
  <c r="AG794" i="14"/>
  <c r="AF794" i="14"/>
  <c r="AE794" i="14"/>
  <c r="AD794" i="14"/>
  <c r="AC794" i="14"/>
  <c r="AB794" i="14"/>
  <c r="AA794" i="14"/>
  <c r="Z794" i="14"/>
  <c r="Y794" i="14"/>
  <c r="X794" i="14"/>
  <c r="I782" i="14"/>
  <c r="DW816" i="14" l="1"/>
  <c r="DV816" i="14"/>
  <c r="DU816" i="14"/>
  <c r="DT816" i="14"/>
  <c r="DS816" i="14"/>
  <c r="DR816" i="14"/>
  <c r="DQ816" i="14"/>
  <c r="DP816" i="14"/>
  <c r="DO816" i="14"/>
  <c r="DN816" i="14"/>
  <c r="DM816" i="14"/>
  <c r="DL816" i="14"/>
  <c r="DK816" i="14"/>
  <c r="DJ816" i="14"/>
  <c r="DI816" i="14"/>
  <c r="DH816" i="14"/>
  <c r="DG816" i="14"/>
  <c r="DF816" i="14"/>
  <c r="DE816" i="14"/>
  <c r="DD816" i="14"/>
  <c r="DC816" i="14"/>
  <c r="DB816" i="14"/>
  <c r="DA816" i="14"/>
  <c r="CZ816" i="14"/>
  <c r="CY816" i="14"/>
  <c r="CX816" i="14"/>
  <c r="CW816" i="14"/>
  <c r="CV816" i="14"/>
  <c r="CU816" i="14"/>
  <c r="CT816" i="14"/>
  <c r="CS816" i="14"/>
  <c r="CR816" i="14"/>
  <c r="CQ816" i="14"/>
  <c r="CP816" i="14"/>
  <c r="CO816" i="14"/>
  <c r="CN816" i="14"/>
  <c r="CM816" i="14"/>
  <c r="CL816" i="14"/>
  <c r="CK816" i="14"/>
  <c r="CJ816" i="14"/>
  <c r="CI816" i="14"/>
  <c r="CH816" i="14"/>
  <c r="CG816" i="14"/>
  <c r="CF816" i="14"/>
  <c r="CE816" i="14"/>
  <c r="CD816" i="14"/>
  <c r="CC816" i="14"/>
  <c r="CB816" i="14"/>
  <c r="CA816" i="14"/>
  <c r="BZ816" i="14"/>
  <c r="BY816" i="14"/>
  <c r="BX816" i="14"/>
  <c r="BW816" i="14"/>
  <c r="BV816" i="14"/>
  <c r="BU816" i="14"/>
  <c r="BT816" i="14"/>
  <c r="BS816" i="14"/>
  <c r="BR816" i="14"/>
  <c r="BQ816" i="14"/>
  <c r="BP816" i="14"/>
  <c r="BO816" i="14"/>
  <c r="BN816" i="14"/>
  <c r="BM816" i="14"/>
  <c r="BL816" i="14"/>
  <c r="BK816" i="14"/>
  <c r="BJ816" i="14"/>
  <c r="BI816" i="14"/>
  <c r="BH816" i="14"/>
  <c r="BG816" i="14"/>
  <c r="BF816" i="14"/>
  <c r="BE816" i="14"/>
  <c r="BD816" i="14"/>
  <c r="BC816" i="14"/>
  <c r="BB816" i="14"/>
  <c r="BA816" i="14"/>
  <c r="AZ816" i="14"/>
  <c r="AY816" i="14"/>
  <c r="AX816" i="14"/>
  <c r="AW816" i="14"/>
  <c r="AV816" i="14"/>
  <c r="AU816" i="14"/>
  <c r="AT816" i="14"/>
  <c r="AS816" i="14"/>
  <c r="AR816" i="14"/>
  <c r="AQ816" i="14"/>
  <c r="AP816" i="14"/>
  <c r="AO816" i="14"/>
  <c r="AN816" i="14"/>
  <c r="AM816" i="14"/>
  <c r="AL816" i="14"/>
  <c r="AK816" i="14"/>
  <c r="AJ816" i="14"/>
  <c r="AI816" i="14"/>
  <c r="AH816" i="14"/>
  <c r="AG816" i="14"/>
  <c r="AF816" i="14"/>
  <c r="AE816" i="14"/>
  <c r="AD816" i="14"/>
  <c r="AC816" i="14"/>
  <c r="AB816" i="14"/>
  <c r="AA816" i="14"/>
  <c r="Z816" i="14"/>
  <c r="Y816" i="14"/>
  <c r="X816" i="14"/>
  <c r="I804" i="14"/>
  <c r="AJ25" i="8" l="1"/>
  <c r="AI25" i="8"/>
  <c r="AH25" i="8"/>
  <c r="AG25" i="8"/>
  <c r="AF25" i="8"/>
  <c r="AE25" i="8"/>
  <c r="AD25" i="8"/>
  <c r="AC25" i="8"/>
  <c r="AB25" i="8"/>
  <c r="AA25" i="8"/>
  <c r="Z25" i="8"/>
  <c r="Y25" i="8"/>
  <c r="X25" i="8"/>
  <c r="W25" i="8"/>
  <c r="V25" i="8"/>
  <c r="U25" i="8"/>
  <c r="T25" i="8"/>
  <c r="S25" i="8"/>
  <c r="R25" i="8"/>
  <c r="Q25" i="8"/>
  <c r="P25" i="8"/>
  <c r="O25" i="8"/>
  <c r="N25" i="8"/>
  <c r="M25" i="8"/>
  <c r="L25" i="8"/>
  <c r="K25" i="8"/>
  <c r="J25" i="8"/>
  <c r="I25" i="8"/>
  <c r="H25" i="8"/>
  <c r="H62" i="5" l="1"/>
  <c r="H61" i="5"/>
  <c r="AJ60" i="5"/>
  <c r="AI60" i="5"/>
  <c r="AH60" i="5"/>
  <c r="AG60" i="5"/>
  <c r="AF60" i="5"/>
  <c r="AE60" i="5"/>
  <c r="AD60" i="5"/>
  <c r="AC60" i="5"/>
  <c r="AB60" i="5"/>
  <c r="AA60" i="5"/>
  <c r="Z60" i="5"/>
  <c r="Y60" i="5"/>
  <c r="X60" i="5"/>
  <c r="W60" i="5"/>
  <c r="V60" i="5"/>
  <c r="U60" i="5"/>
  <c r="T60" i="5"/>
  <c r="S60" i="5"/>
  <c r="R60" i="5"/>
  <c r="Q60" i="5"/>
  <c r="P60" i="5"/>
  <c r="O60" i="5"/>
  <c r="N60" i="5"/>
  <c r="M60" i="5"/>
  <c r="L60" i="5"/>
  <c r="K60" i="5"/>
  <c r="J60" i="5"/>
  <c r="I60" i="5"/>
  <c r="H60" i="5"/>
  <c r="H59" i="5"/>
  <c r="AJ58" i="5"/>
  <c r="AI58" i="5"/>
  <c r="AH58" i="5"/>
  <c r="AG58" i="5"/>
  <c r="AF58" i="5"/>
  <c r="AE58" i="5"/>
  <c r="AD58" i="5"/>
  <c r="AC58" i="5"/>
  <c r="AB58" i="5"/>
  <c r="AA58" i="5"/>
  <c r="Z58" i="5"/>
  <c r="Y58" i="5"/>
  <c r="X58" i="5"/>
  <c r="W58" i="5"/>
  <c r="V58" i="5"/>
  <c r="U58" i="5"/>
  <c r="T58" i="5"/>
  <c r="S58" i="5"/>
  <c r="R58" i="5"/>
  <c r="Q58" i="5"/>
  <c r="P58" i="5"/>
  <c r="O58" i="5"/>
  <c r="N58" i="5"/>
  <c r="M58" i="5"/>
  <c r="L58" i="5"/>
  <c r="K58" i="5"/>
  <c r="J58" i="5"/>
  <c r="I58" i="5"/>
  <c r="H58" i="5"/>
  <c r="H53" i="5"/>
  <c r="I43" i="5"/>
  <c r="I59" i="5" s="1"/>
  <c r="AJ38" i="5"/>
  <c r="AI38" i="5"/>
  <c r="AH38" i="5"/>
  <c r="AG38" i="5"/>
  <c r="AF38" i="5"/>
  <c r="AE38" i="5"/>
  <c r="AD38" i="5"/>
  <c r="AC38" i="5"/>
  <c r="AB38" i="5"/>
  <c r="AA38" i="5"/>
  <c r="Z38" i="5"/>
  <c r="Y38" i="5"/>
  <c r="X38" i="5"/>
  <c r="W38" i="5"/>
  <c r="V38" i="5"/>
  <c r="U38" i="5"/>
  <c r="T38" i="5"/>
  <c r="S38" i="5"/>
  <c r="R38" i="5"/>
  <c r="Q38" i="5"/>
  <c r="P38" i="5"/>
  <c r="O38" i="5"/>
  <c r="N38" i="5"/>
  <c r="M38" i="5"/>
  <c r="L38" i="5"/>
  <c r="K38" i="5"/>
  <c r="J38" i="5"/>
  <c r="I38" i="5"/>
  <c r="H38" i="5"/>
  <c r="AJ10" i="5"/>
  <c r="AJ21" i="5" s="1"/>
  <c r="AI10" i="5"/>
  <c r="AH10" i="5"/>
  <c r="AH21" i="5" s="1"/>
  <c r="AG10" i="5"/>
  <c r="AG21" i="5" s="1"/>
  <c r="AF10" i="5"/>
  <c r="AF21" i="5" s="1"/>
  <c r="AE10" i="5"/>
  <c r="AD10" i="5"/>
  <c r="AD21" i="5" s="1"/>
  <c r="AC10" i="5"/>
  <c r="AC21" i="5" s="1"/>
  <c r="AB10" i="5"/>
  <c r="AB21" i="5" s="1"/>
  <c r="AA10" i="5"/>
  <c r="Z10" i="5"/>
  <c r="Z21" i="5" s="1"/>
  <c r="Y10" i="5"/>
  <c r="Y21" i="5" s="1"/>
  <c r="X10" i="5"/>
  <c r="X21" i="5" s="1"/>
  <c r="W10" i="5"/>
  <c r="V10" i="5"/>
  <c r="V21" i="5" s="1"/>
  <c r="U10" i="5"/>
  <c r="U21" i="5" s="1"/>
  <c r="T10" i="5"/>
  <c r="T21" i="5" s="1"/>
  <c r="S10" i="5"/>
  <c r="S21" i="5" s="1"/>
  <c r="R10" i="5"/>
  <c r="R21" i="5" s="1"/>
  <c r="Q10" i="5"/>
  <c r="Q21" i="5" s="1"/>
  <c r="P10" i="5"/>
  <c r="P21" i="5" s="1"/>
  <c r="O10" i="5"/>
  <c r="O21" i="5" s="1"/>
  <c r="N10" i="5"/>
  <c r="N21" i="5" s="1"/>
  <c r="M10" i="5"/>
  <c r="M21" i="5" s="1"/>
  <c r="L10" i="5"/>
  <c r="L21" i="5" s="1"/>
  <c r="K10" i="5"/>
  <c r="K21" i="5" s="1"/>
  <c r="J10" i="5"/>
  <c r="J21" i="5" s="1"/>
  <c r="I10" i="5"/>
  <c r="I21" i="5" s="1"/>
  <c r="H10" i="5"/>
  <c r="H21" i="5" s="1"/>
  <c r="AJ9" i="5"/>
  <c r="AI9" i="5"/>
  <c r="AI13" i="5" s="1"/>
  <c r="AH9" i="5"/>
  <c r="AG9" i="5"/>
  <c r="AF9" i="5"/>
  <c r="AE9" i="5"/>
  <c r="AE13" i="5" s="1"/>
  <c r="AD9" i="5"/>
  <c r="AC9" i="5"/>
  <c r="AC13" i="5" s="1"/>
  <c r="AB9" i="5"/>
  <c r="AA9" i="5"/>
  <c r="AA13" i="5" s="1"/>
  <c r="Z9" i="5"/>
  <c r="Y9" i="5"/>
  <c r="X9" i="5"/>
  <c r="W9" i="5"/>
  <c r="W13" i="5" s="1"/>
  <c r="V9" i="5"/>
  <c r="U9" i="5"/>
  <c r="U13" i="5" s="1"/>
  <c r="T9" i="5"/>
  <c r="S9" i="5"/>
  <c r="S13" i="5" s="1"/>
  <c r="R9" i="5"/>
  <c r="Q9" i="5"/>
  <c r="P9" i="5"/>
  <c r="O9" i="5"/>
  <c r="O13" i="5" s="1"/>
  <c r="N9" i="5"/>
  <c r="N13" i="5" s="1"/>
  <c r="M9" i="5"/>
  <c r="M13" i="5" s="1"/>
  <c r="L9" i="5"/>
  <c r="K9" i="5"/>
  <c r="K13" i="5" s="1"/>
  <c r="J9" i="5"/>
  <c r="I9" i="5"/>
  <c r="H9" i="5"/>
  <c r="AJ8" i="5"/>
  <c r="AI8" i="5"/>
  <c r="AH8" i="5"/>
  <c r="AG8" i="5"/>
  <c r="AF8" i="5"/>
  <c r="AE8" i="5"/>
  <c r="AD8" i="5"/>
  <c r="AC8" i="5"/>
  <c r="AB8" i="5"/>
  <c r="AA8" i="5"/>
  <c r="Z8" i="5"/>
  <c r="Y8" i="5"/>
  <c r="X8" i="5"/>
  <c r="W8" i="5"/>
  <c r="V8" i="5"/>
  <c r="U8" i="5"/>
  <c r="T8" i="5"/>
  <c r="S8" i="5"/>
  <c r="R8" i="5"/>
  <c r="Q8" i="5"/>
  <c r="P8" i="5"/>
  <c r="O8" i="5"/>
  <c r="N8" i="5"/>
  <c r="M8" i="5"/>
  <c r="L8" i="5"/>
  <c r="K8" i="5"/>
  <c r="J8" i="5"/>
  <c r="I8" i="5"/>
  <c r="H8" i="5"/>
  <c r="AJ7" i="5"/>
  <c r="AI7" i="5"/>
  <c r="AH7" i="5"/>
  <c r="AG7" i="5"/>
  <c r="AF7" i="5"/>
  <c r="AE7" i="5"/>
  <c r="AD7" i="5"/>
  <c r="AC7" i="5"/>
  <c r="AB7" i="5"/>
  <c r="AA7" i="5"/>
  <c r="Z7" i="5"/>
  <c r="Y7" i="5"/>
  <c r="X7" i="5"/>
  <c r="W7" i="5"/>
  <c r="V7" i="5"/>
  <c r="U7" i="5"/>
  <c r="T7" i="5"/>
  <c r="S7" i="5"/>
  <c r="R7" i="5"/>
  <c r="Q7" i="5"/>
  <c r="P7" i="5"/>
  <c r="O7" i="5"/>
  <c r="N7" i="5"/>
  <c r="M7" i="5"/>
  <c r="L7" i="5"/>
  <c r="K7" i="5"/>
  <c r="J7" i="5"/>
  <c r="I7" i="5"/>
  <c r="H7" i="5"/>
  <c r="H39" i="5" l="1"/>
  <c r="Z29" i="5"/>
  <c r="K29" i="5"/>
  <c r="J29" i="5"/>
  <c r="R29" i="5"/>
  <c r="AH29" i="5"/>
  <c r="Z12" i="5"/>
  <c r="AB12" i="5"/>
  <c r="AD12" i="5"/>
  <c r="T12" i="5"/>
  <c r="AJ12" i="5"/>
  <c r="H12" i="5"/>
  <c r="P12" i="5"/>
  <c r="X12" i="5"/>
  <c r="AF12" i="5"/>
  <c r="V12" i="5"/>
  <c r="AD29" i="5"/>
  <c r="J13" i="5"/>
  <c r="AH13" i="5"/>
  <c r="I12" i="5"/>
  <c r="Y12" i="5"/>
  <c r="N29" i="5"/>
  <c r="R13" i="5"/>
  <c r="N12" i="5"/>
  <c r="AC12" i="5"/>
  <c r="V13" i="5"/>
  <c r="AD13" i="5"/>
  <c r="V29" i="5"/>
  <c r="Z13" i="5"/>
  <c r="Q12" i="5"/>
  <c r="AG12" i="5"/>
  <c r="J12" i="5"/>
  <c r="R12" i="5"/>
  <c r="AH12" i="5"/>
  <c r="M12" i="5"/>
  <c r="U12" i="5"/>
  <c r="O12" i="5"/>
  <c r="W12" i="5"/>
  <c r="AE12" i="5"/>
  <c r="I29" i="5"/>
  <c r="M29" i="5"/>
  <c r="Q29" i="5"/>
  <c r="U29" i="5"/>
  <c r="Y29" i="5"/>
  <c r="AC29" i="5"/>
  <c r="AG29" i="5"/>
  <c r="I13" i="5"/>
  <c r="Q13" i="5"/>
  <c r="Y13" i="5"/>
  <c r="AG13" i="5"/>
  <c r="H13" i="5"/>
  <c r="H29" i="5"/>
  <c r="P13" i="5"/>
  <c r="P29" i="5"/>
  <c r="X13" i="5"/>
  <c r="X29" i="5"/>
  <c r="AF13" i="5"/>
  <c r="AF29" i="5"/>
  <c r="AA21" i="5"/>
  <c r="AA29" i="5"/>
  <c r="AI21" i="5"/>
  <c r="AI29" i="5"/>
  <c r="S29" i="5"/>
  <c r="K12" i="5"/>
  <c r="S12" i="5"/>
  <c r="AA12" i="5"/>
  <c r="AI12" i="5"/>
  <c r="L12" i="5"/>
  <c r="L29" i="5"/>
  <c r="L13" i="5"/>
  <c r="T29" i="5"/>
  <c r="T13" i="5"/>
  <c r="AB29" i="5"/>
  <c r="AB13" i="5"/>
  <c r="AJ29" i="5"/>
  <c r="AJ13" i="5"/>
  <c r="W21" i="5"/>
  <c r="W29" i="5"/>
  <c r="AE21" i="5"/>
  <c r="AE29" i="5"/>
  <c r="J43" i="5"/>
  <c r="I61" i="5"/>
  <c r="O29" i="5"/>
  <c r="I53" i="5"/>
  <c r="I39" i="5" s="1"/>
  <c r="I62" i="5"/>
  <c r="J62" i="5" l="1"/>
  <c r="J53" i="5"/>
  <c r="J39" i="5" s="1"/>
  <c r="J61" i="5"/>
  <c r="K43" i="5"/>
  <c r="J59" i="5"/>
  <c r="K53" i="5" l="1"/>
  <c r="K39" i="5" s="1"/>
  <c r="K61" i="5"/>
  <c r="L43" i="5"/>
  <c r="K62" i="5"/>
  <c r="K59" i="5"/>
  <c r="L61" i="5" l="1"/>
  <c r="M43" i="5"/>
  <c r="L62" i="5"/>
  <c r="L59" i="5"/>
  <c r="L53" i="5"/>
  <c r="L39" i="5" s="1"/>
  <c r="M61" i="5" l="1"/>
  <c r="N43" i="5"/>
  <c r="M59" i="5"/>
  <c r="M62" i="5"/>
  <c r="M53" i="5"/>
  <c r="M39" i="5" s="1"/>
  <c r="N61" i="5" l="1"/>
  <c r="O43" i="5"/>
  <c r="N59" i="5"/>
  <c r="N62" i="5"/>
  <c r="N53" i="5"/>
  <c r="N39" i="5" s="1"/>
  <c r="O61" i="5" l="1"/>
  <c r="P43" i="5"/>
  <c r="O59" i="5"/>
  <c r="O62" i="5"/>
  <c r="O53" i="5"/>
  <c r="O39" i="5" s="1"/>
  <c r="P59" i="5" l="1"/>
  <c r="P62" i="5"/>
  <c r="P53" i="5"/>
  <c r="P39" i="5" s="1"/>
  <c r="P61" i="5"/>
  <c r="Q43" i="5"/>
  <c r="Q59" i="5" l="1"/>
  <c r="Q62" i="5"/>
  <c r="Q53" i="5"/>
  <c r="Q39" i="5" s="1"/>
  <c r="Q61" i="5"/>
  <c r="R43" i="5"/>
  <c r="R62" i="5" l="1"/>
  <c r="R53" i="5"/>
  <c r="R39" i="5" s="1"/>
  <c r="R59" i="5"/>
  <c r="R61" i="5"/>
  <c r="S43" i="5"/>
  <c r="S53" i="5" l="1"/>
  <c r="S39" i="5" s="1"/>
  <c r="S61" i="5"/>
  <c r="T43" i="5"/>
  <c r="S59" i="5"/>
  <c r="S62" i="5"/>
  <c r="T61" i="5" l="1"/>
  <c r="U43" i="5"/>
  <c r="T62" i="5"/>
  <c r="T53" i="5"/>
  <c r="T39" i="5" s="1"/>
  <c r="T59" i="5"/>
  <c r="U61" i="5" l="1"/>
  <c r="V43" i="5"/>
  <c r="U59" i="5"/>
  <c r="U53" i="5"/>
  <c r="U39" i="5" s="1"/>
  <c r="U62" i="5"/>
  <c r="V61" i="5" l="1"/>
  <c r="W43" i="5"/>
  <c r="V59" i="5"/>
  <c r="V62" i="5"/>
  <c r="V53" i="5"/>
  <c r="V39" i="5" s="1"/>
  <c r="W61" i="5" l="1"/>
  <c r="X43" i="5"/>
  <c r="W59" i="5"/>
  <c r="W62" i="5"/>
  <c r="W53" i="5"/>
  <c r="W39" i="5" s="1"/>
  <c r="X59" i="5" l="1"/>
  <c r="X62" i="5"/>
  <c r="X53" i="5"/>
  <c r="X39" i="5" s="1"/>
  <c r="X61" i="5"/>
  <c r="Y43" i="5"/>
  <c r="Y59" i="5" l="1"/>
  <c r="Y62" i="5"/>
  <c r="Y53" i="5"/>
  <c r="Y39" i="5" s="1"/>
  <c r="Y61" i="5"/>
  <c r="Z43" i="5"/>
  <c r="Z62" i="5" l="1"/>
  <c r="Z53" i="5"/>
  <c r="Z39" i="5" s="1"/>
  <c r="Z61" i="5"/>
  <c r="AA43" i="5"/>
  <c r="Z59" i="5"/>
  <c r="AA53" i="5" l="1"/>
  <c r="AA39" i="5" s="1"/>
  <c r="AA61" i="5"/>
  <c r="AB43" i="5"/>
  <c r="AA59" i="5"/>
  <c r="AA62" i="5"/>
  <c r="AB61" i="5" l="1"/>
  <c r="AC43" i="5"/>
  <c r="AB62" i="5"/>
  <c r="AB59" i="5"/>
  <c r="AB53" i="5"/>
  <c r="AB39" i="5" s="1"/>
  <c r="AC61" i="5" l="1"/>
  <c r="AD43" i="5"/>
  <c r="AC59" i="5"/>
  <c r="AC62" i="5"/>
  <c r="AC53" i="5"/>
  <c r="AC39" i="5" s="1"/>
  <c r="AD61" i="5" l="1"/>
  <c r="AE43" i="5"/>
  <c r="AD59" i="5"/>
  <c r="AD62" i="5"/>
  <c r="AD53" i="5"/>
  <c r="AD39" i="5" s="1"/>
  <c r="AE61" i="5" l="1"/>
  <c r="AF43" i="5"/>
  <c r="AE59" i="5"/>
  <c r="AE62" i="5"/>
  <c r="AE53" i="5"/>
  <c r="AE39" i="5" s="1"/>
  <c r="AF59" i="5" l="1"/>
  <c r="AF62" i="5"/>
  <c r="AF53" i="5"/>
  <c r="AF39" i="5" s="1"/>
  <c r="AG43" i="5"/>
  <c r="AF61" i="5"/>
  <c r="AG59" i="5" l="1"/>
  <c r="AG62" i="5"/>
  <c r="AG53" i="5"/>
  <c r="AG39" i="5" s="1"/>
  <c r="AH43" i="5"/>
  <c r="AG61" i="5"/>
  <c r="AH62" i="5" l="1"/>
  <c r="AH53" i="5"/>
  <c r="AH39" i="5" s="1"/>
  <c r="AH59" i="5"/>
  <c r="AH61" i="5"/>
  <c r="AI43" i="5"/>
  <c r="AI53" i="5" l="1"/>
  <c r="AI39" i="5" s="1"/>
  <c r="AI61" i="5"/>
  <c r="AJ43" i="5"/>
  <c r="AI62" i="5"/>
  <c r="AI59" i="5"/>
  <c r="AJ61" i="5" l="1"/>
  <c r="AJ59" i="5"/>
  <c r="AJ62" i="5"/>
  <c r="AJ53" i="5"/>
  <c r="AJ39" i="5" s="1"/>
  <c r="H42" i="3" l="1"/>
  <c r="H36" i="8" l="1"/>
  <c r="I36" i="8"/>
  <c r="J36" i="8"/>
  <c r="K36" i="8"/>
  <c r="M36" i="8"/>
  <c r="N36" i="8"/>
  <c r="O36" i="8"/>
  <c r="P36" i="8"/>
  <c r="Q36" i="8"/>
  <c r="R36" i="8"/>
  <c r="S36" i="8"/>
  <c r="T36" i="8"/>
  <c r="U36" i="8"/>
  <c r="V36" i="8"/>
  <c r="W36" i="8"/>
  <c r="X36" i="8"/>
  <c r="Y36" i="8"/>
  <c r="Z36" i="8"/>
  <c r="AA36" i="8"/>
  <c r="AB36" i="8"/>
  <c r="AC36" i="8"/>
  <c r="AD36" i="8"/>
  <c r="AE36" i="8"/>
  <c r="AF36" i="8"/>
  <c r="AG36" i="8"/>
  <c r="AH36" i="8"/>
  <c r="AI36" i="8"/>
  <c r="AJ36" i="8"/>
  <c r="L36" i="8"/>
  <c r="C859" i="14" l="1"/>
  <c r="D859" i="14"/>
  <c r="C860" i="14"/>
  <c r="D860" i="14"/>
  <c r="C861" i="14"/>
  <c r="D861" i="14"/>
  <c r="C862" i="14"/>
  <c r="D862" i="14"/>
  <c r="D858" i="14"/>
  <c r="C858" i="14"/>
  <c r="L57" i="8" l="1"/>
  <c r="CY835" i="14" l="1"/>
  <c r="DJ849" i="14"/>
  <c r="CD849" i="14"/>
  <c r="AR849" i="14"/>
  <c r="AP849" i="14"/>
  <c r="DT835" i="14"/>
  <c r="CI835" i="14"/>
  <c r="CF835" i="14"/>
  <c r="BK835" i="14"/>
  <c r="AM835" i="14"/>
  <c r="Z835" i="14"/>
  <c r="DR834" i="14"/>
  <c r="DB834" i="14"/>
  <c r="CQ834" i="14"/>
  <c r="CL834" i="14"/>
  <c r="BV834" i="14"/>
  <c r="BK834" i="14"/>
  <c r="BF834" i="14"/>
  <c r="AQ834" i="14"/>
  <c r="AJ834" i="14"/>
  <c r="AI834" i="14"/>
  <c r="AG834" i="14"/>
  <c r="DU833" i="14"/>
  <c r="DO833" i="14"/>
  <c r="DM833" i="14"/>
  <c r="DK833" i="14"/>
  <c r="DA833" i="14"/>
  <c r="CT833" i="14"/>
  <c r="CS833" i="14"/>
  <c r="CO833" i="14"/>
  <c r="CE833" i="14"/>
  <c r="BX833" i="14"/>
  <c r="BW833" i="14"/>
  <c r="BU833" i="14"/>
  <c r="BI833" i="14"/>
  <c r="BC833" i="14"/>
  <c r="BB833" i="14"/>
  <c r="BA833" i="14"/>
  <c r="AZ833" i="14"/>
  <c r="AQ833" i="14"/>
  <c r="AK833" i="14"/>
  <c r="AJ833" i="14"/>
  <c r="AI833" i="14"/>
  <c r="AH833" i="14"/>
  <c r="Y833" i="14"/>
  <c r="DS832" i="14"/>
  <c r="DR832" i="14"/>
  <c r="DQ832" i="14"/>
  <c r="DO832" i="14"/>
  <c r="DF832" i="14"/>
  <c r="DA832" i="14"/>
  <c r="CY832" i="14"/>
  <c r="CX832" i="14"/>
  <c r="CW832" i="14"/>
  <c r="CN832" i="14"/>
  <c r="CH832" i="14"/>
  <c r="CG832" i="14"/>
  <c r="CF832" i="14"/>
  <c r="CE832" i="14"/>
  <c r="BW832" i="14"/>
  <c r="BV832" i="14"/>
  <c r="BP832" i="14"/>
  <c r="BO832" i="14"/>
  <c r="BN832" i="14"/>
  <c r="BM832" i="14"/>
  <c r="BE832" i="14"/>
  <c r="BC832" i="14"/>
  <c r="AX832" i="14"/>
  <c r="AW832" i="14"/>
  <c r="AU832" i="14"/>
  <c r="AT832" i="14"/>
  <c r="AL832" i="14"/>
  <c r="AK832" i="14"/>
  <c r="AE832" i="14"/>
  <c r="AD832" i="14"/>
  <c r="AC832" i="14"/>
  <c r="AB832" i="14"/>
  <c r="DV831" i="14"/>
  <c r="DT831" i="14"/>
  <c r="DS831" i="14"/>
  <c r="DM831" i="14"/>
  <c r="DL831" i="14"/>
  <c r="DK831" i="14"/>
  <c r="DJ831" i="14"/>
  <c r="DD831" i="14"/>
  <c r="DC831" i="14"/>
  <c r="DB831" i="14"/>
  <c r="DA831" i="14"/>
  <c r="CU831" i="14"/>
  <c r="CT831" i="14"/>
  <c r="CS831" i="14"/>
  <c r="CQ831" i="14"/>
  <c r="CL831" i="14"/>
  <c r="CK831" i="14"/>
  <c r="CI831" i="14"/>
  <c r="CH831" i="14"/>
  <c r="CC831" i="14"/>
  <c r="CA831" i="14"/>
  <c r="BZ831" i="14"/>
  <c r="BY831" i="14"/>
  <c r="BS831" i="14"/>
  <c r="BR831" i="14"/>
  <c r="BQ831" i="14"/>
  <c r="BP831" i="14"/>
  <c r="BJ831" i="14"/>
  <c r="BI831" i="14"/>
  <c r="BH831" i="14"/>
  <c r="BG831" i="14"/>
  <c r="BA831" i="14"/>
  <c r="AZ831" i="14"/>
  <c r="AY831" i="14"/>
  <c r="AX831" i="14"/>
  <c r="AR831" i="14"/>
  <c r="AQ831" i="14"/>
  <c r="AP831" i="14"/>
  <c r="AO831" i="14"/>
  <c r="AI831" i="14"/>
  <c r="AH831" i="14"/>
  <c r="AG831" i="14"/>
  <c r="AE831" i="14"/>
  <c r="Z831" i="14"/>
  <c r="Y831" i="14"/>
  <c r="DW830" i="14"/>
  <c r="DV830" i="14"/>
  <c r="DU830" i="14"/>
  <c r="DT830" i="14"/>
  <c r="DS830" i="14"/>
  <c r="DR830" i="14"/>
  <c r="DQ830" i="14"/>
  <c r="DP830" i="14"/>
  <c r="DO830" i="14"/>
  <c r="DN830" i="14"/>
  <c r="DM830" i="14"/>
  <c r="DL830" i="14"/>
  <c r="DK830" i="14"/>
  <c r="DJ830" i="14"/>
  <c r="DI830" i="14"/>
  <c r="DH830" i="14"/>
  <c r="DG830" i="14"/>
  <c r="DF830" i="14"/>
  <c r="DE830" i="14"/>
  <c r="DD830" i="14"/>
  <c r="DC830" i="14"/>
  <c r="DB830" i="14"/>
  <c r="DA830" i="14"/>
  <c r="CZ830" i="14"/>
  <c r="CY830" i="14"/>
  <c r="CX830" i="14"/>
  <c r="CW830" i="14"/>
  <c r="CV830" i="14"/>
  <c r="CU830" i="14"/>
  <c r="CT830" i="14"/>
  <c r="CS830" i="14"/>
  <c r="CR830" i="14"/>
  <c r="CQ830" i="14"/>
  <c r="CP830" i="14"/>
  <c r="CO830" i="14"/>
  <c r="CN830" i="14"/>
  <c r="CM830" i="14"/>
  <c r="CL830" i="14"/>
  <c r="CK830" i="14"/>
  <c r="CJ830" i="14"/>
  <c r="CI830" i="14"/>
  <c r="CH830" i="14"/>
  <c r="CG830" i="14"/>
  <c r="CF830" i="14"/>
  <c r="CE830" i="14"/>
  <c r="CD830" i="14"/>
  <c r="CC830" i="14"/>
  <c r="CB830" i="14"/>
  <c r="CA830" i="14"/>
  <c r="BZ830" i="14"/>
  <c r="BY830" i="14"/>
  <c r="BX830" i="14"/>
  <c r="BW830" i="14"/>
  <c r="BV830" i="14"/>
  <c r="BU830" i="14"/>
  <c r="BT830" i="14"/>
  <c r="BS830" i="14"/>
  <c r="BR830" i="14"/>
  <c r="BQ830" i="14"/>
  <c r="BP830" i="14"/>
  <c r="BO830" i="14"/>
  <c r="BN830" i="14"/>
  <c r="BM830" i="14"/>
  <c r="BL830" i="14"/>
  <c r="BK830" i="14"/>
  <c r="BJ830" i="14"/>
  <c r="BI830" i="14"/>
  <c r="BH830" i="14"/>
  <c r="BG830" i="14"/>
  <c r="BF830" i="14"/>
  <c r="BE830" i="14"/>
  <c r="BD830" i="14"/>
  <c r="BC830" i="14"/>
  <c r="BB830" i="14"/>
  <c r="BA830" i="14"/>
  <c r="AZ830" i="14"/>
  <c r="AY830" i="14"/>
  <c r="AX830" i="14"/>
  <c r="AW830" i="14"/>
  <c r="AV830" i="14"/>
  <c r="AU830" i="14"/>
  <c r="AT830" i="14"/>
  <c r="AS830" i="14"/>
  <c r="AR830" i="14"/>
  <c r="AQ830" i="14"/>
  <c r="AP830" i="14"/>
  <c r="AO830" i="14"/>
  <c r="AN830" i="14"/>
  <c r="AM830" i="14"/>
  <c r="AL830" i="14"/>
  <c r="AK830" i="14"/>
  <c r="AJ830" i="14"/>
  <c r="AI830" i="14"/>
  <c r="AH830" i="14"/>
  <c r="AG830" i="14"/>
  <c r="AF830" i="14"/>
  <c r="AE830" i="14"/>
  <c r="AD830" i="14"/>
  <c r="AC830" i="14"/>
  <c r="AB830" i="14"/>
  <c r="AA830" i="14"/>
  <c r="Z830" i="14"/>
  <c r="Y830" i="14"/>
  <c r="X830" i="14"/>
  <c r="I818" i="14"/>
  <c r="DW817" i="14"/>
  <c r="DQ817" i="14"/>
  <c r="DP817" i="14"/>
  <c r="DO817" i="14"/>
  <c r="DN817" i="14"/>
  <c r="DH817" i="14"/>
  <c r="DG817" i="14"/>
  <c r="DF817" i="14"/>
  <c r="DE817" i="14"/>
  <c r="CY817" i="14"/>
  <c r="CX817" i="14"/>
  <c r="CW817" i="14"/>
  <c r="CV817" i="14"/>
  <c r="CP817" i="14"/>
  <c r="CO817" i="14"/>
  <c r="CN817" i="14"/>
  <c r="CM817" i="14"/>
  <c r="CG817" i="14"/>
  <c r="CF817" i="14"/>
  <c r="CE817" i="14"/>
  <c r="CC817" i="14"/>
  <c r="BX817" i="14"/>
  <c r="BW817" i="14"/>
  <c r="BV817" i="14"/>
  <c r="BU817" i="14"/>
  <c r="BP817" i="14"/>
  <c r="BO817" i="14"/>
  <c r="BN817" i="14"/>
  <c r="BM817" i="14"/>
  <c r="BI817" i="14"/>
  <c r="BH817" i="14"/>
  <c r="BG817" i="14"/>
  <c r="BF817" i="14"/>
  <c r="BE817" i="14"/>
  <c r="BA817" i="14"/>
  <c r="AZ817" i="14"/>
  <c r="AY817" i="14"/>
  <c r="AX817" i="14"/>
  <c r="AW817" i="14"/>
  <c r="AS817" i="14"/>
  <c r="AR817" i="14"/>
  <c r="AQ817" i="14"/>
  <c r="AP817" i="14"/>
  <c r="AO817" i="14"/>
  <c r="AK817" i="14"/>
  <c r="AJ817" i="14"/>
  <c r="AI817" i="14"/>
  <c r="AH817" i="14"/>
  <c r="AG817" i="14"/>
  <c r="AC817" i="14"/>
  <c r="AB817" i="14"/>
  <c r="AA817" i="14"/>
  <c r="Z817" i="14"/>
  <c r="Y817" i="14"/>
  <c r="DW803" i="14"/>
  <c r="DV803" i="14"/>
  <c r="DU803" i="14"/>
  <c r="DT803" i="14"/>
  <c r="DS803" i="14"/>
  <c r="DR803" i="14"/>
  <c r="DO803" i="14"/>
  <c r="DN803" i="14"/>
  <c r="DM803" i="14"/>
  <c r="DL803" i="14"/>
  <c r="DK803" i="14"/>
  <c r="DJ803" i="14"/>
  <c r="DG803" i="14"/>
  <c r="DF803" i="14"/>
  <c r="DE803" i="14"/>
  <c r="DD803" i="14"/>
  <c r="DC803" i="14"/>
  <c r="DB803" i="14"/>
  <c r="CY803" i="14"/>
  <c r="CX803" i="14"/>
  <c r="CW803" i="14"/>
  <c r="CV803" i="14"/>
  <c r="CU803" i="14"/>
  <c r="CT803" i="14"/>
  <c r="CQ803" i="14"/>
  <c r="CP803" i="14"/>
  <c r="CO803" i="14"/>
  <c r="CN803" i="14"/>
  <c r="CM803" i="14"/>
  <c r="CL803" i="14"/>
  <c r="CI803" i="14"/>
  <c r="CH803" i="14"/>
  <c r="CG803" i="14"/>
  <c r="CF803" i="14"/>
  <c r="CE803" i="14"/>
  <c r="CD803" i="14"/>
  <c r="CA803" i="14"/>
  <c r="BZ803" i="14"/>
  <c r="BY803" i="14"/>
  <c r="BX803" i="14"/>
  <c r="BW803" i="14"/>
  <c r="BV803" i="14"/>
  <c r="BS803" i="14"/>
  <c r="BR803" i="14"/>
  <c r="BQ803" i="14"/>
  <c r="BP803" i="14"/>
  <c r="BO803" i="14"/>
  <c r="BN803" i="14"/>
  <c r="BK803" i="14"/>
  <c r="BJ803" i="14"/>
  <c r="BI803" i="14"/>
  <c r="BH803" i="14"/>
  <c r="BG803" i="14"/>
  <c r="BF803" i="14"/>
  <c r="BC803" i="14"/>
  <c r="BB803" i="14"/>
  <c r="BA803" i="14"/>
  <c r="AZ803" i="14"/>
  <c r="AY803" i="14"/>
  <c r="AX803" i="14"/>
  <c r="AU803" i="14"/>
  <c r="AT803" i="14"/>
  <c r="AS803" i="14"/>
  <c r="AR803" i="14"/>
  <c r="AQ803" i="14"/>
  <c r="AP803" i="14"/>
  <c r="AM803" i="14"/>
  <c r="AL803" i="14"/>
  <c r="AK803" i="14"/>
  <c r="AJ803" i="14"/>
  <c r="AI803" i="14"/>
  <c r="AH803" i="14"/>
  <c r="AE803" i="14"/>
  <c r="AD803" i="14"/>
  <c r="AC803" i="14"/>
  <c r="AB803" i="14"/>
  <c r="AA803" i="14"/>
  <c r="Z803" i="14"/>
  <c r="DW802" i="14"/>
  <c r="DV802" i="14"/>
  <c r="DU802" i="14"/>
  <c r="DT802" i="14"/>
  <c r="DS802" i="14"/>
  <c r="DR802" i="14"/>
  <c r="DO802" i="14"/>
  <c r="DN802" i="14"/>
  <c r="DM802" i="14"/>
  <c r="DL802" i="14"/>
  <c r="DK802" i="14"/>
  <c r="DJ802" i="14"/>
  <c r="DG802" i="14"/>
  <c r="DF802" i="14"/>
  <c r="DE802" i="14"/>
  <c r="DD802" i="14"/>
  <c r="DC802" i="14"/>
  <c r="DB802" i="14"/>
  <c r="CY802" i="14"/>
  <c r="CX802" i="14"/>
  <c r="CW802" i="14"/>
  <c r="CV802" i="14"/>
  <c r="CU802" i="14"/>
  <c r="CT802" i="14"/>
  <c r="CQ802" i="14"/>
  <c r="CP802" i="14"/>
  <c r="CO802" i="14"/>
  <c r="CN802" i="14"/>
  <c r="CM802" i="14"/>
  <c r="CL802" i="14"/>
  <c r="CI802" i="14"/>
  <c r="CH802" i="14"/>
  <c r="CG802" i="14"/>
  <c r="CF802" i="14"/>
  <c r="CE802" i="14"/>
  <c r="CD802" i="14"/>
  <c r="CA802" i="14"/>
  <c r="BZ802" i="14"/>
  <c r="BY802" i="14"/>
  <c r="BX802" i="14"/>
  <c r="BW802" i="14"/>
  <c r="BV802" i="14"/>
  <c r="BS802" i="14"/>
  <c r="BR802" i="14"/>
  <c r="BQ802" i="14"/>
  <c r="BP802" i="14"/>
  <c r="BO802" i="14"/>
  <c r="BN802" i="14"/>
  <c r="BK802" i="14"/>
  <c r="BJ802" i="14"/>
  <c r="BI802" i="14"/>
  <c r="BH802" i="14"/>
  <c r="BG802" i="14"/>
  <c r="BF802" i="14"/>
  <c r="BE802" i="14"/>
  <c r="BC802" i="14"/>
  <c r="BB802" i="14"/>
  <c r="BA802" i="14"/>
  <c r="AZ802" i="14"/>
  <c r="AY802" i="14"/>
  <c r="AX802" i="14"/>
  <c r="AW802" i="14"/>
  <c r="AV802" i="14"/>
  <c r="AU802" i="14"/>
  <c r="AT802" i="14"/>
  <c r="AS802" i="14"/>
  <c r="AR802" i="14"/>
  <c r="AQ802" i="14"/>
  <c r="AP802" i="14"/>
  <c r="AO802" i="14"/>
  <c r="AN802" i="14"/>
  <c r="AM802" i="14"/>
  <c r="AL802" i="14"/>
  <c r="AK802" i="14"/>
  <c r="AJ802" i="14"/>
  <c r="AI802" i="14"/>
  <c r="AH802" i="14"/>
  <c r="AG802" i="14"/>
  <c r="AF802" i="14"/>
  <c r="AE802" i="14"/>
  <c r="AD802" i="14"/>
  <c r="AC802" i="14"/>
  <c r="AB802" i="14"/>
  <c r="AA802" i="14"/>
  <c r="Z802" i="14"/>
  <c r="Y802" i="14"/>
  <c r="X802" i="14"/>
  <c r="DW801" i="14"/>
  <c r="DV801" i="14"/>
  <c r="DU801" i="14"/>
  <c r="DT801" i="14"/>
  <c r="DS801" i="14"/>
  <c r="DR801" i="14"/>
  <c r="DQ801" i="14"/>
  <c r="DP801" i="14"/>
  <c r="DO801" i="14"/>
  <c r="DN801" i="14"/>
  <c r="DM801" i="14"/>
  <c r="DL801" i="14"/>
  <c r="DK801" i="14"/>
  <c r="DJ801" i="14"/>
  <c r="DI801" i="14"/>
  <c r="DH801" i="14"/>
  <c r="DG801" i="14"/>
  <c r="DF801" i="14"/>
  <c r="DE801" i="14"/>
  <c r="DD801" i="14"/>
  <c r="DC801" i="14"/>
  <c r="DB801" i="14"/>
  <c r="DA801" i="14"/>
  <c r="CZ801" i="14"/>
  <c r="CY801" i="14"/>
  <c r="CX801" i="14"/>
  <c r="CW801" i="14"/>
  <c r="CV801" i="14"/>
  <c r="CU801" i="14"/>
  <c r="CT801" i="14"/>
  <c r="CS801" i="14"/>
  <c r="CR801" i="14"/>
  <c r="CQ801" i="14"/>
  <c r="CP801" i="14"/>
  <c r="CO801" i="14"/>
  <c r="CN801" i="14"/>
  <c r="CM801" i="14"/>
  <c r="CL801" i="14"/>
  <c r="CK801" i="14"/>
  <c r="CJ801" i="14"/>
  <c r="CI801" i="14"/>
  <c r="CH801" i="14"/>
  <c r="CG801" i="14"/>
  <c r="CF801" i="14"/>
  <c r="CE801" i="14"/>
  <c r="CD801" i="14"/>
  <c r="CC801" i="14"/>
  <c r="CB801" i="14"/>
  <c r="CA801" i="14"/>
  <c r="BZ801" i="14"/>
  <c r="BY801" i="14"/>
  <c r="BX801" i="14"/>
  <c r="BW801" i="14"/>
  <c r="BV801" i="14"/>
  <c r="BU801" i="14"/>
  <c r="BT801" i="14"/>
  <c r="BS801" i="14"/>
  <c r="BR801" i="14"/>
  <c r="BQ801" i="14"/>
  <c r="BP801" i="14"/>
  <c r="BO801" i="14"/>
  <c r="BN801" i="14"/>
  <c r="BM801" i="14"/>
  <c r="BL801" i="14"/>
  <c r="BK801" i="14"/>
  <c r="BJ801" i="14"/>
  <c r="BI801" i="14"/>
  <c r="BH801" i="14"/>
  <c r="BG801" i="14"/>
  <c r="BF801" i="14"/>
  <c r="BE801" i="14"/>
  <c r="BD801" i="14"/>
  <c r="BC801" i="14"/>
  <c r="BB801" i="14"/>
  <c r="BA801" i="14"/>
  <c r="AZ801" i="14"/>
  <c r="AY801" i="14"/>
  <c r="AX801" i="14"/>
  <c r="AW801" i="14"/>
  <c r="AV801" i="14"/>
  <c r="AU801" i="14"/>
  <c r="AT801" i="14"/>
  <c r="AS801" i="14"/>
  <c r="AR801" i="14"/>
  <c r="AQ801" i="14"/>
  <c r="AP801" i="14"/>
  <c r="AO801" i="14"/>
  <c r="AN801" i="14"/>
  <c r="AM801" i="14"/>
  <c r="AL801" i="14"/>
  <c r="AK801" i="14"/>
  <c r="AJ801" i="14"/>
  <c r="AI801" i="14"/>
  <c r="AH801" i="14"/>
  <c r="AG801" i="14"/>
  <c r="AF801" i="14"/>
  <c r="AE801" i="14"/>
  <c r="AD801" i="14"/>
  <c r="AC801" i="14"/>
  <c r="AB801" i="14"/>
  <c r="AA801" i="14"/>
  <c r="Z801" i="14"/>
  <c r="Y801" i="14"/>
  <c r="X801" i="14"/>
  <c r="DW798" i="14"/>
  <c r="DV798" i="14"/>
  <c r="DU798" i="14"/>
  <c r="DT798" i="14"/>
  <c r="DS798" i="14"/>
  <c r="DR798" i="14"/>
  <c r="DQ798" i="14"/>
  <c r="DP798" i="14"/>
  <c r="DO798" i="14"/>
  <c r="DN798" i="14"/>
  <c r="DM798" i="14"/>
  <c r="DL798" i="14"/>
  <c r="DK798" i="14"/>
  <c r="DJ798" i="14"/>
  <c r="DI798" i="14"/>
  <c r="DH798" i="14"/>
  <c r="DG798" i="14"/>
  <c r="DF798" i="14"/>
  <c r="DE798" i="14"/>
  <c r="DD798" i="14"/>
  <c r="DC798" i="14"/>
  <c r="DB798" i="14"/>
  <c r="DA798" i="14"/>
  <c r="CZ798" i="14"/>
  <c r="CY798" i="14"/>
  <c r="CX798" i="14"/>
  <c r="CW798" i="14"/>
  <c r="CV798" i="14"/>
  <c r="CU798" i="14"/>
  <c r="CT798" i="14"/>
  <c r="CS798" i="14"/>
  <c r="CR798" i="14"/>
  <c r="CQ798" i="14"/>
  <c r="CP798" i="14"/>
  <c r="CO798" i="14"/>
  <c r="CN798" i="14"/>
  <c r="CM798" i="14"/>
  <c r="CL798" i="14"/>
  <c r="CK798" i="14"/>
  <c r="CJ798" i="14"/>
  <c r="CI798" i="14"/>
  <c r="CH798" i="14"/>
  <c r="CG798" i="14"/>
  <c r="CF798" i="14"/>
  <c r="CE798" i="14"/>
  <c r="CD798" i="14"/>
  <c r="CC798" i="14"/>
  <c r="CB798" i="14"/>
  <c r="CA798" i="14"/>
  <c r="BZ798" i="14"/>
  <c r="BY798" i="14"/>
  <c r="BX798" i="14"/>
  <c r="BW798" i="14"/>
  <c r="BV798" i="14"/>
  <c r="BU798" i="14"/>
  <c r="BT798" i="14"/>
  <c r="BS798" i="14"/>
  <c r="BR798" i="14"/>
  <c r="BQ798" i="14"/>
  <c r="BP798" i="14"/>
  <c r="BO798" i="14"/>
  <c r="BN798" i="14"/>
  <c r="BM798" i="14"/>
  <c r="BL798" i="14"/>
  <c r="BK798" i="14"/>
  <c r="BJ798" i="14"/>
  <c r="BI798" i="14"/>
  <c r="BH798" i="14"/>
  <c r="BG798" i="14"/>
  <c r="BF798" i="14"/>
  <c r="BE798" i="14"/>
  <c r="BD798" i="14"/>
  <c r="BC798" i="14"/>
  <c r="BB798" i="14"/>
  <c r="BA798" i="14"/>
  <c r="AZ798" i="14"/>
  <c r="AY798" i="14"/>
  <c r="AX798" i="14"/>
  <c r="AW798" i="14"/>
  <c r="AV798" i="14"/>
  <c r="AU798" i="14"/>
  <c r="AT798" i="14"/>
  <c r="AS798" i="14"/>
  <c r="AR798" i="14"/>
  <c r="AQ798" i="14"/>
  <c r="AP798" i="14"/>
  <c r="AO798" i="14"/>
  <c r="AN798" i="14"/>
  <c r="AM798" i="14"/>
  <c r="AL798" i="14"/>
  <c r="AK798" i="14"/>
  <c r="AJ798" i="14"/>
  <c r="AI798" i="14"/>
  <c r="AH798" i="14"/>
  <c r="AG798" i="14"/>
  <c r="AF798" i="14"/>
  <c r="AE798" i="14"/>
  <c r="AD798" i="14"/>
  <c r="AC798" i="14"/>
  <c r="AB798" i="14"/>
  <c r="AA798" i="14"/>
  <c r="Z798" i="14"/>
  <c r="Y798" i="14"/>
  <c r="X798" i="14"/>
  <c r="DW797" i="14"/>
  <c r="DV797" i="14"/>
  <c r="DU797" i="14"/>
  <c r="DT797" i="14"/>
  <c r="DS797" i="14"/>
  <c r="DR797" i="14"/>
  <c r="DQ797" i="14"/>
  <c r="DP797" i="14"/>
  <c r="DO797" i="14"/>
  <c r="DN797" i="14"/>
  <c r="DM797" i="14"/>
  <c r="DL797" i="14"/>
  <c r="DK797" i="14"/>
  <c r="DJ797" i="14"/>
  <c r="DI797" i="14"/>
  <c r="DH797" i="14"/>
  <c r="DG797" i="14"/>
  <c r="DF797" i="14"/>
  <c r="DE797" i="14"/>
  <c r="DD797" i="14"/>
  <c r="DC797" i="14"/>
  <c r="DB797" i="14"/>
  <c r="DA797" i="14"/>
  <c r="CZ797" i="14"/>
  <c r="CY797" i="14"/>
  <c r="CX797" i="14"/>
  <c r="CW797" i="14"/>
  <c r="CV797" i="14"/>
  <c r="CU797" i="14"/>
  <c r="CT797" i="14"/>
  <c r="CS797" i="14"/>
  <c r="CR797" i="14"/>
  <c r="CQ797" i="14"/>
  <c r="CP797" i="14"/>
  <c r="CO797" i="14"/>
  <c r="CN797" i="14"/>
  <c r="CM797" i="14"/>
  <c r="CL797" i="14"/>
  <c r="CK797" i="14"/>
  <c r="CJ797" i="14"/>
  <c r="CI797" i="14"/>
  <c r="CH797" i="14"/>
  <c r="CG797" i="14"/>
  <c r="CF797" i="14"/>
  <c r="CE797" i="14"/>
  <c r="CD797" i="14"/>
  <c r="CC797" i="14"/>
  <c r="CB797" i="14"/>
  <c r="CA797" i="14"/>
  <c r="BZ797" i="14"/>
  <c r="BY797" i="14"/>
  <c r="BX797" i="14"/>
  <c r="BW797" i="14"/>
  <c r="BV797" i="14"/>
  <c r="BU797" i="14"/>
  <c r="BT797" i="14"/>
  <c r="BS797" i="14"/>
  <c r="BR797" i="14"/>
  <c r="BQ797" i="14"/>
  <c r="BP797" i="14"/>
  <c r="BO797" i="14"/>
  <c r="BN797" i="14"/>
  <c r="BM797" i="14"/>
  <c r="BL797" i="14"/>
  <c r="BK797" i="14"/>
  <c r="BJ797" i="14"/>
  <c r="BI797" i="14"/>
  <c r="BH797" i="14"/>
  <c r="BG797" i="14"/>
  <c r="BF797" i="14"/>
  <c r="BE797" i="14"/>
  <c r="BD797" i="14"/>
  <c r="BC797" i="14"/>
  <c r="BB797" i="14"/>
  <c r="BA797" i="14"/>
  <c r="AZ797" i="14"/>
  <c r="AY797" i="14"/>
  <c r="AX797" i="14"/>
  <c r="AW797" i="14"/>
  <c r="AV797" i="14"/>
  <c r="AU797" i="14"/>
  <c r="AT797" i="14"/>
  <c r="AS797" i="14"/>
  <c r="AR797" i="14"/>
  <c r="AQ797" i="14"/>
  <c r="AP797" i="14"/>
  <c r="AO797" i="14"/>
  <c r="AN797" i="14"/>
  <c r="AM797" i="14"/>
  <c r="AL797" i="14"/>
  <c r="AK797" i="14"/>
  <c r="AJ797" i="14"/>
  <c r="AI797" i="14"/>
  <c r="AH797" i="14"/>
  <c r="AG797" i="14"/>
  <c r="AF797" i="14"/>
  <c r="AE797" i="14"/>
  <c r="AD797" i="14"/>
  <c r="AC797" i="14"/>
  <c r="AB797" i="14"/>
  <c r="AA797" i="14"/>
  <c r="Z797" i="14"/>
  <c r="Y797" i="14"/>
  <c r="X797" i="14"/>
  <c r="DW795" i="14"/>
  <c r="DV795" i="14"/>
  <c r="DU795" i="14"/>
  <c r="DT795" i="14"/>
  <c r="DS795" i="14"/>
  <c r="DR795" i="14"/>
  <c r="DQ795" i="14"/>
  <c r="DP795" i="14"/>
  <c r="DO795" i="14"/>
  <c r="DN795" i="14"/>
  <c r="DM795" i="14"/>
  <c r="DL795" i="14"/>
  <c r="DK795" i="14"/>
  <c r="DJ795" i="14"/>
  <c r="DI795" i="14"/>
  <c r="DH795" i="14"/>
  <c r="DG795" i="14"/>
  <c r="DF795" i="14"/>
  <c r="DE795" i="14"/>
  <c r="DD795" i="14"/>
  <c r="DC795" i="14"/>
  <c r="DB795" i="14"/>
  <c r="DA795" i="14"/>
  <c r="CZ795" i="14"/>
  <c r="CY795" i="14"/>
  <c r="CX795" i="14"/>
  <c r="CW795" i="14"/>
  <c r="CV795" i="14"/>
  <c r="CU795" i="14"/>
  <c r="CT795" i="14"/>
  <c r="CS795" i="14"/>
  <c r="CR795" i="14"/>
  <c r="CQ795" i="14"/>
  <c r="CP795" i="14"/>
  <c r="CO795" i="14"/>
  <c r="CN795" i="14"/>
  <c r="CM795" i="14"/>
  <c r="CL795" i="14"/>
  <c r="CK795" i="14"/>
  <c r="CJ795" i="14"/>
  <c r="CI795" i="14"/>
  <c r="CH795" i="14"/>
  <c r="CG795" i="14"/>
  <c r="CF795" i="14"/>
  <c r="CE795" i="14"/>
  <c r="CD795" i="14"/>
  <c r="CC795" i="14"/>
  <c r="CB795" i="14"/>
  <c r="CA795" i="14"/>
  <c r="BZ795" i="14"/>
  <c r="BY795" i="14"/>
  <c r="BX795" i="14"/>
  <c r="BW795" i="14"/>
  <c r="BV795" i="14"/>
  <c r="BU795" i="14"/>
  <c r="BT795" i="14"/>
  <c r="BS795" i="14"/>
  <c r="BR795" i="14"/>
  <c r="BQ795" i="14"/>
  <c r="BP795" i="14"/>
  <c r="BO795" i="14"/>
  <c r="BN795" i="14"/>
  <c r="BM795" i="14"/>
  <c r="BL795" i="14"/>
  <c r="BK795" i="14"/>
  <c r="BJ795" i="14"/>
  <c r="BI795" i="14"/>
  <c r="BH795" i="14"/>
  <c r="BG795" i="14"/>
  <c r="BF795" i="14"/>
  <c r="BE795" i="14"/>
  <c r="BD795" i="14"/>
  <c r="BC795" i="14"/>
  <c r="BB795" i="14"/>
  <c r="BA795" i="14"/>
  <c r="AZ795" i="14"/>
  <c r="AY795" i="14"/>
  <c r="AX795" i="14"/>
  <c r="AW795" i="14"/>
  <c r="AV795" i="14"/>
  <c r="AU795" i="14"/>
  <c r="AT795" i="14"/>
  <c r="AS795" i="14"/>
  <c r="AR795" i="14"/>
  <c r="AQ795" i="14"/>
  <c r="AP795" i="14"/>
  <c r="AO795" i="14"/>
  <c r="AN795" i="14"/>
  <c r="AM795" i="14"/>
  <c r="AL795" i="14"/>
  <c r="AK795" i="14"/>
  <c r="AJ795" i="14"/>
  <c r="AI795" i="14"/>
  <c r="AH795" i="14"/>
  <c r="AG795" i="14"/>
  <c r="AF795" i="14"/>
  <c r="AE795" i="14"/>
  <c r="AD795" i="14"/>
  <c r="AC795" i="14"/>
  <c r="AB795" i="14"/>
  <c r="AA795" i="14"/>
  <c r="Z795" i="14"/>
  <c r="Y795" i="14"/>
  <c r="X795" i="14"/>
  <c r="DW781" i="14"/>
  <c r="DV781" i="14"/>
  <c r="DU781" i="14"/>
  <c r="DT781" i="14"/>
  <c r="DS781" i="14"/>
  <c r="DR781" i="14"/>
  <c r="DQ781" i="14"/>
  <c r="DP781" i="14"/>
  <c r="DO781" i="14"/>
  <c r="DN781" i="14"/>
  <c r="DM781" i="14"/>
  <c r="DL781" i="14"/>
  <c r="DK781" i="14"/>
  <c r="DJ781" i="14"/>
  <c r="DI781" i="14"/>
  <c r="DH781" i="14"/>
  <c r="DG781" i="14"/>
  <c r="DF781" i="14"/>
  <c r="DE781" i="14"/>
  <c r="DD781" i="14"/>
  <c r="DC781" i="14"/>
  <c r="DB781" i="14"/>
  <c r="DA781" i="14"/>
  <c r="CZ781" i="14"/>
  <c r="DW768" i="14"/>
  <c r="DV768" i="14"/>
  <c r="DU768" i="14"/>
  <c r="DT768" i="14"/>
  <c r="DS768" i="14"/>
  <c r="DR768" i="14"/>
  <c r="DQ768" i="14"/>
  <c r="DP768" i="14"/>
  <c r="DO768" i="14"/>
  <c r="DN768" i="14"/>
  <c r="DM768" i="14"/>
  <c r="DL768" i="14"/>
  <c r="DK768" i="14"/>
  <c r="DJ768" i="14"/>
  <c r="DI768" i="14"/>
  <c r="DH768" i="14"/>
  <c r="DG768" i="14"/>
  <c r="DF768" i="14"/>
  <c r="DE768" i="14"/>
  <c r="DD768" i="14"/>
  <c r="DC768" i="14"/>
  <c r="DB768" i="14"/>
  <c r="DA768" i="14"/>
  <c r="CZ768" i="14"/>
  <c r="CY768" i="14"/>
  <c r="CX768" i="14"/>
  <c r="CW768" i="14"/>
  <c r="CV768" i="14"/>
  <c r="CU768" i="14"/>
  <c r="CT768" i="14"/>
  <c r="CS768" i="14"/>
  <c r="CR768" i="14"/>
  <c r="CQ768" i="14"/>
  <c r="CP768" i="14"/>
  <c r="CO768" i="14"/>
  <c r="CN768" i="14"/>
  <c r="CM768" i="14"/>
  <c r="CL768" i="14"/>
  <c r="CK768" i="14"/>
  <c r="CJ768" i="14"/>
  <c r="CI768" i="14"/>
  <c r="CH768" i="14"/>
  <c r="CG768" i="14"/>
  <c r="CF768" i="14"/>
  <c r="CE768" i="14"/>
  <c r="CD768" i="14"/>
  <c r="CC768" i="14"/>
  <c r="CB768" i="14"/>
  <c r="CA768" i="14"/>
  <c r="BZ768" i="14"/>
  <c r="BY768" i="14"/>
  <c r="BX768" i="14"/>
  <c r="BW768" i="14"/>
  <c r="BV768" i="14"/>
  <c r="BU768" i="14"/>
  <c r="BT768" i="14"/>
  <c r="BS768" i="14"/>
  <c r="BR768" i="14"/>
  <c r="BQ768" i="14"/>
  <c r="BP768" i="14"/>
  <c r="BO768" i="14"/>
  <c r="BN768" i="14"/>
  <c r="BM768" i="14"/>
  <c r="BL768" i="14"/>
  <c r="BK768" i="14"/>
  <c r="BJ768" i="14"/>
  <c r="BI768" i="14"/>
  <c r="BH768" i="14"/>
  <c r="BG768" i="14"/>
  <c r="BF768" i="14"/>
  <c r="BE768" i="14"/>
  <c r="BD768" i="14"/>
  <c r="BC768" i="14"/>
  <c r="BB768" i="14"/>
  <c r="BA768" i="14"/>
  <c r="AZ768" i="14"/>
  <c r="AY768" i="14"/>
  <c r="AX768" i="14"/>
  <c r="AW768" i="14"/>
  <c r="AV768" i="14"/>
  <c r="AU768" i="14"/>
  <c r="AT768" i="14"/>
  <c r="AS768" i="14"/>
  <c r="AR768" i="14"/>
  <c r="AQ768" i="14"/>
  <c r="AP768" i="14"/>
  <c r="AO768" i="14"/>
  <c r="AN768" i="14"/>
  <c r="AM768" i="14"/>
  <c r="AL768" i="14"/>
  <c r="AK768" i="14"/>
  <c r="AJ768" i="14"/>
  <c r="AI768" i="14"/>
  <c r="AH768" i="14"/>
  <c r="AG768" i="14"/>
  <c r="AF768" i="14"/>
  <c r="AE768" i="14"/>
  <c r="AD768" i="14"/>
  <c r="AC768" i="14"/>
  <c r="AB768" i="14"/>
  <c r="AA768" i="14"/>
  <c r="Z768" i="14"/>
  <c r="Y768" i="14"/>
  <c r="X768" i="14"/>
  <c r="DW766" i="14"/>
  <c r="DV766" i="14"/>
  <c r="DU766" i="14"/>
  <c r="DT766" i="14"/>
  <c r="DS766" i="14"/>
  <c r="DR766" i="14"/>
  <c r="DQ766" i="14"/>
  <c r="DP766" i="14"/>
  <c r="DO766" i="14"/>
  <c r="DN766" i="14"/>
  <c r="DM766" i="14"/>
  <c r="DL766" i="14"/>
  <c r="DK766" i="14"/>
  <c r="DJ766" i="14"/>
  <c r="DI766" i="14"/>
  <c r="DH766" i="14"/>
  <c r="DG766" i="14"/>
  <c r="DF766" i="14"/>
  <c r="DE766" i="14"/>
  <c r="DD766" i="14"/>
  <c r="DC766" i="14"/>
  <c r="DB766" i="14"/>
  <c r="DA766" i="14"/>
  <c r="CZ766" i="14"/>
  <c r="CY766" i="14"/>
  <c r="CX766" i="14"/>
  <c r="CW766" i="14"/>
  <c r="CV766" i="14"/>
  <c r="CU766" i="14"/>
  <c r="CT766" i="14"/>
  <c r="CS766" i="14"/>
  <c r="CR766" i="14"/>
  <c r="CQ766" i="14"/>
  <c r="CP766" i="14"/>
  <c r="CO766" i="14"/>
  <c r="CN766" i="14"/>
  <c r="CM766" i="14"/>
  <c r="CL766" i="14"/>
  <c r="CK766" i="14"/>
  <c r="CJ766" i="14"/>
  <c r="CI766" i="14"/>
  <c r="CH766" i="14"/>
  <c r="CG766" i="14"/>
  <c r="CF766" i="14"/>
  <c r="CE766" i="14"/>
  <c r="CD766" i="14"/>
  <c r="CC766" i="14"/>
  <c r="CB766" i="14"/>
  <c r="CA766" i="14"/>
  <c r="BZ766" i="14"/>
  <c r="BY766" i="14"/>
  <c r="BX766" i="14"/>
  <c r="BW766" i="14"/>
  <c r="BV766" i="14"/>
  <c r="BU766" i="14"/>
  <c r="BT766" i="14"/>
  <c r="BS766" i="14"/>
  <c r="BR766" i="14"/>
  <c r="BQ766" i="14"/>
  <c r="BP766" i="14"/>
  <c r="BO766" i="14"/>
  <c r="BN766" i="14"/>
  <c r="BM766" i="14"/>
  <c r="BL766" i="14"/>
  <c r="BK766" i="14"/>
  <c r="BJ766" i="14"/>
  <c r="BI766" i="14"/>
  <c r="BH766" i="14"/>
  <c r="BG766" i="14"/>
  <c r="BF766" i="14"/>
  <c r="BE766" i="14"/>
  <c r="BD766" i="14"/>
  <c r="BC766" i="14"/>
  <c r="BB766" i="14"/>
  <c r="BA766" i="14"/>
  <c r="AZ766" i="14"/>
  <c r="AY766" i="14"/>
  <c r="AX766" i="14"/>
  <c r="AW766" i="14"/>
  <c r="AV766" i="14"/>
  <c r="AU766" i="14"/>
  <c r="AT766" i="14"/>
  <c r="AS766" i="14"/>
  <c r="AR766" i="14"/>
  <c r="AQ766" i="14"/>
  <c r="AP766" i="14"/>
  <c r="AO766" i="14"/>
  <c r="AN766" i="14"/>
  <c r="AM766" i="14"/>
  <c r="AL766" i="14"/>
  <c r="AK766" i="14"/>
  <c r="AJ766" i="14"/>
  <c r="AI766" i="14"/>
  <c r="AH766" i="14"/>
  <c r="AG766" i="14"/>
  <c r="AF766" i="14"/>
  <c r="AE766" i="14"/>
  <c r="AD766" i="14"/>
  <c r="AC766" i="14"/>
  <c r="AB766" i="14"/>
  <c r="AA766" i="14"/>
  <c r="Z766" i="14"/>
  <c r="Y766" i="14"/>
  <c r="X766" i="14"/>
  <c r="I754" i="14"/>
  <c r="DW753" i="14"/>
  <c r="DV753" i="14"/>
  <c r="DU753" i="14"/>
  <c r="DT753" i="14"/>
  <c r="DS753" i="14"/>
  <c r="DR753" i="14"/>
  <c r="DQ753" i="14"/>
  <c r="DP753" i="14"/>
  <c r="DO753" i="14"/>
  <c r="DN753" i="14"/>
  <c r="DM753" i="14"/>
  <c r="DL753" i="14"/>
  <c r="DK753" i="14"/>
  <c r="DJ753" i="14"/>
  <c r="DI753" i="14"/>
  <c r="DH753" i="14"/>
  <c r="DG753" i="14"/>
  <c r="DF753" i="14"/>
  <c r="DE753" i="14"/>
  <c r="DD753" i="14"/>
  <c r="DC753" i="14"/>
  <c r="DB753" i="14"/>
  <c r="DA753" i="14"/>
  <c r="CZ753" i="14"/>
  <c r="CY753" i="14"/>
  <c r="CX753" i="14"/>
  <c r="CW753" i="14"/>
  <c r="CV753" i="14"/>
  <c r="CU753" i="14"/>
  <c r="CT753" i="14"/>
  <c r="CS753" i="14"/>
  <c r="CR753" i="14"/>
  <c r="CQ753" i="14"/>
  <c r="CP753" i="14"/>
  <c r="CO753" i="14"/>
  <c r="CN753" i="14"/>
  <c r="CM753" i="14"/>
  <c r="CL753" i="14"/>
  <c r="CK753" i="14"/>
  <c r="CJ753" i="14"/>
  <c r="CI753" i="14"/>
  <c r="CH753" i="14"/>
  <c r="CG753" i="14"/>
  <c r="CF753" i="14"/>
  <c r="CE753" i="14"/>
  <c r="CD753" i="14"/>
  <c r="CC753" i="14"/>
  <c r="CB753" i="14"/>
  <c r="CA753" i="14"/>
  <c r="BZ753" i="14"/>
  <c r="BY753" i="14"/>
  <c r="BX753" i="14"/>
  <c r="BW753" i="14"/>
  <c r="BV753" i="14"/>
  <c r="BU753" i="14"/>
  <c r="BT753" i="14"/>
  <c r="BS753" i="14"/>
  <c r="BR753" i="14"/>
  <c r="BQ753" i="14"/>
  <c r="BP753" i="14"/>
  <c r="BO753" i="14"/>
  <c r="BN753" i="14"/>
  <c r="BM753" i="14"/>
  <c r="BL753" i="14"/>
  <c r="BK753" i="14"/>
  <c r="BJ753" i="14"/>
  <c r="BI753" i="14"/>
  <c r="BH753" i="14"/>
  <c r="BG753" i="14"/>
  <c r="BF753" i="14"/>
  <c r="BE753" i="14"/>
  <c r="BD753" i="14"/>
  <c r="BC753" i="14"/>
  <c r="BB753" i="14"/>
  <c r="BA753" i="14"/>
  <c r="AZ753" i="14"/>
  <c r="AY753" i="14"/>
  <c r="AX753" i="14"/>
  <c r="AW753" i="14"/>
  <c r="AV753" i="14"/>
  <c r="AU753" i="14"/>
  <c r="AT753" i="14"/>
  <c r="AS753" i="14"/>
  <c r="AR753" i="14"/>
  <c r="AQ753" i="14"/>
  <c r="AP753" i="14"/>
  <c r="AO753" i="14"/>
  <c r="AN753" i="14"/>
  <c r="AM753" i="14"/>
  <c r="AL753" i="14"/>
  <c r="AK753" i="14"/>
  <c r="AJ753" i="14"/>
  <c r="AI753" i="14"/>
  <c r="AH753" i="14"/>
  <c r="AG753" i="14"/>
  <c r="AF753" i="14"/>
  <c r="AE753" i="14"/>
  <c r="AD753" i="14"/>
  <c r="AC753" i="14"/>
  <c r="AB753" i="14"/>
  <c r="AA753" i="14"/>
  <c r="Z753" i="14"/>
  <c r="Y753" i="14"/>
  <c r="X753" i="14"/>
  <c r="I741" i="14"/>
  <c r="DW740" i="14"/>
  <c r="DV740" i="14"/>
  <c r="DU740" i="14"/>
  <c r="DT740" i="14"/>
  <c r="DS740" i="14"/>
  <c r="DR740" i="14"/>
  <c r="DQ740" i="14"/>
  <c r="DP740" i="14"/>
  <c r="DO740" i="14"/>
  <c r="DN740" i="14"/>
  <c r="DM740" i="14"/>
  <c r="DL740" i="14"/>
  <c r="DK740" i="14"/>
  <c r="DJ740" i="14"/>
  <c r="DI740" i="14"/>
  <c r="DH740" i="14"/>
  <c r="DG740" i="14"/>
  <c r="DF740" i="14"/>
  <c r="DE740" i="14"/>
  <c r="DD740" i="14"/>
  <c r="DC740" i="14"/>
  <c r="DB740" i="14"/>
  <c r="DA740" i="14"/>
  <c r="CZ740" i="14"/>
  <c r="CY740" i="14"/>
  <c r="CX740" i="14"/>
  <c r="CW740" i="14"/>
  <c r="CV740" i="14"/>
  <c r="CU740" i="14"/>
  <c r="CT740" i="14"/>
  <c r="CS740" i="14"/>
  <c r="CR740" i="14"/>
  <c r="CQ740" i="14"/>
  <c r="CP740" i="14"/>
  <c r="CO740" i="14"/>
  <c r="CN740" i="14"/>
  <c r="CM740" i="14"/>
  <c r="CL740" i="14"/>
  <c r="CK740" i="14"/>
  <c r="CJ740" i="14"/>
  <c r="CI740" i="14"/>
  <c r="CH740" i="14"/>
  <c r="CG740" i="14"/>
  <c r="CF740" i="14"/>
  <c r="CE740" i="14"/>
  <c r="CD740" i="14"/>
  <c r="CC740" i="14"/>
  <c r="CB740" i="14"/>
  <c r="CA740" i="14"/>
  <c r="BZ740" i="14"/>
  <c r="BY740" i="14"/>
  <c r="BX740" i="14"/>
  <c r="BW740" i="14"/>
  <c r="BV740" i="14"/>
  <c r="BU740" i="14"/>
  <c r="BT740" i="14"/>
  <c r="BS740" i="14"/>
  <c r="BR740" i="14"/>
  <c r="BQ740" i="14"/>
  <c r="BP740" i="14"/>
  <c r="BO740" i="14"/>
  <c r="BN740" i="14"/>
  <c r="BM740" i="14"/>
  <c r="BL740" i="14"/>
  <c r="BK740" i="14"/>
  <c r="BJ740" i="14"/>
  <c r="BI740" i="14"/>
  <c r="BH740" i="14"/>
  <c r="BG740" i="14"/>
  <c r="BF740" i="14"/>
  <c r="BE740" i="14"/>
  <c r="BD740" i="14"/>
  <c r="BC740" i="14"/>
  <c r="BB740" i="14"/>
  <c r="BA740" i="14"/>
  <c r="AZ740" i="14"/>
  <c r="AY740" i="14"/>
  <c r="AX740" i="14"/>
  <c r="AW740" i="14"/>
  <c r="AV740" i="14"/>
  <c r="AU740" i="14"/>
  <c r="AT740" i="14"/>
  <c r="AS740" i="14"/>
  <c r="AR740" i="14"/>
  <c r="AQ740" i="14"/>
  <c r="AP740" i="14"/>
  <c r="AO740" i="14"/>
  <c r="AN740" i="14"/>
  <c r="AM740" i="14"/>
  <c r="AL740" i="14"/>
  <c r="AK740" i="14"/>
  <c r="AJ740" i="14"/>
  <c r="AI740" i="14"/>
  <c r="AH740" i="14"/>
  <c r="AG740" i="14"/>
  <c r="AF740" i="14"/>
  <c r="AE740" i="14"/>
  <c r="AD740" i="14"/>
  <c r="AC740" i="14"/>
  <c r="AB740" i="14"/>
  <c r="AA740" i="14"/>
  <c r="Z740" i="14"/>
  <c r="Y740" i="14"/>
  <c r="X740" i="14"/>
  <c r="I728" i="14"/>
  <c r="DW727" i="14"/>
  <c r="DV727" i="14"/>
  <c r="DU727" i="14"/>
  <c r="DT727" i="14"/>
  <c r="DS727" i="14"/>
  <c r="DR727" i="14"/>
  <c r="DQ727" i="14"/>
  <c r="DP727" i="14"/>
  <c r="DO727" i="14"/>
  <c r="DN727" i="14"/>
  <c r="DM727" i="14"/>
  <c r="DL727" i="14"/>
  <c r="DK727" i="14"/>
  <c r="DJ727" i="14"/>
  <c r="DI727" i="14"/>
  <c r="DH727" i="14"/>
  <c r="DG727" i="14"/>
  <c r="DF727" i="14"/>
  <c r="DE727" i="14"/>
  <c r="DD727" i="14"/>
  <c r="DC727" i="14"/>
  <c r="DB727" i="14"/>
  <c r="DA727" i="14"/>
  <c r="CZ727" i="14"/>
  <c r="CY727" i="14"/>
  <c r="CX727" i="14"/>
  <c r="CW727" i="14"/>
  <c r="CV727" i="14"/>
  <c r="CU727" i="14"/>
  <c r="CT727" i="14"/>
  <c r="CS727" i="14"/>
  <c r="CR727" i="14"/>
  <c r="CQ727" i="14"/>
  <c r="CP727" i="14"/>
  <c r="CO727" i="14"/>
  <c r="CN727" i="14"/>
  <c r="CM727" i="14"/>
  <c r="CL727" i="14"/>
  <c r="CK727" i="14"/>
  <c r="CJ727" i="14"/>
  <c r="CI727" i="14"/>
  <c r="CH727" i="14"/>
  <c r="CG727" i="14"/>
  <c r="CF727" i="14"/>
  <c r="CE727" i="14"/>
  <c r="CD727" i="14"/>
  <c r="CC727" i="14"/>
  <c r="CB727" i="14"/>
  <c r="CA727" i="14"/>
  <c r="BZ727" i="14"/>
  <c r="BY727" i="14"/>
  <c r="BX727" i="14"/>
  <c r="BW727" i="14"/>
  <c r="BV727" i="14"/>
  <c r="BU727" i="14"/>
  <c r="BT727" i="14"/>
  <c r="BS727" i="14"/>
  <c r="BR727" i="14"/>
  <c r="BQ727" i="14"/>
  <c r="BP727" i="14"/>
  <c r="BO727" i="14"/>
  <c r="BN727" i="14"/>
  <c r="BM727" i="14"/>
  <c r="BL727" i="14"/>
  <c r="BK727" i="14"/>
  <c r="BJ727" i="14"/>
  <c r="BI727" i="14"/>
  <c r="BH727" i="14"/>
  <c r="BG727" i="14"/>
  <c r="BF727" i="14"/>
  <c r="BE727" i="14"/>
  <c r="BD727" i="14"/>
  <c r="BC727" i="14"/>
  <c r="BB727" i="14"/>
  <c r="BA727" i="14"/>
  <c r="AZ727" i="14"/>
  <c r="AY727" i="14"/>
  <c r="AX727" i="14"/>
  <c r="AW727" i="14"/>
  <c r="AV727" i="14"/>
  <c r="AU727" i="14"/>
  <c r="AT727" i="14"/>
  <c r="AS727" i="14"/>
  <c r="AR727" i="14"/>
  <c r="AQ727" i="14"/>
  <c r="AP727" i="14"/>
  <c r="AO727" i="14"/>
  <c r="AN727" i="14"/>
  <c r="AM727" i="14"/>
  <c r="AL727" i="14"/>
  <c r="AK727" i="14"/>
  <c r="AJ727" i="14"/>
  <c r="AI727" i="14"/>
  <c r="AH727" i="14"/>
  <c r="AG727" i="14"/>
  <c r="AF727" i="14"/>
  <c r="AE727" i="14"/>
  <c r="AD727" i="14"/>
  <c r="AC727" i="14"/>
  <c r="AB727" i="14"/>
  <c r="AA727" i="14"/>
  <c r="Z727" i="14"/>
  <c r="Y727" i="14"/>
  <c r="X727" i="14"/>
  <c r="I715" i="14"/>
  <c r="DW714" i="14"/>
  <c r="DV714" i="14"/>
  <c r="DU714" i="14"/>
  <c r="DT714" i="14"/>
  <c r="DS714" i="14"/>
  <c r="DR714" i="14"/>
  <c r="DQ714" i="14"/>
  <c r="DP714" i="14"/>
  <c r="DO714" i="14"/>
  <c r="DN714" i="14"/>
  <c r="DM714" i="14"/>
  <c r="DL714" i="14"/>
  <c r="DK714" i="14"/>
  <c r="DJ714" i="14"/>
  <c r="DI714" i="14"/>
  <c r="DH714" i="14"/>
  <c r="DG714" i="14"/>
  <c r="DF714" i="14"/>
  <c r="DE714" i="14"/>
  <c r="DD714" i="14"/>
  <c r="DC714" i="14"/>
  <c r="DB714" i="14"/>
  <c r="DA714" i="14"/>
  <c r="CZ714" i="14"/>
  <c r="CY714" i="14"/>
  <c r="CX714" i="14"/>
  <c r="CW714" i="14"/>
  <c r="CV714" i="14"/>
  <c r="CU714" i="14"/>
  <c r="CT714" i="14"/>
  <c r="CS714" i="14"/>
  <c r="CR714" i="14"/>
  <c r="CQ714" i="14"/>
  <c r="CP714" i="14"/>
  <c r="CO714" i="14"/>
  <c r="CN714" i="14"/>
  <c r="CM714" i="14"/>
  <c r="CL714" i="14"/>
  <c r="CK714" i="14"/>
  <c r="CJ714" i="14"/>
  <c r="CI714" i="14"/>
  <c r="CH714" i="14"/>
  <c r="CG714" i="14"/>
  <c r="CF714" i="14"/>
  <c r="CE714" i="14"/>
  <c r="CD714" i="14"/>
  <c r="CC714" i="14"/>
  <c r="CB714" i="14"/>
  <c r="CA714" i="14"/>
  <c r="BZ714" i="14"/>
  <c r="BY714" i="14"/>
  <c r="BX714" i="14"/>
  <c r="BW714" i="14"/>
  <c r="BV714" i="14"/>
  <c r="BU714" i="14"/>
  <c r="BT714" i="14"/>
  <c r="BS714" i="14"/>
  <c r="BR714" i="14"/>
  <c r="BQ714" i="14"/>
  <c r="BP714" i="14"/>
  <c r="BO714" i="14"/>
  <c r="BN714" i="14"/>
  <c r="BM714" i="14"/>
  <c r="BL714" i="14"/>
  <c r="BK714" i="14"/>
  <c r="BJ714" i="14"/>
  <c r="BI714" i="14"/>
  <c r="BH714" i="14"/>
  <c r="BG714" i="14"/>
  <c r="BF714" i="14"/>
  <c r="BE714" i="14"/>
  <c r="BD714" i="14"/>
  <c r="BC714" i="14"/>
  <c r="BB714" i="14"/>
  <c r="BA714" i="14"/>
  <c r="AZ714" i="14"/>
  <c r="AY714" i="14"/>
  <c r="AX714" i="14"/>
  <c r="AW714" i="14"/>
  <c r="AV714" i="14"/>
  <c r="AU714" i="14"/>
  <c r="AT714" i="14"/>
  <c r="AS714" i="14"/>
  <c r="AR714" i="14"/>
  <c r="AQ714" i="14"/>
  <c r="AP714" i="14"/>
  <c r="AO714" i="14"/>
  <c r="AN714" i="14"/>
  <c r="AM714" i="14"/>
  <c r="AL714" i="14"/>
  <c r="AK714" i="14"/>
  <c r="AJ714" i="14"/>
  <c r="AI714" i="14"/>
  <c r="AH714" i="14"/>
  <c r="AG714" i="14"/>
  <c r="AF714" i="14"/>
  <c r="AE714" i="14"/>
  <c r="AD714" i="14"/>
  <c r="AC714" i="14"/>
  <c r="AB714" i="14"/>
  <c r="AA714" i="14"/>
  <c r="Z714" i="14"/>
  <c r="Y714" i="14"/>
  <c r="X714" i="14"/>
  <c r="I702" i="14"/>
  <c r="DW701" i="14"/>
  <c r="DV701" i="14"/>
  <c r="DU701" i="14"/>
  <c r="DT701" i="14"/>
  <c r="DS701" i="14"/>
  <c r="DR701" i="14"/>
  <c r="DQ701" i="14"/>
  <c r="DP701" i="14"/>
  <c r="DO701" i="14"/>
  <c r="DN701" i="14"/>
  <c r="DM701" i="14"/>
  <c r="DL701" i="14"/>
  <c r="DK701" i="14"/>
  <c r="DJ701" i="14"/>
  <c r="DI701" i="14"/>
  <c r="DH701" i="14"/>
  <c r="DG701" i="14"/>
  <c r="DF701" i="14"/>
  <c r="DE701" i="14"/>
  <c r="DD701" i="14"/>
  <c r="DC701" i="14"/>
  <c r="DB701" i="14"/>
  <c r="DA701" i="14"/>
  <c r="CZ701" i="14"/>
  <c r="CY701" i="14"/>
  <c r="CX701" i="14"/>
  <c r="CW701" i="14"/>
  <c r="CV701" i="14"/>
  <c r="CU701" i="14"/>
  <c r="CT701" i="14"/>
  <c r="CS701" i="14"/>
  <c r="CR701" i="14"/>
  <c r="CQ701" i="14"/>
  <c r="CP701" i="14"/>
  <c r="CO701" i="14"/>
  <c r="CN701" i="14"/>
  <c r="CM701" i="14"/>
  <c r="CL701" i="14"/>
  <c r="CK701" i="14"/>
  <c r="CJ701" i="14"/>
  <c r="CI701" i="14"/>
  <c r="CH701" i="14"/>
  <c r="CG701" i="14"/>
  <c r="CF701" i="14"/>
  <c r="CE701" i="14"/>
  <c r="CD701" i="14"/>
  <c r="CC701" i="14"/>
  <c r="CB701" i="14"/>
  <c r="CA701" i="14"/>
  <c r="BZ701" i="14"/>
  <c r="BY701" i="14"/>
  <c r="BX701" i="14"/>
  <c r="BW701" i="14"/>
  <c r="BV701" i="14"/>
  <c r="BU701" i="14"/>
  <c r="BT701" i="14"/>
  <c r="BS701" i="14"/>
  <c r="BR701" i="14"/>
  <c r="BQ701" i="14"/>
  <c r="BP701" i="14"/>
  <c r="BO701" i="14"/>
  <c r="BN701" i="14"/>
  <c r="BM701" i="14"/>
  <c r="BL701" i="14"/>
  <c r="BK701" i="14"/>
  <c r="BJ701" i="14"/>
  <c r="BI701" i="14"/>
  <c r="BH701" i="14"/>
  <c r="BG701" i="14"/>
  <c r="BF701" i="14"/>
  <c r="BE701" i="14"/>
  <c r="BD701" i="14"/>
  <c r="BC701" i="14"/>
  <c r="BB701" i="14"/>
  <c r="BA701" i="14"/>
  <c r="AZ701" i="14"/>
  <c r="AY701" i="14"/>
  <c r="AX701" i="14"/>
  <c r="AW701" i="14"/>
  <c r="AV701" i="14"/>
  <c r="AU701" i="14"/>
  <c r="AT701" i="14"/>
  <c r="AS701" i="14"/>
  <c r="AR701" i="14"/>
  <c r="AQ701" i="14"/>
  <c r="AP701" i="14"/>
  <c r="AO701" i="14"/>
  <c r="AN701" i="14"/>
  <c r="AM701" i="14"/>
  <c r="AL701" i="14"/>
  <c r="AK701" i="14"/>
  <c r="AJ701" i="14"/>
  <c r="AI701" i="14"/>
  <c r="AH701" i="14"/>
  <c r="AG701" i="14"/>
  <c r="AF701" i="14"/>
  <c r="AE701" i="14"/>
  <c r="AD701" i="14"/>
  <c r="AC701" i="14"/>
  <c r="AB701" i="14"/>
  <c r="AA701" i="14"/>
  <c r="Z701" i="14"/>
  <c r="Y701" i="14"/>
  <c r="X701" i="14"/>
  <c r="I689" i="14"/>
  <c r="DW688" i="14"/>
  <c r="DV688" i="14"/>
  <c r="DU688" i="14"/>
  <c r="DT688" i="14"/>
  <c r="DS688" i="14"/>
  <c r="DR688" i="14"/>
  <c r="DQ688" i="14"/>
  <c r="DP688" i="14"/>
  <c r="DO688" i="14"/>
  <c r="DN688" i="14"/>
  <c r="DM688" i="14"/>
  <c r="DL688" i="14"/>
  <c r="DK688" i="14"/>
  <c r="DJ688" i="14"/>
  <c r="DI688" i="14"/>
  <c r="DH688" i="14"/>
  <c r="DG688" i="14"/>
  <c r="DF688" i="14"/>
  <c r="DE688" i="14"/>
  <c r="DD688" i="14"/>
  <c r="DC688" i="14"/>
  <c r="DB688" i="14"/>
  <c r="DA688" i="14"/>
  <c r="CZ688" i="14"/>
  <c r="CY688" i="14"/>
  <c r="CX688" i="14"/>
  <c r="CW688" i="14"/>
  <c r="CV688" i="14"/>
  <c r="CU688" i="14"/>
  <c r="CT688" i="14"/>
  <c r="CS688" i="14"/>
  <c r="CR688" i="14"/>
  <c r="CQ688" i="14"/>
  <c r="CP688" i="14"/>
  <c r="CO688" i="14"/>
  <c r="CN688" i="14"/>
  <c r="CM688" i="14"/>
  <c r="CL688" i="14"/>
  <c r="CK688" i="14"/>
  <c r="CJ688" i="14"/>
  <c r="CI688" i="14"/>
  <c r="CH688" i="14"/>
  <c r="CG688" i="14"/>
  <c r="CF688" i="14"/>
  <c r="CE688" i="14"/>
  <c r="CD688" i="14"/>
  <c r="CC688" i="14"/>
  <c r="CB688" i="14"/>
  <c r="CA688" i="14"/>
  <c r="BZ688" i="14"/>
  <c r="BY688" i="14"/>
  <c r="BX688" i="14"/>
  <c r="BW688" i="14"/>
  <c r="BV688" i="14"/>
  <c r="BU688" i="14"/>
  <c r="BT688" i="14"/>
  <c r="BS688" i="14"/>
  <c r="BR688" i="14"/>
  <c r="BQ688" i="14"/>
  <c r="BP688" i="14"/>
  <c r="BO688" i="14"/>
  <c r="BN688" i="14"/>
  <c r="BM688" i="14"/>
  <c r="BL688" i="14"/>
  <c r="BK688" i="14"/>
  <c r="BJ688" i="14"/>
  <c r="BI688" i="14"/>
  <c r="BH688" i="14"/>
  <c r="BG688" i="14"/>
  <c r="BF688" i="14"/>
  <c r="BE688" i="14"/>
  <c r="BD688" i="14"/>
  <c r="BC688" i="14"/>
  <c r="BB688" i="14"/>
  <c r="BA688" i="14"/>
  <c r="AZ688" i="14"/>
  <c r="AY688" i="14"/>
  <c r="AX688" i="14"/>
  <c r="AW688" i="14"/>
  <c r="AV688" i="14"/>
  <c r="AU688" i="14"/>
  <c r="AT688" i="14"/>
  <c r="AS688" i="14"/>
  <c r="AR688" i="14"/>
  <c r="AQ688" i="14"/>
  <c r="AP688" i="14"/>
  <c r="AO688" i="14"/>
  <c r="AN688" i="14"/>
  <c r="AM688" i="14"/>
  <c r="AL688" i="14"/>
  <c r="AK688" i="14"/>
  <c r="AJ688" i="14"/>
  <c r="AI688" i="14"/>
  <c r="AH688" i="14"/>
  <c r="AG688" i="14"/>
  <c r="AF688" i="14"/>
  <c r="AE688" i="14"/>
  <c r="AD688" i="14"/>
  <c r="AC688" i="14"/>
  <c r="AB688" i="14"/>
  <c r="AA688" i="14"/>
  <c r="Z688" i="14"/>
  <c r="Y688" i="14"/>
  <c r="X688" i="14"/>
  <c r="I676" i="14"/>
  <c r="DW675" i="14"/>
  <c r="DV675" i="14"/>
  <c r="DU675" i="14"/>
  <c r="DT675" i="14"/>
  <c r="DS675" i="14"/>
  <c r="DR675" i="14"/>
  <c r="DQ675" i="14"/>
  <c r="DP675" i="14"/>
  <c r="DO675" i="14"/>
  <c r="DN675" i="14"/>
  <c r="DM675" i="14"/>
  <c r="DL675" i="14"/>
  <c r="DK675" i="14"/>
  <c r="DJ675" i="14"/>
  <c r="DI675" i="14"/>
  <c r="DH675" i="14"/>
  <c r="DG675" i="14"/>
  <c r="DF675" i="14"/>
  <c r="DE675" i="14"/>
  <c r="DD675" i="14"/>
  <c r="DC675" i="14"/>
  <c r="DB675" i="14"/>
  <c r="DA675" i="14"/>
  <c r="CZ675" i="14"/>
  <c r="CY675" i="14"/>
  <c r="CX675" i="14"/>
  <c r="CW675" i="14"/>
  <c r="CV675" i="14"/>
  <c r="CU675" i="14"/>
  <c r="CT675" i="14"/>
  <c r="CS675" i="14"/>
  <c r="CR675" i="14"/>
  <c r="CQ675" i="14"/>
  <c r="CP675" i="14"/>
  <c r="CO675" i="14"/>
  <c r="CN675" i="14"/>
  <c r="CM675" i="14"/>
  <c r="CL675" i="14"/>
  <c r="CK675" i="14"/>
  <c r="CJ675" i="14"/>
  <c r="CI675" i="14"/>
  <c r="CH675" i="14"/>
  <c r="CG675" i="14"/>
  <c r="CF675" i="14"/>
  <c r="CE675" i="14"/>
  <c r="CD675" i="14"/>
  <c r="CC675" i="14"/>
  <c r="CB675" i="14"/>
  <c r="CA675" i="14"/>
  <c r="BZ675" i="14"/>
  <c r="BY675" i="14"/>
  <c r="BX675" i="14"/>
  <c r="BW675" i="14"/>
  <c r="BV675" i="14"/>
  <c r="BU675" i="14"/>
  <c r="BT675" i="14"/>
  <c r="BS675" i="14"/>
  <c r="BR675" i="14"/>
  <c r="BQ675" i="14"/>
  <c r="BP675" i="14"/>
  <c r="BO675" i="14"/>
  <c r="BN675" i="14"/>
  <c r="BM675" i="14"/>
  <c r="BL675" i="14"/>
  <c r="BK675" i="14"/>
  <c r="BJ675" i="14"/>
  <c r="BI675" i="14"/>
  <c r="BH675" i="14"/>
  <c r="BG675" i="14"/>
  <c r="BF675" i="14"/>
  <c r="BE675" i="14"/>
  <c r="BD675" i="14"/>
  <c r="BC675" i="14"/>
  <c r="BB675" i="14"/>
  <c r="BA675" i="14"/>
  <c r="AZ675" i="14"/>
  <c r="AY675" i="14"/>
  <c r="AX675" i="14"/>
  <c r="AW675" i="14"/>
  <c r="AV675" i="14"/>
  <c r="AU675" i="14"/>
  <c r="AT675" i="14"/>
  <c r="AS675" i="14"/>
  <c r="AR675" i="14"/>
  <c r="AQ675" i="14"/>
  <c r="AP675" i="14"/>
  <c r="AO675" i="14"/>
  <c r="AN675" i="14"/>
  <c r="AM675" i="14"/>
  <c r="AL675" i="14"/>
  <c r="AK675" i="14"/>
  <c r="AJ675" i="14"/>
  <c r="AI675" i="14"/>
  <c r="AH675" i="14"/>
  <c r="AG675" i="14"/>
  <c r="AF675" i="14"/>
  <c r="AE675" i="14"/>
  <c r="AD675" i="14"/>
  <c r="AC675" i="14"/>
  <c r="AB675" i="14"/>
  <c r="AA675" i="14"/>
  <c r="Z675" i="14"/>
  <c r="Y675" i="14"/>
  <c r="X675" i="14"/>
  <c r="I663" i="14"/>
  <c r="DW662" i="14"/>
  <c r="DV662" i="14"/>
  <c r="DU662" i="14"/>
  <c r="DT662" i="14"/>
  <c r="DS662" i="14"/>
  <c r="DR662" i="14"/>
  <c r="DQ662" i="14"/>
  <c r="DP662" i="14"/>
  <c r="DO662" i="14"/>
  <c r="DN662" i="14"/>
  <c r="DM662" i="14"/>
  <c r="DL662" i="14"/>
  <c r="DK662" i="14"/>
  <c r="DJ662" i="14"/>
  <c r="DI662" i="14"/>
  <c r="DH662" i="14"/>
  <c r="DG662" i="14"/>
  <c r="DF662" i="14"/>
  <c r="DE662" i="14"/>
  <c r="DD662" i="14"/>
  <c r="DC662" i="14"/>
  <c r="DB662" i="14"/>
  <c r="DA662" i="14"/>
  <c r="CZ662" i="14"/>
  <c r="CY662" i="14"/>
  <c r="CX662" i="14"/>
  <c r="CW662" i="14"/>
  <c r="CV662" i="14"/>
  <c r="CU662" i="14"/>
  <c r="CT662" i="14"/>
  <c r="CS662" i="14"/>
  <c r="CR662" i="14"/>
  <c r="CQ662" i="14"/>
  <c r="CP662" i="14"/>
  <c r="CO662" i="14"/>
  <c r="CN662" i="14"/>
  <c r="CM662" i="14"/>
  <c r="CL662" i="14"/>
  <c r="CK662" i="14"/>
  <c r="CJ662" i="14"/>
  <c r="CI662" i="14"/>
  <c r="CH662" i="14"/>
  <c r="CG662" i="14"/>
  <c r="CF662" i="14"/>
  <c r="CE662" i="14"/>
  <c r="CD662" i="14"/>
  <c r="CC662" i="14"/>
  <c r="CB662" i="14"/>
  <c r="CA662" i="14"/>
  <c r="BZ662" i="14"/>
  <c r="BY662" i="14"/>
  <c r="BX662" i="14"/>
  <c r="BW662" i="14"/>
  <c r="BV662" i="14"/>
  <c r="BU662" i="14"/>
  <c r="BT662" i="14"/>
  <c r="BS662" i="14"/>
  <c r="BR662" i="14"/>
  <c r="BQ662" i="14"/>
  <c r="BP662" i="14"/>
  <c r="BO662" i="14"/>
  <c r="BN662" i="14"/>
  <c r="BM662" i="14"/>
  <c r="BL662" i="14"/>
  <c r="BK662" i="14"/>
  <c r="BJ662" i="14"/>
  <c r="BI662" i="14"/>
  <c r="BH662" i="14"/>
  <c r="BG662" i="14"/>
  <c r="BF662" i="14"/>
  <c r="BE662" i="14"/>
  <c r="BD662" i="14"/>
  <c r="BC662" i="14"/>
  <c r="BB662" i="14"/>
  <c r="BA662" i="14"/>
  <c r="AZ662" i="14"/>
  <c r="AY662" i="14"/>
  <c r="AX662" i="14"/>
  <c r="AW662" i="14"/>
  <c r="AV662" i="14"/>
  <c r="AU662" i="14"/>
  <c r="AT662" i="14"/>
  <c r="AS662" i="14"/>
  <c r="AR662" i="14"/>
  <c r="AQ662" i="14"/>
  <c r="AP662" i="14"/>
  <c r="AO662" i="14"/>
  <c r="AN662" i="14"/>
  <c r="AM662" i="14"/>
  <c r="AL662" i="14"/>
  <c r="AK662" i="14"/>
  <c r="AJ662" i="14"/>
  <c r="AI662" i="14"/>
  <c r="AH662" i="14"/>
  <c r="AG662" i="14"/>
  <c r="AF662" i="14"/>
  <c r="AE662" i="14"/>
  <c r="AD662" i="14"/>
  <c r="AC662" i="14"/>
  <c r="AB662" i="14"/>
  <c r="AA662" i="14"/>
  <c r="Z662" i="14"/>
  <c r="Y662" i="14"/>
  <c r="X662" i="14"/>
  <c r="I650" i="14"/>
  <c r="DW649" i="14"/>
  <c r="DV649" i="14"/>
  <c r="DU649" i="14"/>
  <c r="DT649" i="14"/>
  <c r="DS649" i="14"/>
  <c r="DR649" i="14"/>
  <c r="DQ649" i="14"/>
  <c r="DP649" i="14"/>
  <c r="DO649" i="14"/>
  <c r="DN649" i="14"/>
  <c r="DM649" i="14"/>
  <c r="DL649" i="14"/>
  <c r="DK649" i="14"/>
  <c r="DJ649" i="14"/>
  <c r="DI649" i="14"/>
  <c r="DH649" i="14"/>
  <c r="DG649" i="14"/>
  <c r="DF649" i="14"/>
  <c r="DE649" i="14"/>
  <c r="DD649" i="14"/>
  <c r="DC649" i="14"/>
  <c r="DB649" i="14"/>
  <c r="DA649" i="14"/>
  <c r="CZ649" i="14"/>
  <c r="CY649" i="14"/>
  <c r="CX649" i="14"/>
  <c r="CW649" i="14"/>
  <c r="CV649" i="14"/>
  <c r="CU649" i="14"/>
  <c r="CT649" i="14"/>
  <c r="CS649" i="14"/>
  <c r="CR649" i="14"/>
  <c r="CQ649" i="14"/>
  <c r="CP649" i="14"/>
  <c r="CO649" i="14"/>
  <c r="CN649" i="14"/>
  <c r="CM649" i="14"/>
  <c r="CL649" i="14"/>
  <c r="CK649" i="14"/>
  <c r="CJ649" i="14"/>
  <c r="CI649" i="14"/>
  <c r="CH649" i="14"/>
  <c r="CG649" i="14"/>
  <c r="CF649" i="14"/>
  <c r="CE649" i="14"/>
  <c r="CD649" i="14"/>
  <c r="CC649" i="14"/>
  <c r="CB649" i="14"/>
  <c r="CA649" i="14"/>
  <c r="BZ649" i="14"/>
  <c r="BY649" i="14"/>
  <c r="BX649" i="14"/>
  <c r="BW649" i="14"/>
  <c r="BV649" i="14"/>
  <c r="BU649" i="14"/>
  <c r="BT649" i="14"/>
  <c r="BS649" i="14"/>
  <c r="BR649" i="14"/>
  <c r="BQ649" i="14"/>
  <c r="BP649" i="14"/>
  <c r="BO649" i="14"/>
  <c r="BN649" i="14"/>
  <c r="BM649" i="14"/>
  <c r="BL649" i="14"/>
  <c r="BK649" i="14"/>
  <c r="BJ649" i="14"/>
  <c r="BI649" i="14"/>
  <c r="BH649" i="14"/>
  <c r="BG649" i="14"/>
  <c r="BF649" i="14"/>
  <c r="BE649" i="14"/>
  <c r="BD649" i="14"/>
  <c r="BC649" i="14"/>
  <c r="BB649" i="14"/>
  <c r="BA649" i="14"/>
  <c r="AZ649" i="14"/>
  <c r="AY649" i="14"/>
  <c r="AX649" i="14"/>
  <c r="AW649" i="14"/>
  <c r="AV649" i="14"/>
  <c r="AU649" i="14"/>
  <c r="AT649" i="14"/>
  <c r="AS649" i="14"/>
  <c r="AR649" i="14"/>
  <c r="AQ649" i="14"/>
  <c r="AP649" i="14"/>
  <c r="AO649" i="14"/>
  <c r="AN649" i="14"/>
  <c r="AM649" i="14"/>
  <c r="AL649" i="14"/>
  <c r="AK649" i="14"/>
  <c r="AJ649" i="14"/>
  <c r="AI649" i="14"/>
  <c r="AH649" i="14"/>
  <c r="AG649" i="14"/>
  <c r="AF649" i="14"/>
  <c r="AE649" i="14"/>
  <c r="AD649" i="14"/>
  <c r="AC649" i="14"/>
  <c r="AB649" i="14"/>
  <c r="AA649" i="14"/>
  <c r="Z649" i="14"/>
  <c r="Y649" i="14"/>
  <c r="X649" i="14"/>
  <c r="I637" i="14"/>
  <c r="DW636" i="14"/>
  <c r="DV636" i="14"/>
  <c r="DU636" i="14"/>
  <c r="DT636" i="14"/>
  <c r="DS636" i="14"/>
  <c r="DR636" i="14"/>
  <c r="DQ636" i="14"/>
  <c r="DP636" i="14"/>
  <c r="DO636" i="14"/>
  <c r="DN636" i="14"/>
  <c r="DM636" i="14"/>
  <c r="DL636" i="14"/>
  <c r="DK636" i="14"/>
  <c r="DJ636" i="14"/>
  <c r="DI636" i="14"/>
  <c r="DH636" i="14"/>
  <c r="DG636" i="14"/>
  <c r="DF636" i="14"/>
  <c r="DE636" i="14"/>
  <c r="DD636" i="14"/>
  <c r="DC636" i="14"/>
  <c r="DB636" i="14"/>
  <c r="DA636" i="14"/>
  <c r="CZ636" i="14"/>
  <c r="CY636" i="14"/>
  <c r="CX636" i="14"/>
  <c r="CW636" i="14"/>
  <c r="CV636" i="14"/>
  <c r="CU636" i="14"/>
  <c r="CT636" i="14"/>
  <c r="CS636" i="14"/>
  <c r="CR636" i="14"/>
  <c r="CQ636" i="14"/>
  <c r="CP636" i="14"/>
  <c r="CO636" i="14"/>
  <c r="CN636" i="14"/>
  <c r="CM636" i="14"/>
  <c r="CL636" i="14"/>
  <c r="CK636" i="14"/>
  <c r="CJ636" i="14"/>
  <c r="CI636" i="14"/>
  <c r="CH636" i="14"/>
  <c r="CG636" i="14"/>
  <c r="CF636" i="14"/>
  <c r="CE636" i="14"/>
  <c r="CD636" i="14"/>
  <c r="CC636" i="14"/>
  <c r="CB636" i="14"/>
  <c r="CA636" i="14"/>
  <c r="BZ636" i="14"/>
  <c r="BY636" i="14"/>
  <c r="BX636" i="14"/>
  <c r="BW636" i="14"/>
  <c r="BV636" i="14"/>
  <c r="BU636" i="14"/>
  <c r="BT636" i="14"/>
  <c r="BS636" i="14"/>
  <c r="BR636" i="14"/>
  <c r="BQ636" i="14"/>
  <c r="BP636" i="14"/>
  <c r="BO636" i="14"/>
  <c r="BN636" i="14"/>
  <c r="BM636" i="14"/>
  <c r="BL636" i="14"/>
  <c r="BK636" i="14"/>
  <c r="BJ636" i="14"/>
  <c r="BI636" i="14"/>
  <c r="BH636" i="14"/>
  <c r="BG636" i="14"/>
  <c r="BF636" i="14"/>
  <c r="BE636" i="14"/>
  <c r="BD636" i="14"/>
  <c r="BC636" i="14"/>
  <c r="BB636" i="14"/>
  <c r="BA636" i="14"/>
  <c r="AZ636" i="14"/>
  <c r="AY636" i="14"/>
  <c r="AX636" i="14"/>
  <c r="AW636" i="14"/>
  <c r="AV636" i="14"/>
  <c r="AU636" i="14"/>
  <c r="AT636" i="14"/>
  <c r="AS636" i="14"/>
  <c r="AR636" i="14"/>
  <c r="AQ636" i="14"/>
  <c r="AP636" i="14"/>
  <c r="AO636" i="14"/>
  <c r="AN636" i="14"/>
  <c r="AM636" i="14"/>
  <c r="AL636" i="14"/>
  <c r="AK636" i="14"/>
  <c r="AJ636" i="14"/>
  <c r="AI636" i="14"/>
  <c r="AH636" i="14"/>
  <c r="AG636" i="14"/>
  <c r="AF636" i="14"/>
  <c r="AE636" i="14"/>
  <c r="AD636" i="14"/>
  <c r="AC636" i="14"/>
  <c r="AB636" i="14"/>
  <c r="AA636" i="14"/>
  <c r="Z636" i="14"/>
  <c r="Y636" i="14"/>
  <c r="X636" i="14"/>
  <c r="I624" i="14"/>
  <c r="DW623" i="14"/>
  <c r="DV623" i="14"/>
  <c r="DU623" i="14"/>
  <c r="DT623" i="14"/>
  <c r="DS623" i="14"/>
  <c r="DR623" i="14"/>
  <c r="DQ623" i="14"/>
  <c r="DP623" i="14"/>
  <c r="DO623" i="14"/>
  <c r="DN623" i="14"/>
  <c r="DM623" i="14"/>
  <c r="DL623" i="14"/>
  <c r="DK623" i="14"/>
  <c r="DJ623" i="14"/>
  <c r="DI623" i="14"/>
  <c r="DH623" i="14"/>
  <c r="DG623" i="14"/>
  <c r="DF623" i="14"/>
  <c r="DE623" i="14"/>
  <c r="DD623" i="14"/>
  <c r="DC623" i="14"/>
  <c r="DB623" i="14"/>
  <c r="DA623" i="14"/>
  <c r="CZ623" i="14"/>
  <c r="CY623" i="14"/>
  <c r="CX623" i="14"/>
  <c r="CW623" i="14"/>
  <c r="CV623" i="14"/>
  <c r="CU623" i="14"/>
  <c r="CT623" i="14"/>
  <c r="CS623" i="14"/>
  <c r="CR623" i="14"/>
  <c r="CQ623" i="14"/>
  <c r="CP623" i="14"/>
  <c r="CO623" i="14"/>
  <c r="CN623" i="14"/>
  <c r="CM623" i="14"/>
  <c r="CL623" i="14"/>
  <c r="CK623" i="14"/>
  <c r="CJ623" i="14"/>
  <c r="CI623" i="14"/>
  <c r="CH623" i="14"/>
  <c r="CG623" i="14"/>
  <c r="CF623" i="14"/>
  <c r="CE623" i="14"/>
  <c r="CD623" i="14"/>
  <c r="CC623" i="14"/>
  <c r="CB623" i="14"/>
  <c r="CA623" i="14"/>
  <c r="BZ623" i="14"/>
  <c r="BY623" i="14"/>
  <c r="BX623" i="14"/>
  <c r="BW623" i="14"/>
  <c r="BV623" i="14"/>
  <c r="BU623" i="14"/>
  <c r="BT623" i="14"/>
  <c r="BS623" i="14"/>
  <c r="BR623" i="14"/>
  <c r="BQ623" i="14"/>
  <c r="BP623" i="14"/>
  <c r="BO623" i="14"/>
  <c r="BN623" i="14"/>
  <c r="BM623" i="14"/>
  <c r="BL623" i="14"/>
  <c r="BK623" i="14"/>
  <c r="BJ623" i="14"/>
  <c r="BI623" i="14"/>
  <c r="BH623" i="14"/>
  <c r="BG623" i="14"/>
  <c r="BF623" i="14"/>
  <c r="BE623" i="14"/>
  <c r="BD623" i="14"/>
  <c r="BC623" i="14"/>
  <c r="BB623" i="14"/>
  <c r="BA623" i="14"/>
  <c r="AZ623" i="14"/>
  <c r="AY623" i="14"/>
  <c r="AX623" i="14"/>
  <c r="AW623" i="14"/>
  <c r="AV623" i="14"/>
  <c r="AU623" i="14"/>
  <c r="AT623" i="14"/>
  <c r="AS623" i="14"/>
  <c r="AR623" i="14"/>
  <c r="AQ623" i="14"/>
  <c r="AP623" i="14"/>
  <c r="AO623" i="14"/>
  <c r="AN623" i="14"/>
  <c r="AM623" i="14"/>
  <c r="AL623" i="14"/>
  <c r="AK623" i="14"/>
  <c r="AJ623" i="14"/>
  <c r="AI623" i="14"/>
  <c r="AH623" i="14"/>
  <c r="AG623" i="14"/>
  <c r="AF623" i="14"/>
  <c r="AE623" i="14"/>
  <c r="AD623" i="14"/>
  <c r="AC623" i="14"/>
  <c r="AB623" i="14"/>
  <c r="AA623" i="14"/>
  <c r="Z623" i="14"/>
  <c r="Y623" i="14"/>
  <c r="X623" i="14"/>
  <c r="I611" i="14"/>
  <c r="DW610" i="14"/>
  <c r="DV610" i="14"/>
  <c r="DU610" i="14"/>
  <c r="DT610" i="14"/>
  <c r="DS610" i="14"/>
  <c r="DR610" i="14"/>
  <c r="DQ610" i="14"/>
  <c r="DP610" i="14"/>
  <c r="DO610" i="14"/>
  <c r="DN610" i="14"/>
  <c r="DM610" i="14"/>
  <c r="DL610" i="14"/>
  <c r="DK610" i="14"/>
  <c r="DJ610" i="14"/>
  <c r="DI610" i="14"/>
  <c r="DH610" i="14"/>
  <c r="DG610" i="14"/>
  <c r="DF610" i="14"/>
  <c r="DE610" i="14"/>
  <c r="DD610" i="14"/>
  <c r="DC610" i="14"/>
  <c r="DB610" i="14"/>
  <c r="DA610" i="14"/>
  <c r="CZ610" i="14"/>
  <c r="CY610" i="14"/>
  <c r="CX610" i="14"/>
  <c r="CW610" i="14"/>
  <c r="CV610" i="14"/>
  <c r="CU610" i="14"/>
  <c r="CT610" i="14"/>
  <c r="CS610" i="14"/>
  <c r="CR610" i="14"/>
  <c r="CQ610" i="14"/>
  <c r="CP610" i="14"/>
  <c r="CO610" i="14"/>
  <c r="CN610" i="14"/>
  <c r="CM610" i="14"/>
  <c r="CL610" i="14"/>
  <c r="CK610" i="14"/>
  <c r="CJ610" i="14"/>
  <c r="CI610" i="14"/>
  <c r="CH610" i="14"/>
  <c r="CG610" i="14"/>
  <c r="CF610" i="14"/>
  <c r="CE610" i="14"/>
  <c r="CD610" i="14"/>
  <c r="CC610" i="14"/>
  <c r="CB610" i="14"/>
  <c r="CA610" i="14"/>
  <c r="BZ610" i="14"/>
  <c r="BY610" i="14"/>
  <c r="BX610" i="14"/>
  <c r="BW610" i="14"/>
  <c r="BV610" i="14"/>
  <c r="BU610" i="14"/>
  <c r="BT610" i="14"/>
  <c r="BS610" i="14"/>
  <c r="BR610" i="14"/>
  <c r="BQ610" i="14"/>
  <c r="BP610" i="14"/>
  <c r="BO610" i="14"/>
  <c r="BN610" i="14"/>
  <c r="BM610" i="14"/>
  <c r="BL610" i="14"/>
  <c r="BK610" i="14"/>
  <c r="BJ610" i="14"/>
  <c r="BI610" i="14"/>
  <c r="BH610" i="14"/>
  <c r="BG610" i="14"/>
  <c r="BF610" i="14"/>
  <c r="BE610" i="14"/>
  <c r="BD610" i="14"/>
  <c r="BC610" i="14"/>
  <c r="BB610" i="14"/>
  <c r="BA610" i="14"/>
  <c r="AZ610" i="14"/>
  <c r="AY610" i="14"/>
  <c r="AX610" i="14"/>
  <c r="AW610" i="14"/>
  <c r="AV610" i="14"/>
  <c r="AU610" i="14"/>
  <c r="AT610" i="14"/>
  <c r="AS610" i="14"/>
  <c r="AR610" i="14"/>
  <c r="AQ610" i="14"/>
  <c r="AP610" i="14"/>
  <c r="AO610" i="14"/>
  <c r="AN610" i="14"/>
  <c r="AM610" i="14"/>
  <c r="AL610" i="14"/>
  <c r="AK610" i="14"/>
  <c r="AJ610" i="14"/>
  <c r="AI610" i="14"/>
  <c r="AH610" i="14"/>
  <c r="AG610" i="14"/>
  <c r="AF610" i="14"/>
  <c r="AE610" i="14"/>
  <c r="AD610" i="14"/>
  <c r="AC610" i="14"/>
  <c r="AB610" i="14"/>
  <c r="AA610" i="14"/>
  <c r="Z610" i="14"/>
  <c r="Y610" i="14"/>
  <c r="X610" i="14"/>
  <c r="I598" i="14"/>
  <c r="DW597" i="14"/>
  <c r="DV597" i="14"/>
  <c r="DU597" i="14"/>
  <c r="DT597" i="14"/>
  <c r="DS597" i="14"/>
  <c r="DR597" i="14"/>
  <c r="DQ597" i="14"/>
  <c r="DP597" i="14"/>
  <c r="DO597" i="14"/>
  <c r="DN597" i="14"/>
  <c r="DM597" i="14"/>
  <c r="DL597" i="14"/>
  <c r="DK597" i="14"/>
  <c r="DJ597" i="14"/>
  <c r="DI597" i="14"/>
  <c r="DH597" i="14"/>
  <c r="DG597" i="14"/>
  <c r="DF597" i="14"/>
  <c r="DE597" i="14"/>
  <c r="DD597" i="14"/>
  <c r="DC597" i="14"/>
  <c r="DB597" i="14"/>
  <c r="DA597" i="14"/>
  <c r="CZ597" i="14"/>
  <c r="CY597" i="14"/>
  <c r="CX597" i="14"/>
  <c r="CW597" i="14"/>
  <c r="CV597" i="14"/>
  <c r="CU597" i="14"/>
  <c r="CT597" i="14"/>
  <c r="CS597" i="14"/>
  <c r="CR597" i="14"/>
  <c r="CQ597" i="14"/>
  <c r="CP597" i="14"/>
  <c r="CO597" i="14"/>
  <c r="CN597" i="14"/>
  <c r="CM597" i="14"/>
  <c r="CL597" i="14"/>
  <c r="CK597" i="14"/>
  <c r="CJ597" i="14"/>
  <c r="CI597" i="14"/>
  <c r="CH597" i="14"/>
  <c r="CG597" i="14"/>
  <c r="CF597" i="14"/>
  <c r="CE597" i="14"/>
  <c r="CD597" i="14"/>
  <c r="CC597" i="14"/>
  <c r="CB597" i="14"/>
  <c r="CA597" i="14"/>
  <c r="BZ597" i="14"/>
  <c r="BY597" i="14"/>
  <c r="BX597" i="14"/>
  <c r="BW597" i="14"/>
  <c r="BV597" i="14"/>
  <c r="BU597" i="14"/>
  <c r="BT597" i="14"/>
  <c r="BS597" i="14"/>
  <c r="BR597" i="14"/>
  <c r="BQ597" i="14"/>
  <c r="BP597" i="14"/>
  <c r="BO597" i="14"/>
  <c r="BN597" i="14"/>
  <c r="BM597" i="14"/>
  <c r="BL597" i="14"/>
  <c r="BK597" i="14"/>
  <c r="BJ597" i="14"/>
  <c r="BI597" i="14"/>
  <c r="BH597" i="14"/>
  <c r="BG597" i="14"/>
  <c r="BF597" i="14"/>
  <c r="BE597" i="14"/>
  <c r="BD597" i="14"/>
  <c r="BC597" i="14"/>
  <c r="BB597" i="14"/>
  <c r="BA597" i="14"/>
  <c r="AZ597" i="14"/>
  <c r="AY597" i="14"/>
  <c r="AX597" i="14"/>
  <c r="AW597" i="14"/>
  <c r="AV597" i="14"/>
  <c r="AU597" i="14"/>
  <c r="AT597" i="14"/>
  <c r="AS597" i="14"/>
  <c r="AR597" i="14"/>
  <c r="AQ597" i="14"/>
  <c r="AP597" i="14"/>
  <c r="AO597" i="14"/>
  <c r="AN597" i="14"/>
  <c r="AM597" i="14"/>
  <c r="AL597" i="14"/>
  <c r="AK597" i="14"/>
  <c r="AJ597" i="14"/>
  <c r="AI597" i="14"/>
  <c r="AH597" i="14"/>
  <c r="AG597" i="14"/>
  <c r="AF597" i="14"/>
  <c r="AE597" i="14"/>
  <c r="AD597" i="14"/>
  <c r="AC597" i="14"/>
  <c r="AB597" i="14"/>
  <c r="AA597" i="14"/>
  <c r="Z597" i="14"/>
  <c r="Y597" i="14"/>
  <c r="X597" i="14"/>
  <c r="I585" i="14"/>
  <c r="DW584" i="14"/>
  <c r="DV584" i="14"/>
  <c r="DU584" i="14"/>
  <c r="DT584" i="14"/>
  <c r="DS584" i="14"/>
  <c r="DR584" i="14"/>
  <c r="DQ584" i="14"/>
  <c r="DP584" i="14"/>
  <c r="DO584" i="14"/>
  <c r="DN584" i="14"/>
  <c r="DM584" i="14"/>
  <c r="DL584" i="14"/>
  <c r="DK584" i="14"/>
  <c r="DJ584" i="14"/>
  <c r="DI584" i="14"/>
  <c r="DH584" i="14"/>
  <c r="DG584" i="14"/>
  <c r="DF584" i="14"/>
  <c r="DE584" i="14"/>
  <c r="DD584" i="14"/>
  <c r="DC584" i="14"/>
  <c r="DB584" i="14"/>
  <c r="DA584" i="14"/>
  <c r="CZ584" i="14"/>
  <c r="CY584" i="14"/>
  <c r="CX584" i="14"/>
  <c r="CW584" i="14"/>
  <c r="CV584" i="14"/>
  <c r="CU584" i="14"/>
  <c r="CT584" i="14"/>
  <c r="CS584" i="14"/>
  <c r="CR584" i="14"/>
  <c r="CQ584" i="14"/>
  <c r="CP584" i="14"/>
  <c r="CO584" i="14"/>
  <c r="CN584" i="14"/>
  <c r="CM584" i="14"/>
  <c r="CL584" i="14"/>
  <c r="CK584" i="14"/>
  <c r="CJ584" i="14"/>
  <c r="CI584" i="14"/>
  <c r="CH584" i="14"/>
  <c r="CG584" i="14"/>
  <c r="CF584" i="14"/>
  <c r="CE584" i="14"/>
  <c r="CD584" i="14"/>
  <c r="CC584" i="14"/>
  <c r="CB584" i="14"/>
  <c r="CA584" i="14"/>
  <c r="BZ584" i="14"/>
  <c r="BY584" i="14"/>
  <c r="BX584" i="14"/>
  <c r="BW584" i="14"/>
  <c r="BV584" i="14"/>
  <c r="BU584" i="14"/>
  <c r="BT584" i="14"/>
  <c r="BS584" i="14"/>
  <c r="BR584" i="14"/>
  <c r="BQ584" i="14"/>
  <c r="BP584" i="14"/>
  <c r="BO584" i="14"/>
  <c r="BN584" i="14"/>
  <c r="BM584" i="14"/>
  <c r="BL584" i="14"/>
  <c r="BK584" i="14"/>
  <c r="BJ584" i="14"/>
  <c r="BI584" i="14"/>
  <c r="BH584" i="14"/>
  <c r="BG584" i="14"/>
  <c r="BF584" i="14"/>
  <c r="BE584" i="14"/>
  <c r="BD584" i="14"/>
  <c r="BC584" i="14"/>
  <c r="BB584" i="14"/>
  <c r="BA584" i="14"/>
  <c r="AZ584" i="14"/>
  <c r="AY584" i="14"/>
  <c r="AX584" i="14"/>
  <c r="AW584" i="14"/>
  <c r="AV584" i="14"/>
  <c r="AU584" i="14"/>
  <c r="AT584" i="14"/>
  <c r="AS584" i="14"/>
  <c r="AR584" i="14"/>
  <c r="AQ584" i="14"/>
  <c r="AP584" i="14"/>
  <c r="AO584" i="14"/>
  <c r="AN584" i="14"/>
  <c r="AM584" i="14"/>
  <c r="AL584" i="14"/>
  <c r="AK584" i="14"/>
  <c r="AJ584" i="14"/>
  <c r="AI584" i="14"/>
  <c r="AH584" i="14"/>
  <c r="AG584" i="14"/>
  <c r="AF584" i="14"/>
  <c r="AE584" i="14"/>
  <c r="AD584" i="14"/>
  <c r="AC584" i="14"/>
  <c r="AB584" i="14"/>
  <c r="AA584" i="14"/>
  <c r="Z584" i="14"/>
  <c r="Y584" i="14"/>
  <c r="X584" i="14"/>
  <c r="I572" i="14"/>
  <c r="DW571" i="14"/>
  <c r="DV571" i="14"/>
  <c r="DU571" i="14"/>
  <c r="DT571" i="14"/>
  <c r="DS571" i="14"/>
  <c r="DR571" i="14"/>
  <c r="DQ571" i="14"/>
  <c r="DP571" i="14"/>
  <c r="DO571" i="14"/>
  <c r="DN571" i="14"/>
  <c r="DM571" i="14"/>
  <c r="DL571" i="14"/>
  <c r="DK571" i="14"/>
  <c r="DJ571" i="14"/>
  <c r="DI571" i="14"/>
  <c r="DH571" i="14"/>
  <c r="DG571" i="14"/>
  <c r="DF571" i="14"/>
  <c r="DE571" i="14"/>
  <c r="DD571" i="14"/>
  <c r="DC571" i="14"/>
  <c r="DB571" i="14"/>
  <c r="DA571" i="14"/>
  <c r="CZ571" i="14"/>
  <c r="CY571" i="14"/>
  <c r="CX571" i="14"/>
  <c r="CW571" i="14"/>
  <c r="CV571" i="14"/>
  <c r="CU571" i="14"/>
  <c r="CT571" i="14"/>
  <c r="CS571" i="14"/>
  <c r="CR571" i="14"/>
  <c r="CQ571" i="14"/>
  <c r="CP571" i="14"/>
  <c r="CO571" i="14"/>
  <c r="CN571" i="14"/>
  <c r="CM571" i="14"/>
  <c r="CL571" i="14"/>
  <c r="CK571" i="14"/>
  <c r="CJ571" i="14"/>
  <c r="CI571" i="14"/>
  <c r="CH571" i="14"/>
  <c r="CG571" i="14"/>
  <c r="CF571" i="14"/>
  <c r="CE571" i="14"/>
  <c r="CD571" i="14"/>
  <c r="CC571" i="14"/>
  <c r="CB571" i="14"/>
  <c r="CA571" i="14"/>
  <c r="BZ571" i="14"/>
  <c r="BY571" i="14"/>
  <c r="BX571" i="14"/>
  <c r="BW571" i="14"/>
  <c r="BV571" i="14"/>
  <c r="BU571" i="14"/>
  <c r="BT571" i="14"/>
  <c r="BS571" i="14"/>
  <c r="BR571" i="14"/>
  <c r="BQ571" i="14"/>
  <c r="BP571" i="14"/>
  <c r="BO571" i="14"/>
  <c r="BN571" i="14"/>
  <c r="BM571" i="14"/>
  <c r="BL571" i="14"/>
  <c r="BK571" i="14"/>
  <c r="BJ571" i="14"/>
  <c r="BI571" i="14"/>
  <c r="BH571" i="14"/>
  <c r="BG571" i="14"/>
  <c r="BF571" i="14"/>
  <c r="BE571" i="14"/>
  <c r="BD571" i="14"/>
  <c r="BC571" i="14"/>
  <c r="BB571" i="14"/>
  <c r="BA571" i="14"/>
  <c r="AZ571" i="14"/>
  <c r="AY571" i="14"/>
  <c r="AX571" i="14"/>
  <c r="AW571" i="14"/>
  <c r="AV571" i="14"/>
  <c r="AU571" i="14"/>
  <c r="AT571" i="14"/>
  <c r="AS571" i="14"/>
  <c r="AR571" i="14"/>
  <c r="AQ571" i="14"/>
  <c r="AP571" i="14"/>
  <c r="AO571" i="14"/>
  <c r="AN571" i="14"/>
  <c r="AM571" i="14"/>
  <c r="AL571" i="14"/>
  <c r="AK571" i="14"/>
  <c r="AJ571" i="14"/>
  <c r="AI571" i="14"/>
  <c r="AH571" i="14"/>
  <c r="AG571" i="14"/>
  <c r="AF571" i="14"/>
  <c r="AE571" i="14"/>
  <c r="AD571" i="14"/>
  <c r="AC571" i="14"/>
  <c r="AB571" i="14"/>
  <c r="AA571" i="14"/>
  <c r="Z571" i="14"/>
  <c r="Y571" i="14"/>
  <c r="X571" i="14"/>
  <c r="I559" i="14"/>
  <c r="DW558" i="14"/>
  <c r="DV558" i="14"/>
  <c r="DU558" i="14"/>
  <c r="DT558" i="14"/>
  <c r="DS558" i="14"/>
  <c r="DR558" i="14"/>
  <c r="DQ558" i="14"/>
  <c r="DP558" i="14"/>
  <c r="DO558" i="14"/>
  <c r="DN558" i="14"/>
  <c r="DM558" i="14"/>
  <c r="DL558" i="14"/>
  <c r="DK558" i="14"/>
  <c r="DJ558" i="14"/>
  <c r="DI558" i="14"/>
  <c r="DH558" i="14"/>
  <c r="DG558" i="14"/>
  <c r="DF558" i="14"/>
  <c r="DE558" i="14"/>
  <c r="DD558" i="14"/>
  <c r="DC558" i="14"/>
  <c r="DB558" i="14"/>
  <c r="DA558" i="14"/>
  <c r="CZ558" i="14"/>
  <c r="CY558" i="14"/>
  <c r="CX558" i="14"/>
  <c r="CW558" i="14"/>
  <c r="CV558" i="14"/>
  <c r="CU558" i="14"/>
  <c r="CT558" i="14"/>
  <c r="CS558" i="14"/>
  <c r="CR558" i="14"/>
  <c r="CQ558" i="14"/>
  <c r="CP558" i="14"/>
  <c r="CO558" i="14"/>
  <c r="CN558" i="14"/>
  <c r="CM558" i="14"/>
  <c r="CL558" i="14"/>
  <c r="CK558" i="14"/>
  <c r="CJ558" i="14"/>
  <c r="CI558" i="14"/>
  <c r="CH558" i="14"/>
  <c r="CG558" i="14"/>
  <c r="CF558" i="14"/>
  <c r="CE558" i="14"/>
  <c r="CD558" i="14"/>
  <c r="CC558" i="14"/>
  <c r="CB558" i="14"/>
  <c r="CA558" i="14"/>
  <c r="BZ558" i="14"/>
  <c r="BY558" i="14"/>
  <c r="BX558" i="14"/>
  <c r="BW558" i="14"/>
  <c r="BV558" i="14"/>
  <c r="BU558" i="14"/>
  <c r="BT558" i="14"/>
  <c r="BS558" i="14"/>
  <c r="BR558" i="14"/>
  <c r="BQ558" i="14"/>
  <c r="BP558" i="14"/>
  <c r="BO558" i="14"/>
  <c r="BN558" i="14"/>
  <c r="BM558" i="14"/>
  <c r="BL558" i="14"/>
  <c r="BK558" i="14"/>
  <c r="BJ558" i="14"/>
  <c r="BI558" i="14"/>
  <c r="BH558" i="14"/>
  <c r="BG558" i="14"/>
  <c r="BF558" i="14"/>
  <c r="BE558" i="14"/>
  <c r="BD558" i="14"/>
  <c r="BC558" i="14"/>
  <c r="BB558" i="14"/>
  <c r="BA558" i="14"/>
  <c r="AZ558" i="14"/>
  <c r="AY558" i="14"/>
  <c r="AX558" i="14"/>
  <c r="AW558" i="14"/>
  <c r="AV558" i="14"/>
  <c r="AU558" i="14"/>
  <c r="AT558" i="14"/>
  <c r="AS558" i="14"/>
  <c r="AR558" i="14"/>
  <c r="AQ558" i="14"/>
  <c r="AP558" i="14"/>
  <c r="AO558" i="14"/>
  <c r="AN558" i="14"/>
  <c r="AM558" i="14"/>
  <c r="AL558" i="14"/>
  <c r="AK558" i="14"/>
  <c r="AJ558" i="14"/>
  <c r="AI558" i="14"/>
  <c r="AH558" i="14"/>
  <c r="AG558" i="14"/>
  <c r="AF558" i="14"/>
  <c r="AE558" i="14"/>
  <c r="AD558" i="14"/>
  <c r="AC558" i="14"/>
  <c r="AB558" i="14"/>
  <c r="AA558" i="14"/>
  <c r="Z558" i="14"/>
  <c r="Y558" i="14"/>
  <c r="X558" i="14"/>
  <c r="I546" i="14"/>
  <c r="DW545" i="14"/>
  <c r="DV545" i="14"/>
  <c r="DU545" i="14"/>
  <c r="DT545" i="14"/>
  <c r="DS545" i="14"/>
  <c r="DR545" i="14"/>
  <c r="DQ545" i="14"/>
  <c r="DP545" i="14"/>
  <c r="DO545" i="14"/>
  <c r="DN545" i="14"/>
  <c r="DM545" i="14"/>
  <c r="DL545" i="14"/>
  <c r="DK545" i="14"/>
  <c r="DJ545" i="14"/>
  <c r="DI545" i="14"/>
  <c r="DH545" i="14"/>
  <c r="DG545" i="14"/>
  <c r="DF545" i="14"/>
  <c r="DE545" i="14"/>
  <c r="DD545" i="14"/>
  <c r="DC545" i="14"/>
  <c r="DB545" i="14"/>
  <c r="DA545" i="14"/>
  <c r="CZ545" i="14"/>
  <c r="CY545" i="14"/>
  <c r="CX545" i="14"/>
  <c r="CW545" i="14"/>
  <c r="CV545" i="14"/>
  <c r="CU545" i="14"/>
  <c r="CT545" i="14"/>
  <c r="CS545" i="14"/>
  <c r="CR545" i="14"/>
  <c r="CQ545" i="14"/>
  <c r="CP545" i="14"/>
  <c r="CO545" i="14"/>
  <c r="CN545" i="14"/>
  <c r="CM545" i="14"/>
  <c r="CL545" i="14"/>
  <c r="CK545" i="14"/>
  <c r="CJ545" i="14"/>
  <c r="CI545" i="14"/>
  <c r="CH545" i="14"/>
  <c r="CG545" i="14"/>
  <c r="CF545" i="14"/>
  <c r="CE545" i="14"/>
  <c r="CD545" i="14"/>
  <c r="CC545" i="14"/>
  <c r="CB545" i="14"/>
  <c r="CA545" i="14"/>
  <c r="BZ545" i="14"/>
  <c r="BY545" i="14"/>
  <c r="BX545" i="14"/>
  <c r="BW545" i="14"/>
  <c r="BV545" i="14"/>
  <c r="BU545" i="14"/>
  <c r="BT545" i="14"/>
  <c r="BS545" i="14"/>
  <c r="BR545" i="14"/>
  <c r="BQ545" i="14"/>
  <c r="BP545" i="14"/>
  <c r="BO545" i="14"/>
  <c r="BN545" i="14"/>
  <c r="BM545" i="14"/>
  <c r="BL545" i="14"/>
  <c r="BK545" i="14"/>
  <c r="BJ545" i="14"/>
  <c r="BI545" i="14"/>
  <c r="BH545" i="14"/>
  <c r="BG545" i="14"/>
  <c r="BF545" i="14"/>
  <c r="BE545" i="14"/>
  <c r="BD545" i="14"/>
  <c r="BC545" i="14"/>
  <c r="BB545" i="14"/>
  <c r="BA545" i="14"/>
  <c r="AZ545" i="14"/>
  <c r="AY545" i="14"/>
  <c r="AX545" i="14"/>
  <c r="AW545" i="14"/>
  <c r="AV545" i="14"/>
  <c r="AU545" i="14"/>
  <c r="AT545" i="14"/>
  <c r="AS545" i="14"/>
  <c r="AR545" i="14"/>
  <c r="AQ545" i="14"/>
  <c r="AP545" i="14"/>
  <c r="AO545" i="14"/>
  <c r="AN545" i="14"/>
  <c r="AM545" i="14"/>
  <c r="AL545" i="14"/>
  <c r="AK545" i="14"/>
  <c r="AJ545" i="14"/>
  <c r="AI545" i="14"/>
  <c r="AH545" i="14"/>
  <c r="AG545" i="14"/>
  <c r="AF545" i="14"/>
  <c r="AE545" i="14"/>
  <c r="AD545" i="14"/>
  <c r="AC545" i="14"/>
  <c r="AB545" i="14"/>
  <c r="AA545" i="14"/>
  <c r="Z545" i="14"/>
  <c r="Y545" i="14"/>
  <c r="X545" i="14"/>
  <c r="I533" i="14"/>
  <c r="DW532" i="14"/>
  <c r="DV532" i="14"/>
  <c r="DU532" i="14"/>
  <c r="DT532" i="14"/>
  <c r="DS532" i="14"/>
  <c r="DR532" i="14"/>
  <c r="DQ532" i="14"/>
  <c r="DP532" i="14"/>
  <c r="DO532" i="14"/>
  <c r="DN532" i="14"/>
  <c r="DM532" i="14"/>
  <c r="DL532" i="14"/>
  <c r="DK532" i="14"/>
  <c r="DJ532" i="14"/>
  <c r="DI532" i="14"/>
  <c r="DH532" i="14"/>
  <c r="DG532" i="14"/>
  <c r="DF532" i="14"/>
  <c r="DE532" i="14"/>
  <c r="DD532" i="14"/>
  <c r="DC532" i="14"/>
  <c r="DB532" i="14"/>
  <c r="DA532" i="14"/>
  <c r="CZ532" i="14"/>
  <c r="CY532" i="14"/>
  <c r="CX532" i="14"/>
  <c r="CW532" i="14"/>
  <c r="CV532" i="14"/>
  <c r="CU532" i="14"/>
  <c r="CT532" i="14"/>
  <c r="CS532" i="14"/>
  <c r="CR532" i="14"/>
  <c r="CQ532" i="14"/>
  <c r="CP532" i="14"/>
  <c r="CO532" i="14"/>
  <c r="CN532" i="14"/>
  <c r="CM532" i="14"/>
  <c r="CL532" i="14"/>
  <c r="CK532" i="14"/>
  <c r="CJ532" i="14"/>
  <c r="CI532" i="14"/>
  <c r="CH532" i="14"/>
  <c r="CG532" i="14"/>
  <c r="CF532" i="14"/>
  <c r="CE532" i="14"/>
  <c r="CD532" i="14"/>
  <c r="CC532" i="14"/>
  <c r="CB532" i="14"/>
  <c r="CA532" i="14"/>
  <c r="BZ532" i="14"/>
  <c r="BY532" i="14"/>
  <c r="BX532" i="14"/>
  <c r="BW532" i="14"/>
  <c r="BV532" i="14"/>
  <c r="BU532" i="14"/>
  <c r="BT532" i="14"/>
  <c r="BS532" i="14"/>
  <c r="BR532" i="14"/>
  <c r="BQ532" i="14"/>
  <c r="BP532" i="14"/>
  <c r="BO532" i="14"/>
  <c r="BN532" i="14"/>
  <c r="BM532" i="14"/>
  <c r="BL532" i="14"/>
  <c r="BK532" i="14"/>
  <c r="BJ532" i="14"/>
  <c r="BI532" i="14"/>
  <c r="BH532" i="14"/>
  <c r="BG532" i="14"/>
  <c r="BF532" i="14"/>
  <c r="BE532" i="14"/>
  <c r="BD532" i="14"/>
  <c r="BC532" i="14"/>
  <c r="BB532" i="14"/>
  <c r="BA532" i="14"/>
  <c r="AZ532" i="14"/>
  <c r="AY532" i="14"/>
  <c r="AX532" i="14"/>
  <c r="AW532" i="14"/>
  <c r="AV532" i="14"/>
  <c r="AU532" i="14"/>
  <c r="AT532" i="14"/>
  <c r="AS532" i="14"/>
  <c r="AR532" i="14"/>
  <c r="AQ532" i="14"/>
  <c r="AP532" i="14"/>
  <c r="AO532" i="14"/>
  <c r="AN532" i="14"/>
  <c r="AM532" i="14"/>
  <c r="AL532" i="14"/>
  <c r="AK532" i="14"/>
  <c r="AJ532" i="14"/>
  <c r="AI532" i="14"/>
  <c r="AH532" i="14"/>
  <c r="AG532" i="14"/>
  <c r="AF532" i="14"/>
  <c r="AE532" i="14"/>
  <c r="AD532" i="14"/>
  <c r="AC532" i="14"/>
  <c r="AB532" i="14"/>
  <c r="AA532" i="14"/>
  <c r="Z532" i="14"/>
  <c r="Y532" i="14"/>
  <c r="X532" i="14"/>
  <c r="I520" i="14"/>
  <c r="DW519" i="14"/>
  <c r="DV519" i="14"/>
  <c r="DU519" i="14"/>
  <c r="DT519" i="14"/>
  <c r="DS519" i="14"/>
  <c r="DR519" i="14"/>
  <c r="DQ519" i="14"/>
  <c r="DP519" i="14"/>
  <c r="DO519" i="14"/>
  <c r="DN519" i="14"/>
  <c r="DM519" i="14"/>
  <c r="DL519" i="14"/>
  <c r="DK519" i="14"/>
  <c r="DJ519" i="14"/>
  <c r="DI519" i="14"/>
  <c r="DH519" i="14"/>
  <c r="DG519" i="14"/>
  <c r="DF519" i="14"/>
  <c r="DE519" i="14"/>
  <c r="DD519" i="14"/>
  <c r="DC519" i="14"/>
  <c r="DB519" i="14"/>
  <c r="DA519" i="14"/>
  <c r="CZ519" i="14"/>
  <c r="CY519" i="14"/>
  <c r="CX519" i="14"/>
  <c r="CW519" i="14"/>
  <c r="CV519" i="14"/>
  <c r="CU519" i="14"/>
  <c r="CT519" i="14"/>
  <c r="CS519" i="14"/>
  <c r="CR519" i="14"/>
  <c r="CQ519" i="14"/>
  <c r="CP519" i="14"/>
  <c r="CO519" i="14"/>
  <c r="CN519" i="14"/>
  <c r="CM519" i="14"/>
  <c r="CL519" i="14"/>
  <c r="CK519" i="14"/>
  <c r="CJ519" i="14"/>
  <c r="CI519" i="14"/>
  <c r="CH519" i="14"/>
  <c r="CG519" i="14"/>
  <c r="CF519" i="14"/>
  <c r="CE519" i="14"/>
  <c r="CD519" i="14"/>
  <c r="CC519" i="14"/>
  <c r="CB519" i="14"/>
  <c r="CA519" i="14"/>
  <c r="BZ519" i="14"/>
  <c r="BY519" i="14"/>
  <c r="BX519" i="14"/>
  <c r="BW519" i="14"/>
  <c r="BV519" i="14"/>
  <c r="BU519" i="14"/>
  <c r="BT519" i="14"/>
  <c r="BS519" i="14"/>
  <c r="BR519" i="14"/>
  <c r="BQ519" i="14"/>
  <c r="BP519" i="14"/>
  <c r="BO519" i="14"/>
  <c r="BN519" i="14"/>
  <c r="BM519" i="14"/>
  <c r="BL519" i="14"/>
  <c r="BK519" i="14"/>
  <c r="BJ519" i="14"/>
  <c r="BI519" i="14"/>
  <c r="BH519" i="14"/>
  <c r="BG519" i="14"/>
  <c r="BF519" i="14"/>
  <c r="BE519" i="14"/>
  <c r="BD519" i="14"/>
  <c r="BC519" i="14"/>
  <c r="BB519" i="14"/>
  <c r="BA519" i="14"/>
  <c r="AZ519" i="14"/>
  <c r="AY519" i="14"/>
  <c r="AX519" i="14"/>
  <c r="AW519" i="14"/>
  <c r="AV519" i="14"/>
  <c r="AU519" i="14"/>
  <c r="AT519" i="14"/>
  <c r="AS519" i="14"/>
  <c r="AR519" i="14"/>
  <c r="AQ519" i="14"/>
  <c r="AP519" i="14"/>
  <c r="AO519" i="14"/>
  <c r="AN519" i="14"/>
  <c r="AM519" i="14"/>
  <c r="AL519" i="14"/>
  <c r="AK519" i="14"/>
  <c r="AJ519" i="14"/>
  <c r="AI519" i="14"/>
  <c r="AH519" i="14"/>
  <c r="AG519" i="14"/>
  <c r="AF519" i="14"/>
  <c r="AE519" i="14"/>
  <c r="AD519" i="14"/>
  <c r="AC519" i="14"/>
  <c r="AB519" i="14"/>
  <c r="AA519" i="14"/>
  <c r="Z519" i="14"/>
  <c r="Y519" i="14"/>
  <c r="X519" i="14"/>
  <c r="I507" i="14"/>
  <c r="DW506" i="14"/>
  <c r="DV506" i="14"/>
  <c r="DU506" i="14"/>
  <c r="DT506" i="14"/>
  <c r="DS506" i="14"/>
  <c r="DR506" i="14"/>
  <c r="DQ506" i="14"/>
  <c r="DP506" i="14"/>
  <c r="DO506" i="14"/>
  <c r="DN506" i="14"/>
  <c r="DM506" i="14"/>
  <c r="DL506" i="14"/>
  <c r="DK506" i="14"/>
  <c r="DJ506" i="14"/>
  <c r="DI506" i="14"/>
  <c r="DH506" i="14"/>
  <c r="DG506" i="14"/>
  <c r="DF506" i="14"/>
  <c r="DE506" i="14"/>
  <c r="DD506" i="14"/>
  <c r="DC506" i="14"/>
  <c r="DB506" i="14"/>
  <c r="DA506" i="14"/>
  <c r="CZ506" i="14"/>
  <c r="CY506" i="14"/>
  <c r="CX506" i="14"/>
  <c r="CW506" i="14"/>
  <c r="CV506" i="14"/>
  <c r="CU506" i="14"/>
  <c r="CT506" i="14"/>
  <c r="CS506" i="14"/>
  <c r="CR506" i="14"/>
  <c r="CQ506" i="14"/>
  <c r="CP506" i="14"/>
  <c r="CO506" i="14"/>
  <c r="CN506" i="14"/>
  <c r="CM506" i="14"/>
  <c r="CL506" i="14"/>
  <c r="CK506" i="14"/>
  <c r="CJ506" i="14"/>
  <c r="CI506" i="14"/>
  <c r="CH506" i="14"/>
  <c r="CG506" i="14"/>
  <c r="CF506" i="14"/>
  <c r="CE506" i="14"/>
  <c r="CD506" i="14"/>
  <c r="CC506" i="14"/>
  <c r="CB506" i="14"/>
  <c r="CA506" i="14"/>
  <c r="BZ506" i="14"/>
  <c r="BY506" i="14"/>
  <c r="BX506" i="14"/>
  <c r="BW506" i="14"/>
  <c r="BV506" i="14"/>
  <c r="BU506" i="14"/>
  <c r="BT506" i="14"/>
  <c r="BS506" i="14"/>
  <c r="BR506" i="14"/>
  <c r="BQ506" i="14"/>
  <c r="BP506" i="14"/>
  <c r="BO506" i="14"/>
  <c r="BN506" i="14"/>
  <c r="BM506" i="14"/>
  <c r="BL506" i="14"/>
  <c r="BK506" i="14"/>
  <c r="BJ506" i="14"/>
  <c r="BI506" i="14"/>
  <c r="BH506" i="14"/>
  <c r="BG506" i="14"/>
  <c r="BF506" i="14"/>
  <c r="BE506" i="14"/>
  <c r="BD506" i="14"/>
  <c r="BC506" i="14"/>
  <c r="BB506" i="14"/>
  <c r="BA506" i="14"/>
  <c r="AZ506" i="14"/>
  <c r="AY506" i="14"/>
  <c r="AX506" i="14"/>
  <c r="AW506" i="14"/>
  <c r="AV506" i="14"/>
  <c r="AU506" i="14"/>
  <c r="AT506" i="14"/>
  <c r="AS506" i="14"/>
  <c r="AR506" i="14"/>
  <c r="AQ506" i="14"/>
  <c r="AP506" i="14"/>
  <c r="AO506" i="14"/>
  <c r="AN506" i="14"/>
  <c r="AM506" i="14"/>
  <c r="AL506" i="14"/>
  <c r="AK506" i="14"/>
  <c r="AJ506" i="14"/>
  <c r="AI506" i="14"/>
  <c r="AH506" i="14"/>
  <c r="AG506" i="14"/>
  <c r="AF506" i="14"/>
  <c r="AE506" i="14"/>
  <c r="AD506" i="14"/>
  <c r="AC506" i="14"/>
  <c r="AB506" i="14"/>
  <c r="AA506" i="14"/>
  <c r="Z506" i="14"/>
  <c r="Y506" i="14"/>
  <c r="X506" i="14"/>
  <c r="I494" i="14"/>
  <c r="DW493" i="14"/>
  <c r="DV493" i="14"/>
  <c r="DU493" i="14"/>
  <c r="DT493" i="14"/>
  <c r="DS493" i="14"/>
  <c r="DR493" i="14"/>
  <c r="DQ493" i="14"/>
  <c r="DP493" i="14"/>
  <c r="DO493" i="14"/>
  <c r="DN493" i="14"/>
  <c r="DM493" i="14"/>
  <c r="DL493" i="14"/>
  <c r="DK493" i="14"/>
  <c r="DJ493" i="14"/>
  <c r="DI493" i="14"/>
  <c r="DH493" i="14"/>
  <c r="DG493" i="14"/>
  <c r="DF493" i="14"/>
  <c r="DE493" i="14"/>
  <c r="DD493" i="14"/>
  <c r="DC493" i="14"/>
  <c r="DB493" i="14"/>
  <c r="DA493" i="14"/>
  <c r="CZ493" i="14"/>
  <c r="CY493" i="14"/>
  <c r="CX493" i="14"/>
  <c r="CW493" i="14"/>
  <c r="CV493" i="14"/>
  <c r="CU493" i="14"/>
  <c r="CT493" i="14"/>
  <c r="CS493" i="14"/>
  <c r="CR493" i="14"/>
  <c r="CQ493" i="14"/>
  <c r="CP493" i="14"/>
  <c r="CO493" i="14"/>
  <c r="CN493" i="14"/>
  <c r="CM493" i="14"/>
  <c r="CL493" i="14"/>
  <c r="CK493" i="14"/>
  <c r="CJ493" i="14"/>
  <c r="CI493" i="14"/>
  <c r="CH493" i="14"/>
  <c r="CG493" i="14"/>
  <c r="CF493" i="14"/>
  <c r="CE493" i="14"/>
  <c r="CD493" i="14"/>
  <c r="CC493" i="14"/>
  <c r="CB493" i="14"/>
  <c r="CA493" i="14"/>
  <c r="BZ493" i="14"/>
  <c r="BY493" i="14"/>
  <c r="BX493" i="14"/>
  <c r="BW493" i="14"/>
  <c r="BV493" i="14"/>
  <c r="BU493" i="14"/>
  <c r="BT493" i="14"/>
  <c r="BS493" i="14"/>
  <c r="BR493" i="14"/>
  <c r="BQ493" i="14"/>
  <c r="BP493" i="14"/>
  <c r="BO493" i="14"/>
  <c r="BN493" i="14"/>
  <c r="BM493" i="14"/>
  <c r="BL493" i="14"/>
  <c r="BK493" i="14"/>
  <c r="BJ493" i="14"/>
  <c r="BI493" i="14"/>
  <c r="BH493" i="14"/>
  <c r="BG493" i="14"/>
  <c r="BF493" i="14"/>
  <c r="BE493" i="14"/>
  <c r="BD493" i="14"/>
  <c r="BC493" i="14"/>
  <c r="BB493" i="14"/>
  <c r="BA493" i="14"/>
  <c r="AZ493" i="14"/>
  <c r="AY493" i="14"/>
  <c r="AX493" i="14"/>
  <c r="AW493" i="14"/>
  <c r="AV493" i="14"/>
  <c r="AU493" i="14"/>
  <c r="AT493" i="14"/>
  <c r="AS493" i="14"/>
  <c r="AR493" i="14"/>
  <c r="AQ493" i="14"/>
  <c r="AP493" i="14"/>
  <c r="AO493" i="14"/>
  <c r="AN493" i="14"/>
  <c r="AM493" i="14"/>
  <c r="AL493" i="14"/>
  <c r="AK493" i="14"/>
  <c r="AJ493" i="14"/>
  <c r="AI493" i="14"/>
  <c r="AH493" i="14"/>
  <c r="AG493" i="14"/>
  <c r="AF493" i="14"/>
  <c r="AE493" i="14"/>
  <c r="AD493" i="14"/>
  <c r="AC493" i="14"/>
  <c r="AB493" i="14"/>
  <c r="AA493" i="14"/>
  <c r="Z493" i="14"/>
  <c r="Y493" i="14"/>
  <c r="X493" i="14"/>
  <c r="DW492" i="14"/>
  <c r="DV492" i="14"/>
  <c r="DU492" i="14"/>
  <c r="DT492" i="14"/>
  <c r="DS492" i="14"/>
  <c r="DR492" i="14"/>
  <c r="DQ492" i="14"/>
  <c r="DP492" i="14"/>
  <c r="DO492" i="14"/>
  <c r="DN492" i="14"/>
  <c r="DM492" i="14"/>
  <c r="DL492" i="14"/>
  <c r="DK492" i="14"/>
  <c r="DJ492" i="14"/>
  <c r="DI492" i="14"/>
  <c r="DH492" i="14"/>
  <c r="DG492" i="14"/>
  <c r="DF492" i="14"/>
  <c r="DE492" i="14"/>
  <c r="DD492" i="14"/>
  <c r="DC492" i="14"/>
  <c r="DB492" i="14"/>
  <c r="DA492" i="14"/>
  <c r="CZ492" i="14"/>
  <c r="CY492" i="14"/>
  <c r="CX492" i="14"/>
  <c r="CW492" i="14"/>
  <c r="CV492" i="14"/>
  <c r="CU492" i="14"/>
  <c r="CT492" i="14"/>
  <c r="CS492" i="14"/>
  <c r="CR492" i="14"/>
  <c r="CQ492" i="14"/>
  <c r="CP492" i="14"/>
  <c r="CO492" i="14"/>
  <c r="CN492" i="14"/>
  <c r="CM492" i="14"/>
  <c r="CL492" i="14"/>
  <c r="CK492" i="14"/>
  <c r="CJ492" i="14"/>
  <c r="CI492" i="14"/>
  <c r="CH492" i="14"/>
  <c r="CG492" i="14"/>
  <c r="CF492" i="14"/>
  <c r="CE492" i="14"/>
  <c r="CD492" i="14"/>
  <c r="CC492" i="14"/>
  <c r="CB492" i="14"/>
  <c r="CA492" i="14"/>
  <c r="BZ492" i="14"/>
  <c r="BY492" i="14"/>
  <c r="BX492" i="14"/>
  <c r="BW492" i="14"/>
  <c r="BV492" i="14"/>
  <c r="BU492" i="14"/>
  <c r="BT492" i="14"/>
  <c r="BS492" i="14"/>
  <c r="BR492" i="14"/>
  <c r="BQ492" i="14"/>
  <c r="BP492" i="14"/>
  <c r="BO492" i="14"/>
  <c r="BN492" i="14"/>
  <c r="BM492" i="14"/>
  <c r="BL492" i="14"/>
  <c r="BK492" i="14"/>
  <c r="BJ492" i="14"/>
  <c r="BI492" i="14"/>
  <c r="BH492" i="14"/>
  <c r="BG492" i="14"/>
  <c r="BF492" i="14"/>
  <c r="BE492" i="14"/>
  <c r="BD492" i="14"/>
  <c r="BC492" i="14"/>
  <c r="BB492" i="14"/>
  <c r="BA492" i="14"/>
  <c r="AZ492" i="14"/>
  <c r="AY492" i="14"/>
  <c r="AX492" i="14"/>
  <c r="AW492" i="14"/>
  <c r="AV492" i="14"/>
  <c r="AU492" i="14"/>
  <c r="AT492" i="14"/>
  <c r="AS492" i="14"/>
  <c r="AR492" i="14"/>
  <c r="AQ492" i="14"/>
  <c r="AP492" i="14"/>
  <c r="AO492" i="14"/>
  <c r="AN492" i="14"/>
  <c r="AM492" i="14"/>
  <c r="AL492" i="14"/>
  <c r="AK492" i="14"/>
  <c r="AJ492" i="14"/>
  <c r="AI492" i="14"/>
  <c r="AH492" i="14"/>
  <c r="AG492" i="14"/>
  <c r="AF492" i="14"/>
  <c r="AE492" i="14"/>
  <c r="AD492" i="14"/>
  <c r="AC492" i="14"/>
  <c r="AB492" i="14"/>
  <c r="AA492" i="14"/>
  <c r="Z492" i="14"/>
  <c r="Y492" i="14"/>
  <c r="X492" i="14"/>
  <c r="DW491" i="14"/>
  <c r="DV491" i="14"/>
  <c r="DU491" i="14"/>
  <c r="DT491" i="14"/>
  <c r="DS491" i="14"/>
  <c r="DR491" i="14"/>
  <c r="DQ491" i="14"/>
  <c r="DP491" i="14"/>
  <c r="DO491" i="14"/>
  <c r="DN491" i="14"/>
  <c r="DM491" i="14"/>
  <c r="DL491" i="14"/>
  <c r="DK491" i="14"/>
  <c r="DJ491" i="14"/>
  <c r="DI491" i="14"/>
  <c r="DH491" i="14"/>
  <c r="DG491" i="14"/>
  <c r="DF491" i="14"/>
  <c r="DE491" i="14"/>
  <c r="DD491" i="14"/>
  <c r="DC491" i="14"/>
  <c r="DB491" i="14"/>
  <c r="DA491" i="14"/>
  <c r="CZ491" i="14"/>
  <c r="CY491" i="14"/>
  <c r="CX491" i="14"/>
  <c r="CW491" i="14"/>
  <c r="CV491" i="14"/>
  <c r="CU491" i="14"/>
  <c r="CT491" i="14"/>
  <c r="CS491" i="14"/>
  <c r="CR491" i="14"/>
  <c r="CQ491" i="14"/>
  <c r="CP491" i="14"/>
  <c r="CO491" i="14"/>
  <c r="CN491" i="14"/>
  <c r="CM491" i="14"/>
  <c r="CL491" i="14"/>
  <c r="CK491" i="14"/>
  <c r="CJ491" i="14"/>
  <c r="CI491" i="14"/>
  <c r="CH491" i="14"/>
  <c r="CG491" i="14"/>
  <c r="CF491" i="14"/>
  <c r="CE491" i="14"/>
  <c r="CD491" i="14"/>
  <c r="CC491" i="14"/>
  <c r="CB491" i="14"/>
  <c r="CA491" i="14"/>
  <c r="BZ491" i="14"/>
  <c r="BY491" i="14"/>
  <c r="BX491" i="14"/>
  <c r="BW491" i="14"/>
  <c r="BV491" i="14"/>
  <c r="BU491" i="14"/>
  <c r="BT491" i="14"/>
  <c r="BS491" i="14"/>
  <c r="BR491" i="14"/>
  <c r="BQ491" i="14"/>
  <c r="BP491" i="14"/>
  <c r="BO491" i="14"/>
  <c r="BN491" i="14"/>
  <c r="BM491" i="14"/>
  <c r="BL491" i="14"/>
  <c r="BK491" i="14"/>
  <c r="BJ491" i="14"/>
  <c r="BI491" i="14"/>
  <c r="BH491" i="14"/>
  <c r="BG491" i="14"/>
  <c r="BF491" i="14"/>
  <c r="BE491" i="14"/>
  <c r="BD491" i="14"/>
  <c r="BC491" i="14"/>
  <c r="BB491" i="14"/>
  <c r="BA491" i="14"/>
  <c r="AZ491" i="14"/>
  <c r="AY491" i="14"/>
  <c r="AX491" i="14"/>
  <c r="AW491" i="14"/>
  <c r="AV491" i="14"/>
  <c r="AU491" i="14"/>
  <c r="AT491" i="14"/>
  <c r="AS491" i="14"/>
  <c r="AR491" i="14"/>
  <c r="AQ491" i="14"/>
  <c r="AP491" i="14"/>
  <c r="AO491" i="14"/>
  <c r="AN491" i="14"/>
  <c r="AM491" i="14"/>
  <c r="AL491" i="14"/>
  <c r="AK491" i="14"/>
  <c r="AJ491" i="14"/>
  <c r="AI491" i="14"/>
  <c r="AH491" i="14"/>
  <c r="AG491" i="14"/>
  <c r="AF491" i="14"/>
  <c r="AE491" i="14"/>
  <c r="AD491" i="14"/>
  <c r="AC491" i="14"/>
  <c r="AB491" i="14"/>
  <c r="AA491" i="14"/>
  <c r="Z491" i="14"/>
  <c r="Y491" i="14"/>
  <c r="X491" i="14"/>
  <c r="I479" i="14"/>
  <c r="DW478" i="14"/>
  <c r="DV478" i="14"/>
  <c r="DU478" i="14"/>
  <c r="DT478" i="14"/>
  <c r="DS478" i="14"/>
  <c r="DR478" i="14"/>
  <c r="DQ478" i="14"/>
  <c r="DP478" i="14"/>
  <c r="DO478" i="14"/>
  <c r="DN478" i="14"/>
  <c r="DM478" i="14"/>
  <c r="DL478" i="14"/>
  <c r="DK478" i="14"/>
  <c r="DJ478" i="14"/>
  <c r="DI478" i="14"/>
  <c r="DH478" i="14"/>
  <c r="DG478" i="14"/>
  <c r="DF478" i="14"/>
  <c r="DE478" i="14"/>
  <c r="DD478" i="14"/>
  <c r="DC478" i="14"/>
  <c r="DB478" i="14"/>
  <c r="DA478" i="14"/>
  <c r="CZ478" i="14"/>
  <c r="CY478" i="14"/>
  <c r="CX478" i="14"/>
  <c r="CW478" i="14"/>
  <c r="CV478" i="14"/>
  <c r="CU478" i="14"/>
  <c r="CT478" i="14"/>
  <c r="CS478" i="14"/>
  <c r="CR478" i="14"/>
  <c r="CQ478" i="14"/>
  <c r="CP478" i="14"/>
  <c r="CO478" i="14"/>
  <c r="CN478" i="14"/>
  <c r="CM478" i="14"/>
  <c r="CL478" i="14"/>
  <c r="CK478" i="14"/>
  <c r="CJ478" i="14"/>
  <c r="CI478" i="14"/>
  <c r="CH478" i="14"/>
  <c r="CG478" i="14"/>
  <c r="CF478" i="14"/>
  <c r="CE478" i="14"/>
  <c r="CD478" i="14"/>
  <c r="CC478" i="14"/>
  <c r="CB478" i="14"/>
  <c r="CA478" i="14"/>
  <c r="BZ478" i="14"/>
  <c r="BY478" i="14"/>
  <c r="BX478" i="14"/>
  <c r="BW478" i="14"/>
  <c r="BV478" i="14"/>
  <c r="BU478" i="14"/>
  <c r="BT478" i="14"/>
  <c r="BS478" i="14"/>
  <c r="BR478" i="14"/>
  <c r="BQ478" i="14"/>
  <c r="BP478" i="14"/>
  <c r="BO478" i="14"/>
  <c r="BN478" i="14"/>
  <c r="BM478" i="14"/>
  <c r="BL478" i="14"/>
  <c r="BK478" i="14"/>
  <c r="BJ478" i="14"/>
  <c r="BI478" i="14"/>
  <c r="BH478" i="14"/>
  <c r="BG478" i="14"/>
  <c r="BF478" i="14"/>
  <c r="BE478" i="14"/>
  <c r="BD478" i="14"/>
  <c r="BC478" i="14"/>
  <c r="BB478" i="14"/>
  <c r="BA478" i="14"/>
  <c r="AZ478" i="14"/>
  <c r="AY478" i="14"/>
  <c r="AX478" i="14"/>
  <c r="AW478" i="14"/>
  <c r="AV478" i="14"/>
  <c r="AU478" i="14"/>
  <c r="AT478" i="14"/>
  <c r="AS478" i="14"/>
  <c r="AR478" i="14"/>
  <c r="AQ478" i="14"/>
  <c r="AP478" i="14"/>
  <c r="AO478" i="14"/>
  <c r="AN478" i="14"/>
  <c r="AM478" i="14"/>
  <c r="AL478" i="14"/>
  <c r="AK478" i="14"/>
  <c r="AJ478" i="14"/>
  <c r="AI478" i="14"/>
  <c r="AH478" i="14"/>
  <c r="AG478" i="14"/>
  <c r="AF478" i="14"/>
  <c r="AE478" i="14"/>
  <c r="AD478" i="14"/>
  <c r="AC478" i="14"/>
  <c r="AB478" i="14"/>
  <c r="AA478" i="14"/>
  <c r="Z478" i="14"/>
  <c r="Y478" i="14"/>
  <c r="X478" i="14"/>
  <c r="I466" i="14"/>
  <c r="DW465" i="14"/>
  <c r="DV465" i="14"/>
  <c r="DU465" i="14"/>
  <c r="DT465" i="14"/>
  <c r="DS465" i="14"/>
  <c r="DR465" i="14"/>
  <c r="DQ465" i="14"/>
  <c r="DP465" i="14"/>
  <c r="DO465" i="14"/>
  <c r="DN465" i="14"/>
  <c r="DM465" i="14"/>
  <c r="DL465" i="14"/>
  <c r="DK465" i="14"/>
  <c r="DJ465" i="14"/>
  <c r="DI465" i="14"/>
  <c r="DH465" i="14"/>
  <c r="DG465" i="14"/>
  <c r="DF465" i="14"/>
  <c r="DE465" i="14"/>
  <c r="DD465" i="14"/>
  <c r="DC465" i="14"/>
  <c r="DB465" i="14"/>
  <c r="DA465" i="14"/>
  <c r="CZ465" i="14"/>
  <c r="CY465" i="14"/>
  <c r="CX465" i="14"/>
  <c r="CW465" i="14"/>
  <c r="CV465" i="14"/>
  <c r="CU465" i="14"/>
  <c r="CT465" i="14"/>
  <c r="CS465" i="14"/>
  <c r="CR465" i="14"/>
  <c r="CQ465" i="14"/>
  <c r="CP465" i="14"/>
  <c r="CO465" i="14"/>
  <c r="CN465" i="14"/>
  <c r="CM465" i="14"/>
  <c r="CL465" i="14"/>
  <c r="CK465" i="14"/>
  <c r="CJ465" i="14"/>
  <c r="CI465" i="14"/>
  <c r="CH465" i="14"/>
  <c r="CG465" i="14"/>
  <c r="CF465" i="14"/>
  <c r="CE465" i="14"/>
  <c r="CD465" i="14"/>
  <c r="CC465" i="14"/>
  <c r="CB465" i="14"/>
  <c r="CA465" i="14"/>
  <c r="BZ465" i="14"/>
  <c r="BY465" i="14"/>
  <c r="BX465" i="14"/>
  <c r="BW465" i="14"/>
  <c r="BV465" i="14"/>
  <c r="BU465" i="14"/>
  <c r="BT465" i="14"/>
  <c r="BS465" i="14"/>
  <c r="BR465" i="14"/>
  <c r="BQ465" i="14"/>
  <c r="BP465" i="14"/>
  <c r="BO465" i="14"/>
  <c r="BN465" i="14"/>
  <c r="BM465" i="14"/>
  <c r="BL465" i="14"/>
  <c r="BK465" i="14"/>
  <c r="BJ465" i="14"/>
  <c r="BI465" i="14"/>
  <c r="BH465" i="14"/>
  <c r="BG465" i="14"/>
  <c r="BF465" i="14"/>
  <c r="BE465" i="14"/>
  <c r="BD465" i="14"/>
  <c r="BC465" i="14"/>
  <c r="BB465" i="14"/>
  <c r="BA465" i="14"/>
  <c r="AZ465" i="14"/>
  <c r="AY465" i="14"/>
  <c r="AX465" i="14"/>
  <c r="AW465" i="14"/>
  <c r="AV465" i="14"/>
  <c r="AU465" i="14"/>
  <c r="AT465" i="14"/>
  <c r="AS465" i="14"/>
  <c r="AR465" i="14"/>
  <c r="AQ465" i="14"/>
  <c r="AP465" i="14"/>
  <c r="AO465" i="14"/>
  <c r="AN465" i="14"/>
  <c r="AM465" i="14"/>
  <c r="AL465" i="14"/>
  <c r="AK465" i="14"/>
  <c r="AJ465" i="14"/>
  <c r="AI465" i="14"/>
  <c r="AH465" i="14"/>
  <c r="AG465" i="14"/>
  <c r="AF465" i="14"/>
  <c r="AE465" i="14"/>
  <c r="AD465" i="14"/>
  <c r="AC465" i="14"/>
  <c r="AB465" i="14"/>
  <c r="AA465" i="14"/>
  <c r="Z465" i="14"/>
  <c r="Y465" i="14"/>
  <c r="X465" i="14"/>
  <c r="DW464" i="14"/>
  <c r="DV464" i="14"/>
  <c r="DU464" i="14"/>
  <c r="DT464" i="14"/>
  <c r="DS464" i="14"/>
  <c r="DR464" i="14"/>
  <c r="DQ464" i="14"/>
  <c r="DP464" i="14"/>
  <c r="DO464" i="14"/>
  <c r="DN464" i="14"/>
  <c r="DM464" i="14"/>
  <c r="DL464" i="14"/>
  <c r="DK464" i="14"/>
  <c r="DJ464" i="14"/>
  <c r="DI464" i="14"/>
  <c r="DH464" i="14"/>
  <c r="DG464" i="14"/>
  <c r="DF464" i="14"/>
  <c r="DE464" i="14"/>
  <c r="DD464" i="14"/>
  <c r="DC464" i="14"/>
  <c r="DB464" i="14"/>
  <c r="DA464" i="14"/>
  <c r="CZ464" i="14"/>
  <c r="CY464" i="14"/>
  <c r="CX464" i="14"/>
  <c r="CW464" i="14"/>
  <c r="CV464" i="14"/>
  <c r="CU464" i="14"/>
  <c r="CT464" i="14"/>
  <c r="CS464" i="14"/>
  <c r="CR464" i="14"/>
  <c r="CQ464" i="14"/>
  <c r="CP464" i="14"/>
  <c r="CO464" i="14"/>
  <c r="CN464" i="14"/>
  <c r="CM464" i="14"/>
  <c r="CL464" i="14"/>
  <c r="CK464" i="14"/>
  <c r="CJ464" i="14"/>
  <c r="CI464" i="14"/>
  <c r="CH464" i="14"/>
  <c r="CG464" i="14"/>
  <c r="CF464" i="14"/>
  <c r="CE464" i="14"/>
  <c r="CD464" i="14"/>
  <c r="CC464" i="14"/>
  <c r="CB464" i="14"/>
  <c r="CA464" i="14"/>
  <c r="BZ464" i="14"/>
  <c r="BY464" i="14"/>
  <c r="BX464" i="14"/>
  <c r="BW464" i="14"/>
  <c r="BV464" i="14"/>
  <c r="BU464" i="14"/>
  <c r="BT464" i="14"/>
  <c r="BS464" i="14"/>
  <c r="BR464" i="14"/>
  <c r="BQ464" i="14"/>
  <c r="BP464" i="14"/>
  <c r="BO464" i="14"/>
  <c r="BN464" i="14"/>
  <c r="BM464" i="14"/>
  <c r="BL464" i="14"/>
  <c r="BK464" i="14"/>
  <c r="BJ464" i="14"/>
  <c r="BI464" i="14"/>
  <c r="BH464" i="14"/>
  <c r="BG464" i="14"/>
  <c r="BF464" i="14"/>
  <c r="BE464" i="14"/>
  <c r="BD464" i="14"/>
  <c r="BC464" i="14"/>
  <c r="BB464" i="14"/>
  <c r="BA464" i="14"/>
  <c r="AZ464" i="14"/>
  <c r="AY464" i="14"/>
  <c r="AX464" i="14"/>
  <c r="AW464" i="14"/>
  <c r="AV464" i="14"/>
  <c r="AU464" i="14"/>
  <c r="AT464" i="14"/>
  <c r="AS464" i="14"/>
  <c r="AR464" i="14"/>
  <c r="AQ464" i="14"/>
  <c r="AP464" i="14"/>
  <c r="AO464" i="14"/>
  <c r="AN464" i="14"/>
  <c r="AM464" i="14"/>
  <c r="AL464" i="14"/>
  <c r="AK464" i="14"/>
  <c r="AJ464" i="14"/>
  <c r="AI464" i="14"/>
  <c r="AH464" i="14"/>
  <c r="AG464" i="14"/>
  <c r="AF464" i="14"/>
  <c r="AE464" i="14"/>
  <c r="AD464" i="14"/>
  <c r="AC464" i="14"/>
  <c r="AB464" i="14"/>
  <c r="AA464" i="14"/>
  <c r="Z464" i="14"/>
  <c r="Y464" i="14"/>
  <c r="X464" i="14"/>
  <c r="DW463" i="14"/>
  <c r="DV463" i="14"/>
  <c r="DU463" i="14"/>
  <c r="DT463" i="14"/>
  <c r="DS463" i="14"/>
  <c r="DR463" i="14"/>
  <c r="DQ463" i="14"/>
  <c r="DP463" i="14"/>
  <c r="DO463" i="14"/>
  <c r="DN463" i="14"/>
  <c r="DM463" i="14"/>
  <c r="DL463" i="14"/>
  <c r="DK463" i="14"/>
  <c r="DJ463" i="14"/>
  <c r="DI463" i="14"/>
  <c r="DH463" i="14"/>
  <c r="DG463" i="14"/>
  <c r="DF463" i="14"/>
  <c r="DE463" i="14"/>
  <c r="DD463" i="14"/>
  <c r="DC463" i="14"/>
  <c r="DB463" i="14"/>
  <c r="DA463" i="14"/>
  <c r="CZ463" i="14"/>
  <c r="CY463" i="14"/>
  <c r="CX463" i="14"/>
  <c r="CW463" i="14"/>
  <c r="CV463" i="14"/>
  <c r="CU463" i="14"/>
  <c r="CT463" i="14"/>
  <c r="CS463" i="14"/>
  <c r="CR463" i="14"/>
  <c r="CQ463" i="14"/>
  <c r="CP463" i="14"/>
  <c r="CO463" i="14"/>
  <c r="CN463" i="14"/>
  <c r="CM463" i="14"/>
  <c r="CL463" i="14"/>
  <c r="CK463" i="14"/>
  <c r="CJ463" i="14"/>
  <c r="CI463" i="14"/>
  <c r="CH463" i="14"/>
  <c r="CG463" i="14"/>
  <c r="CF463" i="14"/>
  <c r="CE463" i="14"/>
  <c r="CD463" i="14"/>
  <c r="CC463" i="14"/>
  <c r="CB463" i="14"/>
  <c r="CA463" i="14"/>
  <c r="BZ463" i="14"/>
  <c r="BY463" i="14"/>
  <c r="BX463" i="14"/>
  <c r="BW463" i="14"/>
  <c r="BV463" i="14"/>
  <c r="BU463" i="14"/>
  <c r="BT463" i="14"/>
  <c r="BS463" i="14"/>
  <c r="BR463" i="14"/>
  <c r="BQ463" i="14"/>
  <c r="BP463" i="14"/>
  <c r="BO463" i="14"/>
  <c r="BN463" i="14"/>
  <c r="BM463" i="14"/>
  <c r="BL463" i="14"/>
  <c r="BK463" i="14"/>
  <c r="BJ463" i="14"/>
  <c r="BI463" i="14"/>
  <c r="BH463" i="14"/>
  <c r="BG463" i="14"/>
  <c r="BF463" i="14"/>
  <c r="BE463" i="14"/>
  <c r="BD463" i="14"/>
  <c r="BC463" i="14"/>
  <c r="BB463" i="14"/>
  <c r="BA463" i="14"/>
  <c r="AZ463" i="14"/>
  <c r="AY463" i="14"/>
  <c r="AX463" i="14"/>
  <c r="AW463" i="14"/>
  <c r="AV463" i="14"/>
  <c r="AU463" i="14"/>
  <c r="AT463" i="14"/>
  <c r="AS463" i="14"/>
  <c r="AR463" i="14"/>
  <c r="AQ463" i="14"/>
  <c r="AP463" i="14"/>
  <c r="AO463" i="14"/>
  <c r="AN463" i="14"/>
  <c r="AM463" i="14"/>
  <c r="AL463" i="14"/>
  <c r="AK463" i="14"/>
  <c r="AJ463" i="14"/>
  <c r="AI463" i="14"/>
  <c r="AH463" i="14"/>
  <c r="AG463" i="14"/>
  <c r="AF463" i="14"/>
  <c r="AE463" i="14"/>
  <c r="AD463" i="14"/>
  <c r="AC463" i="14"/>
  <c r="AB463" i="14"/>
  <c r="AA463" i="14"/>
  <c r="Z463" i="14"/>
  <c r="Y463" i="14"/>
  <c r="X463" i="14"/>
  <c r="I451" i="14"/>
  <c r="DW450" i="14"/>
  <c r="DV450" i="14"/>
  <c r="DU450" i="14"/>
  <c r="DT450" i="14"/>
  <c r="DS450" i="14"/>
  <c r="DR450" i="14"/>
  <c r="DQ450" i="14"/>
  <c r="DP450" i="14"/>
  <c r="DO450" i="14"/>
  <c r="DN450" i="14"/>
  <c r="DM450" i="14"/>
  <c r="DL450" i="14"/>
  <c r="DK450" i="14"/>
  <c r="DJ450" i="14"/>
  <c r="DI450" i="14"/>
  <c r="DH450" i="14"/>
  <c r="DG450" i="14"/>
  <c r="DF450" i="14"/>
  <c r="DE450" i="14"/>
  <c r="DD450" i="14"/>
  <c r="DC450" i="14"/>
  <c r="DB450" i="14"/>
  <c r="DA450" i="14"/>
  <c r="CZ450" i="14"/>
  <c r="CY450" i="14"/>
  <c r="CX450" i="14"/>
  <c r="CW450" i="14"/>
  <c r="CV450" i="14"/>
  <c r="CU450" i="14"/>
  <c r="CT450" i="14"/>
  <c r="CS450" i="14"/>
  <c r="CR450" i="14"/>
  <c r="CQ450" i="14"/>
  <c r="CP450" i="14"/>
  <c r="CO450" i="14"/>
  <c r="CN450" i="14"/>
  <c r="CM450" i="14"/>
  <c r="CL450" i="14"/>
  <c r="CK450" i="14"/>
  <c r="CJ450" i="14"/>
  <c r="CI450" i="14"/>
  <c r="CH450" i="14"/>
  <c r="CG450" i="14"/>
  <c r="CF450" i="14"/>
  <c r="CE450" i="14"/>
  <c r="CD450" i="14"/>
  <c r="CC450" i="14"/>
  <c r="CB450" i="14"/>
  <c r="CA450" i="14"/>
  <c r="BZ450" i="14"/>
  <c r="BY450" i="14"/>
  <c r="BX450" i="14"/>
  <c r="BW450" i="14"/>
  <c r="BV450" i="14"/>
  <c r="BU450" i="14"/>
  <c r="BT450" i="14"/>
  <c r="BS450" i="14"/>
  <c r="BR450" i="14"/>
  <c r="BQ450" i="14"/>
  <c r="BP450" i="14"/>
  <c r="BO450" i="14"/>
  <c r="BN450" i="14"/>
  <c r="BM450" i="14"/>
  <c r="BL450" i="14"/>
  <c r="BK450" i="14"/>
  <c r="BJ450" i="14"/>
  <c r="BI450" i="14"/>
  <c r="BH450" i="14"/>
  <c r="BG450" i="14"/>
  <c r="BF450" i="14"/>
  <c r="BE450" i="14"/>
  <c r="BD450" i="14"/>
  <c r="BC450" i="14"/>
  <c r="BB450" i="14"/>
  <c r="BA450" i="14"/>
  <c r="AZ450" i="14"/>
  <c r="AY450" i="14"/>
  <c r="AX450" i="14"/>
  <c r="AW450" i="14"/>
  <c r="AV450" i="14"/>
  <c r="AU450" i="14"/>
  <c r="AT450" i="14"/>
  <c r="AS450" i="14"/>
  <c r="AR450" i="14"/>
  <c r="AQ450" i="14"/>
  <c r="AP450" i="14"/>
  <c r="AO450" i="14"/>
  <c r="AN450" i="14"/>
  <c r="AM450" i="14"/>
  <c r="AL450" i="14"/>
  <c r="AK450" i="14"/>
  <c r="AJ450" i="14"/>
  <c r="AI450" i="14"/>
  <c r="AH450" i="14"/>
  <c r="AG450" i="14"/>
  <c r="AF450" i="14"/>
  <c r="AE450" i="14"/>
  <c r="AD450" i="14"/>
  <c r="AC450" i="14"/>
  <c r="AB450" i="14"/>
  <c r="AA450" i="14"/>
  <c r="Z450" i="14"/>
  <c r="Y450" i="14"/>
  <c r="X450" i="14"/>
  <c r="I438" i="14"/>
  <c r="DW437" i="14"/>
  <c r="DV437" i="14"/>
  <c r="DU437" i="14"/>
  <c r="DT437" i="14"/>
  <c r="DS437" i="14"/>
  <c r="DR437" i="14"/>
  <c r="DQ437" i="14"/>
  <c r="DP437" i="14"/>
  <c r="DO437" i="14"/>
  <c r="DN437" i="14"/>
  <c r="DM437" i="14"/>
  <c r="DL437" i="14"/>
  <c r="DK437" i="14"/>
  <c r="DJ437" i="14"/>
  <c r="DI437" i="14"/>
  <c r="DH437" i="14"/>
  <c r="DG437" i="14"/>
  <c r="DF437" i="14"/>
  <c r="DE437" i="14"/>
  <c r="DD437" i="14"/>
  <c r="DC437" i="14"/>
  <c r="DB437" i="14"/>
  <c r="DA437" i="14"/>
  <c r="CZ437" i="14"/>
  <c r="CY437" i="14"/>
  <c r="CX437" i="14"/>
  <c r="CW437" i="14"/>
  <c r="CV437" i="14"/>
  <c r="CU437" i="14"/>
  <c r="CT437" i="14"/>
  <c r="CS437" i="14"/>
  <c r="CR437" i="14"/>
  <c r="CQ437" i="14"/>
  <c r="CP437" i="14"/>
  <c r="CO437" i="14"/>
  <c r="CN437" i="14"/>
  <c r="CM437" i="14"/>
  <c r="CL437" i="14"/>
  <c r="CK437" i="14"/>
  <c r="CJ437" i="14"/>
  <c r="CI437" i="14"/>
  <c r="CH437" i="14"/>
  <c r="CG437" i="14"/>
  <c r="CF437" i="14"/>
  <c r="CE437" i="14"/>
  <c r="CD437" i="14"/>
  <c r="CC437" i="14"/>
  <c r="CB437" i="14"/>
  <c r="CA437" i="14"/>
  <c r="BZ437" i="14"/>
  <c r="BY437" i="14"/>
  <c r="BX437" i="14"/>
  <c r="BW437" i="14"/>
  <c r="BV437" i="14"/>
  <c r="BU437" i="14"/>
  <c r="BT437" i="14"/>
  <c r="BS437" i="14"/>
  <c r="BR437" i="14"/>
  <c r="BQ437" i="14"/>
  <c r="BP437" i="14"/>
  <c r="BO437" i="14"/>
  <c r="BN437" i="14"/>
  <c r="BM437" i="14"/>
  <c r="BL437" i="14"/>
  <c r="BK437" i="14"/>
  <c r="BJ437" i="14"/>
  <c r="BI437" i="14"/>
  <c r="BH437" i="14"/>
  <c r="BG437" i="14"/>
  <c r="BF437" i="14"/>
  <c r="BE437" i="14"/>
  <c r="BD437" i="14"/>
  <c r="BC437" i="14"/>
  <c r="BB437" i="14"/>
  <c r="BA437" i="14"/>
  <c r="AZ437" i="14"/>
  <c r="AY437" i="14"/>
  <c r="AX437" i="14"/>
  <c r="AW437" i="14"/>
  <c r="AV437" i="14"/>
  <c r="AU437" i="14"/>
  <c r="AT437" i="14"/>
  <c r="AS437" i="14"/>
  <c r="AR437" i="14"/>
  <c r="AQ437" i="14"/>
  <c r="AP437" i="14"/>
  <c r="AO437" i="14"/>
  <c r="AN437" i="14"/>
  <c r="AM437" i="14"/>
  <c r="AL437" i="14"/>
  <c r="AK437" i="14"/>
  <c r="AJ437" i="14"/>
  <c r="AI437" i="14"/>
  <c r="AH437" i="14"/>
  <c r="AG437" i="14"/>
  <c r="AF437" i="14"/>
  <c r="AE437" i="14"/>
  <c r="AD437" i="14"/>
  <c r="AC437" i="14"/>
  <c r="AB437" i="14"/>
  <c r="AA437" i="14"/>
  <c r="Z437" i="14"/>
  <c r="Y437" i="14"/>
  <c r="X437" i="14"/>
  <c r="DW436" i="14"/>
  <c r="DV436" i="14"/>
  <c r="DU436" i="14"/>
  <c r="DT436" i="14"/>
  <c r="DS436" i="14"/>
  <c r="DR436" i="14"/>
  <c r="DQ436" i="14"/>
  <c r="DP436" i="14"/>
  <c r="DO436" i="14"/>
  <c r="DN436" i="14"/>
  <c r="DM436" i="14"/>
  <c r="DL436" i="14"/>
  <c r="DK436" i="14"/>
  <c r="DJ436" i="14"/>
  <c r="DI436" i="14"/>
  <c r="DH436" i="14"/>
  <c r="DG436" i="14"/>
  <c r="DF436" i="14"/>
  <c r="DE436" i="14"/>
  <c r="DD436" i="14"/>
  <c r="DC436" i="14"/>
  <c r="DB436" i="14"/>
  <c r="DA436" i="14"/>
  <c r="CZ436" i="14"/>
  <c r="CY436" i="14"/>
  <c r="CX436" i="14"/>
  <c r="CW436" i="14"/>
  <c r="CV436" i="14"/>
  <c r="CU436" i="14"/>
  <c r="CT436" i="14"/>
  <c r="CS436" i="14"/>
  <c r="CR436" i="14"/>
  <c r="CQ436" i="14"/>
  <c r="CP436" i="14"/>
  <c r="CO436" i="14"/>
  <c r="CN436" i="14"/>
  <c r="CM436" i="14"/>
  <c r="CL436" i="14"/>
  <c r="CK436" i="14"/>
  <c r="CJ436" i="14"/>
  <c r="CI436" i="14"/>
  <c r="CH436" i="14"/>
  <c r="CG436" i="14"/>
  <c r="CF436" i="14"/>
  <c r="CE436" i="14"/>
  <c r="CD436" i="14"/>
  <c r="CC436" i="14"/>
  <c r="CB436" i="14"/>
  <c r="CA436" i="14"/>
  <c r="BZ436" i="14"/>
  <c r="BY436" i="14"/>
  <c r="BX436" i="14"/>
  <c r="BW436" i="14"/>
  <c r="BV436" i="14"/>
  <c r="BU436" i="14"/>
  <c r="BT436" i="14"/>
  <c r="BS436" i="14"/>
  <c r="BR436" i="14"/>
  <c r="BQ436" i="14"/>
  <c r="BP436" i="14"/>
  <c r="BO436" i="14"/>
  <c r="BN436" i="14"/>
  <c r="BM436" i="14"/>
  <c r="BL436" i="14"/>
  <c r="BK436" i="14"/>
  <c r="BJ436" i="14"/>
  <c r="BI436" i="14"/>
  <c r="BH436" i="14"/>
  <c r="BG436" i="14"/>
  <c r="BF436" i="14"/>
  <c r="BE436" i="14"/>
  <c r="BD436" i="14"/>
  <c r="BC436" i="14"/>
  <c r="BB436" i="14"/>
  <c r="BA436" i="14"/>
  <c r="AZ436" i="14"/>
  <c r="AY436" i="14"/>
  <c r="AX436" i="14"/>
  <c r="AW436" i="14"/>
  <c r="AV436" i="14"/>
  <c r="AU436" i="14"/>
  <c r="AT436" i="14"/>
  <c r="AS436" i="14"/>
  <c r="AR436" i="14"/>
  <c r="AQ436" i="14"/>
  <c r="AP436" i="14"/>
  <c r="AO436" i="14"/>
  <c r="AN436" i="14"/>
  <c r="AM436" i="14"/>
  <c r="AL436" i="14"/>
  <c r="AK436" i="14"/>
  <c r="AJ436" i="14"/>
  <c r="AI436" i="14"/>
  <c r="AH436" i="14"/>
  <c r="AG436" i="14"/>
  <c r="AF436" i="14"/>
  <c r="AE436" i="14"/>
  <c r="AD436" i="14"/>
  <c r="AC436" i="14"/>
  <c r="AB436" i="14"/>
  <c r="AA436" i="14"/>
  <c r="Z436" i="14"/>
  <c r="Y436" i="14"/>
  <c r="X436" i="14"/>
  <c r="I424" i="14"/>
  <c r="DW423" i="14"/>
  <c r="DV423" i="14"/>
  <c r="DU423" i="14"/>
  <c r="DT423" i="14"/>
  <c r="DS423" i="14"/>
  <c r="DR423" i="14"/>
  <c r="DQ423" i="14"/>
  <c r="DP423" i="14"/>
  <c r="DO423" i="14"/>
  <c r="DN423" i="14"/>
  <c r="DM423" i="14"/>
  <c r="DL423" i="14"/>
  <c r="DK423" i="14"/>
  <c r="DJ423" i="14"/>
  <c r="DI423" i="14"/>
  <c r="DH423" i="14"/>
  <c r="DG423" i="14"/>
  <c r="DF423" i="14"/>
  <c r="DE423" i="14"/>
  <c r="DD423" i="14"/>
  <c r="DC423" i="14"/>
  <c r="DB423" i="14"/>
  <c r="DA423" i="14"/>
  <c r="CZ423" i="14"/>
  <c r="CY423" i="14"/>
  <c r="CX423" i="14"/>
  <c r="CW423" i="14"/>
  <c r="CV423" i="14"/>
  <c r="CU423" i="14"/>
  <c r="CT423" i="14"/>
  <c r="CS423" i="14"/>
  <c r="CR423" i="14"/>
  <c r="CQ423" i="14"/>
  <c r="CP423" i="14"/>
  <c r="CO423" i="14"/>
  <c r="CN423" i="14"/>
  <c r="CM423" i="14"/>
  <c r="CL423" i="14"/>
  <c r="CK423" i="14"/>
  <c r="CJ423" i="14"/>
  <c r="CI423" i="14"/>
  <c r="CH423" i="14"/>
  <c r="CG423" i="14"/>
  <c r="CF423" i="14"/>
  <c r="CE423" i="14"/>
  <c r="CD423" i="14"/>
  <c r="CC423" i="14"/>
  <c r="CB423" i="14"/>
  <c r="CA423" i="14"/>
  <c r="BZ423" i="14"/>
  <c r="BY423" i="14"/>
  <c r="BX423" i="14"/>
  <c r="BW423" i="14"/>
  <c r="BV423" i="14"/>
  <c r="BU423" i="14"/>
  <c r="BT423" i="14"/>
  <c r="BS423" i="14"/>
  <c r="BR423" i="14"/>
  <c r="BQ423" i="14"/>
  <c r="BP423" i="14"/>
  <c r="BO423" i="14"/>
  <c r="BN423" i="14"/>
  <c r="BM423" i="14"/>
  <c r="BL423" i="14"/>
  <c r="BK423" i="14"/>
  <c r="BJ423" i="14"/>
  <c r="BI423" i="14"/>
  <c r="BH423" i="14"/>
  <c r="BG423" i="14"/>
  <c r="BF423" i="14"/>
  <c r="BE423" i="14"/>
  <c r="BD423" i="14"/>
  <c r="BC423" i="14"/>
  <c r="BB423" i="14"/>
  <c r="BA423" i="14"/>
  <c r="AZ423" i="14"/>
  <c r="AY423" i="14"/>
  <c r="AX423" i="14"/>
  <c r="AW423" i="14"/>
  <c r="AV423" i="14"/>
  <c r="AU423" i="14"/>
  <c r="AT423" i="14"/>
  <c r="AS423" i="14"/>
  <c r="AR423" i="14"/>
  <c r="AQ423" i="14"/>
  <c r="AP423" i="14"/>
  <c r="AO423" i="14"/>
  <c r="AN423" i="14"/>
  <c r="AM423" i="14"/>
  <c r="AL423" i="14"/>
  <c r="AK423" i="14"/>
  <c r="AJ423" i="14"/>
  <c r="AI423" i="14"/>
  <c r="AH423" i="14"/>
  <c r="AG423" i="14"/>
  <c r="AF423" i="14"/>
  <c r="AE423" i="14"/>
  <c r="AD423" i="14"/>
  <c r="AC423" i="14"/>
  <c r="AB423" i="14"/>
  <c r="AA423" i="14"/>
  <c r="Z423" i="14"/>
  <c r="Y423" i="14"/>
  <c r="X423" i="14"/>
  <c r="I411" i="14"/>
  <c r="DW410" i="14"/>
  <c r="DV410" i="14"/>
  <c r="DU410" i="14"/>
  <c r="DT410" i="14"/>
  <c r="DS410" i="14"/>
  <c r="DR410" i="14"/>
  <c r="DQ410" i="14"/>
  <c r="DP410" i="14"/>
  <c r="DO410" i="14"/>
  <c r="DN410" i="14"/>
  <c r="DM410" i="14"/>
  <c r="DL410" i="14"/>
  <c r="DK410" i="14"/>
  <c r="DJ410" i="14"/>
  <c r="DI410" i="14"/>
  <c r="DH410" i="14"/>
  <c r="DG410" i="14"/>
  <c r="DF410" i="14"/>
  <c r="DE410" i="14"/>
  <c r="DD410" i="14"/>
  <c r="DC410" i="14"/>
  <c r="DB410" i="14"/>
  <c r="DA410" i="14"/>
  <c r="CZ410" i="14"/>
  <c r="CY410" i="14"/>
  <c r="CX410" i="14"/>
  <c r="CW410" i="14"/>
  <c r="CV410" i="14"/>
  <c r="CU410" i="14"/>
  <c r="CT410" i="14"/>
  <c r="CS410" i="14"/>
  <c r="CR410" i="14"/>
  <c r="CQ410" i="14"/>
  <c r="CP410" i="14"/>
  <c r="CO410" i="14"/>
  <c r="CN410" i="14"/>
  <c r="CM410" i="14"/>
  <c r="CL410" i="14"/>
  <c r="CK410" i="14"/>
  <c r="CJ410" i="14"/>
  <c r="CI410" i="14"/>
  <c r="CH410" i="14"/>
  <c r="CG410" i="14"/>
  <c r="CF410" i="14"/>
  <c r="CE410" i="14"/>
  <c r="CD410" i="14"/>
  <c r="CC410" i="14"/>
  <c r="CB410" i="14"/>
  <c r="CA410" i="14"/>
  <c r="BZ410" i="14"/>
  <c r="BY410" i="14"/>
  <c r="BX410" i="14"/>
  <c r="BW410" i="14"/>
  <c r="BV410" i="14"/>
  <c r="BU410" i="14"/>
  <c r="BT410" i="14"/>
  <c r="BS410" i="14"/>
  <c r="BR410" i="14"/>
  <c r="BQ410" i="14"/>
  <c r="BP410" i="14"/>
  <c r="BO410" i="14"/>
  <c r="BN410" i="14"/>
  <c r="BM410" i="14"/>
  <c r="BL410" i="14"/>
  <c r="BK410" i="14"/>
  <c r="BJ410" i="14"/>
  <c r="BI410" i="14"/>
  <c r="BH410" i="14"/>
  <c r="BG410" i="14"/>
  <c r="BF410" i="14"/>
  <c r="BE410" i="14"/>
  <c r="BD410" i="14"/>
  <c r="BC410" i="14"/>
  <c r="BB410" i="14"/>
  <c r="BA410" i="14"/>
  <c r="AZ410" i="14"/>
  <c r="AY410" i="14"/>
  <c r="AX410" i="14"/>
  <c r="AW410" i="14"/>
  <c r="AV410" i="14"/>
  <c r="AU410" i="14"/>
  <c r="AT410" i="14"/>
  <c r="AS410" i="14"/>
  <c r="AR410" i="14"/>
  <c r="AQ410" i="14"/>
  <c r="AP410" i="14"/>
  <c r="AO410" i="14"/>
  <c r="AN410" i="14"/>
  <c r="AM410" i="14"/>
  <c r="AL410" i="14"/>
  <c r="AK410" i="14"/>
  <c r="AJ410" i="14"/>
  <c r="AI410" i="14"/>
  <c r="AH410" i="14"/>
  <c r="AG410" i="14"/>
  <c r="AF410" i="14"/>
  <c r="AE410" i="14"/>
  <c r="AD410" i="14"/>
  <c r="AC410" i="14"/>
  <c r="AB410" i="14"/>
  <c r="AA410" i="14"/>
  <c r="Z410" i="14"/>
  <c r="Y410" i="14"/>
  <c r="X410" i="14"/>
  <c r="I398" i="14"/>
  <c r="DW397" i="14"/>
  <c r="DV397" i="14"/>
  <c r="DU397" i="14"/>
  <c r="DT397" i="14"/>
  <c r="DS397" i="14"/>
  <c r="DR397" i="14"/>
  <c r="DQ397" i="14"/>
  <c r="DP397" i="14"/>
  <c r="DO397" i="14"/>
  <c r="DN397" i="14"/>
  <c r="DM397" i="14"/>
  <c r="DL397" i="14"/>
  <c r="DK397" i="14"/>
  <c r="DJ397" i="14"/>
  <c r="DI397" i="14"/>
  <c r="DH397" i="14"/>
  <c r="DG397" i="14"/>
  <c r="DF397" i="14"/>
  <c r="DE397" i="14"/>
  <c r="DD397" i="14"/>
  <c r="DC397" i="14"/>
  <c r="DB397" i="14"/>
  <c r="DA397" i="14"/>
  <c r="CZ397" i="14"/>
  <c r="CY397" i="14"/>
  <c r="CX397" i="14"/>
  <c r="CW397" i="14"/>
  <c r="CV397" i="14"/>
  <c r="CU397" i="14"/>
  <c r="CT397" i="14"/>
  <c r="CS397" i="14"/>
  <c r="CR397" i="14"/>
  <c r="CQ397" i="14"/>
  <c r="CP397" i="14"/>
  <c r="CO397" i="14"/>
  <c r="CN397" i="14"/>
  <c r="CM397" i="14"/>
  <c r="CL397" i="14"/>
  <c r="CK397" i="14"/>
  <c r="CJ397" i="14"/>
  <c r="CI397" i="14"/>
  <c r="CH397" i="14"/>
  <c r="CG397" i="14"/>
  <c r="CF397" i="14"/>
  <c r="CE397" i="14"/>
  <c r="CD397" i="14"/>
  <c r="CC397" i="14"/>
  <c r="CB397" i="14"/>
  <c r="CA397" i="14"/>
  <c r="BZ397" i="14"/>
  <c r="BY397" i="14"/>
  <c r="BX397" i="14"/>
  <c r="BW397" i="14"/>
  <c r="BV397" i="14"/>
  <c r="BU397" i="14"/>
  <c r="BT397" i="14"/>
  <c r="BS397" i="14"/>
  <c r="BR397" i="14"/>
  <c r="BQ397" i="14"/>
  <c r="BP397" i="14"/>
  <c r="BO397" i="14"/>
  <c r="BN397" i="14"/>
  <c r="BM397" i="14"/>
  <c r="BL397" i="14"/>
  <c r="BK397" i="14"/>
  <c r="BJ397" i="14"/>
  <c r="BI397" i="14"/>
  <c r="BH397" i="14"/>
  <c r="BG397" i="14"/>
  <c r="BF397" i="14"/>
  <c r="BE397" i="14"/>
  <c r="BD397" i="14"/>
  <c r="BC397" i="14"/>
  <c r="BB397" i="14"/>
  <c r="BA397" i="14"/>
  <c r="AZ397" i="14"/>
  <c r="AY397" i="14"/>
  <c r="AX397" i="14"/>
  <c r="AW397" i="14"/>
  <c r="AV397" i="14"/>
  <c r="AU397" i="14"/>
  <c r="AT397" i="14"/>
  <c r="AS397" i="14"/>
  <c r="AR397" i="14"/>
  <c r="AQ397" i="14"/>
  <c r="AP397" i="14"/>
  <c r="AO397" i="14"/>
  <c r="AN397" i="14"/>
  <c r="AM397" i="14"/>
  <c r="AL397" i="14"/>
  <c r="AK397" i="14"/>
  <c r="AJ397" i="14"/>
  <c r="AI397" i="14"/>
  <c r="AH397" i="14"/>
  <c r="AG397" i="14"/>
  <c r="AF397" i="14"/>
  <c r="AE397" i="14"/>
  <c r="AD397" i="14"/>
  <c r="AC397" i="14"/>
  <c r="AB397" i="14"/>
  <c r="AA397" i="14"/>
  <c r="Z397" i="14"/>
  <c r="Y397" i="14"/>
  <c r="X397" i="14"/>
  <c r="I385" i="14"/>
  <c r="DW384" i="14"/>
  <c r="DV384" i="14"/>
  <c r="DU384" i="14"/>
  <c r="DT384" i="14"/>
  <c r="DS384" i="14"/>
  <c r="DR384" i="14"/>
  <c r="DQ384" i="14"/>
  <c r="DP384" i="14"/>
  <c r="DO384" i="14"/>
  <c r="DN384" i="14"/>
  <c r="DM384" i="14"/>
  <c r="DL384" i="14"/>
  <c r="DK384" i="14"/>
  <c r="DJ384" i="14"/>
  <c r="DI384" i="14"/>
  <c r="DH384" i="14"/>
  <c r="DG384" i="14"/>
  <c r="DF384" i="14"/>
  <c r="DE384" i="14"/>
  <c r="DD384" i="14"/>
  <c r="DC384" i="14"/>
  <c r="DB384" i="14"/>
  <c r="DA384" i="14"/>
  <c r="CZ384" i="14"/>
  <c r="CY384" i="14"/>
  <c r="CX384" i="14"/>
  <c r="CW384" i="14"/>
  <c r="CV384" i="14"/>
  <c r="CU384" i="14"/>
  <c r="CT384" i="14"/>
  <c r="CS384" i="14"/>
  <c r="CR384" i="14"/>
  <c r="CQ384" i="14"/>
  <c r="CP384" i="14"/>
  <c r="CO384" i="14"/>
  <c r="CN384" i="14"/>
  <c r="CM384" i="14"/>
  <c r="CL384" i="14"/>
  <c r="CK384" i="14"/>
  <c r="CJ384" i="14"/>
  <c r="CI384" i="14"/>
  <c r="CH384" i="14"/>
  <c r="CG384" i="14"/>
  <c r="CF384" i="14"/>
  <c r="CE384" i="14"/>
  <c r="CD384" i="14"/>
  <c r="CC384" i="14"/>
  <c r="CB384" i="14"/>
  <c r="CA384" i="14"/>
  <c r="BZ384" i="14"/>
  <c r="BY384" i="14"/>
  <c r="BX384" i="14"/>
  <c r="BW384" i="14"/>
  <c r="BV384" i="14"/>
  <c r="BU384" i="14"/>
  <c r="BT384" i="14"/>
  <c r="BS384" i="14"/>
  <c r="BR384" i="14"/>
  <c r="BQ384" i="14"/>
  <c r="BP384" i="14"/>
  <c r="BO384" i="14"/>
  <c r="BN384" i="14"/>
  <c r="BM384" i="14"/>
  <c r="BL384" i="14"/>
  <c r="BK384" i="14"/>
  <c r="BJ384" i="14"/>
  <c r="BI384" i="14"/>
  <c r="BH384" i="14"/>
  <c r="BG384" i="14"/>
  <c r="BF384" i="14"/>
  <c r="BE384" i="14"/>
  <c r="BD384" i="14"/>
  <c r="BC384" i="14"/>
  <c r="BB384" i="14"/>
  <c r="BA384" i="14"/>
  <c r="AZ384" i="14"/>
  <c r="AY384" i="14"/>
  <c r="AX384" i="14"/>
  <c r="AW384" i="14"/>
  <c r="AV384" i="14"/>
  <c r="AU384" i="14"/>
  <c r="AT384" i="14"/>
  <c r="AS384" i="14"/>
  <c r="AR384" i="14"/>
  <c r="AQ384" i="14"/>
  <c r="AP384" i="14"/>
  <c r="AO384" i="14"/>
  <c r="AN384" i="14"/>
  <c r="AM384" i="14"/>
  <c r="AL384" i="14"/>
  <c r="AK384" i="14"/>
  <c r="AJ384" i="14"/>
  <c r="AI384" i="14"/>
  <c r="AH384" i="14"/>
  <c r="AG384" i="14"/>
  <c r="AF384" i="14"/>
  <c r="AE384" i="14"/>
  <c r="AD384" i="14"/>
  <c r="AC384" i="14"/>
  <c r="AB384" i="14"/>
  <c r="AA384" i="14"/>
  <c r="Z384" i="14"/>
  <c r="Y384" i="14"/>
  <c r="X384" i="14"/>
  <c r="I372" i="14"/>
  <c r="DW371" i="14"/>
  <c r="DV371" i="14"/>
  <c r="DU371" i="14"/>
  <c r="DT371" i="14"/>
  <c r="DS371" i="14"/>
  <c r="DR371" i="14"/>
  <c r="DQ371" i="14"/>
  <c r="DP371" i="14"/>
  <c r="DO371" i="14"/>
  <c r="DN371" i="14"/>
  <c r="DM371" i="14"/>
  <c r="DL371" i="14"/>
  <c r="DK371" i="14"/>
  <c r="DJ371" i="14"/>
  <c r="DI371" i="14"/>
  <c r="DH371" i="14"/>
  <c r="DG371" i="14"/>
  <c r="DF371" i="14"/>
  <c r="DE371" i="14"/>
  <c r="DD371" i="14"/>
  <c r="DC371" i="14"/>
  <c r="DB371" i="14"/>
  <c r="DA371" i="14"/>
  <c r="CZ371" i="14"/>
  <c r="CY371" i="14"/>
  <c r="CX371" i="14"/>
  <c r="CW371" i="14"/>
  <c r="CV371" i="14"/>
  <c r="CU371" i="14"/>
  <c r="CT371" i="14"/>
  <c r="CS371" i="14"/>
  <c r="CR371" i="14"/>
  <c r="CQ371" i="14"/>
  <c r="CP371" i="14"/>
  <c r="CO371" i="14"/>
  <c r="CN371" i="14"/>
  <c r="CM371" i="14"/>
  <c r="CL371" i="14"/>
  <c r="CK371" i="14"/>
  <c r="CJ371" i="14"/>
  <c r="CI371" i="14"/>
  <c r="CH371" i="14"/>
  <c r="CG371" i="14"/>
  <c r="CF371" i="14"/>
  <c r="CE371" i="14"/>
  <c r="CD371" i="14"/>
  <c r="CC371" i="14"/>
  <c r="CB371" i="14"/>
  <c r="CA371" i="14"/>
  <c r="BZ371" i="14"/>
  <c r="BY371" i="14"/>
  <c r="BX371" i="14"/>
  <c r="BW371" i="14"/>
  <c r="BV371" i="14"/>
  <c r="BU371" i="14"/>
  <c r="BT371" i="14"/>
  <c r="BS371" i="14"/>
  <c r="BR371" i="14"/>
  <c r="BQ371" i="14"/>
  <c r="BP371" i="14"/>
  <c r="BO371" i="14"/>
  <c r="BN371" i="14"/>
  <c r="BM371" i="14"/>
  <c r="BL371" i="14"/>
  <c r="BK371" i="14"/>
  <c r="BJ371" i="14"/>
  <c r="BI371" i="14"/>
  <c r="BH371" i="14"/>
  <c r="BG371" i="14"/>
  <c r="BF371" i="14"/>
  <c r="BE371" i="14"/>
  <c r="BD371" i="14"/>
  <c r="BC371" i="14"/>
  <c r="BB371" i="14"/>
  <c r="BA371" i="14"/>
  <c r="AZ371" i="14"/>
  <c r="AY371" i="14"/>
  <c r="AX371" i="14"/>
  <c r="AW371" i="14"/>
  <c r="AV371" i="14"/>
  <c r="AU371" i="14"/>
  <c r="AT371" i="14"/>
  <c r="AS371" i="14"/>
  <c r="AR371" i="14"/>
  <c r="AQ371" i="14"/>
  <c r="AP371" i="14"/>
  <c r="AO371" i="14"/>
  <c r="AN371" i="14"/>
  <c r="AM371" i="14"/>
  <c r="AL371" i="14"/>
  <c r="AK371" i="14"/>
  <c r="AJ371" i="14"/>
  <c r="AI371" i="14"/>
  <c r="AH371" i="14"/>
  <c r="AG371" i="14"/>
  <c r="AF371" i="14"/>
  <c r="AE371" i="14"/>
  <c r="AD371" i="14"/>
  <c r="AC371" i="14"/>
  <c r="AB371" i="14"/>
  <c r="AA371" i="14"/>
  <c r="Z371" i="14"/>
  <c r="Y371" i="14"/>
  <c r="X371" i="14"/>
  <c r="I359" i="14"/>
  <c r="DW358" i="14"/>
  <c r="DV358" i="14"/>
  <c r="DU358" i="14"/>
  <c r="DT358" i="14"/>
  <c r="DS358" i="14"/>
  <c r="DR358" i="14"/>
  <c r="DQ358" i="14"/>
  <c r="DP358" i="14"/>
  <c r="DO358" i="14"/>
  <c r="DN358" i="14"/>
  <c r="DM358" i="14"/>
  <c r="DL358" i="14"/>
  <c r="DK358" i="14"/>
  <c r="DJ358" i="14"/>
  <c r="DI358" i="14"/>
  <c r="DH358" i="14"/>
  <c r="DG358" i="14"/>
  <c r="DF358" i="14"/>
  <c r="DE358" i="14"/>
  <c r="DD358" i="14"/>
  <c r="DC358" i="14"/>
  <c r="DB358" i="14"/>
  <c r="DA358" i="14"/>
  <c r="CZ358" i="14"/>
  <c r="CY358" i="14"/>
  <c r="CX358" i="14"/>
  <c r="CW358" i="14"/>
  <c r="CV358" i="14"/>
  <c r="CU358" i="14"/>
  <c r="CT358" i="14"/>
  <c r="CS358" i="14"/>
  <c r="CR358" i="14"/>
  <c r="CQ358" i="14"/>
  <c r="CP358" i="14"/>
  <c r="CO358" i="14"/>
  <c r="CN358" i="14"/>
  <c r="CM358" i="14"/>
  <c r="CL358" i="14"/>
  <c r="CK358" i="14"/>
  <c r="CJ358" i="14"/>
  <c r="CI358" i="14"/>
  <c r="CH358" i="14"/>
  <c r="CG358" i="14"/>
  <c r="CF358" i="14"/>
  <c r="CE358" i="14"/>
  <c r="CD358" i="14"/>
  <c r="CC358" i="14"/>
  <c r="CB358" i="14"/>
  <c r="CA358" i="14"/>
  <c r="BZ358" i="14"/>
  <c r="BY358" i="14"/>
  <c r="BX358" i="14"/>
  <c r="BW358" i="14"/>
  <c r="BV358" i="14"/>
  <c r="BU358" i="14"/>
  <c r="BT358" i="14"/>
  <c r="BS358" i="14"/>
  <c r="BR358" i="14"/>
  <c r="BQ358" i="14"/>
  <c r="BP358" i="14"/>
  <c r="BO358" i="14"/>
  <c r="BN358" i="14"/>
  <c r="BM358" i="14"/>
  <c r="BL358" i="14"/>
  <c r="BK358" i="14"/>
  <c r="BJ358" i="14"/>
  <c r="BI358" i="14"/>
  <c r="BH358" i="14"/>
  <c r="BG358" i="14"/>
  <c r="BF358" i="14"/>
  <c r="BE358" i="14"/>
  <c r="BD358" i="14"/>
  <c r="BC358" i="14"/>
  <c r="BB358" i="14"/>
  <c r="BA358" i="14"/>
  <c r="AZ358" i="14"/>
  <c r="AY358" i="14"/>
  <c r="AX358" i="14"/>
  <c r="AW358" i="14"/>
  <c r="AV358" i="14"/>
  <c r="AU358" i="14"/>
  <c r="AT358" i="14"/>
  <c r="AS358" i="14"/>
  <c r="AR358" i="14"/>
  <c r="AQ358" i="14"/>
  <c r="AP358" i="14"/>
  <c r="AO358" i="14"/>
  <c r="AN358" i="14"/>
  <c r="AM358" i="14"/>
  <c r="AL358" i="14"/>
  <c r="AK358" i="14"/>
  <c r="AJ358" i="14"/>
  <c r="AI358" i="14"/>
  <c r="AH358" i="14"/>
  <c r="AG358" i="14"/>
  <c r="AF358" i="14"/>
  <c r="AE358" i="14"/>
  <c r="AD358" i="14"/>
  <c r="AC358" i="14"/>
  <c r="AB358" i="14"/>
  <c r="AA358" i="14"/>
  <c r="Z358" i="14"/>
  <c r="Y358" i="14"/>
  <c r="X358" i="14"/>
  <c r="I346" i="14"/>
  <c r="DW345" i="14"/>
  <c r="DV345" i="14"/>
  <c r="DU345" i="14"/>
  <c r="DT345" i="14"/>
  <c r="DS345" i="14"/>
  <c r="DR345" i="14"/>
  <c r="DQ345" i="14"/>
  <c r="DP345" i="14"/>
  <c r="DO345" i="14"/>
  <c r="DN345" i="14"/>
  <c r="DM345" i="14"/>
  <c r="DL345" i="14"/>
  <c r="DK345" i="14"/>
  <c r="DJ345" i="14"/>
  <c r="DI345" i="14"/>
  <c r="DH345" i="14"/>
  <c r="DG345" i="14"/>
  <c r="DF345" i="14"/>
  <c r="DE345" i="14"/>
  <c r="DD345" i="14"/>
  <c r="DC345" i="14"/>
  <c r="DB345" i="14"/>
  <c r="DA345" i="14"/>
  <c r="CZ345" i="14"/>
  <c r="CY345" i="14"/>
  <c r="CX345" i="14"/>
  <c r="CW345" i="14"/>
  <c r="CV345" i="14"/>
  <c r="CU345" i="14"/>
  <c r="CT345" i="14"/>
  <c r="CS345" i="14"/>
  <c r="CR345" i="14"/>
  <c r="CQ345" i="14"/>
  <c r="CP345" i="14"/>
  <c r="CO345" i="14"/>
  <c r="CN345" i="14"/>
  <c r="CM345" i="14"/>
  <c r="CL345" i="14"/>
  <c r="CK345" i="14"/>
  <c r="CJ345" i="14"/>
  <c r="CI345" i="14"/>
  <c r="CH345" i="14"/>
  <c r="CG345" i="14"/>
  <c r="CF345" i="14"/>
  <c r="CE345" i="14"/>
  <c r="CD345" i="14"/>
  <c r="CC345" i="14"/>
  <c r="CB345" i="14"/>
  <c r="CA345" i="14"/>
  <c r="BZ345" i="14"/>
  <c r="BY345" i="14"/>
  <c r="BX345" i="14"/>
  <c r="BW345" i="14"/>
  <c r="BV345" i="14"/>
  <c r="BU345" i="14"/>
  <c r="BT345" i="14"/>
  <c r="BS345" i="14"/>
  <c r="BR345" i="14"/>
  <c r="BQ345" i="14"/>
  <c r="BP345" i="14"/>
  <c r="BO345" i="14"/>
  <c r="BN345" i="14"/>
  <c r="BM345" i="14"/>
  <c r="BL345" i="14"/>
  <c r="BK345" i="14"/>
  <c r="BJ345" i="14"/>
  <c r="BI345" i="14"/>
  <c r="BH345" i="14"/>
  <c r="BG345" i="14"/>
  <c r="BF345" i="14"/>
  <c r="BE345" i="14"/>
  <c r="BD345" i="14"/>
  <c r="BC345" i="14"/>
  <c r="BB345" i="14"/>
  <c r="BA345" i="14"/>
  <c r="AZ345" i="14"/>
  <c r="AY345" i="14"/>
  <c r="AX345" i="14"/>
  <c r="AW345" i="14"/>
  <c r="AV345" i="14"/>
  <c r="AU345" i="14"/>
  <c r="AT345" i="14"/>
  <c r="AS345" i="14"/>
  <c r="AR345" i="14"/>
  <c r="AQ345" i="14"/>
  <c r="AP345" i="14"/>
  <c r="AO345" i="14"/>
  <c r="AN345" i="14"/>
  <c r="AM345" i="14"/>
  <c r="AL345" i="14"/>
  <c r="AK345" i="14"/>
  <c r="AJ345" i="14"/>
  <c r="AI345" i="14"/>
  <c r="AH345" i="14"/>
  <c r="AG345" i="14"/>
  <c r="AF345" i="14"/>
  <c r="AE345" i="14"/>
  <c r="AD345" i="14"/>
  <c r="AC345" i="14"/>
  <c r="AB345" i="14"/>
  <c r="AA345" i="14"/>
  <c r="Z345" i="14"/>
  <c r="Y345" i="14"/>
  <c r="X345" i="14"/>
  <c r="I333" i="14"/>
  <c r="DW332" i="14"/>
  <c r="DV332" i="14"/>
  <c r="DU332" i="14"/>
  <c r="DT332" i="14"/>
  <c r="DS332" i="14"/>
  <c r="DR332" i="14"/>
  <c r="DQ332" i="14"/>
  <c r="DP332" i="14"/>
  <c r="DO332" i="14"/>
  <c r="DN332" i="14"/>
  <c r="DM332" i="14"/>
  <c r="DL332" i="14"/>
  <c r="DK332" i="14"/>
  <c r="DJ332" i="14"/>
  <c r="DI332" i="14"/>
  <c r="DH332" i="14"/>
  <c r="DG332" i="14"/>
  <c r="DF332" i="14"/>
  <c r="DE332" i="14"/>
  <c r="DD332" i="14"/>
  <c r="DC332" i="14"/>
  <c r="DB332" i="14"/>
  <c r="DA332" i="14"/>
  <c r="CZ332" i="14"/>
  <c r="CY332" i="14"/>
  <c r="CX332" i="14"/>
  <c r="CW332" i="14"/>
  <c r="CV332" i="14"/>
  <c r="CU332" i="14"/>
  <c r="CT332" i="14"/>
  <c r="CS332" i="14"/>
  <c r="CR332" i="14"/>
  <c r="CQ332" i="14"/>
  <c r="CP332" i="14"/>
  <c r="CO332" i="14"/>
  <c r="CN332" i="14"/>
  <c r="CM332" i="14"/>
  <c r="CL332" i="14"/>
  <c r="CK332" i="14"/>
  <c r="CJ332" i="14"/>
  <c r="CI332" i="14"/>
  <c r="CH332" i="14"/>
  <c r="CG332" i="14"/>
  <c r="CF332" i="14"/>
  <c r="CE332" i="14"/>
  <c r="CD332" i="14"/>
  <c r="CC332" i="14"/>
  <c r="CB332" i="14"/>
  <c r="CA332" i="14"/>
  <c r="BZ332" i="14"/>
  <c r="BY332" i="14"/>
  <c r="BX332" i="14"/>
  <c r="BW332" i="14"/>
  <c r="BV332" i="14"/>
  <c r="BU332" i="14"/>
  <c r="BT332" i="14"/>
  <c r="BS332" i="14"/>
  <c r="BR332" i="14"/>
  <c r="BQ332" i="14"/>
  <c r="BP332" i="14"/>
  <c r="BO332" i="14"/>
  <c r="BN332" i="14"/>
  <c r="BM332" i="14"/>
  <c r="BL332" i="14"/>
  <c r="BK332" i="14"/>
  <c r="BJ332" i="14"/>
  <c r="BI332" i="14"/>
  <c r="BH332" i="14"/>
  <c r="BG332" i="14"/>
  <c r="BF332" i="14"/>
  <c r="BE332" i="14"/>
  <c r="BD332" i="14"/>
  <c r="BC332" i="14"/>
  <c r="BB332" i="14"/>
  <c r="BA332" i="14"/>
  <c r="AZ332" i="14"/>
  <c r="AY332" i="14"/>
  <c r="AX332" i="14"/>
  <c r="AW332" i="14"/>
  <c r="AV332" i="14"/>
  <c r="AU332" i="14"/>
  <c r="AT332" i="14"/>
  <c r="AS332" i="14"/>
  <c r="AR332" i="14"/>
  <c r="AQ332" i="14"/>
  <c r="AP332" i="14"/>
  <c r="AO332" i="14"/>
  <c r="AN332" i="14"/>
  <c r="AM332" i="14"/>
  <c r="AL332" i="14"/>
  <c r="AK332" i="14"/>
  <c r="AJ332" i="14"/>
  <c r="AI332" i="14"/>
  <c r="AH332" i="14"/>
  <c r="AG332" i="14"/>
  <c r="AF332" i="14"/>
  <c r="AE332" i="14"/>
  <c r="AD332" i="14"/>
  <c r="AC332" i="14"/>
  <c r="AB332" i="14"/>
  <c r="AA332" i="14"/>
  <c r="Z332" i="14"/>
  <c r="Y332" i="14"/>
  <c r="X332" i="14"/>
  <c r="DW331" i="14"/>
  <c r="DV331" i="14"/>
  <c r="DU331" i="14"/>
  <c r="DT331" i="14"/>
  <c r="DS331" i="14"/>
  <c r="DR331" i="14"/>
  <c r="DQ331" i="14"/>
  <c r="DP331" i="14"/>
  <c r="DO331" i="14"/>
  <c r="DN331" i="14"/>
  <c r="DM331" i="14"/>
  <c r="DL331" i="14"/>
  <c r="DK331" i="14"/>
  <c r="DJ331" i="14"/>
  <c r="DI331" i="14"/>
  <c r="DH331" i="14"/>
  <c r="DG331" i="14"/>
  <c r="DF331" i="14"/>
  <c r="DE331" i="14"/>
  <c r="DD331" i="14"/>
  <c r="DC331" i="14"/>
  <c r="DB331" i="14"/>
  <c r="DA331" i="14"/>
  <c r="CZ331" i="14"/>
  <c r="CY331" i="14"/>
  <c r="CX331" i="14"/>
  <c r="CW331" i="14"/>
  <c r="CV331" i="14"/>
  <c r="CU331" i="14"/>
  <c r="CT331" i="14"/>
  <c r="CS331" i="14"/>
  <c r="CR331" i="14"/>
  <c r="CQ331" i="14"/>
  <c r="CP331" i="14"/>
  <c r="CO331" i="14"/>
  <c r="CN331" i="14"/>
  <c r="CM331" i="14"/>
  <c r="CL331" i="14"/>
  <c r="CK331" i="14"/>
  <c r="CJ331" i="14"/>
  <c r="CI331" i="14"/>
  <c r="CH331" i="14"/>
  <c r="CG331" i="14"/>
  <c r="CF331" i="14"/>
  <c r="CE331" i="14"/>
  <c r="CD331" i="14"/>
  <c r="CC331" i="14"/>
  <c r="CB331" i="14"/>
  <c r="CA331" i="14"/>
  <c r="BZ331" i="14"/>
  <c r="BY331" i="14"/>
  <c r="BX331" i="14"/>
  <c r="BW331" i="14"/>
  <c r="BV331" i="14"/>
  <c r="BU331" i="14"/>
  <c r="BT331" i="14"/>
  <c r="BS331" i="14"/>
  <c r="BR331" i="14"/>
  <c r="BQ331" i="14"/>
  <c r="BP331" i="14"/>
  <c r="BO331" i="14"/>
  <c r="BN331" i="14"/>
  <c r="BM331" i="14"/>
  <c r="BL331" i="14"/>
  <c r="BK331" i="14"/>
  <c r="BJ331" i="14"/>
  <c r="BI331" i="14"/>
  <c r="BH331" i="14"/>
  <c r="BG331" i="14"/>
  <c r="BF331" i="14"/>
  <c r="BE331" i="14"/>
  <c r="BD331" i="14"/>
  <c r="BC331" i="14"/>
  <c r="BB331" i="14"/>
  <c r="BA331" i="14"/>
  <c r="AZ331" i="14"/>
  <c r="AY331" i="14"/>
  <c r="AX331" i="14"/>
  <c r="AW331" i="14"/>
  <c r="AV331" i="14"/>
  <c r="AU331" i="14"/>
  <c r="AT331" i="14"/>
  <c r="AS331" i="14"/>
  <c r="AR331" i="14"/>
  <c r="AQ331" i="14"/>
  <c r="AP331" i="14"/>
  <c r="AO331" i="14"/>
  <c r="AN331" i="14"/>
  <c r="AM331" i="14"/>
  <c r="AL331" i="14"/>
  <c r="AK331" i="14"/>
  <c r="AJ331" i="14"/>
  <c r="AI331" i="14"/>
  <c r="AH331" i="14"/>
  <c r="AG331" i="14"/>
  <c r="AF331" i="14"/>
  <c r="AE331" i="14"/>
  <c r="AD331" i="14"/>
  <c r="AC331" i="14"/>
  <c r="AB331" i="14"/>
  <c r="AA331" i="14"/>
  <c r="Z331" i="14"/>
  <c r="Y331" i="14"/>
  <c r="X331" i="14"/>
  <c r="I319" i="14"/>
  <c r="DW318" i="14"/>
  <c r="DV318" i="14"/>
  <c r="DU318" i="14"/>
  <c r="DT318" i="14"/>
  <c r="DS318" i="14"/>
  <c r="DR318" i="14"/>
  <c r="DQ318" i="14"/>
  <c r="DP318" i="14"/>
  <c r="DO318" i="14"/>
  <c r="DN318" i="14"/>
  <c r="DM318" i="14"/>
  <c r="DL318" i="14"/>
  <c r="DK318" i="14"/>
  <c r="DJ318" i="14"/>
  <c r="DI318" i="14"/>
  <c r="DH318" i="14"/>
  <c r="DG318" i="14"/>
  <c r="DF318" i="14"/>
  <c r="DE318" i="14"/>
  <c r="DD318" i="14"/>
  <c r="DC318" i="14"/>
  <c r="DB318" i="14"/>
  <c r="DA318" i="14"/>
  <c r="CZ318" i="14"/>
  <c r="CY318" i="14"/>
  <c r="CX318" i="14"/>
  <c r="CW318" i="14"/>
  <c r="CV318" i="14"/>
  <c r="CU318" i="14"/>
  <c r="CT318" i="14"/>
  <c r="CS318" i="14"/>
  <c r="CR318" i="14"/>
  <c r="CQ318" i="14"/>
  <c r="CP318" i="14"/>
  <c r="CO318" i="14"/>
  <c r="CN318" i="14"/>
  <c r="CM318" i="14"/>
  <c r="CL318" i="14"/>
  <c r="CK318" i="14"/>
  <c r="CJ318" i="14"/>
  <c r="CI318" i="14"/>
  <c r="CH318" i="14"/>
  <c r="CG318" i="14"/>
  <c r="CF318" i="14"/>
  <c r="CE318" i="14"/>
  <c r="CD318" i="14"/>
  <c r="CC318" i="14"/>
  <c r="CB318" i="14"/>
  <c r="CA318" i="14"/>
  <c r="BZ318" i="14"/>
  <c r="BY318" i="14"/>
  <c r="BX318" i="14"/>
  <c r="BW318" i="14"/>
  <c r="BV318" i="14"/>
  <c r="BU318" i="14"/>
  <c r="BT318" i="14"/>
  <c r="BS318" i="14"/>
  <c r="BR318" i="14"/>
  <c r="BQ318" i="14"/>
  <c r="BP318" i="14"/>
  <c r="BO318" i="14"/>
  <c r="BN318" i="14"/>
  <c r="BM318" i="14"/>
  <c r="BL318" i="14"/>
  <c r="BK318" i="14"/>
  <c r="BJ318" i="14"/>
  <c r="BI318" i="14"/>
  <c r="BH318" i="14"/>
  <c r="BG318" i="14"/>
  <c r="BF318" i="14"/>
  <c r="BE318" i="14"/>
  <c r="BD318" i="14"/>
  <c r="BC318" i="14"/>
  <c r="BB318" i="14"/>
  <c r="BA318" i="14"/>
  <c r="AZ318" i="14"/>
  <c r="AY318" i="14"/>
  <c r="AX318" i="14"/>
  <c r="AW318" i="14"/>
  <c r="AV318" i="14"/>
  <c r="AU318" i="14"/>
  <c r="AT318" i="14"/>
  <c r="AS318" i="14"/>
  <c r="AR318" i="14"/>
  <c r="AQ318" i="14"/>
  <c r="AP318" i="14"/>
  <c r="AO318" i="14"/>
  <c r="AN318" i="14"/>
  <c r="AM318" i="14"/>
  <c r="AL318" i="14"/>
  <c r="AK318" i="14"/>
  <c r="AJ318" i="14"/>
  <c r="AI318" i="14"/>
  <c r="AH318" i="14"/>
  <c r="AG318" i="14"/>
  <c r="AF318" i="14"/>
  <c r="AE318" i="14"/>
  <c r="AD318" i="14"/>
  <c r="AC318" i="14"/>
  <c r="AB318" i="14"/>
  <c r="AA318" i="14"/>
  <c r="Z318" i="14"/>
  <c r="Y318" i="14"/>
  <c r="X318" i="14"/>
  <c r="I306" i="14"/>
  <c r="DW305" i="14"/>
  <c r="DV305" i="14"/>
  <c r="DU305" i="14"/>
  <c r="DT305" i="14"/>
  <c r="DS305" i="14"/>
  <c r="DR305" i="14"/>
  <c r="DQ305" i="14"/>
  <c r="DP305" i="14"/>
  <c r="DO305" i="14"/>
  <c r="DN305" i="14"/>
  <c r="DM305" i="14"/>
  <c r="DL305" i="14"/>
  <c r="DK305" i="14"/>
  <c r="DJ305" i="14"/>
  <c r="DI305" i="14"/>
  <c r="DH305" i="14"/>
  <c r="DG305" i="14"/>
  <c r="DF305" i="14"/>
  <c r="DE305" i="14"/>
  <c r="DD305" i="14"/>
  <c r="DC305" i="14"/>
  <c r="DB305" i="14"/>
  <c r="DA305" i="14"/>
  <c r="CZ305" i="14"/>
  <c r="CY305" i="14"/>
  <c r="CX305" i="14"/>
  <c r="CW305" i="14"/>
  <c r="CV305" i="14"/>
  <c r="CU305" i="14"/>
  <c r="CT305" i="14"/>
  <c r="CS305" i="14"/>
  <c r="CR305" i="14"/>
  <c r="CQ305" i="14"/>
  <c r="CP305" i="14"/>
  <c r="CO305" i="14"/>
  <c r="CN305" i="14"/>
  <c r="CM305" i="14"/>
  <c r="CL305" i="14"/>
  <c r="CK305" i="14"/>
  <c r="CJ305" i="14"/>
  <c r="CI305" i="14"/>
  <c r="CH305" i="14"/>
  <c r="CG305" i="14"/>
  <c r="CF305" i="14"/>
  <c r="CE305" i="14"/>
  <c r="CD305" i="14"/>
  <c r="CC305" i="14"/>
  <c r="CB305" i="14"/>
  <c r="CA305" i="14"/>
  <c r="BZ305" i="14"/>
  <c r="BY305" i="14"/>
  <c r="BX305" i="14"/>
  <c r="BW305" i="14"/>
  <c r="BV305" i="14"/>
  <c r="BU305" i="14"/>
  <c r="BT305" i="14"/>
  <c r="BS305" i="14"/>
  <c r="BR305" i="14"/>
  <c r="BQ305" i="14"/>
  <c r="BP305" i="14"/>
  <c r="BO305" i="14"/>
  <c r="BN305" i="14"/>
  <c r="BM305" i="14"/>
  <c r="BL305" i="14"/>
  <c r="BK305" i="14"/>
  <c r="BJ305" i="14"/>
  <c r="BI305" i="14"/>
  <c r="BH305" i="14"/>
  <c r="BG305" i="14"/>
  <c r="BF305" i="14"/>
  <c r="BE305" i="14"/>
  <c r="BD305" i="14"/>
  <c r="BC305" i="14"/>
  <c r="BB305" i="14"/>
  <c r="BA305" i="14"/>
  <c r="AZ305" i="14"/>
  <c r="AY305" i="14"/>
  <c r="AX305" i="14"/>
  <c r="AW305" i="14"/>
  <c r="AV305" i="14"/>
  <c r="AU305" i="14"/>
  <c r="AT305" i="14"/>
  <c r="AS305" i="14"/>
  <c r="AR305" i="14"/>
  <c r="AQ305" i="14"/>
  <c r="AP305" i="14"/>
  <c r="AO305" i="14"/>
  <c r="AN305" i="14"/>
  <c r="AM305" i="14"/>
  <c r="AL305" i="14"/>
  <c r="AK305" i="14"/>
  <c r="AJ305" i="14"/>
  <c r="AI305" i="14"/>
  <c r="AH305" i="14"/>
  <c r="AG305" i="14"/>
  <c r="AF305" i="14"/>
  <c r="AE305" i="14"/>
  <c r="AD305" i="14"/>
  <c r="AC305" i="14"/>
  <c r="AB305" i="14"/>
  <c r="AA305" i="14"/>
  <c r="Z305" i="14"/>
  <c r="Y305" i="14"/>
  <c r="X305" i="14"/>
  <c r="I293" i="14"/>
  <c r="DW292" i="14"/>
  <c r="DV292" i="14"/>
  <c r="DU292" i="14"/>
  <c r="DT292" i="14"/>
  <c r="DS292" i="14"/>
  <c r="DR292" i="14"/>
  <c r="DQ292" i="14"/>
  <c r="DP292" i="14"/>
  <c r="DO292" i="14"/>
  <c r="DN292" i="14"/>
  <c r="DM292" i="14"/>
  <c r="DL292" i="14"/>
  <c r="DK292" i="14"/>
  <c r="DJ292" i="14"/>
  <c r="DI292" i="14"/>
  <c r="DH292" i="14"/>
  <c r="DG292" i="14"/>
  <c r="DF292" i="14"/>
  <c r="DE292" i="14"/>
  <c r="DD292" i="14"/>
  <c r="DC292" i="14"/>
  <c r="DB292" i="14"/>
  <c r="DA292" i="14"/>
  <c r="CZ292" i="14"/>
  <c r="CY292" i="14"/>
  <c r="CX292" i="14"/>
  <c r="CW292" i="14"/>
  <c r="CV292" i="14"/>
  <c r="CU292" i="14"/>
  <c r="CT292" i="14"/>
  <c r="CS292" i="14"/>
  <c r="CR292" i="14"/>
  <c r="CQ292" i="14"/>
  <c r="CP292" i="14"/>
  <c r="CO292" i="14"/>
  <c r="CN292" i="14"/>
  <c r="CM292" i="14"/>
  <c r="CL292" i="14"/>
  <c r="CK292" i="14"/>
  <c r="CJ292" i="14"/>
  <c r="CI292" i="14"/>
  <c r="CH292" i="14"/>
  <c r="CG292" i="14"/>
  <c r="CF292" i="14"/>
  <c r="CE292" i="14"/>
  <c r="CD292" i="14"/>
  <c r="CC292" i="14"/>
  <c r="CB292" i="14"/>
  <c r="CA292" i="14"/>
  <c r="BZ292" i="14"/>
  <c r="BY292" i="14"/>
  <c r="BX292" i="14"/>
  <c r="BW292" i="14"/>
  <c r="BV292" i="14"/>
  <c r="BU292" i="14"/>
  <c r="BT292" i="14"/>
  <c r="BS292" i="14"/>
  <c r="BR292" i="14"/>
  <c r="BQ292" i="14"/>
  <c r="BP292" i="14"/>
  <c r="BO292" i="14"/>
  <c r="BN292" i="14"/>
  <c r="BM292" i="14"/>
  <c r="BL292" i="14"/>
  <c r="BK292" i="14"/>
  <c r="BJ292" i="14"/>
  <c r="BI292" i="14"/>
  <c r="BH292" i="14"/>
  <c r="BG292" i="14"/>
  <c r="BF292" i="14"/>
  <c r="BE292" i="14"/>
  <c r="BD292" i="14"/>
  <c r="BC292" i="14"/>
  <c r="BB292" i="14"/>
  <c r="BA292" i="14"/>
  <c r="AZ292" i="14"/>
  <c r="AY292" i="14"/>
  <c r="AX292" i="14"/>
  <c r="AW292" i="14"/>
  <c r="AV292" i="14"/>
  <c r="AU292" i="14"/>
  <c r="AT292" i="14"/>
  <c r="AS292" i="14"/>
  <c r="AR292" i="14"/>
  <c r="AQ292" i="14"/>
  <c r="AP292" i="14"/>
  <c r="AO292" i="14"/>
  <c r="AN292" i="14"/>
  <c r="AM292" i="14"/>
  <c r="AL292" i="14"/>
  <c r="AK292" i="14"/>
  <c r="AJ292" i="14"/>
  <c r="AI292" i="14"/>
  <c r="AH292" i="14"/>
  <c r="AG292" i="14"/>
  <c r="AF292" i="14"/>
  <c r="AE292" i="14"/>
  <c r="AD292" i="14"/>
  <c r="AC292" i="14"/>
  <c r="AB292" i="14"/>
  <c r="AA292" i="14"/>
  <c r="Z292" i="14"/>
  <c r="Y292" i="14"/>
  <c r="X292" i="14"/>
  <c r="I280" i="14"/>
  <c r="DW279" i="14"/>
  <c r="DV279" i="14"/>
  <c r="DU279" i="14"/>
  <c r="DT279" i="14"/>
  <c r="DS279" i="14"/>
  <c r="DR279" i="14"/>
  <c r="DQ279" i="14"/>
  <c r="DP279" i="14"/>
  <c r="DO279" i="14"/>
  <c r="DN279" i="14"/>
  <c r="DM279" i="14"/>
  <c r="DL279" i="14"/>
  <c r="DK279" i="14"/>
  <c r="DJ279" i="14"/>
  <c r="DI279" i="14"/>
  <c r="DH279" i="14"/>
  <c r="DG279" i="14"/>
  <c r="DF279" i="14"/>
  <c r="DE279" i="14"/>
  <c r="DD279" i="14"/>
  <c r="DC279" i="14"/>
  <c r="DB279" i="14"/>
  <c r="DA279" i="14"/>
  <c r="CZ279" i="14"/>
  <c r="CY279" i="14"/>
  <c r="CX279" i="14"/>
  <c r="CW279" i="14"/>
  <c r="CV279" i="14"/>
  <c r="CU279" i="14"/>
  <c r="CT279" i="14"/>
  <c r="CS279" i="14"/>
  <c r="CR279" i="14"/>
  <c r="CQ279" i="14"/>
  <c r="CP279" i="14"/>
  <c r="CO279" i="14"/>
  <c r="CN279" i="14"/>
  <c r="CM279" i="14"/>
  <c r="CL279" i="14"/>
  <c r="CK279" i="14"/>
  <c r="CJ279" i="14"/>
  <c r="CI279" i="14"/>
  <c r="CH279" i="14"/>
  <c r="CG279" i="14"/>
  <c r="CF279" i="14"/>
  <c r="CE279" i="14"/>
  <c r="CD279" i="14"/>
  <c r="CC279" i="14"/>
  <c r="CB279" i="14"/>
  <c r="CA279" i="14"/>
  <c r="BZ279" i="14"/>
  <c r="BY279" i="14"/>
  <c r="BX279" i="14"/>
  <c r="BW279" i="14"/>
  <c r="BV279" i="14"/>
  <c r="BU279" i="14"/>
  <c r="BT279" i="14"/>
  <c r="BS279" i="14"/>
  <c r="BR279" i="14"/>
  <c r="BQ279" i="14"/>
  <c r="BP279" i="14"/>
  <c r="BO279" i="14"/>
  <c r="BN279" i="14"/>
  <c r="BM279" i="14"/>
  <c r="BL279" i="14"/>
  <c r="BK279" i="14"/>
  <c r="BJ279" i="14"/>
  <c r="BI279" i="14"/>
  <c r="BH279" i="14"/>
  <c r="BG279" i="14"/>
  <c r="BF279" i="14"/>
  <c r="BE279" i="14"/>
  <c r="BD279" i="14"/>
  <c r="BC279" i="14"/>
  <c r="BB279" i="14"/>
  <c r="BA279" i="14"/>
  <c r="AZ279" i="14"/>
  <c r="AY279" i="14"/>
  <c r="AX279" i="14"/>
  <c r="AW279" i="14"/>
  <c r="AV279" i="14"/>
  <c r="AU279" i="14"/>
  <c r="AT279" i="14"/>
  <c r="AS279" i="14"/>
  <c r="AR279" i="14"/>
  <c r="AQ279" i="14"/>
  <c r="AP279" i="14"/>
  <c r="AO279" i="14"/>
  <c r="AN279" i="14"/>
  <c r="AM279" i="14"/>
  <c r="AL279" i="14"/>
  <c r="AK279" i="14"/>
  <c r="AJ279" i="14"/>
  <c r="AI279" i="14"/>
  <c r="AH279" i="14"/>
  <c r="AG279" i="14"/>
  <c r="AF279" i="14"/>
  <c r="AE279" i="14"/>
  <c r="AD279" i="14"/>
  <c r="AC279" i="14"/>
  <c r="AB279" i="14"/>
  <c r="AA279" i="14"/>
  <c r="Z279" i="14"/>
  <c r="Y279" i="14"/>
  <c r="X279" i="14"/>
  <c r="I267" i="14"/>
  <c r="DW266" i="14"/>
  <c r="DV266" i="14"/>
  <c r="DU266" i="14"/>
  <c r="DT266" i="14"/>
  <c r="DS266" i="14"/>
  <c r="DR266" i="14"/>
  <c r="DQ266" i="14"/>
  <c r="DP266" i="14"/>
  <c r="DO266" i="14"/>
  <c r="DN266" i="14"/>
  <c r="DM266" i="14"/>
  <c r="DL266" i="14"/>
  <c r="DK266" i="14"/>
  <c r="DJ266" i="14"/>
  <c r="DI266" i="14"/>
  <c r="DH266" i="14"/>
  <c r="DG266" i="14"/>
  <c r="DF266" i="14"/>
  <c r="DE266" i="14"/>
  <c r="DD266" i="14"/>
  <c r="DC266" i="14"/>
  <c r="DB266" i="14"/>
  <c r="DA266" i="14"/>
  <c r="CZ266" i="14"/>
  <c r="CY266" i="14"/>
  <c r="CX266" i="14"/>
  <c r="CW266" i="14"/>
  <c r="CV266" i="14"/>
  <c r="CU266" i="14"/>
  <c r="CT266" i="14"/>
  <c r="CS266" i="14"/>
  <c r="CR266" i="14"/>
  <c r="CQ266" i="14"/>
  <c r="CP266" i="14"/>
  <c r="CO266" i="14"/>
  <c r="CN266" i="14"/>
  <c r="CM266" i="14"/>
  <c r="CL266" i="14"/>
  <c r="CK266" i="14"/>
  <c r="CJ266" i="14"/>
  <c r="CI266" i="14"/>
  <c r="CH266" i="14"/>
  <c r="CG266" i="14"/>
  <c r="CF266" i="14"/>
  <c r="CE266" i="14"/>
  <c r="CD266" i="14"/>
  <c r="CC266" i="14"/>
  <c r="CB266" i="14"/>
  <c r="CA266" i="14"/>
  <c r="BZ266" i="14"/>
  <c r="BY266" i="14"/>
  <c r="BX266" i="14"/>
  <c r="BW266" i="14"/>
  <c r="BV266" i="14"/>
  <c r="BU266" i="14"/>
  <c r="BT266" i="14"/>
  <c r="BS266" i="14"/>
  <c r="BR266" i="14"/>
  <c r="BQ266" i="14"/>
  <c r="BP266" i="14"/>
  <c r="BO266" i="14"/>
  <c r="BN266" i="14"/>
  <c r="BM266" i="14"/>
  <c r="BL266" i="14"/>
  <c r="BK266" i="14"/>
  <c r="BJ266" i="14"/>
  <c r="BI266" i="14"/>
  <c r="BH266" i="14"/>
  <c r="BG266" i="14"/>
  <c r="BF266" i="14"/>
  <c r="BE266" i="14"/>
  <c r="BD266" i="14"/>
  <c r="BC266" i="14"/>
  <c r="BB266" i="14"/>
  <c r="BA266" i="14"/>
  <c r="AZ266" i="14"/>
  <c r="AY266" i="14"/>
  <c r="AX266" i="14"/>
  <c r="AW266" i="14"/>
  <c r="AV266" i="14"/>
  <c r="AU266" i="14"/>
  <c r="AT266" i="14"/>
  <c r="AS266" i="14"/>
  <c r="AR266" i="14"/>
  <c r="AQ266" i="14"/>
  <c r="AP266" i="14"/>
  <c r="AO266" i="14"/>
  <c r="AN266" i="14"/>
  <c r="AM266" i="14"/>
  <c r="AL266" i="14"/>
  <c r="AK266" i="14"/>
  <c r="AJ266" i="14"/>
  <c r="AI266" i="14"/>
  <c r="AH266" i="14"/>
  <c r="AG266" i="14"/>
  <c r="AF266" i="14"/>
  <c r="AE266" i="14"/>
  <c r="AD266" i="14"/>
  <c r="AC266" i="14"/>
  <c r="AB266" i="14"/>
  <c r="AA266" i="14"/>
  <c r="Z266" i="14"/>
  <c r="Y266" i="14"/>
  <c r="X266" i="14"/>
  <c r="I254" i="14"/>
  <c r="DW253" i="14"/>
  <c r="DV253" i="14"/>
  <c r="DU253" i="14"/>
  <c r="DT253" i="14"/>
  <c r="DS253" i="14"/>
  <c r="DR253" i="14"/>
  <c r="DQ253" i="14"/>
  <c r="DP253" i="14"/>
  <c r="DO253" i="14"/>
  <c r="DN253" i="14"/>
  <c r="DM253" i="14"/>
  <c r="DL253" i="14"/>
  <c r="DK253" i="14"/>
  <c r="DJ253" i="14"/>
  <c r="DI253" i="14"/>
  <c r="DH253" i="14"/>
  <c r="DG253" i="14"/>
  <c r="DF253" i="14"/>
  <c r="DE253" i="14"/>
  <c r="DD253" i="14"/>
  <c r="DC253" i="14"/>
  <c r="DB253" i="14"/>
  <c r="DA253" i="14"/>
  <c r="CZ253" i="14"/>
  <c r="CY253" i="14"/>
  <c r="CX253" i="14"/>
  <c r="CW253" i="14"/>
  <c r="CV253" i="14"/>
  <c r="CU253" i="14"/>
  <c r="CT253" i="14"/>
  <c r="CS253" i="14"/>
  <c r="CR253" i="14"/>
  <c r="CQ253" i="14"/>
  <c r="CP253" i="14"/>
  <c r="CO253" i="14"/>
  <c r="CN253" i="14"/>
  <c r="CM253" i="14"/>
  <c r="CL253" i="14"/>
  <c r="CK253" i="14"/>
  <c r="CJ253" i="14"/>
  <c r="CI253" i="14"/>
  <c r="CH253" i="14"/>
  <c r="CG253" i="14"/>
  <c r="CF253" i="14"/>
  <c r="CE253" i="14"/>
  <c r="CD253" i="14"/>
  <c r="CC253" i="14"/>
  <c r="CB253" i="14"/>
  <c r="CA253" i="14"/>
  <c r="BZ253" i="14"/>
  <c r="BY253" i="14"/>
  <c r="BX253" i="14"/>
  <c r="BW253" i="14"/>
  <c r="BV253" i="14"/>
  <c r="BU253" i="14"/>
  <c r="BT253" i="14"/>
  <c r="BS253" i="14"/>
  <c r="BR253" i="14"/>
  <c r="BQ253" i="14"/>
  <c r="BP253" i="14"/>
  <c r="BO253" i="14"/>
  <c r="BN253" i="14"/>
  <c r="BM253" i="14"/>
  <c r="BL253" i="14"/>
  <c r="BK253" i="14"/>
  <c r="BJ253" i="14"/>
  <c r="BI253" i="14"/>
  <c r="BH253" i="14"/>
  <c r="BG253" i="14"/>
  <c r="BF253" i="14"/>
  <c r="BE253" i="14"/>
  <c r="BD253" i="14"/>
  <c r="BC253" i="14"/>
  <c r="BB253" i="14"/>
  <c r="BA253" i="14"/>
  <c r="AZ253" i="14"/>
  <c r="AY253" i="14"/>
  <c r="AX253" i="14"/>
  <c r="AW253" i="14"/>
  <c r="AV253" i="14"/>
  <c r="AU253" i="14"/>
  <c r="AT253" i="14"/>
  <c r="AS253" i="14"/>
  <c r="AR253" i="14"/>
  <c r="AQ253" i="14"/>
  <c r="AP253" i="14"/>
  <c r="AO253" i="14"/>
  <c r="AN253" i="14"/>
  <c r="AM253" i="14"/>
  <c r="AL253" i="14"/>
  <c r="AK253" i="14"/>
  <c r="AJ253" i="14"/>
  <c r="AI253" i="14"/>
  <c r="AH253" i="14"/>
  <c r="AG253" i="14"/>
  <c r="AF253" i="14"/>
  <c r="AE253" i="14"/>
  <c r="AD253" i="14"/>
  <c r="AC253" i="14"/>
  <c r="AB253" i="14"/>
  <c r="AA253" i="14"/>
  <c r="Z253" i="14"/>
  <c r="Y253" i="14"/>
  <c r="X253" i="14"/>
  <c r="I241" i="14"/>
  <c r="DW240" i="14"/>
  <c r="DV240" i="14"/>
  <c r="DU240" i="14"/>
  <c r="DT240" i="14"/>
  <c r="DS240" i="14"/>
  <c r="DR240" i="14"/>
  <c r="DQ240" i="14"/>
  <c r="DP240" i="14"/>
  <c r="DO240" i="14"/>
  <c r="DN240" i="14"/>
  <c r="DM240" i="14"/>
  <c r="DL240" i="14"/>
  <c r="DK240" i="14"/>
  <c r="DJ240" i="14"/>
  <c r="DI240" i="14"/>
  <c r="DH240" i="14"/>
  <c r="DG240" i="14"/>
  <c r="DF240" i="14"/>
  <c r="DE240" i="14"/>
  <c r="DD240" i="14"/>
  <c r="DC240" i="14"/>
  <c r="DB240" i="14"/>
  <c r="DA240" i="14"/>
  <c r="CZ240" i="14"/>
  <c r="CY240" i="14"/>
  <c r="CX240" i="14"/>
  <c r="CW240" i="14"/>
  <c r="CV240" i="14"/>
  <c r="CU240" i="14"/>
  <c r="CT240" i="14"/>
  <c r="CS240" i="14"/>
  <c r="CR240" i="14"/>
  <c r="CQ240" i="14"/>
  <c r="CP240" i="14"/>
  <c r="CO240" i="14"/>
  <c r="CN240" i="14"/>
  <c r="CM240" i="14"/>
  <c r="CL240" i="14"/>
  <c r="CK240" i="14"/>
  <c r="CJ240" i="14"/>
  <c r="CI240" i="14"/>
  <c r="CH240" i="14"/>
  <c r="CG240" i="14"/>
  <c r="CF240" i="14"/>
  <c r="CE240" i="14"/>
  <c r="CD240" i="14"/>
  <c r="CC240" i="14"/>
  <c r="CB240" i="14"/>
  <c r="CA240" i="14"/>
  <c r="BZ240" i="14"/>
  <c r="BY240" i="14"/>
  <c r="BX240" i="14"/>
  <c r="BW240" i="14"/>
  <c r="BV240" i="14"/>
  <c r="BU240" i="14"/>
  <c r="BT240" i="14"/>
  <c r="BS240" i="14"/>
  <c r="BR240" i="14"/>
  <c r="BQ240" i="14"/>
  <c r="BP240" i="14"/>
  <c r="BO240" i="14"/>
  <c r="BN240" i="14"/>
  <c r="BM240" i="14"/>
  <c r="BL240" i="14"/>
  <c r="BK240" i="14"/>
  <c r="BJ240" i="14"/>
  <c r="BI240" i="14"/>
  <c r="BH240" i="14"/>
  <c r="BG240" i="14"/>
  <c r="BF240" i="14"/>
  <c r="BE240" i="14"/>
  <c r="BD240" i="14"/>
  <c r="BC240" i="14"/>
  <c r="BB240" i="14"/>
  <c r="BA240" i="14"/>
  <c r="AZ240" i="14"/>
  <c r="AY240" i="14"/>
  <c r="AX240" i="14"/>
  <c r="AW240" i="14"/>
  <c r="AV240" i="14"/>
  <c r="AU240" i="14"/>
  <c r="AT240" i="14"/>
  <c r="AS240" i="14"/>
  <c r="AR240" i="14"/>
  <c r="AQ240" i="14"/>
  <c r="AP240" i="14"/>
  <c r="AO240" i="14"/>
  <c r="AN240" i="14"/>
  <c r="AM240" i="14"/>
  <c r="AL240" i="14"/>
  <c r="AK240" i="14"/>
  <c r="AJ240" i="14"/>
  <c r="AI240" i="14"/>
  <c r="AH240" i="14"/>
  <c r="AG240" i="14"/>
  <c r="AF240" i="14"/>
  <c r="AE240" i="14"/>
  <c r="AD240" i="14"/>
  <c r="AC240" i="14"/>
  <c r="AB240" i="14"/>
  <c r="AA240" i="14"/>
  <c r="Z240" i="14"/>
  <c r="Y240" i="14"/>
  <c r="X240" i="14"/>
  <c r="I228" i="14"/>
  <c r="DW227" i="14"/>
  <c r="DV227" i="14"/>
  <c r="DU227" i="14"/>
  <c r="DT227" i="14"/>
  <c r="DS227" i="14"/>
  <c r="DR227" i="14"/>
  <c r="DQ227" i="14"/>
  <c r="DP227" i="14"/>
  <c r="DO227" i="14"/>
  <c r="DN227" i="14"/>
  <c r="DM227" i="14"/>
  <c r="DL227" i="14"/>
  <c r="DK227" i="14"/>
  <c r="DJ227" i="14"/>
  <c r="DI227" i="14"/>
  <c r="DH227" i="14"/>
  <c r="DG227" i="14"/>
  <c r="DF227" i="14"/>
  <c r="DE227" i="14"/>
  <c r="DD227" i="14"/>
  <c r="DC227" i="14"/>
  <c r="DB227" i="14"/>
  <c r="DA227" i="14"/>
  <c r="CZ227" i="14"/>
  <c r="CY227" i="14"/>
  <c r="CX227" i="14"/>
  <c r="CW227" i="14"/>
  <c r="CV227" i="14"/>
  <c r="CU227" i="14"/>
  <c r="CT227" i="14"/>
  <c r="CS227" i="14"/>
  <c r="CR227" i="14"/>
  <c r="CQ227" i="14"/>
  <c r="CP227" i="14"/>
  <c r="CO227" i="14"/>
  <c r="CN227" i="14"/>
  <c r="CM227" i="14"/>
  <c r="CL227" i="14"/>
  <c r="CK227" i="14"/>
  <c r="CJ227" i="14"/>
  <c r="CI227" i="14"/>
  <c r="CH227" i="14"/>
  <c r="CG227" i="14"/>
  <c r="CF227" i="14"/>
  <c r="CE227" i="14"/>
  <c r="CD227" i="14"/>
  <c r="CC227" i="14"/>
  <c r="CB227" i="14"/>
  <c r="CA227" i="14"/>
  <c r="BZ227" i="14"/>
  <c r="BY227" i="14"/>
  <c r="BX227" i="14"/>
  <c r="BW227" i="14"/>
  <c r="BV227" i="14"/>
  <c r="BU227" i="14"/>
  <c r="BT227" i="14"/>
  <c r="BS227" i="14"/>
  <c r="BR227" i="14"/>
  <c r="BQ227" i="14"/>
  <c r="BP227" i="14"/>
  <c r="BO227" i="14"/>
  <c r="BN227" i="14"/>
  <c r="BM227" i="14"/>
  <c r="BL227" i="14"/>
  <c r="BK227" i="14"/>
  <c r="BJ227" i="14"/>
  <c r="BI227" i="14"/>
  <c r="BH227" i="14"/>
  <c r="BG227" i="14"/>
  <c r="BF227" i="14"/>
  <c r="BE227" i="14"/>
  <c r="BD227" i="14"/>
  <c r="BC227" i="14"/>
  <c r="BB227" i="14"/>
  <c r="BA227" i="14"/>
  <c r="AZ227" i="14"/>
  <c r="AY227" i="14"/>
  <c r="AX227" i="14"/>
  <c r="AW227" i="14"/>
  <c r="AV227" i="14"/>
  <c r="AU227" i="14"/>
  <c r="AT227" i="14"/>
  <c r="AS227" i="14"/>
  <c r="AR227" i="14"/>
  <c r="AQ227" i="14"/>
  <c r="AP227" i="14"/>
  <c r="AO227" i="14"/>
  <c r="AN227" i="14"/>
  <c r="AM227" i="14"/>
  <c r="AL227" i="14"/>
  <c r="AK227" i="14"/>
  <c r="AJ227" i="14"/>
  <c r="AI227" i="14"/>
  <c r="AH227" i="14"/>
  <c r="AG227" i="14"/>
  <c r="AF227" i="14"/>
  <c r="AE227" i="14"/>
  <c r="AD227" i="14"/>
  <c r="AC227" i="14"/>
  <c r="AB227" i="14"/>
  <c r="AA227" i="14"/>
  <c r="Z227" i="14"/>
  <c r="Y227" i="14"/>
  <c r="X227" i="14"/>
  <c r="I215" i="14"/>
  <c r="DW214" i="14"/>
  <c r="DV214" i="14"/>
  <c r="DU214" i="14"/>
  <c r="DT214" i="14"/>
  <c r="DS214" i="14"/>
  <c r="DR214" i="14"/>
  <c r="DQ214" i="14"/>
  <c r="DP214" i="14"/>
  <c r="DO214" i="14"/>
  <c r="DN214" i="14"/>
  <c r="DM214" i="14"/>
  <c r="DL214" i="14"/>
  <c r="DK214" i="14"/>
  <c r="DJ214" i="14"/>
  <c r="DI214" i="14"/>
  <c r="DH214" i="14"/>
  <c r="DG214" i="14"/>
  <c r="DF214" i="14"/>
  <c r="DE214" i="14"/>
  <c r="DD214" i="14"/>
  <c r="DC214" i="14"/>
  <c r="DB214" i="14"/>
  <c r="DA214" i="14"/>
  <c r="CZ214" i="14"/>
  <c r="CY214" i="14"/>
  <c r="CX214" i="14"/>
  <c r="CW214" i="14"/>
  <c r="CV214" i="14"/>
  <c r="CU214" i="14"/>
  <c r="CT214" i="14"/>
  <c r="CS214" i="14"/>
  <c r="CR214" i="14"/>
  <c r="CQ214" i="14"/>
  <c r="CP214" i="14"/>
  <c r="CO214" i="14"/>
  <c r="CN214" i="14"/>
  <c r="CM214" i="14"/>
  <c r="CL214" i="14"/>
  <c r="CK214" i="14"/>
  <c r="CJ214" i="14"/>
  <c r="CI214" i="14"/>
  <c r="CH214" i="14"/>
  <c r="CG214" i="14"/>
  <c r="CF214" i="14"/>
  <c r="CE214" i="14"/>
  <c r="CD214" i="14"/>
  <c r="CC214" i="14"/>
  <c r="CB214" i="14"/>
  <c r="CA214" i="14"/>
  <c r="BZ214" i="14"/>
  <c r="BY214" i="14"/>
  <c r="BX214" i="14"/>
  <c r="BW214" i="14"/>
  <c r="BV214" i="14"/>
  <c r="BU214" i="14"/>
  <c r="BT214" i="14"/>
  <c r="BS214" i="14"/>
  <c r="BR214" i="14"/>
  <c r="BQ214" i="14"/>
  <c r="BP214" i="14"/>
  <c r="BO214" i="14"/>
  <c r="BN214" i="14"/>
  <c r="BM214" i="14"/>
  <c r="BL214" i="14"/>
  <c r="BK214" i="14"/>
  <c r="BJ214" i="14"/>
  <c r="BI214" i="14"/>
  <c r="BH214" i="14"/>
  <c r="BG214" i="14"/>
  <c r="BF214" i="14"/>
  <c r="BE214" i="14"/>
  <c r="BD214" i="14"/>
  <c r="BC214" i="14"/>
  <c r="BB214" i="14"/>
  <c r="BA214" i="14"/>
  <c r="AZ214" i="14"/>
  <c r="AY214" i="14"/>
  <c r="AX214" i="14"/>
  <c r="AW214" i="14"/>
  <c r="AV214" i="14"/>
  <c r="AU214" i="14"/>
  <c r="AT214" i="14"/>
  <c r="AS214" i="14"/>
  <c r="AR214" i="14"/>
  <c r="AQ214" i="14"/>
  <c r="AP214" i="14"/>
  <c r="AO214" i="14"/>
  <c r="AN214" i="14"/>
  <c r="AM214" i="14"/>
  <c r="AL214" i="14"/>
  <c r="AK214" i="14"/>
  <c r="AJ214" i="14"/>
  <c r="AI214" i="14"/>
  <c r="AH214" i="14"/>
  <c r="AG214" i="14"/>
  <c r="AF214" i="14"/>
  <c r="AE214" i="14"/>
  <c r="AD214" i="14"/>
  <c r="AC214" i="14"/>
  <c r="AB214" i="14"/>
  <c r="AA214" i="14"/>
  <c r="Z214" i="14"/>
  <c r="Y214" i="14"/>
  <c r="X214" i="14"/>
  <c r="I202" i="14"/>
  <c r="DW201" i="14"/>
  <c r="DV201" i="14"/>
  <c r="DU201" i="14"/>
  <c r="DT201" i="14"/>
  <c r="DS201" i="14"/>
  <c r="DR201" i="14"/>
  <c r="DQ201" i="14"/>
  <c r="DP201" i="14"/>
  <c r="DO201" i="14"/>
  <c r="DN201" i="14"/>
  <c r="DM201" i="14"/>
  <c r="DL201" i="14"/>
  <c r="DK201" i="14"/>
  <c r="DJ201" i="14"/>
  <c r="DI201" i="14"/>
  <c r="DH201" i="14"/>
  <c r="DG201" i="14"/>
  <c r="DF201" i="14"/>
  <c r="DE201" i="14"/>
  <c r="DD201" i="14"/>
  <c r="DC201" i="14"/>
  <c r="DB201" i="14"/>
  <c r="DA201" i="14"/>
  <c r="CZ201" i="14"/>
  <c r="CY201" i="14"/>
  <c r="CX201" i="14"/>
  <c r="CW201" i="14"/>
  <c r="CV201" i="14"/>
  <c r="CU201" i="14"/>
  <c r="CT201" i="14"/>
  <c r="CS201" i="14"/>
  <c r="CR201" i="14"/>
  <c r="CQ201" i="14"/>
  <c r="CP201" i="14"/>
  <c r="CO201" i="14"/>
  <c r="CN201" i="14"/>
  <c r="CM201" i="14"/>
  <c r="CL201" i="14"/>
  <c r="CK201" i="14"/>
  <c r="CJ201" i="14"/>
  <c r="CI201" i="14"/>
  <c r="CH201" i="14"/>
  <c r="CG201" i="14"/>
  <c r="CF201" i="14"/>
  <c r="CE201" i="14"/>
  <c r="CD201" i="14"/>
  <c r="CC201" i="14"/>
  <c r="CB201" i="14"/>
  <c r="CA201" i="14"/>
  <c r="BZ201" i="14"/>
  <c r="BY201" i="14"/>
  <c r="BX201" i="14"/>
  <c r="BW201" i="14"/>
  <c r="BV201" i="14"/>
  <c r="BU201" i="14"/>
  <c r="BT201" i="14"/>
  <c r="BS201" i="14"/>
  <c r="BR201" i="14"/>
  <c r="BQ201" i="14"/>
  <c r="BP201" i="14"/>
  <c r="BO201" i="14"/>
  <c r="BN201" i="14"/>
  <c r="BM201" i="14"/>
  <c r="BL201" i="14"/>
  <c r="BK201" i="14"/>
  <c r="BJ201" i="14"/>
  <c r="BI201" i="14"/>
  <c r="BH201" i="14"/>
  <c r="BG201" i="14"/>
  <c r="BF201" i="14"/>
  <c r="BE201" i="14"/>
  <c r="BD201" i="14"/>
  <c r="BC201" i="14"/>
  <c r="BB201" i="14"/>
  <c r="BA201" i="14"/>
  <c r="AZ201" i="14"/>
  <c r="AY201" i="14"/>
  <c r="AX201" i="14"/>
  <c r="AW201" i="14"/>
  <c r="AV201" i="14"/>
  <c r="AU201" i="14"/>
  <c r="AT201" i="14"/>
  <c r="AS201" i="14"/>
  <c r="AR201" i="14"/>
  <c r="AQ201" i="14"/>
  <c r="AP201" i="14"/>
  <c r="AO201" i="14"/>
  <c r="AN201" i="14"/>
  <c r="AM201" i="14"/>
  <c r="AL201" i="14"/>
  <c r="AK201" i="14"/>
  <c r="AJ201" i="14"/>
  <c r="AI201" i="14"/>
  <c r="AH201" i="14"/>
  <c r="AG201" i="14"/>
  <c r="AF201" i="14"/>
  <c r="AE201" i="14"/>
  <c r="AD201" i="14"/>
  <c r="AC201" i="14"/>
  <c r="AB201" i="14"/>
  <c r="AA201" i="14"/>
  <c r="Z201" i="14"/>
  <c r="Y201" i="14"/>
  <c r="X201" i="14"/>
  <c r="I189" i="14"/>
  <c r="DW188" i="14"/>
  <c r="DV188" i="14"/>
  <c r="DU188" i="14"/>
  <c r="DT188" i="14"/>
  <c r="DS188" i="14"/>
  <c r="DR188" i="14"/>
  <c r="DQ188" i="14"/>
  <c r="DP188" i="14"/>
  <c r="DO188" i="14"/>
  <c r="DN188" i="14"/>
  <c r="DM188" i="14"/>
  <c r="DL188" i="14"/>
  <c r="DK188" i="14"/>
  <c r="DJ188" i="14"/>
  <c r="DI188" i="14"/>
  <c r="DH188" i="14"/>
  <c r="DG188" i="14"/>
  <c r="DF188" i="14"/>
  <c r="DE188" i="14"/>
  <c r="DD188" i="14"/>
  <c r="DC188" i="14"/>
  <c r="DB188" i="14"/>
  <c r="DA188" i="14"/>
  <c r="CZ188" i="14"/>
  <c r="CY188" i="14"/>
  <c r="CX188" i="14"/>
  <c r="CW188" i="14"/>
  <c r="CV188" i="14"/>
  <c r="CU188" i="14"/>
  <c r="CT188" i="14"/>
  <c r="CS188" i="14"/>
  <c r="CR188" i="14"/>
  <c r="CQ188" i="14"/>
  <c r="CP188" i="14"/>
  <c r="CO188" i="14"/>
  <c r="CN188" i="14"/>
  <c r="CM188" i="14"/>
  <c r="CL188" i="14"/>
  <c r="CK188" i="14"/>
  <c r="CJ188" i="14"/>
  <c r="CI188" i="14"/>
  <c r="CH188" i="14"/>
  <c r="CG188" i="14"/>
  <c r="CF188" i="14"/>
  <c r="CE188" i="14"/>
  <c r="CD188" i="14"/>
  <c r="CC188" i="14"/>
  <c r="CB188" i="14"/>
  <c r="CA188" i="14"/>
  <c r="BZ188" i="14"/>
  <c r="BY188" i="14"/>
  <c r="BX188" i="14"/>
  <c r="BW188" i="14"/>
  <c r="BV188" i="14"/>
  <c r="BU188" i="14"/>
  <c r="BT188" i="14"/>
  <c r="BS188" i="14"/>
  <c r="BR188" i="14"/>
  <c r="BQ188" i="14"/>
  <c r="BP188" i="14"/>
  <c r="BO188" i="14"/>
  <c r="BN188" i="14"/>
  <c r="BM188" i="14"/>
  <c r="BL188" i="14"/>
  <c r="BK188" i="14"/>
  <c r="BJ188" i="14"/>
  <c r="BI188" i="14"/>
  <c r="BH188" i="14"/>
  <c r="BG188" i="14"/>
  <c r="BF188" i="14"/>
  <c r="BE188" i="14"/>
  <c r="BD188" i="14"/>
  <c r="BC188" i="14"/>
  <c r="BB188" i="14"/>
  <c r="BA188" i="14"/>
  <c r="AZ188" i="14"/>
  <c r="AY188" i="14"/>
  <c r="AX188" i="14"/>
  <c r="AW188" i="14"/>
  <c r="AV188" i="14"/>
  <c r="AU188" i="14"/>
  <c r="AT188" i="14"/>
  <c r="AS188" i="14"/>
  <c r="AR188" i="14"/>
  <c r="AQ188" i="14"/>
  <c r="AP188" i="14"/>
  <c r="AO188" i="14"/>
  <c r="AN188" i="14"/>
  <c r="AM188" i="14"/>
  <c r="AL188" i="14"/>
  <c r="AK188" i="14"/>
  <c r="AJ188" i="14"/>
  <c r="AI188" i="14"/>
  <c r="AH188" i="14"/>
  <c r="AG188" i="14"/>
  <c r="AF188" i="14"/>
  <c r="AE188" i="14"/>
  <c r="AD188" i="14"/>
  <c r="AC188" i="14"/>
  <c r="AB188" i="14"/>
  <c r="AA188" i="14"/>
  <c r="Z188" i="14"/>
  <c r="Y188" i="14"/>
  <c r="X188" i="14"/>
  <c r="I176" i="14"/>
  <c r="DW175" i="14"/>
  <c r="DV175" i="14"/>
  <c r="DU175" i="14"/>
  <c r="DT175" i="14"/>
  <c r="DS175" i="14"/>
  <c r="DR175" i="14"/>
  <c r="DQ175" i="14"/>
  <c r="DP175" i="14"/>
  <c r="DO175" i="14"/>
  <c r="DN175" i="14"/>
  <c r="DM175" i="14"/>
  <c r="DL175" i="14"/>
  <c r="DK175" i="14"/>
  <c r="DJ175" i="14"/>
  <c r="DI175" i="14"/>
  <c r="DH175" i="14"/>
  <c r="DG175" i="14"/>
  <c r="DF175" i="14"/>
  <c r="DE175" i="14"/>
  <c r="DD175" i="14"/>
  <c r="DC175" i="14"/>
  <c r="DB175" i="14"/>
  <c r="DA175" i="14"/>
  <c r="CZ175" i="14"/>
  <c r="CY175" i="14"/>
  <c r="CX175" i="14"/>
  <c r="CW175" i="14"/>
  <c r="CV175" i="14"/>
  <c r="CU175" i="14"/>
  <c r="CT175" i="14"/>
  <c r="CS175" i="14"/>
  <c r="CR175" i="14"/>
  <c r="CQ175" i="14"/>
  <c r="CP175" i="14"/>
  <c r="CO175" i="14"/>
  <c r="CN175" i="14"/>
  <c r="CM175" i="14"/>
  <c r="CL175" i="14"/>
  <c r="CK175" i="14"/>
  <c r="CJ175" i="14"/>
  <c r="CI175" i="14"/>
  <c r="CH175" i="14"/>
  <c r="CG175" i="14"/>
  <c r="CF175" i="14"/>
  <c r="CE175" i="14"/>
  <c r="CD175" i="14"/>
  <c r="CC175" i="14"/>
  <c r="CB175" i="14"/>
  <c r="CA175" i="14"/>
  <c r="BZ175" i="14"/>
  <c r="BY175" i="14"/>
  <c r="BX175" i="14"/>
  <c r="BW175" i="14"/>
  <c r="BV175" i="14"/>
  <c r="BU175" i="14"/>
  <c r="BT175" i="14"/>
  <c r="BS175" i="14"/>
  <c r="BR175" i="14"/>
  <c r="BQ175" i="14"/>
  <c r="BP175" i="14"/>
  <c r="BO175" i="14"/>
  <c r="BN175" i="14"/>
  <c r="BM175" i="14"/>
  <c r="BL175" i="14"/>
  <c r="BK175" i="14"/>
  <c r="BJ175" i="14"/>
  <c r="BI175" i="14"/>
  <c r="BH175" i="14"/>
  <c r="BG175" i="14"/>
  <c r="BF175" i="14"/>
  <c r="BE175" i="14"/>
  <c r="BD175" i="14"/>
  <c r="BC175" i="14"/>
  <c r="BB175" i="14"/>
  <c r="BA175" i="14"/>
  <c r="AZ175" i="14"/>
  <c r="AY175" i="14"/>
  <c r="AX175" i="14"/>
  <c r="AW175" i="14"/>
  <c r="AV175" i="14"/>
  <c r="AU175" i="14"/>
  <c r="AT175" i="14"/>
  <c r="AS175" i="14"/>
  <c r="AR175" i="14"/>
  <c r="AQ175" i="14"/>
  <c r="AP175" i="14"/>
  <c r="AO175" i="14"/>
  <c r="AN175" i="14"/>
  <c r="AM175" i="14"/>
  <c r="AL175" i="14"/>
  <c r="AK175" i="14"/>
  <c r="AJ175" i="14"/>
  <c r="AI175" i="14"/>
  <c r="AH175" i="14"/>
  <c r="AG175" i="14"/>
  <c r="AF175" i="14"/>
  <c r="AE175" i="14"/>
  <c r="AD175" i="14"/>
  <c r="AC175" i="14"/>
  <c r="AB175" i="14"/>
  <c r="AA175" i="14"/>
  <c r="Z175" i="14"/>
  <c r="Y175" i="14"/>
  <c r="X175" i="14"/>
  <c r="I163" i="14"/>
  <c r="DW162" i="14"/>
  <c r="DV162" i="14"/>
  <c r="DU162" i="14"/>
  <c r="DT162" i="14"/>
  <c r="DS162" i="14"/>
  <c r="DR162" i="14"/>
  <c r="DQ162" i="14"/>
  <c r="DP162" i="14"/>
  <c r="DO162" i="14"/>
  <c r="DN162" i="14"/>
  <c r="DM162" i="14"/>
  <c r="DL162" i="14"/>
  <c r="DK162" i="14"/>
  <c r="DJ162" i="14"/>
  <c r="DI162" i="14"/>
  <c r="DH162" i="14"/>
  <c r="DG162" i="14"/>
  <c r="DF162" i="14"/>
  <c r="DE162" i="14"/>
  <c r="DD162" i="14"/>
  <c r="DC162" i="14"/>
  <c r="DB162" i="14"/>
  <c r="DA162" i="14"/>
  <c r="CZ162" i="14"/>
  <c r="CY162" i="14"/>
  <c r="CX162" i="14"/>
  <c r="CW162" i="14"/>
  <c r="CV162" i="14"/>
  <c r="CU162" i="14"/>
  <c r="CT162" i="14"/>
  <c r="CS162" i="14"/>
  <c r="CR162" i="14"/>
  <c r="CQ162" i="14"/>
  <c r="CP162" i="14"/>
  <c r="CO162" i="14"/>
  <c r="CN162" i="14"/>
  <c r="CM162" i="14"/>
  <c r="CL162" i="14"/>
  <c r="CK162" i="14"/>
  <c r="CJ162" i="14"/>
  <c r="CI162" i="14"/>
  <c r="CH162" i="14"/>
  <c r="CG162" i="14"/>
  <c r="CF162" i="14"/>
  <c r="CE162" i="14"/>
  <c r="CD162" i="14"/>
  <c r="CC162" i="14"/>
  <c r="CB162" i="14"/>
  <c r="CA162" i="14"/>
  <c r="BZ162" i="14"/>
  <c r="BY162" i="14"/>
  <c r="BX162" i="14"/>
  <c r="BW162" i="14"/>
  <c r="BV162" i="14"/>
  <c r="BU162" i="14"/>
  <c r="BT162" i="14"/>
  <c r="BS162" i="14"/>
  <c r="BR162" i="14"/>
  <c r="BQ162" i="14"/>
  <c r="BP162" i="14"/>
  <c r="BO162" i="14"/>
  <c r="BN162" i="14"/>
  <c r="BM162" i="14"/>
  <c r="BL162" i="14"/>
  <c r="BK162" i="14"/>
  <c r="BJ162" i="14"/>
  <c r="BI162" i="14"/>
  <c r="BH162" i="14"/>
  <c r="BG162" i="14"/>
  <c r="BF162" i="14"/>
  <c r="BE162" i="14"/>
  <c r="BD162" i="14"/>
  <c r="BC162" i="14"/>
  <c r="BB162" i="14"/>
  <c r="BA162" i="14"/>
  <c r="AZ162" i="14"/>
  <c r="AY162" i="14"/>
  <c r="AX162" i="14"/>
  <c r="AW162" i="14"/>
  <c r="AV162" i="14"/>
  <c r="AU162" i="14"/>
  <c r="AT162" i="14"/>
  <c r="AS162" i="14"/>
  <c r="AR162" i="14"/>
  <c r="AQ162" i="14"/>
  <c r="AP162" i="14"/>
  <c r="AO162" i="14"/>
  <c r="AN162" i="14"/>
  <c r="AM162" i="14"/>
  <c r="AL162" i="14"/>
  <c r="AK162" i="14"/>
  <c r="AJ162" i="14"/>
  <c r="AI162" i="14"/>
  <c r="AH162" i="14"/>
  <c r="AG162" i="14"/>
  <c r="AF162" i="14"/>
  <c r="AE162" i="14"/>
  <c r="AD162" i="14"/>
  <c r="AC162" i="14"/>
  <c r="AB162" i="14"/>
  <c r="AA162" i="14"/>
  <c r="Z162" i="14"/>
  <c r="Y162" i="14"/>
  <c r="X162" i="14"/>
  <c r="I150" i="14"/>
  <c r="DW149" i="14"/>
  <c r="DV149" i="14"/>
  <c r="DU149" i="14"/>
  <c r="DT149" i="14"/>
  <c r="DS149" i="14"/>
  <c r="DR149" i="14"/>
  <c r="DQ149" i="14"/>
  <c r="DP149" i="14"/>
  <c r="DO149" i="14"/>
  <c r="DN149" i="14"/>
  <c r="DM149" i="14"/>
  <c r="DL149" i="14"/>
  <c r="DK149" i="14"/>
  <c r="DJ149" i="14"/>
  <c r="DI149" i="14"/>
  <c r="DH149" i="14"/>
  <c r="DG149" i="14"/>
  <c r="DF149" i="14"/>
  <c r="DE149" i="14"/>
  <c r="DD149" i="14"/>
  <c r="DC149" i="14"/>
  <c r="DB149" i="14"/>
  <c r="DA149" i="14"/>
  <c r="CZ149" i="14"/>
  <c r="CY149" i="14"/>
  <c r="CX149" i="14"/>
  <c r="CW149" i="14"/>
  <c r="CV149" i="14"/>
  <c r="CU149" i="14"/>
  <c r="CT149" i="14"/>
  <c r="CS149" i="14"/>
  <c r="CR149" i="14"/>
  <c r="CQ149" i="14"/>
  <c r="CP149" i="14"/>
  <c r="CO149" i="14"/>
  <c r="CN149" i="14"/>
  <c r="CM149" i="14"/>
  <c r="CL149" i="14"/>
  <c r="CK149" i="14"/>
  <c r="CJ149" i="14"/>
  <c r="CI149" i="14"/>
  <c r="CH149" i="14"/>
  <c r="CG149" i="14"/>
  <c r="CF149" i="14"/>
  <c r="CE149" i="14"/>
  <c r="CD149" i="14"/>
  <c r="CC149" i="14"/>
  <c r="CB149" i="14"/>
  <c r="CA149" i="14"/>
  <c r="BZ149" i="14"/>
  <c r="BY149" i="14"/>
  <c r="BX149" i="14"/>
  <c r="BW149" i="14"/>
  <c r="BV149" i="14"/>
  <c r="BU149" i="14"/>
  <c r="BT149" i="14"/>
  <c r="BS149" i="14"/>
  <c r="BR149" i="14"/>
  <c r="BQ149" i="14"/>
  <c r="BP149" i="14"/>
  <c r="BO149" i="14"/>
  <c r="BN149" i="14"/>
  <c r="BM149" i="14"/>
  <c r="BL149" i="14"/>
  <c r="BK149" i="14"/>
  <c r="BJ149" i="14"/>
  <c r="BI149" i="14"/>
  <c r="BH149" i="14"/>
  <c r="BG149" i="14"/>
  <c r="BF149" i="14"/>
  <c r="BE149" i="14"/>
  <c r="BD149" i="14"/>
  <c r="BC149" i="14"/>
  <c r="BB149" i="14"/>
  <c r="BA149" i="14"/>
  <c r="AZ149" i="14"/>
  <c r="AY149" i="14"/>
  <c r="AX149" i="14"/>
  <c r="AW149" i="14"/>
  <c r="AV149" i="14"/>
  <c r="AU149" i="14"/>
  <c r="AT149" i="14"/>
  <c r="AS149" i="14"/>
  <c r="AR149" i="14"/>
  <c r="AQ149" i="14"/>
  <c r="AP149" i="14"/>
  <c r="AO149" i="14"/>
  <c r="AN149" i="14"/>
  <c r="AM149" i="14"/>
  <c r="AL149" i="14"/>
  <c r="AK149" i="14"/>
  <c r="AJ149" i="14"/>
  <c r="AI149" i="14"/>
  <c r="AH149" i="14"/>
  <c r="AG149" i="14"/>
  <c r="AF149" i="14"/>
  <c r="AE149" i="14"/>
  <c r="AD149" i="14"/>
  <c r="AC149" i="14"/>
  <c r="AB149" i="14"/>
  <c r="AA149" i="14"/>
  <c r="Z149" i="14"/>
  <c r="Y149" i="14"/>
  <c r="X149" i="14"/>
  <c r="I137" i="14"/>
  <c r="DW136" i="14"/>
  <c r="DV136" i="14"/>
  <c r="DU136" i="14"/>
  <c r="DT136" i="14"/>
  <c r="DS136" i="14"/>
  <c r="DR136" i="14"/>
  <c r="DQ136" i="14"/>
  <c r="DP136" i="14"/>
  <c r="DO136" i="14"/>
  <c r="DN136" i="14"/>
  <c r="DM136" i="14"/>
  <c r="DL136" i="14"/>
  <c r="DK136" i="14"/>
  <c r="DJ136" i="14"/>
  <c r="DI136" i="14"/>
  <c r="DH136" i="14"/>
  <c r="DG136" i="14"/>
  <c r="DF136" i="14"/>
  <c r="DE136" i="14"/>
  <c r="DD136" i="14"/>
  <c r="DC136" i="14"/>
  <c r="DB136" i="14"/>
  <c r="DA136" i="14"/>
  <c r="CZ136" i="14"/>
  <c r="CY136" i="14"/>
  <c r="CX136" i="14"/>
  <c r="CW136" i="14"/>
  <c r="CV136" i="14"/>
  <c r="CU136" i="14"/>
  <c r="CT136" i="14"/>
  <c r="CS136" i="14"/>
  <c r="CR136" i="14"/>
  <c r="CQ136" i="14"/>
  <c r="CP136" i="14"/>
  <c r="CO136" i="14"/>
  <c r="CN136" i="14"/>
  <c r="CM136" i="14"/>
  <c r="CL136" i="14"/>
  <c r="CK136" i="14"/>
  <c r="CJ136" i="14"/>
  <c r="CI136" i="14"/>
  <c r="CH136" i="14"/>
  <c r="CG136" i="14"/>
  <c r="CF136" i="14"/>
  <c r="CE136" i="14"/>
  <c r="CD136" i="14"/>
  <c r="CC136" i="14"/>
  <c r="CB136" i="14"/>
  <c r="CA136" i="14"/>
  <c r="BZ136" i="14"/>
  <c r="BY136" i="14"/>
  <c r="BX136" i="14"/>
  <c r="BW136" i="14"/>
  <c r="BV136" i="14"/>
  <c r="BU136" i="14"/>
  <c r="BT136" i="14"/>
  <c r="BS136" i="14"/>
  <c r="BR136" i="14"/>
  <c r="BQ136" i="14"/>
  <c r="BP136" i="14"/>
  <c r="BO136" i="14"/>
  <c r="BN136" i="14"/>
  <c r="BM136" i="14"/>
  <c r="BL136" i="14"/>
  <c r="BK136" i="14"/>
  <c r="BJ136" i="14"/>
  <c r="BI136" i="14"/>
  <c r="BH136" i="14"/>
  <c r="BG136" i="14"/>
  <c r="BF136" i="14"/>
  <c r="BE136" i="14"/>
  <c r="BD136" i="14"/>
  <c r="BC136" i="14"/>
  <c r="BB136" i="14"/>
  <c r="BA136" i="14"/>
  <c r="AZ136" i="14"/>
  <c r="AY136" i="14"/>
  <c r="AX136" i="14"/>
  <c r="AW136" i="14"/>
  <c r="AV136" i="14"/>
  <c r="AU136" i="14"/>
  <c r="AT136" i="14"/>
  <c r="AS136" i="14"/>
  <c r="AR136" i="14"/>
  <c r="AQ136" i="14"/>
  <c r="AP136" i="14"/>
  <c r="AO136" i="14"/>
  <c r="AN136" i="14"/>
  <c r="AM136" i="14"/>
  <c r="AL136" i="14"/>
  <c r="AK136" i="14"/>
  <c r="AJ136" i="14"/>
  <c r="AI136" i="14"/>
  <c r="AH136" i="14"/>
  <c r="AG136" i="14"/>
  <c r="AF136" i="14"/>
  <c r="AE136" i="14"/>
  <c r="AD136" i="14"/>
  <c r="AC136" i="14"/>
  <c r="AB136" i="14"/>
  <c r="AA136" i="14"/>
  <c r="Z136" i="14"/>
  <c r="Y136" i="14"/>
  <c r="X136" i="14"/>
  <c r="I124" i="14"/>
  <c r="DW123" i="14"/>
  <c r="DV123" i="14"/>
  <c r="DU123" i="14"/>
  <c r="DT123" i="14"/>
  <c r="DS123" i="14"/>
  <c r="DR123" i="14"/>
  <c r="DQ123" i="14"/>
  <c r="DP123" i="14"/>
  <c r="DO123" i="14"/>
  <c r="DN123" i="14"/>
  <c r="DM123" i="14"/>
  <c r="DL123" i="14"/>
  <c r="DK123" i="14"/>
  <c r="DJ123" i="14"/>
  <c r="DI123" i="14"/>
  <c r="DH123" i="14"/>
  <c r="DG123" i="14"/>
  <c r="DF123" i="14"/>
  <c r="DE123" i="14"/>
  <c r="DD123" i="14"/>
  <c r="DC123" i="14"/>
  <c r="DB123" i="14"/>
  <c r="DA123" i="14"/>
  <c r="CZ123" i="14"/>
  <c r="CY123" i="14"/>
  <c r="CX123" i="14"/>
  <c r="CW123" i="14"/>
  <c r="CV123" i="14"/>
  <c r="CU123" i="14"/>
  <c r="CT123" i="14"/>
  <c r="CS123" i="14"/>
  <c r="CR123" i="14"/>
  <c r="CQ123" i="14"/>
  <c r="CP123" i="14"/>
  <c r="CO123" i="14"/>
  <c r="CN123" i="14"/>
  <c r="CM123" i="14"/>
  <c r="CL123" i="14"/>
  <c r="CK123" i="14"/>
  <c r="CJ123" i="14"/>
  <c r="CI123" i="14"/>
  <c r="CH123" i="14"/>
  <c r="CG123" i="14"/>
  <c r="CF123" i="14"/>
  <c r="CE123" i="14"/>
  <c r="CD123" i="14"/>
  <c r="CC123" i="14"/>
  <c r="CB123" i="14"/>
  <c r="CA123" i="14"/>
  <c r="BZ123" i="14"/>
  <c r="BY123" i="14"/>
  <c r="BX123" i="14"/>
  <c r="BW123" i="14"/>
  <c r="BV123" i="14"/>
  <c r="BU123" i="14"/>
  <c r="BT123" i="14"/>
  <c r="BS123" i="14"/>
  <c r="BR123" i="14"/>
  <c r="BQ123" i="14"/>
  <c r="BP123" i="14"/>
  <c r="BO123" i="14"/>
  <c r="BN123" i="14"/>
  <c r="BM123" i="14"/>
  <c r="BL123" i="14"/>
  <c r="BK123" i="14"/>
  <c r="BJ123" i="14"/>
  <c r="BI123" i="14"/>
  <c r="BH123" i="14"/>
  <c r="BG123" i="14"/>
  <c r="BF123" i="14"/>
  <c r="BE123" i="14"/>
  <c r="BD123" i="14"/>
  <c r="BC123" i="14"/>
  <c r="BB123" i="14"/>
  <c r="BA123" i="14"/>
  <c r="AZ123" i="14"/>
  <c r="AY123" i="14"/>
  <c r="AX123" i="14"/>
  <c r="AW123" i="14"/>
  <c r="AV123" i="14"/>
  <c r="AU123" i="14"/>
  <c r="AT123" i="14"/>
  <c r="AS123" i="14"/>
  <c r="AR123" i="14"/>
  <c r="AQ123" i="14"/>
  <c r="AP123" i="14"/>
  <c r="AO123" i="14"/>
  <c r="AN123" i="14"/>
  <c r="AM123" i="14"/>
  <c r="AL123" i="14"/>
  <c r="AK123" i="14"/>
  <c r="AJ123" i="14"/>
  <c r="AI123" i="14"/>
  <c r="AH123" i="14"/>
  <c r="AG123" i="14"/>
  <c r="AF123" i="14"/>
  <c r="AE123" i="14"/>
  <c r="AD123" i="14"/>
  <c r="AC123" i="14"/>
  <c r="AB123" i="14"/>
  <c r="AA123" i="14"/>
  <c r="Z123" i="14"/>
  <c r="Y123" i="14"/>
  <c r="X123" i="14"/>
  <c r="I111" i="14"/>
  <c r="DW110" i="14"/>
  <c r="DV110" i="14"/>
  <c r="DU110" i="14"/>
  <c r="DT110" i="14"/>
  <c r="DS110" i="14"/>
  <c r="DR110" i="14"/>
  <c r="DQ110" i="14"/>
  <c r="DP110" i="14"/>
  <c r="DO110" i="14"/>
  <c r="DN110" i="14"/>
  <c r="DM110" i="14"/>
  <c r="DL110" i="14"/>
  <c r="DK110" i="14"/>
  <c r="DJ110" i="14"/>
  <c r="DI110" i="14"/>
  <c r="DH110" i="14"/>
  <c r="DG110" i="14"/>
  <c r="DF110" i="14"/>
  <c r="DE110" i="14"/>
  <c r="DD110" i="14"/>
  <c r="DC110" i="14"/>
  <c r="DB110" i="14"/>
  <c r="DA110" i="14"/>
  <c r="CZ110" i="14"/>
  <c r="CY110" i="14"/>
  <c r="CX110" i="14"/>
  <c r="CW110" i="14"/>
  <c r="CV110" i="14"/>
  <c r="CU110" i="14"/>
  <c r="CT110" i="14"/>
  <c r="CS110" i="14"/>
  <c r="CR110" i="14"/>
  <c r="CQ110" i="14"/>
  <c r="CP110" i="14"/>
  <c r="CO110" i="14"/>
  <c r="CN110" i="14"/>
  <c r="CM110" i="14"/>
  <c r="CL110" i="14"/>
  <c r="CK110" i="14"/>
  <c r="CJ110" i="14"/>
  <c r="CI110" i="14"/>
  <c r="CH110" i="14"/>
  <c r="CG110" i="14"/>
  <c r="CF110" i="14"/>
  <c r="CE110" i="14"/>
  <c r="CD110" i="14"/>
  <c r="CC110" i="14"/>
  <c r="CB110" i="14"/>
  <c r="CA110" i="14"/>
  <c r="BZ110" i="14"/>
  <c r="BY110" i="14"/>
  <c r="BX110" i="14"/>
  <c r="BW110" i="14"/>
  <c r="BV110" i="14"/>
  <c r="BU110" i="14"/>
  <c r="BT110" i="14"/>
  <c r="BS110" i="14"/>
  <c r="BR110" i="14"/>
  <c r="BQ110" i="14"/>
  <c r="BP110" i="14"/>
  <c r="BO110" i="14"/>
  <c r="BN110" i="14"/>
  <c r="BM110" i="14"/>
  <c r="BL110" i="14"/>
  <c r="BK110" i="14"/>
  <c r="BJ110" i="14"/>
  <c r="BI110" i="14"/>
  <c r="BH110" i="14"/>
  <c r="BG110" i="14"/>
  <c r="BF110" i="14"/>
  <c r="BE110" i="14"/>
  <c r="BD110" i="14"/>
  <c r="BC110" i="14"/>
  <c r="BB110" i="14"/>
  <c r="BA110" i="14"/>
  <c r="AZ110" i="14"/>
  <c r="AY110" i="14"/>
  <c r="AX110" i="14"/>
  <c r="AW110" i="14"/>
  <c r="AV110" i="14"/>
  <c r="AU110" i="14"/>
  <c r="AT110" i="14"/>
  <c r="AS110" i="14"/>
  <c r="AR110" i="14"/>
  <c r="AQ110" i="14"/>
  <c r="AP110" i="14"/>
  <c r="AO110" i="14"/>
  <c r="AN110" i="14"/>
  <c r="AM110" i="14"/>
  <c r="AL110" i="14"/>
  <c r="AK110" i="14"/>
  <c r="AJ110" i="14"/>
  <c r="AI110" i="14"/>
  <c r="AH110" i="14"/>
  <c r="AG110" i="14"/>
  <c r="AF110" i="14"/>
  <c r="AE110" i="14"/>
  <c r="AD110" i="14"/>
  <c r="AC110" i="14"/>
  <c r="AB110" i="14"/>
  <c r="AA110" i="14"/>
  <c r="Z110" i="14"/>
  <c r="Y110" i="14"/>
  <c r="X110" i="14"/>
  <c r="I98" i="14"/>
  <c r="DW97" i="14"/>
  <c r="DV97" i="14"/>
  <c r="DU97" i="14"/>
  <c r="DT97" i="14"/>
  <c r="DS97" i="14"/>
  <c r="DR97" i="14"/>
  <c r="DQ97" i="14"/>
  <c r="DP97" i="14"/>
  <c r="DO97" i="14"/>
  <c r="DN97" i="14"/>
  <c r="DM97" i="14"/>
  <c r="DL97" i="14"/>
  <c r="DK97" i="14"/>
  <c r="DJ97" i="14"/>
  <c r="DI97" i="14"/>
  <c r="DH97" i="14"/>
  <c r="DG97" i="14"/>
  <c r="DF97" i="14"/>
  <c r="DE97" i="14"/>
  <c r="DD97" i="14"/>
  <c r="DC97" i="14"/>
  <c r="DB97" i="14"/>
  <c r="DA97" i="14"/>
  <c r="CZ97" i="14"/>
  <c r="CY97" i="14"/>
  <c r="CX97" i="14"/>
  <c r="CW97" i="14"/>
  <c r="CV97" i="14"/>
  <c r="CU97" i="14"/>
  <c r="CT97" i="14"/>
  <c r="CS97" i="14"/>
  <c r="CR97" i="14"/>
  <c r="CQ97" i="14"/>
  <c r="CP97" i="14"/>
  <c r="CO97" i="14"/>
  <c r="CN97" i="14"/>
  <c r="CM97" i="14"/>
  <c r="CL97" i="14"/>
  <c r="CK97" i="14"/>
  <c r="CJ97" i="14"/>
  <c r="CI97" i="14"/>
  <c r="CH97" i="14"/>
  <c r="CG97" i="14"/>
  <c r="CF97" i="14"/>
  <c r="CE97" i="14"/>
  <c r="CD97" i="14"/>
  <c r="CC97" i="14"/>
  <c r="CB97" i="14"/>
  <c r="CA97" i="14"/>
  <c r="BZ97" i="14"/>
  <c r="BY97" i="14"/>
  <c r="BX97" i="14"/>
  <c r="BW97" i="14"/>
  <c r="BV97" i="14"/>
  <c r="BU97" i="14"/>
  <c r="BT97" i="14"/>
  <c r="BS97" i="14"/>
  <c r="BR97" i="14"/>
  <c r="BQ97" i="14"/>
  <c r="BP97" i="14"/>
  <c r="BO97" i="14"/>
  <c r="BN97" i="14"/>
  <c r="BM97" i="14"/>
  <c r="BL97" i="14"/>
  <c r="BK97" i="14"/>
  <c r="BJ97" i="14"/>
  <c r="BI97" i="14"/>
  <c r="BH97" i="14"/>
  <c r="BG97" i="14"/>
  <c r="BF97" i="14"/>
  <c r="BE97" i="14"/>
  <c r="BD97" i="14"/>
  <c r="BC97" i="14"/>
  <c r="BB97" i="14"/>
  <c r="BA97" i="14"/>
  <c r="AZ97" i="14"/>
  <c r="AY97" i="14"/>
  <c r="AX97" i="14"/>
  <c r="AW97" i="14"/>
  <c r="AV97" i="14"/>
  <c r="AU97" i="14"/>
  <c r="AT97" i="14"/>
  <c r="AS97" i="14"/>
  <c r="AR97" i="14"/>
  <c r="AQ97" i="14"/>
  <c r="AP97" i="14"/>
  <c r="AO97" i="14"/>
  <c r="AN97" i="14"/>
  <c r="AM97" i="14"/>
  <c r="AL97" i="14"/>
  <c r="AK97" i="14"/>
  <c r="AJ97" i="14"/>
  <c r="AI97" i="14"/>
  <c r="AH97" i="14"/>
  <c r="AG97" i="14"/>
  <c r="AF97" i="14"/>
  <c r="AE97" i="14"/>
  <c r="AD97" i="14"/>
  <c r="AC97" i="14"/>
  <c r="AB97" i="14"/>
  <c r="AA97" i="14"/>
  <c r="Z97" i="14"/>
  <c r="Y97" i="14"/>
  <c r="X97" i="14"/>
  <c r="I85" i="14"/>
  <c r="DW84" i="14"/>
  <c r="DV84" i="14"/>
  <c r="DU84" i="14"/>
  <c r="DT84" i="14"/>
  <c r="DS84" i="14"/>
  <c r="DR84" i="14"/>
  <c r="DQ84" i="14"/>
  <c r="DP84" i="14"/>
  <c r="DO84" i="14"/>
  <c r="DN84" i="14"/>
  <c r="DM84" i="14"/>
  <c r="DL84" i="14"/>
  <c r="DK84" i="14"/>
  <c r="DJ84" i="14"/>
  <c r="DI84" i="14"/>
  <c r="DH84" i="14"/>
  <c r="DG84" i="14"/>
  <c r="DF84" i="14"/>
  <c r="DE84" i="14"/>
  <c r="DD84" i="14"/>
  <c r="DC84" i="14"/>
  <c r="DB84" i="14"/>
  <c r="DA84" i="14"/>
  <c r="CZ84" i="14"/>
  <c r="CY84" i="14"/>
  <c r="CX84" i="14"/>
  <c r="CW84" i="14"/>
  <c r="CV84" i="14"/>
  <c r="CU84" i="14"/>
  <c r="CT84" i="14"/>
  <c r="CS84" i="14"/>
  <c r="CR84" i="14"/>
  <c r="CQ84" i="14"/>
  <c r="CP84" i="14"/>
  <c r="CO84" i="14"/>
  <c r="CN84" i="14"/>
  <c r="CM84" i="14"/>
  <c r="CL84" i="14"/>
  <c r="CK84" i="14"/>
  <c r="CJ84" i="14"/>
  <c r="CI84" i="14"/>
  <c r="CH84" i="14"/>
  <c r="CG84" i="14"/>
  <c r="CF84" i="14"/>
  <c r="CE84" i="14"/>
  <c r="CD84" i="14"/>
  <c r="CC84" i="14"/>
  <c r="CB84" i="14"/>
  <c r="CA84" i="14"/>
  <c r="BZ84" i="14"/>
  <c r="BY84" i="14"/>
  <c r="BX84" i="14"/>
  <c r="BW84" i="14"/>
  <c r="BV84" i="14"/>
  <c r="BU84" i="14"/>
  <c r="BT84" i="14"/>
  <c r="BS84" i="14"/>
  <c r="BR84" i="14"/>
  <c r="BQ84" i="14"/>
  <c r="BP84" i="14"/>
  <c r="BO84" i="14"/>
  <c r="BN84" i="14"/>
  <c r="BM84" i="14"/>
  <c r="BL84" i="14"/>
  <c r="BK84" i="14"/>
  <c r="BJ84" i="14"/>
  <c r="BI84" i="14"/>
  <c r="BH84" i="14"/>
  <c r="BG84" i="14"/>
  <c r="BF84" i="14"/>
  <c r="BE84" i="14"/>
  <c r="BD84" i="14"/>
  <c r="BC84" i="14"/>
  <c r="BB84" i="14"/>
  <c r="BA84" i="14"/>
  <c r="AZ84" i="14"/>
  <c r="AY84" i="14"/>
  <c r="AX84" i="14"/>
  <c r="AW84" i="14"/>
  <c r="AV84" i="14"/>
  <c r="AU84" i="14"/>
  <c r="AT84" i="14"/>
  <c r="AS84" i="14"/>
  <c r="AR84" i="14"/>
  <c r="AQ84" i="14"/>
  <c r="AP84" i="14"/>
  <c r="AO84" i="14"/>
  <c r="AN84" i="14"/>
  <c r="AM84" i="14"/>
  <c r="AL84" i="14"/>
  <c r="AK84" i="14"/>
  <c r="AJ84" i="14"/>
  <c r="AI84" i="14"/>
  <c r="AH84" i="14"/>
  <c r="AG84" i="14"/>
  <c r="AF84" i="14"/>
  <c r="AE84" i="14"/>
  <c r="AD84" i="14"/>
  <c r="AC84" i="14"/>
  <c r="AB84" i="14"/>
  <c r="AA84" i="14"/>
  <c r="Z84" i="14"/>
  <c r="Y84" i="14"/>
  <c r="X84" i="14"/>
  <c r="I72" i="14"/>
  <c r="DW71" i="14"/>
  <c r="DV71" i="14"/>
  <c r="DU71" i="14"/>
  <c r="DT71" i="14"/>
  <c r="DS71" i="14"/>
  <c r="DR71" i="14"/>
  <c r="DQ71" i="14"/>
  <c r="DP71" i="14"/>
  <c r="DO71" i="14"/>
  <c r="DN71" i="14"/>
  <c r="DM71" i="14"/>
  <c r="DL71" i="14"/>
  <c r="DK71" i="14"/>
  <c r="DJ71" i="14"/>
  <c r="DI71" i="14"/>
  <c r="DH71" i="14"/>
  <c r="DG71" i="14"/>
  <c r="DF71" i="14"/>
  <c r="DE71" i="14"/>
  <c r="DD71" i="14"/>
  <c r="DC71" i="14"/>
  <c r="DB71" i="14"/>
  <c r="DA71" i="14"/>
  <c r="CZ71" i="14"/>
  <c r="CY71" i="14"/>
  <c r="CX71" i="14"/>
  <c r="CW71" i="14"/>
  <c r="CV71" i="14"/>
  <c r="CU71" i="14"/>
  <c r="CT71" i="14"/>
  <c r="CS71" i="14"/>
  <c r="CR71" i="14"/>
  <c r="CQ71" i="14"/>
  <c r="CP71" i="14"/>
  <c r="CO71" i="14"/>
  <c r="CN71" i="14"/>
  <c r="CM71" i="14"/>
  <c r="CL71" i="14"/>
  <c r="CK71" i="14"/>
  <c r="CJ71" i="14"/>
  <c r="CI71" i="14"/>
  <c r="CH71" i="14"/>
  <c r="CG71" i="14"/>
  <c r="CF71" i="14"/>
  <c r="CE71" i="14"/>
  <c r="CD71" i="14"/>
  <c r="CC71" i="14"/>
  <c r="CB71" i="14"/>
  <c r="CA71" i="14"/>
  <c r="BZ71" i="14"/>
  <c r="BY71" i="14"/>
  <c r="BX71" i="14"/>
  <c r="BW71" i="14"/>
  <c r="BV71" i="14"/>
  <c r="BU71" i="14"/>
  <c r="BT71" i="14"/>
  <c r="BS71" i="14"/>
  <c r="BR71" i="14"/>
  <c r="BQ71" i="14"/>
  <c r="BP71" i="14"/>
  <c r="BO71" i="14"/>
  <c r="BN71" i="14"/>
  <c r="BM71" i="14"/>
  <c r="BL71" i="14"/>
  <c r="BK71" i="14"/>
  <c r="BJ71" i="14"/>
  <c r="BI71" i="14"/>
  <c r="BH71" i="14"/>
  <c r="BG71" i="14"/>
  <c r="BF71" i="14"/>
  <c r="BE71" i="14"/>
  <c r="BD71" i="14"/>
  <c r="BC71" i="14"/>
  <c r="BB71" i="14"/>
  <c r="BA71" i="14"/>
  <c r="AZ71" i="14"/>
  <c r="AY71" i="14"/>
  <c r="AX71" i="14"/>
  <c r="AW71" i="14"/>
  <c r="AV71" i="14"/>
  <c r="AU71" i="14"/>
  <c r="AT71" i="14"/>
  <c r="AS71" i="14"/>
  <c r="AR71" i="14"/>
  <c r="AQ71" i="14"/>
  <c r="AP71" i="14"/>
  <c r="AO71" i="14"/>
  <c r="AN71" i="14"/>
  <c r="AM71" i="14"/>
  <c r="AL71" i="14"/>
  <c r="AK71" i="14"/>
  <c r="AJ71" i="14"/>
  <c r="AI71" i="14"/>
  <c r="AH71" i="14"/>
  <c r="AG71" i="14"/>
  <c r="AF71" i="14"/>
  <c r="AE71" i="14"/>
  <c r="AD71" i="14"/>
  <c r="AC71" i="14"/>
  <c r="AB71" i="14"/>
  <c r="AA71" i="14"/>
  <c r="Z71" i="14"/>
  <c r="Y71" i="14"/>
  <c r="X71" i="14"/>
  <c r="I59" i="14"/>
  <c r="DW58" i="14"/>
  <c r="DV58" i="14"/>
  <c r="DU58" i="14"/>
  <c r="DT58" i="14"/>
  <c r="DS58" i="14"/>
  <c r="DR58" i="14"/>
  <c r="DQ58" i="14"/>
  <c r="DP58" i="14"/>
  <c r="DO58" i="14"/>
  <c r="DN58" i="14"/>
  <c r="DM58" i="14"/>
  <c r="DL58" i="14"/>
  <c r="DK58" i="14"/>
  <c r="DJ58" i="14"/>
  <c r="DI58" i="14"/>
  <c r="DH58" i="14"/>
  <c r="DG58" i="14"/>
  <c r="DF58" i="14"/>
  <c r="DE58" i="14"/>
  <c r="DD58" i="14"/>
  <c r="DC58" i="14"/>
  <c r="DB58" i="14"/>
  <c r="DA58" i="14"/>
  <c r="CZ58" i="14"/>
  <c r="CY58" i="14"/>
  <c r="CX58" i="14"/>
  <c r="CW58" i="14"/>
  <c r="CV58" i="14"/>
  <c r="CU58" i="14"/>
  <c r="CT58" i="14"/>
  <c r="CS58" i="14"/>
  <c r="CR58" i="14"/>
  <c r="CQ58" i="14"/>
  <c r="CP58" i="14"/>
  <c r="CO58" i="14"/>
  <c r="CN58" i="14"/>
  <c r="CM58" i="14"/>
  <c r="CL58" i="14"/>
  <c r="CK58" i="14"/>
  <c r="CJ58" i="14"/>
  <c r="CI58" i="14"/>
  <c r="CH58" i="14"/>
  <c r="CG58" i="14"/>
  <c r="CF58" i="14"/>
  <c r="CE58" i="14"/>
  <c r="CD58" i="14"/>
  <c r="CC58" i="14"/>
  <c r="CB58" i="14"/>
  <c r="CA58" i="14"/>
  <c r="BZ58" i="14"/>
  <c r="BY58" i="14"/>
  <c r="BX58" i="14"/>
  <c r="BW58" i="14"/>
  <c r="BV58" i="14"/>
  <c r="BU58" i="14"/>
  <c r="BT58" i="14"/>
  <c r="BS58" i="14"/>
  <c r="BR58" i="14"/>
  <c r="BQ58" i="14"/>
  <c r="BP58" i="14"/>
  <c r="BO58" i="14"/>
  <c r="BN58" i="14"/>
  <c r="BM58" i="14"/>
  <c r="BL58" i="14"/>
  <c r="BK58" i="14"/>
  <c r="BJ58" i="14"/>
  <c r="BI58" i="14"/>
  <c r="BH58" i="14"/>
  <c r="BG58" i="14"/>
  <c r="BF58" i="14"/>
  <c r="BE58" i="14"/>
  <c r="BD58" i="14"/>
  <c r="BC58" i="14"/>
  <c r="BB58" i="14"/>
  <c r="BA58" i="14"/>
  <c r="AZ58" i="14"/>
  <c r="AY58" i="14"/>
  <c r="AX58" i="14"/>
  <c r="AW58" i="14"/>
  <c r="AV58" i="14"/>
  <c r="AU58" i="14"/>
  <c r="AT58" i="14"/>
  <c r="AS58" i="14"/>
  <c r="AR58" i="14"/>
  <c r="AQ58" i="14"/>
  <c r="AP58" i="14"/>
  <c r="AO58" i="14"/>
  <c r="AN58" i="14"/>
  <c r="AM58" i="14"/>
  <c r="AL58" i="14"/>
  <c r="AK58" i="14"/>
  <c r="AJ58" i="14"/>
  <c r="AI58" i="14"/>
  <c r="AH58" i="14"/>
  <c r="AG58" i="14"/>
  <c r="AF58" i="14"/>
  <c r="AE58" i="14"/>
  <c r="AD58" i="14"/>
  <c r="AC58" i="14"/>
  <c r="AB58" i="14"/>
  <c r="AA58" i="14"/>
  <c r="Z58" i="14"/>
  <c r="Y58" i="14"/>
  <c r="X58" i="14"/>
  <c r="I46" i="14"/>
  <c r="DW45" i="14"/>
  <c r="DV45" i="14"/>
  <c r="DU45" i="14"/>
  <c r="DT45" i="14"/>
  <c r="DS45" i="14"/>
  <c r="DR45" i="14"/>
  <c r="DQ45" i="14"/>
  <c r="DP45" i="14"/>
  <c r="DO45" i="14"/>
  <c r="DN45" i="14"/>
  <c r="DM45" i="14"/>
  <c r="DL45" i="14"/>
  <c r="DK45" i="14"/>
  <c r="DJ45" i="14"/>
  <c r="DI45" i="14"/>
  <c r="DH45" i="14"/>
  <c r="DG45" i="14"/>
  <c r="DF45" i="14"/>
  <c r="DE45" i="14"/>
  <c r="DD45" i="14"/>
  <c r="DC45" i="14"/>
  <c r="DB45" i="14"/>
  <c r="DA45" i="14"/>
  <c r="CZ45" i="14"/>
  <c r="CY45" i="14"/>
  <c r="CX45" i="14"/>
  <c r="CW45" i="14"/>
  <c r="CV45" i="14"/>
  <c r="CU45" i="14"/>
  <c r="CT45" i="14"/>
  <c r="CS45" i="14"/>
  <c r="CR45" i="14"/>
  <c r="CQ45" i="14"/>
  <c r="CP45" i="14"/>
  <c r="CO45" i="14"/>
  <c r="CN45" i="14"/>
  <c r="CM45" i="14"/>
  <c r="CL45" i="14"/>
  <c r="CK45" i="14"/>
  <c r="CJ45" i="14"/>
  <c r="CI45" i="14"/>
  <c r="CH45" i="14"/>
  <c r="CG45" i="14"/>
  <c r="CF45" i="14"/>
  <c r="CE45" i="14"/>
  <c r="CD45" i="14"/>
  <c r="CC45" i="14"/>
  <c r="CB45" i="14"/>
  <c r="CA45" i="14"/>
  <c r="BZ45" i="14"/>
  <c r="BY45" i="14"/>
  <c r="BX45" i="14"/>
  <c r="BW45" i="14"/>
  <c r="BV45" i="14"/>
  <c r="BU45" i="14"/>
  <c r="BT45" i="14"/>
  <c r="BS45" i="14"/>
  <c r="BR45" i="14"/>
  <c r="BQ45" i="14"/>
  <c r="BP45" i="14"/>
  <c r="BO45" i="14"/>
  <c r="BN45" i="14"/>
  <c r="BM45" i="14"/>
  <c r="BL45" i="14"/>
  <c r="BK45" i="14"/>
  <c r="BJ45" i="14"/>
  <c r="BI45" i="14"/>
  <c r="BH45" i="14"/>
  <c r="BG45" i="14"/>
  <c r="BF45" i="14"/>
  <c r="BE45" i="14"/>
  <c r="BD45" i="14"/>
  <c r="BC45" i="14"/>
  <c r="BB45" i="14"/>
  <c r="BA45" i="14"/>
  <c r="AZ45" i="14"/>
  <c r="AY45" i="14"/>
  <c r="AX45" i="14"/>
  <c r="AW45" i="14"/>
  <c r="AV45" i="14"/>
  <c r="AU45" i="14"/>
  <c r="AT45" i="14"/>
  <c r="AS45" i="14"/>
  <c r="AR45" i="14"/>
  <c r="AQ45" i="14"/>
  <c r="AP45" i="14"/>
  <c r="AO45" i="14"/>
  <c r="AN45" i="14"/>
  <c r="AM45" i="14"/>
  <c r="AL45" i="14"/>
  <c r="AK45" i="14"/>
  <c r="AJ45" i="14"/>
  <c r="AI45" i="14"/>
  <c r="AH45" i="14"/>
  <c r="AG45" i="14"/>
  <c r="AF45" i="14"/>
  <c r="AE45" i="14"/>
  <c r="AD45" i="14"/>
  <c r="AC45" i="14"/>
  <c r="AB45" i="14"/>
  <c r="AA45" i="14"/>
  <c r="Z45" i="14"/>
  <c r="Y45" i="14"/>
  <c r="X45" i="14"/>
  <c r="I33" i="14"/>
  <c r="DW32" i="14"/>
  <c r="DV32" i="14"/>
  <c r="DU32" i="14"/>
  <c r="DT32" i="14"/>
  <c r="DS32" i="14"/>
  <c r="DR32" i="14"/>
  <c r="DQ32" i="14"/>
  <c r="DP32" i="14"/>
  <c r="DO32" i="14"/>
  <c r="DN32" i="14"/>
  <c r="DM32" i="14"/>
  <c r="DL32" i="14"/>
  <c r="DK32" i="14"/>
  <c r="DJ32" i="14"/>
  <c r="DI32" i="14"/>
  <c r="DH32" i="14"/>
  <c r="DG32" i="14"/>
  <c r="DF32" i="14"/>
  <c r="DE32" i="14"/>
  <c r="DD32" i="14"/>
  <c r="DC32" i="14"/>
  <c r="DB32" i="14"/>
  <c r="DA32" i="14"/>
  <c r="CZ32" i="14"/>
  <c r="CY32" i="14"/>
  <c r="CX32" i="14"/>
  <c r="CW32" i="14"/>
  <c r="CV32" i="14"/>
  <c r="CU32" i="14"/>
  <c r="CT32" i="14"/>
  <c r="CS32" i="14"/>
  <c r="CR32" i="14"/>
  <c r="CQ32" i="14"/>
  <c r="CP32" i="14"/>
  <c r="CO32" i="14"/>
  <c r="CN32" i="14"/>
  <c r="CM32" i="14"/>
  <c r="CL32" i="14"/>
  <c r="CK32" i="14"/>
  <c r="CJ32" i="14"/>
  <c r="CI32" i="14"/>
  <c r="CH32" i="14"/>
  <c r="CG32" i="14"/>
  <c r="CF32" i="14"/>
  <c r="CE32" i="14"/>
  <c r="CD32" i="14"/>
  <c r="CC32" i="14"/>
  <c r="CB32" i="14"/>
  <c r="CA32" i="14"/>
  <c r="BZ32" i="14"/>
  <c r="BY32" i="14"/>
  <c r="BX32" i="14"/>
  <c r="BW32" i="14"/>
  <c r="BV32" i="14"/>
  <c r="BU32" i="14"/>
  <c r="BT32" i="14"/>
  <c r="BS32" i="14"/>
  <c r="BR32" i="14"/>
  <c r="BQ32" i="14"/>
  <c r="BP32" i="14"/>
  <c r="BO32" i="14"/>
  <c r="BN32" i="14"/>
  <c r="BM32" i="14"/>
  <c r="BL32" i="14"/>
  <c r="BK32" i="14"/>
  <c r="BJ32" i="14"/>
  <c r="BI32" i="14"/>
  <c r="BH32" i="14"/>
  <c r="BG32" i="14"/>
  <c r="BF32" i="14"/>
  <c r="BE32" i="14"/>
  <c r="BD32" i="14"/>
  <c r="BC32" i="14"/>
  <c r="BB32" i="14"/>
  <c r="BA32" i="14"/>
  <c r="AZ32" i="14"/>
  <c r="AY32" i="14"/>
  <c r="AX32" i="14"/>
  <c r="AW32" i="14"/>
  <c r="AV32" i="14"/>
  <c r="AU32" i="14"/>
  <c r="AT32" i="14"/>
  <c r="AS32" i="14"/>
  <c r="AR32" i="14"/>
  <c r="AQ32" i="14"/>
  <c r="AP32" i="14"/>
  <c r="AO32" i="14"/>
  <c r="AN32" i="14"/>
  <c r="AM32" i="14"/>
  <c r="AL32" i="14"/>
  <c r="AK32" i="14"/>
  <c r="AJ32" i="14"/>
  <c r="AI32" i="14"/>
  <c r="AH32" i="14"/>
  <c r="AG32" i="14"/>
  <c r="AF32" i="14"/>
  <c r="AE32" i="14"/>
  <c r="AD32" i="14"/>
  <c r="AC32" i="14"/>
  <c r="AB32" i="14"/>
  <c r="AA32" i="14"/>
  <c r="Z32" i="14"/>
  <c r="Y32" i="14"/>
  <c r="X32" i="14"/>
  <c r="I20" i="14"/>
  <c r="DW19" i="14"/>
  <c r="DV19" i="14"/>
  <c r="DU19" i="14"/>
  <c r="DT19" i="14"/>
  <c r="DS19" i="14"/>
  <c r="DR19" i="14"/>
  <c r="DQ19" i="14"/>
  <c r="DP19" i="14"/>
  <c r="DO19" i="14"/>
  <c r="DN19" i="14"/>
  <c r="DM19" i="14"/>
  <c r="DL19" i="14"/>
  <c r="DK19" i="14"/>
  <c r="DJ19" i="14"/>
  <c r="DI19" i="14"/>
  <c r="DH19" i="14"/>
  <c r="DG19" i="14"/>
  <c r="DF19" i="14"/>
  <c r="DE19" i="14"/>
  <c r="DD19" i="14"/>
  <c r="DC19" i="14"/>
  <c r="DB19" i="14"/>
  <c r="DA19" i="14"/>
  <c r="CZ19" i="14"/>
  <c r="CY19" i="14"/>
  <c r="CX19" i="14"/>
  <c r="CW19" i="14"/>
  <c r="CV19" i="14"/>
  <c r="CU19" i="14"/>
  <c r="CT19" i="14"/>
  <c r="CS19" i="14"/>
  <c r="CR19" i="14"/>
  <c r="CQ19" i="14"/>
  <c r="CP19" i="14"/>
  <c r="CO19" i="14"/>
  <c r="CN19" i="14"/>
  <c r="CM19" i="14"/>
  <c r="CL19" i="14"/>
  <c r="CK19" i="14"/>
  <c r="CJ19" i="14"/>
  <c r="CI19" i="14"/>
  <c r="CH19" i="14"/>
  <c r="CG19" i="14"/>
  <c r="CF19" i="14"/>
  <c r="CE19" i="14"/>
  <c r="CD19" i="14"/>
  <c r="CC19" i="14"/>
  <c r="CB19" i="14"/>
  <c r="CA19" i="14"/>
  <c r="BZ19" i="14"/>
  <c r="BY19" i="14"/>
  <c r="BX19" i="14"/>
  <c r="BW19" i="14"/>
  <c r="BV19" i="14"/>
  <c r="BU19" i="14"/>
  <c r="BT19" i="14"/>
  <c r="BS19" i="14"/>
  <c r="BR19" i="14"/>
  <c r="BQ19" i="14"/>
  <c r="BP19" i="14"/>
  <c r="BO19" i="14"/>
  <c r="BN19" i="14"/>
  <c r="BM19" i="14"/>
  <c r="BL19" i="14"/>
  <c r="BK19" i="14"/>
  <c r="BJ19" i="14"/>
  <c r="BI19" i="14"/>
  <c r="BH19" i="14"/>
  <c r="BG19" i="14"/>
  <c r="BF19" i="14"/>
  <c r="BE19" i="14"/>
  <c r="BD19" i="14"/>
  <c r="BC19" i="14"/>
  <c r="BB19" i="14"/>
  <c r="BA19" i="14"/>
  <c r="AZ19" i="14"/>
  <c r="AY19" i="14"/>
  <c r="AX19" i="14"/>
  <c r="AW19" i="14"/>
  <c r="AV19" i="14"/>
  <c r="AU19" i="14"/>
  <c r="AT19" i="14"/>
  <c r="AS19" i="14"/>
  <c r="AR19" i="14"/>
  <c r="AQ19" i="14"/>
  <c r="AP19" i="14"/>
  <c r="AO19" i="14"/>
  <c r="AN19" i="14"/>
  <c r="AM19" i="14"/>
  <c r="AL19" i="14"/>
  <c r="AK19" i="14"/>
  <c r="AJ19" i="14"/>
  <c r="AI19" i="14"/>
  <c r="AH19" i="14"/>
  <c r="AG19" i="14"/>
  <c r="AF19" i="14"/>
  <c r="AE19" i="14"/>
  <c r="AD19" i="14"/>
  <c r="AC19" i="14"/>
  <c r="AB19" i="14"/>
  <c r="AA19" i="14"/>
  <c r="Z19" i="14"/>
  <c r="Y19" i="14"/>
  <c r="X19" i="14"/>
  <c r="I7" i="14"/>
  <c r="DW6" i="14"/>
  <c r="DV6" i="14"/>
  <c r="DU6" i="14"/>
  <c r="DT6" i="14"/>
  <c r="DS6" i="14"/>
  <c r="DR6" i="14"/>
  <c r="DQ6" i="14"/>
  <c r="DP6" i="14"/>
  <c r="DO6" i="14"/>
  <c r="DN6" i="14"/>
  <c r="DM6" i="14"/>
  <c r="DL6" i="14"/>
  <c r="DK6" i="14"/>
  <c r="DJ6" i="14"/>
  <c r="DI6" i="14"/>
  <c r="DH6" i="14"/>
  <c r="DG6" i="14"/>
  <c r="DF6" i="14"/>
  <c r="DE6" i="14"/>
  <c r="DD6" i="14"/>
  <c r="DC6" i="14"/>
  <c r="DB6" i="14"/>
  <c r="DA6" i="14"/>
  <c r="CZ6" i="14"/>
  <c r="CY6" i="14"/>
  <c r="CX6" i="14"/>
  <c r="CW6" i="14"/>
  <c r="CV6" i="14"/>
  <c r="CU6" i="14"/>
  <c r="CT6" i="14"/>
  <c r="CS6" i="14"/>
  <c r="CR6" i="14"/>
  <c r="CQ6" i="14"/>
  <c r="CP6" i="14"/>
  <c r="CO6" i="14"/>
  <c r="CN6" i="14"/>
  <c r="CM6" i="14"/>
  <c r="CL6" i="14"/>
  <c r="CK6" i="14"/>
  <c r="CJ6" i="14"/>
  <c r="CI6" i="14"/>
  <c r="CH6" i="14"/>
  <c r="CG6" i="14"/>
  <c r="CF6" i="14"/>
  <c r="CE6" i="14"/>
  <c r="CD6" i="14"/>
  <c r="CC6" i="14"/>
  <c r="CB6" i="14"/>
  <c r="CA6" i="14"/>
  <c r="BZ6" i="14"/>
  <c r="BY6" i="14"/>
  <c r="BX6" i="14"/>
  <c r="BW6" i="14"/>
  <c r="BV6" i="14"/>
  <c r="BU6" i="14"/>
  <c r="BT6" i="14"/>
  <c r="BS6" i="14"/>
  <c r="BR6" i="14"/>
  <c r="BQ6" i="14"/>
  <c r="BP6" i="14"/>
  <c r="BO6" i="14"/>
  <c r="BN6" i="14"/>
  <c r="BM6" i="14"/>
  <c r="BL6" i="14"/>
  <c r="BK6" i="14"/>
  <c r="BJ6" i="14"/>
  <c r="BI6" i="14"/>
  <c r="BH6" i="14"/>
  <c r="BG6" i="14"/>
  <c r="BF6" i="14"/>
  <c r="BE6" i="14"/>
  <c r="BD6" i="14"/>
  <c r="BC6" i="14"/>
  <c r="BB6" i="14"/>
  <c r="BA6" i="14"/>
  <c r="AZ6" i="14"/>
  <c r="AY6" i="14"/>
  <c r="AX6" i="14"/>
  <c r="AW6" i="14"/>
  <c r="AV6" i="14"/>
  <c r="AU6" i="14"/>
  <c r="AT6" i="14"/>
  <c r="AS6" i="14"/>
  <c r="AR6" i="14"/>
  <c r="AQ6" i="14"/>
  <c r="AP6" i="14"/>
  <c r="AO6" i="14"/>
  <c r="AN6" i="14"/>
  <c r="AM6" i="14"/>
  <c r="AL6" i="14"/>
  <c r="AK6" i="14"/>
  <c r="AJ6" i="14"/>
  <c r="AI6" i="14"/>
  <c r="AH6" i="14"/>
  <c r="AG6" i="14"/>
  <c r="AF6" i="14"/>
  <c r="AE6" i="14"/>
  <c r="AD6" i="14"/>
  <c r="AC6" i="14"/>
  <c r="AB6" i="14"/>
  <c r="AA6" i="14"/>
  <c r="Z6" i="14"/>
  <c r="Y6" i="14"/>
  <c r="X6" i="14"/>
  <c r="Y3" i="14"/>
  <c r="Y2" i="14" s="1"/>
  <c r="Z3" i="14" l="1"/>
  <c r="AA3" i="14" s="1"/>
  <c r="DU831" i="14"/>
  <c r="AM832" i="14"/>
  <c r="BF832" i="14"/>
  <c r="BX832" i="14"/>
  <c r="CP832" i="14"/>
  <c r="DI832" i="14"/>
  <c r="AA833" i="14"/>
  <c r="AS833" i="14"/>
  <c r="BM833" i="14"/>
  <c r="CG833" i="14"/>
  <c r="DC833" i="14"/>
  <c r="Y834" i="14"/>
  <c r="AU834" i="14"/>
  <c r="BX834" i="14"/>
  <c r="DD834" i="14"/>
  <c r="AR835" i="14"/>
  <c r="DB835" i="14"/>
  <c r="BV849" i="14"/>
  <c r="DQ849" i="14"/>
  <c r="DI849" i="14"/>
  <c r="DA849" i="14"/>
  <c r="CS849" i="14"/>
  <c r="CK849" i="14"/>
  <c r="CC849" i="14"/>
  <c r="BU849" i="14"/>
  <c r="BM849" i="14"/>
  <c r="BE849" i="14"/>
  <c r="AW849" i="14"/>
  <c r="AO849" i="14"/>
  <c r="AG849" i="14"/>
  <c r="Y849" i="14"/>
  <c r="DQ835" i="14"/>
  <c r="DI835" i="14"/>
  <c r="DA835" i="14"/>
  <c r="CS835" i="14"/>
  <c r="CK835" i="14"/>
  <c r="CC835" i="14"/>
  <c r="BU835" i="14"/>
  <c r="BM835" i="14"/>
  <c r="BE835" i="14"/>
  <c r="AW835" i="14"/>
  <c r="AO835" i="14"/>
  <c r="AG835" i="14"/>
  <c r="Y835" i="14"/>
  <c r="DQ834" i="14"/>
  <c r="DI834" i="14"/>
  <c r="DA834" i="14"/>
  <c r="CS834" i="14"/>
  <c r="CK834" i="14"/>
  <c r="CC834" i="14"/>
  <c r="BU834" i="14"/>
  <c r="BM834" i="14"/>
  <c r="BE834" i="14"/>
  <c r="DP849" i="14"/>
  <c r="DH849" i="14"/>
  <c r="CZ849" i="14"/>
  <c r="CR849" i="14"/>
  <c r="CJ849" i="14"/>
  <c r="CB849" i="14"/>
  <c r="BT849" i="14"/>
  <c r="BL849" i="14"/>
  <c r="BD849" i="14"/>
  <c r="AV849" i="14"/>
  <c r="AN849" i="14"/>
  <c r="AF849" i="14"/>
  <c r="X849" i="14"/>
  <c r="DP835" i="14"/>
  <c r="DH835" i="14"/>
  <c r="CZ835" i="14"/>
  <c r="CR835" i="14"/>
  <c r="CJ835" i="14"/>
  <c r="CB835" i="14"/>
  <c r="BT835" i="14"/>
  <c r="BL835" i="14"/>
  <c r="BD835" i="14"/>
  <c r="AV835" i="14"/>
  <c r="AN835" i="14"/>
  <c r="AF835" i="14"/>
  <c r="X835" i="14"/>
  <c r="DP834" i="14"/>
  <c r="DH834" i="14"/>
  <c r="CZ834" i="14"/>
  <c r="CR834" i="14"/>
  <c r="CJ834" i="14"/>
  <c r="CB834" i="14"/>
  <c r="BT834" i="14"/>
  <c r="BL834" i="14"/>
  <c r="BD834" i="14"/>
  <c r="AV834" i="14"/>
  <c r="AN834" i="14"/>
  <c r="AF834" i="14"/>
  <c r="X834" i="14"/>
  <c r="DP833" i="14"/>
  <c r="DH833" i="14"/>
  <c r="CZ833" i="14"/>
  <c r="CR833" i="14"/>
  <c r="CJ833" i="14"/>
  <c r="CB833" i="14"/>
  <c r="BT833" i="14"/>
  <c r="BL833" i="14"/>
  <c r="BD833" i="14"/>
  <c r="AV833" i="14"/>
  <c r="AN833" i="14"/>
  <c r="AF833" i="14"/>
  <c r="X833" i="14"/>
  <c r="DP832" i="14"/>
  <c r="DH832" i="14"/>
  <c r="CZ832" i="14"/>
  <c r="CR832" i="14"/>
  <c r="CJ832" i="14"/>
  <c r="CB832" i="14"/>
  <c r="BT832" i="14"/>
  <c r="BL832" i="14"/>
  <c r="BD832" i="14"/>
  <c r="AV832" i="14"/>
  <c r="AN832" i="14"/>
  <c r="AF832" i="14"/>
  <c r="X832" i="14"/>
  <c r="DP831" i="14"/>
  <c r="DH831" i="14"/>
  <c r="CZ831" i="14"/>
  <c r="CR831" i="14"/>
  <c r="CJ831" i="14"/>
  <c r="CB831" i="14"/>
  <c r="BT831" i="14"/>
  <c r="BL831" i="14"/>
  <c r="BD831" i="14"/>
  <c r="AV831" i="14"/>
  <c r="AN831" i="14"/>
  <c r="AF831" i="14"/>
  <c r="X831" i="14"/>
  <c r="DR817" i="14"/>
  <c r="DJ817" i="14"/>
  <c r="DB817" i="14"/>
  <c r="CT817" i="14"/>
  <c r="CL817" i="14"/>
  <c r="CD817" i="14"/>
  <c r="DW849" i="14"/>
  <c r="DO849" i="14"/>
  <c r="DG849" i="14"/>
  <c r="CY849" i="14"/>
  <c r="CQ849" i="14"/>
  <c r="CI849" i="14"/>
  <c r="CA849" i="14"/>
  <c r="BS849" i="14"/>
  <c r="BK849" i="14"/>
  <c r="BC849" i="14"/>
  <c r="AU849" i="14"/>
  <c r="DV849" i="14"/>
  <c r="DN849" i="14"/>
  <c r="DF849" i="14"/>
  <c r="CX849" i="14"/>
  <c r="CP849" i="14"/>
  <c r="CH849" i="14"/>
  <c r="BZ849" i="14"/>
  <c r="BR849" i="14"/>
  <c r="BJ849" i="14"/>
  <c r="BB849" i="14"/>
  <c r="AT849" i="14"/>
  <c r="AL849" i="14"/>
  <c r="AD849" i="14"/>
  <c r="DV835" i="14"/>
  <c r="DN835" i="14"/>
  <c r="DF835" i="14"/>
  <c r="CX835" i="14"/>
  <c r="CP835" i="14"/>
  <c r="CH835" i="14"/>
  <c r="BZ835" i="14"/>
  <c r="BR835" i="14"/>
  <c r="BJ835" i="14"/>
  <c r="BB835" i="14"/>
  <c r="AT835" i="14"/>
  <c r="AL835" i="14"/>
  <c r="AD835" i="14"/>
  <c r="DV834" i="14"/>
  <c r="DN834" i="14"/>
  <c r="DF834" i="14"/>
  <c r="CX834" i="14"/>
  <c r="CP834" i="14"/>
  <c r="CH834" i="14"/>
  <c r="BZ834" i="14"/>
  <c r="BR834" i="14"/>
  <c r="BJ834" i="14"/>
  <c r="BB834" i="14"/>
  <c r="AT834" i="14"/>
  <c r="AL834" i="14"/>
  <c r="AD834" i="14"/>
  <c r="DV833" i="14"/>
  <c r="DN833" i="14"/>
  <c r="DF833" i="14"/>
  <c r="CX833" i="14"/>
  <c r="CP833" i="14"/>
  <c r="CH833" i="14"/>
  <c r="BZ833" i="14"/>
  <c r="BR833" i="14"/>
  <c r="BJ833" i="14"/>
  <c r="DU849" i="14"/>
  <c r="DM849" i="14"/>
  <c r="DE849" i="14"/>
  <c r="CW849" i="14"/>
  <c r="CO849" i="14"/>
  <c r="CG849" i="14"/>
  <c r="BY849" i="14"/>
  <c r="BQ849" i="14"/>
  <c r="BI849" i="14"/>
  <c r="BA849" i="14"/>
  <c r="AS849" i="14"/>
  <c r="AK849" i="14"/>
  <c r="AC849" i="14"/>
  <c r="DU835" i="14"/>
  <c r="DM835" i="14"/>
  <c r="DE835" i="14"/>
  <c r="CW835" i="14"/>
  <c r="CO835" i="14"/>
  <c r="CG835" i="14"/>
  <c r="BY835" i="14"/>
  <c r="BQ835" i="14"/>
  <c r="BI835" i="14"/>
  <c r="BA835" i="14"/>
  <c r="AS835" i="14"/>
  <c r="AK835" i="14"/>
  <c r="AC835" i="14"/>
  <c r="DU834" i="14"/>
  <c r="DM834" i="14"/>
  <c r="DE834" i="14"/>
  <c r="CW834" i="14"/>
  <c r="CO834" i="14"/>
  <c r="CG834" i="14"/>
  <c r="BY834" i="14"/>
  <c r="BQ834" i="14"/>
  <c r="BI834" i="14"/>
  <c r="BA834" i="14"/>
  <c r="AS834" i="14"/>
  <c r="DS849" i="14"/>
  <c r="DK849" i="14"/>
  <c r="DC849" i="14"/>
  <c r="CU849" i="14"/>
  <c r="CM849" i="14"/>
  <c r="CE849" i="14"/>
  <c r="BW849" i="14"/>
  <c r="BO849" i="14"/>
  <c r="BG849" i="14"/>
  <c r="AY849" i="14"/>
  <c r="AQ849" i="14"/>
  <c r="AI849" i="14"/>
  <c r="AA849" i="14"/>
  <c r="DS835" i="14"/>
  <c r="DK835" i="14"/>
  <c r="DC835" i="14"/>
  <c r="CU835" i="14"/>
  <c r="CM835" i="14"/>
  <c r="CE835" i="14"/>
  <c r="BW835" i="14"/>
  <c r="BO835" i="14"/>
  <c r="BG835" i="14"/>
  <c r="AY835" i="14"/>
  <c r="AQ835" i="14"/>
  <c r="AI835" i="14"/>
  <c r="AA835" i="14"/>
  <c r="DS834" i="14"/>
  <c r="CV849" i="14"/>
  <c r="BP849" i="14"/>
  <c r="AM849" i="14"/>
  <c r="DR835" i="14"/>
  <c r="CV835" i="14"/>
  <c r="CA835" i="14"/>
  <c r="BF835" i="14"/>
  <c r="AJ835" i="14"/>
  <c r="DO834" i="14"/>
  <c r="CY834" i="14"/>
  <c r="CI834" i="14"/>
  <c r="BS834" i="14"/>
  <c r="BC834" i="14"/>
  <c r="AP834" i="14"/>
  <c r="AE834" i="14"/>
  <c r="DT833" i="14"/>
  <c r="DJ833" i="14"/>
  <c r="CY833" i="14"/>
  <c r="CN833" i="14"/>
  <c r="CD833" i="14"/>
  <c r="BS833" i="14"/>
  <c r="BH833" i="14"/>
  <c r="AY833" i="14"/>
  <c r="AP833" i="14"/>
  <c r="AG833" i="14"/>
  <c r="DW832" i="14"/>
  <c r="DN832" i="14"/>
  <c r="DE832" i="14"/>
  <c r="CV832" i="14"/>
  <c r="CM832" i="14"/>
  <c r="CD832" i="14"/>
  <c r="BU832" i="14"/>
  <c r="BK832" i="14"/>
  <c r="BB832" i="14"/>
  <c r="AS832" i="14"/>
  <c r="AJ832" i="14"/>
  <c r="AA832" i="14"/>
  <c r="DR831" i="14"/>
  <c r="DI831" i="14"/>
  <c r="CY831" i="14"/>
  <c r="CP831" i="14"/>
  <c r="CG831" i="14"/>
  <c r="BX831" i="14"/>
  <c r="BO831" i="14"/>
  <c r="BF831" i="14"/>
  <c r="AW831" i="14"/>
  <c r="AM831" i="14"/>
  <c r="AD831" i="14"/>
  <c r="DV817" i="14"/>
  <c r="DM817" i="14"/>
  <c r="DD817" i="14"/>
  <c r="CU817" i="14"/>
  <c r="CK817" i="14"/>
  <c r="CB817" i="14"/>
  <c r="BT817" i="14"/>
  <c r="BL817" i="14"/>
  <c r="BD817" i="14"/>
  <c r="AV817" i="14"/>
  <c r="AN817" i="14"/>
  <c r="AF817" i="14"/>
  <c r="X817" i="14"/>
  <c r="CT849" i="14"/>
  <c r="BN849" i="14"/>
  <c r="AJ849" i="14"/>
  <c r="DO835" i="14"/>
  <c r="CT835" i="14"/>
  <c r="BX835" i="14"/>
  <c r="BC835" i="14"/>
  <c r="AH835" i="14"/>
  <c r="DL834" i="14"/>
  <c r="CV834" i="14"/>
  <c r="CF834" i="14"/>
  <c r="BP834" i="14"/>
  <c r="AZ834" i="14"/>
  <c r="AO834" i="14"/>
  <c r="AC834" i="14"/>
  <c r="DS833" i="14"/>
  <c r="DI833" i="14"/>
  <c r="CW833" i="14"/>
  <c r="CM833" i="14"/>
  <c r="CC833" i="14"/>
  <c r="BQ833" i="14"/>
  <c r="BG833" i="14"/>
  <c r="AX833" i="14"/>
  <c r="AO833" i="14"/>
  <c r="AE833" i="14"/>
  <c r="DV832" i="14"/>
  <c r="DM832" i="14"/>
  <c r="DD832" i="14"/>
  <c r="CU832" i="14"/>
  <c r="CL832" i="14"/>
  <c r="CC832" i="14"/>
  <c r="BS832" i="14"/>
  <c r="BJ832" i="14"/>
  <c r="BA832" i="14"/>
  <c r="AR832" i="14"/>
  <c r="AI832" i="14"/>
  <c r="Z832" i="14"/>
  <c r="DQ831" i="14"/>
  <c r="DG831" i="14"/>
  <c r="CX831" i="14"/>
  <c r="CO831" i="14"/>
  <c r="CF831" i="14"/>
  <c r="BW831" i="14"/>
  <c r="BN831" i="14"/>
  <c r="BE831" i="14"/>
  <c r="AU831" i="14"/>
  <c r="AL831" i="14"/>
  <c r="AC831" i="14"/>
  <c r="DU817" i="14"/>
  <c r="DL817" i="14"/>
  <c r="DC817" i="14"/>
  <c r="CS817" i="14"/>
  <c r="CJ817" i="14"/>
  <c r="CA817" i="14"/>
  <c r="BS817" i="14"/>
  <c r="BK817" i="14"/>
  <c r="BC817" i="14"/>
  <c r="AU817" i="14"/>
  <c r="AM817" i="14"/>
  <c r="AE817" i="14"/>
  <c r="DQ803" i="14"/>
  <c r="DI803" i="14"/>
  <c r="DA803" i="14"/>
  <c r="CS803" i="14"/>
  <c r="CK803" i="14"/>
  <c r="CC803" i="14"/>
  <c r="BU803" i="14"/>
  <c r="BM803" i="14"/>
  <c r="BE803" i="14"/>
  <c r="AW803" i="14"/>
  <c r="AO803" i="14"/>
  <c r="AG803" i="14"/>
  <c r="Y803" i="14"/>
  <c r="DQ802" i="14"/>
  <c r="DI802" i="14"/>
  <c r="DA802" i="14"/>
  <c r="CS802" i="14"/>
  <c r="CK802" i="14"/>
  <c r="CC802" i="14"/>
  <c r="BU802" i="14"/>
  <c r="BM802" i="14"/>
  <c r="DT849" i="14"/>
  <c r="CN849" i="14"/>
  <c r="BH849" i="14"/>
  <c r="AH849" i="14"/>
  <c r="DL835" i="14"/>
  <c r="CQ835" i="14"/>
  <c r="BV835" i="14"/>
  <c r="AZ835" i="14"/>
  <c r="AE835" i="14"/>
  <c r="DK834" i="14"/>
  <c r="CU834" i="14"/>
  <c r="CE834" i="14"/>
  <c r="BO834" i="14"/>
  <c r="AY834" i="14"/>
  <c r="AM834" i="14"/>
  <c r="AB834" i="14"/>
  <c r="DR833" i="14"/>
  <c r="DG833" i="14"/>
  <c r="CV833" i="14"/>
  <c r="CL833" i="14"/>
  <c r="CA833" i="14"/>
  <c r="BP833" i="14"/>
  <c r="BF833" i="14"/>
  <c r="AW833" i="14"/>
  <c r="AM833" i="14"/>
  <c r="AD833" i="14"/>
  <c r="DU832" i="14"/>
  <c r="DL832" i="14"/>
  <c r="DC832" i="14"/>
  <c r="CT832" i="14"/>
  <c r="CK832" i="14"/>
  <c r="CA832" i="14"/>
  <c r="BR832" i="14"/>
  <c r="BI832" i="14"/>
  <c r="AZ832" i="14"/>
  <c r="AQ832" i="14"/>
  <c r="AH832" i="14"/>
  <c r="Y832" i="14"/>
  <c r="DO831" i="14"/>
  <c r="DF831" i="14"/>
  <c r="CW831" i="14"/>
  <c r="CN831" i="14"/>
  <c r="CE831" i="14"/>
  <c r="BV831" i="14"/>
  <c r="BM831" i="14"/>
  <c r="BC831" i="14"/>
  <c r="AT831" i="14"/>
  <c r="AK831" i="14"/>
  <c r="AB831" i="14"/>
  <c r="DT817" i="14"/>
  <c r="DK817" i="14"/>
  <c r="DA817" i="14"/>
  <c r="CR817" i="14"/>
  <c r="CI817" i="14"/>
  <c r="BZ817" i="14"/>
  <c r="BR817" i="14"/>
  <c r="BJ817" i="14"/>
  <c r="BB817" i="14"/>
  <c r="AT817" i="14"/>
  <c r="AL817" i="14"/>
  <c r="AD817" i="14"/>
  <c r="DP803" i="14"/>
  <c r="DH803" i="14"/>
  <c r="CZ803" i="14"/>
  <c r="CR803" i="14"/>
  <c r="CJ803" i="14"/>
  <c r="CB803" i="14"/>
  <c r="BT803" i="14"/>
  <c r="BL803" i="14"/>
  <c r="BD803" i="14"/>
  <c r="AV803" i="14"/>
  <c r="AN803" i="14"/>
  <c r="AF803" i="14"/>
  <c r="X803" i="14"/>
  <c r="DP802" i="14"/>
  <c r="DH802" i="14"/>
  <c r="CZ802" i="14"/>
  <c r="CR802" i="14"/>
  <c r="CJ802" i="14"/>
  <c r="CB802" i="14"/>
  <c r="BT802" i="14"/>
  <c r="BL802" i="14"/>
  <c r="BD802" i="14"/>
  <c r="DR849" i="14"/>
  <c r="CL849" i="14"/>
  <c r="BF849" i="14"/>
  <c r="AE849" i="14"/>
  <c r="DJ835" i="14"/>
  <c r="CN835" i="14"/>
  <c r="BS835" i="14"/>
  <c r="AX835" i="14"/>
  <c r="AB835" i="14"/>
  <c r="DJ834" i="14"/>
  <c r="CT834" i="14"/>
  <c r="CD834" i="14"/>
  <c r="BN834" i="14"/>
  <c r="AX834" i="14"/>
  <c r="AK834" i="14"/>
  <c r="AA834" i="14"/>
  <c r="DQ833" i="14"/>
  <c r="DE833" i="14"/>
  <c r="CU833" i="14"/>
  <c r="CK833" i="14"/>
  <c r="BY833" i="14"/>
  <c r="BO833" i="14"/>
  <c r="BE833" i="14"/>
  <c r="AU833" i="14"/>
  <c r="AL833" i="14"/>
  <c r="AC833" i="14"/>
  <c r="DT832" i="14"/>
  <c r="DK832" i="14"/>
  <c r="DB832" i="14"/>
  <c r="CS832" i="14"/>
  <c r="CI832" i="14"/>
  <c r="BZ832" i="14"/>
  <c r="BQ832" i="14"/>
  <c r="BH832" i="14"/>
  <c r="AY832" i="14"/>
  <c r="AP832" i="14"/>
  <c r="AG832" i="14"/>
  <c r="DW831" i="14"/>
  <c r="DN831" i="14"/>
  <c r="DE831" i="14"/>
  <c r="CV831" i="14"/>
  <c r="CM831" i="14"/>
  <c r="CD831" i="14"/>
  <c r="BU831" i="14"/>
  <c r="BK831" i="14"/>
  <c r="BB831" i="14"/>
  <c r="AS831" i="14"/>
  <c r="AJ831" i="14"/>
  <c r="AA831" i="14"/>
  <c r="DS817" i="14"/>
  <c r="DI817" i="14"/>
  <c r="CZ817" i="14"/>
  <c r="CQ817" i="14"/>
  <c r="CH817" i="14"/>
  <c r="BY817" i="14"/>
  <c r="BQ817" i="14"/>
  <c r="DL849" i="14"/>
  <c r="CF849" i="14"/>
  <c r="AZ849" i="14"/>
  <c r="AB849" i="14"/>
  <c r="DG835" i="14"/>
  <c r="CL835" i="14"/>
  <c r="BP835" i="14"/>
  <c r="AU835" i="14"/>
  <c r="AO832" i="14"/>
  <c r="BG832" i="14"/>
  <c r="BY832" i="14"/>
  <c r="CQ832" i="14"/>
  <c r="DJ832" i="14"/>
  <c r="AB833" i="14"/>
  <c r="AT833" i="14"/>
  <c r="BN833" i="14"/>
  <c r="CI833" i="14"/>
  <c r="DD833" i="14"/>
  <c r="Z834" i="14"/>
  <c r="AW834" i="14"/>
  <c r="CA834" i="14"/>
  <c r="DG834" i="14"/>
  <c r="BH835" i="14"/>
  <c r="DD835" i="14"/>
  <c r="BX849" i="14"/>
  <c r="BV833" i="14"/>
  <c r="CQ833" i="14"/>
  <c r="DL833" i="14"/>
  <c r="AH834" i="14"/>
  <c r="BG834" i="14"/>
  <c r="CM834" i="14"/>
  <c r="DT834" i="14"/>
  <c r="BN835" i="14"/>
  <c r="DW835" i="14"/>
  <c r="DB849" i="14"/>
  <c r="BH834" i="14"/>
  <c r="CN834" i="14"/>
  <c r="DW834" i="14"/>
  <c r="CD835" i="14"/>
  <c r="Z849" i="14"/>
  <c r="DD849" i="14"/>
  <c r="CO832" i="14"/>
  <c r="DG832" i="14"/>
  <c r="Z833" i="14"/>
  <c r="AR833" i="14"/>
  <c r="BK833" i="14"/>
  <c r="CF833" i="14"/>
  <c r="DB833" i="14"/>
  <c r="DW833" i="14"/>
  <c r="AR834" i="14"/>
  <c r="BW834" i="14"/>
  <c r="DC834" i="14"/>
  <c r="AP835" i="14"/>
  <c r="AX849" i="14"/>
  <c r="K46" i="10"/>
  <c r="J46" i="10"/>
  <c r="I46" i="10"/>
  <c r="H46" i="10"/>
  <c r="K57" i="10"/>
  <c r="J57" i="10"/>
  <c r="I57" i="10"/>
  <c r="H57" i="10"/>
  <c r="K56" i="10"/>
  <c r="J56" i="10"/>
  <c r="I56" i="10"/>
  <c r="H56" i="10"/>
  <c r="K51" i="10"/>
  <c r="J51" i="10"/>
  <c r="I51" i="10"/>
  <c r="H51" i="10"/>
  <c r="Z2" i="14" l="1"/>
  <c r="AB3" i="14"/>
  <c r="AA2" i="14" l="1"/>
  <c r="AC3" i="14"/>
  <c r="AB2" i="14" l="1"/>
  <c r="AD3" i="14"/>
  <c r="K52" i="10"/>
  <c r="J52" i="10"/>
  <c r="I52" i="10"/>
  <c r="H52" i="10"/>
  <c r="K50" i="10"/>
  <c r="J50" i="10"/>
  <c r="I50" i="10"/>
  <c r="H50" i="10"/>
  <c r="AC2" i="14" l="1"/>
  <c r="AD2" i="14" s="1"/>
  <c r="AE3" i="14"/>
  <c r="K55" i="10"/>
  <c r="J55" i="10"/>
  <c r="I55" i="10"/>
  <c r="H55" i="10"/>
  <c r="K54" i="10"/>
  <c r="J54" i="10"/>
  <c r="I54" i="10"/>
  <c r="H54" i="10"/>
  <c r="K49" i="10"/>
  <c r="J49" i="10"/>
  <c r="I49" i="10"/>
  <c r="H49" i="10"/>
  <c r="K48" i="10"/>
  <c r="J48" i="10"/>
  <c r="I48" i="10"/>
  <c r="H48" i="10"/>
  <c r="K47" i="10"/>
  <c r="J47" i="10"/>
  <c r="I47" i="10"/>
  <c r="H47" i="10"/>
  <c r="K45" i="10"/>
  <c r="J45" i="10"/>
  <c r="I45" i="10"/>
  <c r="H45" i="10"/>
  <c r="K44" i="10"/>
  <c r="J44" i="10"/>
  <c r="I44" i="10"/>
  <c r="H44" i="10"/>
  <c r="AF3" i="14" l="1"/>
  <c r="AE2" i="14"/>
  <c r="H3" i="9"/>
  <c r="AG3" i="14" l="1"/>
  <c r="AF2" i="14"/>
  <c r="H47" i="8"/>
  <c r="I8" i="11"/>
  <c r="J8" i="11"/>
  <c r="K8" i="11"/>
  <c r="AH3" i="14" l="1"/>
  <c r="AG2" i="14"/>
  <c r="AI3" i="14" l="1"/>
  <c r="AH2" i="14"/>
  <c r="M3" i="9"/>
  <c r="N3" i="9"/>
  <c r="O3" i="9"/>
  <c r="P3" i="9"/>
  <c r="Q3" i="9"/>
  <c r="R3" i="9"/>
  <c r="S3" i="9"/>
  <c r="T3" i="9"/>
  <c r="U3" i="9"/>
  <c r="V3" i="9"/>
  <c r="W3" i="9"/>
  <c r="X3" i="9"/>
  <c r="Y3" i="9"/>
  <c r="Z3" i="9"/>
  <c r="AA3" i="9"/>
  <c r="AB3" i="9"/>
  <c r="AC3" i="9"/>
  <c r="AD3" i="9"/>
  <c r="AE3" i="9"/>
  <c r="AF3" i="9"/>
  <c r="AG3" i="9"/>
  <c r="AH3" i="9"/>
  <c r="AI3" i="9"/>
  <c r="AJ3" i="9"/>
  <c r="I3" i="9"/>
  <c r="J3" i="9"/>
  <c r="K3" i="9"/>
  <c r="L3" i="9"/>
  <c r="AI2" i="14" l="1"/>
  <c r="AJ3" i="14"/>
  <c r="AJ2" i="14" l="1"/>
  <c r="AK3" i="14"/>
  <c r="AL3" i="14" l="1"/>
  <c r="AK2" i="14"/>
  <c r="H20" i="4"/>
  <c r="I20" i="4" s="1"/>
  <c r="J20" i="4" s="1"/>
  <c r="K20" i="4" s="1"/>
  <c r="L20" i="4" s="1"/>
  <c r="M20" i="4" s="1"/>
  <c r="N20" i="4" s="1"/>
  <c r="O20" i="4" s="1"/>
  <c r="P20" i="4" s="1"/>
  <c r="Q20" i="4" s="1"/>
  <c r="R20" i="4" s="1"/>
  <c r="S20" i="4" s="1"/>
  <c r="T20" i="4" s="1"/>
  <c r="U20" i="4" s="1"/>
  <c r="V20" i="4" s="1"/>
  <c r="W20" i="4" s="1"/>
  <c r="X20" i="4" s="1"/>
  <c r="Y20" i="4" s="1"/>
  <c r="Z20" i="4" s="1"/>
  <c r="AA20" i="4" s="1"/>
  <c r="AB20" i="4" s="1"/>
  <c r="AC20" i="4" s="1"/>
  <c r="AD20" i="4" s="1"/>
  <c r="AE20" i="4" s="1"/>
  <c r="AF20" i="4" s="1"/>
  <c r="AG20" i="4" s="1"/>
  <c r="AH20" i="4" s="1"/>
  <c r="AI20" i="4" s="1"/>
  <c r="AJ20" i="4" s="1"/>
  <c r="H19" i="4"/>
  <c r="I19" i="4" s="1"/>
  <c r="J19" i="4" s="1"/>
  <c r="K19" i="4" s="1"/>
  <c r="L19" i="4" s="1"/>
  <c r="M19" i="4" s="1"/>
  <c r="N19" i="4" s="1"/>
  <c r="O19" i="4" s="1"/>
  <c r="P19" i="4" s="1"/>
  <c r="Q19" i="4" s="1"/>
  <c r="R19" i="4" s="1"/>
  <c r="S19" i="4" s="1"/>
  <c r="T19" i="4" s="1"/>
  <c r="U19" i="4" s="1"/>
  <c r="V19" i="4" s="1"/>
  <c r="W19" i="4" s="1"/>
  <c r="X19" i="4" s="1"/>
  <c r="Y19" i="4" s="1"/>
  <c r="Z19" i="4" s="1"/>
  <c r="AA19" i="4" s="1"/>
  <c r="AB19" i="4" s="1"/>
  <c r="AC19" i="4" s="1"/>
  <c r="AD19" i="4" s="1"/>
  <c r="AE19" i="4" s="1"/>
  <c r="AF19" i="4" s="1"/>
  <c r="AG19" i="4" s="1"/>
  <c r="AH19" i="4" s="1"/>
  <c r="AI19" i="4" s="1"/>
  <c r="AJ19" i="4" s="1"/>
  <c r="H18" i="4"/>
  <c r="I18" i="4" s="1"/>
  <c r="J18" i="4" s="1"/>
  <c r="K18" i="4" s="1"/>
  <c r="L18" i="4" s="1"/>
  <c r="M18" i="4" s="1"/>
  <c r="N18" i="4" s="1"/>
  <c r="O18" i="4" s="1"/>
  <c r="P18" i="4" s="1"/>
  <c r="Q18" i="4" s="1"/>
  <c r="R18" i="4" s="1"/>
  <c r="S18" i="4" s="1"/>
  <c r="T18" i="4" s="1"/>
  <c r="U18" i="4" s="1"/>
  <c r="V18" i="4" s="1"/>
  <c r="W18" i="4" s="1"/>
  <c r="X18" i="4" s="1"/>
  <c r="Y18" i="4" s="1"/>
  <c r="Z18" i="4" s="1"/>
  <c r="AA18" i="4" s="1"/>
  <c r="AB18" i="4" s="1"/>
  <c r="AC18" i="4" s="1"/>
  <c r="AD18" i="4" s="1"/>
  <c r="AE18" i="4" s="1"/>
  <c r="AF18" i="4" s="1"/>
  <c r="AG18" i="4" s="1"/>
  <c r="AH18" i="4" s="1"/>
  <c r="AI18" i="4" s="1"/>
  <c r="AJ18" i="4" s="1"/>
  <c r="H17" i="4"/>
  <c r="I17" i="4" s="1"/>
  <c r="J17" i="4" s="1"/>
  <c r="K17" i="4" s="1"/>
  <c r="L17" i="4" s="1"/>
  <c r="M17" i="4" s="1"/>
  <c r="N17" i="4" s="1"/>
  <c r="O17" i="4" s="1"/>
  <c r="P17" i="4" s="1"/>
  <c r="Q17" i="4" s="1"/>
  <c r="R17" i="4" s="1"/>
  <c r="S17" i="4" s="1"/>
  <c r="T17" i="4" s="1"/>
  <c r="U17" i="4" s="1"/>
  <c r="V17" i="4" s="1"/>
  <c r="W17" i="4" s="1"/>
  <c r="X17" i="4" s="1"/>
  <c r="Y17" i="4" s="1"/>
  <c r="Z17" i="4" s="1"/>
  <c r="AA17" i="4" s="1"/>
  <c r="AB17" i="4" s="1"/>
  <c r="AC17" i="4" s="1"/>
  <c r="AD17" i="4" s="1"/>
  <c r="AE17" i="4" s="1"/>
  <c r="AF17" i="4" s="1"/>
  <c r="AG17" i="4" s="1"/>
  <c r="AH17" i="4" s="1"/>
  <c r="AI17" i="4" s="1"/>
  <c r="AJ17" i="4" s="1"/>
  <c r="H10" i="4"/>
  <c r="I10" i="4" s="1"/>
  <c r="J10" i="4" s="1"/>
  <c r="K10" i="4" s="1"/>
  <c r="L10" i="4" s="1"/>
  <c r="M10" i="4" s="1"/>
  <c r="N10" i="4" s="1"/>
  <c r="O10" i="4" s="1"/>
  <c r="P10" i="4" s="1"/>
  <c r="Q10" i="4" s="1"/>
  <c r="R10" i="4" s="1"/>
  <c r="S10" i="4" s="1"/>
  <c r="T10" i="4" s="1"/>
  <c r="U10" i="4" s="1"/>
  <c r="V10" i="4" s="1"/>
  <c r="W10" i="4" s="1"/>
  <c r="X10" i="4" s="1"/>
  <c r="Y10" i="4" s="1"/>
  <c r="Z10" i="4" s="1"/>
  <c r="AA10" i="4" s="1"/>
  <c r="AB10" i="4" s="1"/>
  <c r="AC10" i="4" s="1"/>
  <c r="AD10" i="4" s="1"/>
  <c r="AE10" i="4" s="1"/>
  <c r="AF10" i="4" s="1"/>
  <c r="AG10" i="4" s="1"/>
  <c r="AH10" i="4" s="1"/>
  <c r="AI10" i="4" s="1"/>
  <c r="AJ10" i="4" s="1"/>
  <c r="H9" i="4"/>
  <c r="I9" i="4" s="1"/>
  <c r="J9" i="4" s="1"/>
  <c r="K9" i="4" s="1"/>
  <c r="L9" i="4" s="1"/>
  <c r="M9" i="4" s="1"/>
  <c r="N9" i="4" s="1"/>
  <c r="O9" i="4" s="1"/>
  <c r="P9" i="4" s="1"/>
  <c r="Q9" i="4" s="1"/>
  <c r="R9" i="4" s="1"/>
  <c r="S9" i="4" s="1"/>
  <c r="T9" i="4" s="1"/>
  <c r="U9" i="4" s="1"/>
  <c r="V9" i="4" s="1"/>
  <c r="W9" i="4" s="1"/>
  <c r="X9" i="4" s="1"/>
  <c r="Y9" i="4" s="1"/>
  <c r="Z9" i="4" s="1"/>
  <c r="AA9" i="4" s="1"/>
  <c r="AB9" i="4" s="1"/>
  <c r="AC9" i="4" s="1"/>
  <c r="AD9" i="4" s="1"/>
  <c r="AE9" i="4" s="1"/>
  <c r="AF9" i="4" s="1"/>
  <c r="AG9" i="4" s="1"/>
  <c r="AH9" i="4" s="1"/>
  <c r="AI9" i="4" s="1"/>
  <c r="AJ9" i="4" s="1"/>
  <c r="AM3" i="14" l="1"/>
  <c r="AL2" i="14"/>
  <c r="AN3" i="14" l="1"/>
  <c r="AM2" i="14"/>
  <c r="H4" i="3"/>
  <c r="H103" i="3"/>
  <c r="H98" i="3"/>
  <c r="H94" i="3"/>
  <c r="H84" i="3"/>
  <c r="H82" i="3"/>
  <c r="H72" i="3"/>
  <c r="H65" i="3"/>
  <c r="H62" i="3"/>
  <c r="H68" i="3"/>
  <c r="H54" i="3"/>
  <c r="H47" i="3"/>
  <c r="H36" i="3"/>
  <c r="H33" i="3"/>
  <c r="H30" i="3"/>
  <c r="AO3" i="14" l="1"/>
  <c r="AN2" i="14"/>
  <c r="H29" i="3"/>
  <c r="M7" i="4"/>
  <c r="N7" i="4"/>
  <c r="O7" i="4"/>
  <c r="P7" i="4"/>
  <c r="Q7" i="4"/>
  <c r="R7" i="4"/>
  <c r="S7" i="4"/>
  <c r="T7" i="4"/>
  <c r="U7" i="4"/>
  <c r="V7" i="4"/>
  <c r="W7" i="4"/>
  <c r="X7" i="4"/>
  <c r="Y7" i="4"/>
  <c r="Z7" i="4"/>
  <c r="AA7" i="4"/>
  <c r="AB7" i="4"/>
  <c r="AC7" i="4"/>
  <c r="AD7" i="4"/>
  <c r="AE7" i="4"/>
  <c r="AF7" i="4"/>
  <c r="AG7" i="4"/>
  <c r="AH7" i="4"/>
  <c r="AI7" i="4"/>
  <c r="AJ7" i="4"/>
  <c r="L7" i="4"/>
  <c r="J7" i="4"/>
  <c r="K7" i="4"/>
  <c r="I7" i="4"/>
  <c r="H7" i="4"/>
  <c r="AO2" i="14" l="1"/>
  <c r="AP3" i="14"/>
  <c r="N15" i="4"/>
  <c r="O15" i="4"/>
  <c r="P15" i="4"/>
  <c r="Q15" i="4"/>
  <c r="R15" i="4"/>
  <c r="S15" i="4"/>
  <c r="T15" i="4"/>
  <c r="U15" i="4"/>
  <c r="V15" i="4"/>
  <c r="W15" i="4"/>
  <c r="X15" i="4"/>
  <c r="Y15" i="4"/>
  <c r="Z15" i="4"/>
  <c r="AA15" i="4"/>
  <c r="AB15" i="4"/>
  <c r="AC15" i="4"/>
  <c r="AD15" i="4"/>
  <c r="AE15" i="4"/>
  <c r="AF15" i="4"/>
  <c r="AG15" i="4"/>
  <c r="AH15" i="4"/>
  <c r="AI15" i="4"/>
  <c r="AJ15" i="4"/>
  <c r="M15" i="4"/>
  <c r="L15" i="4"/>
  <c r="J15" i="4"/>
  <c r="K15" i="4"/>
  <c r="I15" i="4"/>
  <c r="H15" i="4"/>
  <c r="N11" i="4"/>
  <c r="O11" i="4"/>
  <c r="P11" i="4"/>
  <c r="Q11" i="4"/>
  <c r="R11" i="4"/>
  <c r="S11" i="4"/>
  <c r="T11" i="4"/>
  <c r="U11" i="4"/>
  <c r="V11" i="4"/>
  <c r="W11" i="4"/>
  <c r="X11" i="4"/>
  <c r="Y11" i="4"/>
  <c r="Z11" i="4"/>
  <c r="AA11" i="4"/>
  <c r="AB11" i="4"/>
  <c r="AC11" i="4"/>
  <c r="AD11" i="4"/>
  <c r="AE11" i="4"/>
  <c r="AF11" i="4"/>
  <c r="AG11" i="4"/>
  <c r="AH11" i="4"/>
  <c r="AI11" i="4"/>
  <c r="AJ11" i="4"/>
  <c r="M11" i="4"/>
  <c r="L11" i="4"/>
  <c r="K11" i="4"/>
  <c r="J11" i="4"/>
  <c r="I11" i="4"/>
  <c r="H11" i="4"/>
  <c r="AQ3" i="14" l="1"/>
  <c r="AP2" i="14"/>
  <c r="M4" i="4"/>
  <c r="N4" i="4"/>
  <c r="O4" i="4"/>
  <c r="P4" i="4"/>
  <c r="Q4" i="4"/>
  <c r="R4" i="4"/>
  <c r="S4" i="4"/>
  <c r="T4" i="4"/>
  <c r="U4" i="4"/>
  <c r="V4" i="4"/>
  <c r="W4" i="4"/>
  <c r="X4" i="4"/>
  <c r="Y4" i="4"/>
  <c r="Z4" i="4"/>
  <c r="AA4" i="4"/>
  <c r="AB4" i="4"/>
  <c r="AC4" i="4"/>
  <c r="AD4" i="4"/>
  <c r="AE4" i="4"/>
  <c r="AF4" i="4"/>
  <c r="AG4" i="4"/>
  <c r="AH4" i="4"/>
  <c r="AI4" i="4"/>
  <c r="AJ4" i="4"/>
  <c r="L4" i="4"/>
  <c r="J4" i="4"/>
  <c r="K4" i="4"/>
  <c r="I4" i="4"/>
  <c r="H4" i="4"/>
  <c r="AQ2" i="14" l="1"/>
  <c r="AR3" i="14"/>
  <c r="AR2" i="14" l="1"/>
  <c r="AS3" i="14"/>
  <c r="AJ3" i="6"/>
  <c r="AI3" i="6"/>
  <c r="AH3" i="6"/>
  <c r="AG3" i="6"/>
  <c r="AF3" i="6"/>
  <c r="AE3" i="6"/>
  <c r="AD3" i="6"/>
  <c r="AC3" i="6"/>
  <c r="AB3" i="6"/>
  <c r="AA3" i="6"/>
  <c r="Z3" i="6"/>
  <c r="Y3" i="6"/>
  <c r="X3" i="6"/>
  <c r="W3" i="6"/>
  <c r="V3" i="6"/>
  <c r="U3" i="6"/>
  <c r="T3" i="6"/>
  <c r="S3" i="6"/>
  <c r="R3" i="6"/>
  <c r="Q3" i="6"/>
  <c r="P3" i="6"/>
  <c r="O3" i="6"/>
  <c r="N3" i="6"/>
  <c r="M3" i="6"/>
  <c r="L3" i="6"/>
  <c r="K3" i="6"/>
  <c r="J3" i="6"/>
  <c r="I3" i="6"/>
  <c r="H3" i="6"/>
  <c r="AT3" i="14" l="1"/>
  <c r="AS2" i="14"/>
  <c r="D3" i="2"/>
  <c r="AU3" i="14" l="1"/>
  <c r="AT2" i="14"/>
  <c r="E18" i="11"/>
  <c r="D18" i="11"/>
  <c r="E17" i="11"/>
  <c r="D17" i="11"/>
  <c r="E16" i="11"/>
  <c r="D16" i="11"/>
  <c r="E15" i="11"/>
  <c r="D15" i="11"/>
  <c r="E14" i="11"/>
  <c r="D14" i="11"/>
  <c r="AJ2" i="11"/>
  <c r="AI2" i="11"/>
  <c r="AH2" i="11"/>
  <c r="AG2" i="11"/>
  <c r="AF2" i="11"/>
  <c r="AE2" i="11"/>
  <c r="AD2" i="11"/>
  <c r="AC2" i="11"/>
  <c r="AB2" i="11"/>
  <c r="AA2" i="11"/>
  <c r="Z2" i="11"/>
  <c r="Y2" i="11"/>
  <c r="X2" i="11"/>
  <c r="W2" i="11"/>
  <c r="V2" i="11"/>
  <c r="U2" i="11"/>
  <c r="T2" i="11"/>
  <c r="S2" i="11"/>
  <c r="R2" i="11"/>
  <c r="Q2" i="11"/>
  <c r="P2" i="11"/>
  <c r="O2" i="11"/>
  <c r="N2" i="11"/>
  <c r="M2" i="11"/>
  <c r="L2" i="11"/>
  <c r="K2" i="11"/>
  <c r="J2" i="11"/>
  <c r="I2" i="11"/>
  <c r="H2" i="11"/>
  <c r="E68" i="10"/>
  <c r="D68" i="10"/>
  <c r="E67" i="10"/>
  <c r="D67" i="10"/>
  <c r="E66" i="10"/>
  <c r="D66" i="10"/>
  <c r="E65" i="10"/>
  <c r="D65" i="10"/>
  <c r="E64" i="10"/>
  <c r="D64" i="10"/>
  <c r="H43" i="10"/>
  <c r="H53" i="10" s="1"/>
  <c r="AJ2" i="10"/>
  <c r="AI2" i="10"/>
  <c r="AH2" i="10"/>
  <c r="AG2" i="10"/>
  <c r="AF2" i="10"/>
  <c r="AE2" i="10"/>
  <c r="AD2" i="10"/>
  <c r="AC2" i="10"/>
  <c r="AB2" i="10"/>
  <c r="AA2" i="10"/>
  <c r="Z2" i="10"/>
  <c r="Y2" i="10"/>
  <c r="X2" i="10"/>
  <c r="W2" i="10"/>
  <c r="V2" i="10"/>
  <c r="U2" i="10"/>
  <c r="T2" i="10"/>
  <c r="S2" i="10"/>
  <c r="R2" i="10"/>
  <c r="Q2" i="10"/>
  <c r="P2" i="10"/>
  <c r="O2" i="10"/>
  <c r="N2" i="10"/>
  <c r="M2" i="10"/>
  <c r="L2" i="10"/>
  <c r="K2" i="10"/>
  <c r="J2" i="10"/>
  <c r="I2" i="10"/>
  <c r="H2" i="10"/>
  <c r="E36" i="9"/>
  <c r="D36" i="9"/>
  <c r="E35" i="9"/>
  <c r="D35" i="9"/>
  <c r="E34" i="9"/>
  <c r="D34" i="9"/>
  <c r="E33" i="9"/>
  <c r="D33" i="9"/>
  <c r="E32" i="9"/>
  <c r="D32" i="9"/>
  <c r="AJ2" i="9"/>
  <c r="AI2" i="9"/>
  <c r="AH2" i="9"/>
  <c r="AG2" i="9"/>
  <c r="AF2" i="9"/>
  <c r="AE2" i="9"/>
  <c r="AD2" i="9"/>
  <c r="AC2" i="9"/>
  <c r="AB2" i="9"/>
  <c r="AA2" i="9"/>
  <c r="Z2" i="9"/>
  <c r="Y2" i="9"/>
  <c r="X2" i="9"/>
  <c r="W2" i="9"/>
  <c r="V2" i="9"/>
  <c r="U2" i="9"/>
  <c r="T2" i="9"/>
  <c r="S2" i="9"/>
  <c r="R2" i="9"/>
  <c r="Q2" i="9"/>
  <c r="P2" i="9"/>
  <c r="O2" i="9"/>
  <c r="N2" i="9"/>
  <c r="M2" i="9"/>
  <c r="L2" i="9"/>
  <c r="K2" i="9"/>
  <c r="J2" i="9"/>
  <c r="I2" i="9"/>
  <c r="H2" i="9"/>
  <c r="D97" i="8"/>
  <c r="C97" i="8"/>
  <c r="D96" i="8"/>
  <c r="C96" i="8"/>
  <c r="D95" i="8"/>
  <c r="C95" i="8"/>
  <c r="D94" i="8"/>
  <c r="C94" i="8"/>
  <c r="D93" i="8"/>
  <c r="C93" i="8"/>
  <c r="AJ3" i="8"/>
  <c r="AI3" i="8"/>
  <c r="AH3" i="8"/>
  <c r="AG3" i="8"/>
  <c r="AF3" i="8"/>
  <c r="AE3" i="8"/>
  <c r="AD3" i="8"/>
  <c r="AC3" i="8"/>
  <c r="AB3" i="8"/>
  <c r="AA3" i="8"/>
  <c r="Z3" i="8"/>
  <c r="Y3" i="8"/>
  <c r="X3" i="8"/>
  <c r="W3" i="8"/>
  <c r="V3" i="8"/>
  <c r="U3" i="8"/>
  <c r="T3" i="8"/>
  <c r="S3" i="8"/>
  <c r="R3" i="8"/>
  <c r="Q3" i="8"/>
  <c r="P3" i="8"/>
  <c r="O3" i="8"/>
  <c r="N3" i="8"/>
  <c r="M3" i="8"/>
  <c r="L3" i="8"/>
  <c r="K3" i="8"/>
  <c r="J3" i="8"/>
  <c r="I3" i="8"/>
  <c r="H3" i="8"/>
  <c r="E17" i="6"/>
  <c r="D17" i="6"/>
  <c r="E16" i="6"/>
  <c r="D16" i="6"/>
  <c r="E15" i="6"/>
  <c r="D15" i="6"/>
  <c r="E14" i="6"/>
  <c r="D14" i="6"/>
  <c r="E13" i="6"/>
  <c r="D13" i="6"/>
  <c r="AJ2" i="6"/>
  <c r="AI2" i="6"/>
  <c r="AH2" i="6"/>
  <c r="AG2" i="6"/>
  <c r="AF2" i="6"/>
  <c r="AE2" i="6"/>
  <c r="AD2" i="6"/>
  <c r="AC2" i="6"/>
  <c r="AB2" i="6"/>
  <c r="AA2" i="6"/>
  <c r="Z2" i="6"/>
  <c r="Y2" i="6"/>
  <c r="X2" i="6"/>
  <c r="W2" i="6"/>
  <c r="V2" i="6"/>
  <c r="U2" i="6"/>
  <c r="T2" i="6"/>
  <c r="S2" i="6"/>
  <c r="R2" i="6"/>
  <c r="Q2" i="6"/>
  <c r="P2" i="6"/>
  <c r="O2" i="6"/>
  <c r="N2" i="6"/>
  <c r="M2" i="6"/>
  <c r="L2" i="6"/>
  <c r="K2" i="6"/>
  <c r="J2" i="6"/>
  <c r="I2" i="6"/>
  <c r="H2" i="6"/>
  <c r="E68" i="5"/>
  <c r="D68" i="5"/>
  <c r="E67" i="5"/>
  <c r="D67" i="5"/>
  <c r="E66" i="5"/>
  <c r="D66" i="5"/>
  <c r="E65" i="5"/>
  <c r="D65" i="5"/>
  <c r="E64" i="5"/>
  <c r="D64" i="5"/>
  <c r="AJ2" i="5"/>
  <c r="AI2" i="5"/>
  <c r="AH2" i="5"/>
  <c r="AG2" i="5"/>
  <c r="AF2" i="5"/>
  <c r="AE2" i="5"/>
  <c r="AD2" i="5"/>
  <c r="AC2" i="5"/>
  <c r="AB2" i="5"/>
  <c r="AA2" i="5"/>
  <c r="Z2" i="5"/>
  <c r="Y2" i="5"/>
  <c r="X2" i="5"/>
  <c r="W2" i="5"/>
  <c r="V2" i="5"/>
  <c r="U2" i="5"/>
  <c r="T2" i="5"/>
  <c r="S2" i="5"/>
  <c r="R2" i="5"/>
  <c r="Q2" i="5"/>
  <c r="P2" i="5"/>
  <c r="O2" i="5"/>
  <c r="N2" i="5"/>
  <c r="M2" i="5"/>
  <c r="L2" i="5"/>
  <c r="K2" i="5"/>
  <c r="J2" i="5"/>
  <c r="I2" i="5"/>
  <c r="H2" i="5"/>
  <c r="E36" i="4"/>
  <c r="D36" i="4"/>
  <c r="E35" i="4"/>
  <c r="D35" i="4"/>
  <c r="E34" i="4"/>
  <c r="D34" i="4"/>
  <c r="E33" i="4"/>
  <c r="D33" i="4"/>
  <c r="E32" i="4"/>
  <c r="D32" i="4"/>
  <c r="AJ2" i="4"/>
  <c r="AI2" i="4"/>
  <c r="AH2" i="4"/>
  <c r="AG2" i="4"/>
  <c r="AF2" i="4"/>
  <c r="AE2" i="4"/>
  <c r="AD2" i="4"/>
  <c r="AC2" i="4"/>
  <c r="AB2" i="4"/>
  <c r="AA2" i="4"/>
  <c r="Z2" i="4"/>
  <c r="Y2" i="4"/>
  <c r="X2" i="4"/>
  <c r="W2" i="4"/>
  <c r="V2" i="4"/>
  <c r="U2" i="4"/>
  <c r="T2" i="4"/>
  <c r="S2" i="4"/>
  <c r="R2" i="4"/>
  <c r="Q2" i="4"/>
  <c r="P2" i="4"/>
  <c r="O2" i="4"/>
  <c r="N2" i="4"/>
  <c r="M2" i="4"/>
  <c r="L2" i="4"/>
  <c r="K2" i="4"/>
  <c r="J2" i="4"/>
  <c r="I2" i="4"/>
  <c r="H2" i="4"/>
  <c r="I104" i="2"/>
  <c r="I103" i="2"/>
  <c r="I102" i="2"/>
  <c r="I101" i="2"/>
  <c r="I100" i="2"/>
  <c r="G22" i="2"/>
  <c r="F22" i="2"/>
  <c r="E22" i="2"/>
  <c r="D7" i="2"/>
  <c r="E131" i="3"/>
  <c r="E135" i="3"/>
  <c r="E134" i="3"/>
  <c r="E133" i="3"/>
  <c r="E132" i="3"/>
  <c r="I127" i="3"/>
  <c r="H127" i="3"/>
  <c r="I4" i="3"/>
  <c r="AJ8" i="11"/>
  <c r="AF22" i="2" s="1"/>
  <c r="AI8" i="11"/>
  <c r="AE22" i="2" s="1"/>
  <c r="AH8" i="11"/>
  <c r="AD22" i="2" s="1"/>
  <c r="AG8" i="11"/>
  <c r="AC22" i="2" s="1"/>
  <c r="AF8" i="11"/>
  <c r="AB22" i="2" s="1"/>
  <c r="AE8" i="11"/>
  <c r="AA22" i="2" s="1"/>
  <c r="AD8" i="11"/>
  <c r="Z22" i="2" s="1"/>
  <c r="AC8" i="11"/>
  <c r="Y22" i="2" s="1"/>
  <c r="AB8" i="11"/>
  <c r="X22" i="2" s="1"/>
  <c r="AA8" i="11"/>
  <c r="W22" i="2" s="1"/>
  <c r="Z8" i="11"/>
  <c r="V22" i="2" s="1"/>
  <c r="Y8" i="11"/>
  <c r="U22" i="2" s="1"/>
  <c r="X8" i="11"/>
  <c r="T22" i="2" s="1"/>
  <c r="W8" i="11"/>
  <c r="S22" i="2" s="1"/>
  <c r="V8" i="11"/>
  <c r="R22" i="2" s="1"/>
  <c r="U8" i="11"/>
  <c r="Q22" i="2" s="1"/>
  <c r="T8" i="11"/>
  <c r="P22" i="2" s="1"/>
  <c r="S8" i="11"/>
  <c r="O22" i="2" s="1"/>
  <c r="R8" i="11"/>
  <c r="N22" i="2" s="1"/>
  <c r="Q8" i="11"/>
  <c r="M22" i="2" s="1"/>
  <c r="P8" i="11"/>
  <c r="L22" i="2" s="1"/>
  <c r="O8" i="11"/>
  <c r="K22" i="2" s="1"/>
  <c r="N8" i="11"/>
  <c r="J22" i="2" s="1"/>
  <c r="M8" i="11"/>
  <c r="I22" i="2" s="1"/>
  <c r="L8" i="11"/>
  <c r="H22" i="2" s="1"/>
  <c r="H8" i="11"/>
  <c r="D22" i="2" s="1"/>
  <c r="X60" i="10"/>
  <c r="W60" i="10"/>
  <c r="V60" i="10"/>
  <c r="U60" i="10"/>
  <c r="T60" i="10"/>
  <c r="S60" i="10"/>
  <c r="R60" i="10"/>
  <c r="Q60" i="10"/>
  <c r="P60" i="10"/>
  <c r="O60" i="10"/>
  <c r="N60" i="10"/>
  <c r="M60" i="10"/>
  <c r="L60" i="10"/>
  <c r="K60" i="10"/>
  <c r="J60" i="10"/>
  <c r="I60" i="10"/>
  <c r="H60" i="10"/>
  <c r="AJ58" i="10"/>
  <c r="AI58" i="10"/>
  <c r="AH58" i="10"/>
  <c r="AG58" i="10"/>
  <c r="AF58" i="10"/>
  <c r="AE58" i="10"/>
  <c r="AD58" i="10"/>
  <c r="AC58" i="10"/>
  <c r="AB58" i="10"/>
  <c r="AA58" i="10"/>
  <c r="Z58" i="10"/>
  <c r="Y58" i="10"/>
  <c r="X58" i="10"/>
  <c r="W58" i="10"/>
  <c r="V58" i="10"/>
  <c r="U58" i="10"/>
  <c r="T58" i="10"/>
  <c r="S58" i="10"/>
  <c r="R58" i="10"/>
  <c r="Q58" i="10"/>
  <c r="P58" i="10"/>
  <c r="O58" i="10"/>
  <c r="N58" i="10"/>
  <c r="M58" i="10"/>
  <c r="L58" i="10"/>
  <c r="K58" i="10"/>
  <c r="J58" i="10"/>
  <c r="I58" i="10"/>
  <c r="H58" i="10"/>
  <c r="AJ89" i="8"/>
  <c r="AJ36" i="10" s="1"/>
  <c r="AI89" i="8"/>
  <c r="AI36" i="10" s="1"/>
  <c r="AH89" i="8"/>
  <c r="AH36" i="10" s="1"/>
  <c r="AG89" i="8"/>
  <c r="AG36" i="10" s="1"/>
  <c r="AF89" i="8"/>
  <c r="AF36" i="10" s="1"/>
  <c r="AE89" i="8"/>
  <c r="AE36" i="10" s="1"/>
  <c r="AD89" i="8"/>
  <c r="AD36" i="10" s="1"/>
  <c r="AC89" i="8"/>
  <c r="AC36" i="10" s="1"/>
  <c r="AB89" i="8"/>
  <c r="AB36" i="10" s="1"/>
  <c r="AA89" i="8"/>
  <c r="AA36" i="10" s="1"/>
  <c r="Z89" i="8"/>
  <c r="Z36" i="10" s="1"/>
  <c r="Y89" i="8"/>
  <c r="Y36" i="10" s="1"/>
  <c r="X89" i="8"/>
  <c r="X36" i="10" s="1"/>
  <c r="W89" i="8"/>
  <c r="W36" i="10" s="1"/>
  <c r="V89" i="8"/>
  <c r="V36" i="10" s="1"/>
  <c r="U89" i="8"/>
  <c r="U36" i="10" s="1"/>
  <c r="T89" i="8"/>
  <c r="T36" i="10" s="1"/>
  <c r="S89" i="8"/>
  <c r="S36" i="10" s="1"/>
  <c r="R89" i="8"/>
  <c r="R36" i="10" s="1"/>
  <c r="Q89" i="8"/>
  <c r="Q36" i="10" s="1"/>
  <c r="P89" i="8"/>
  <c r="P36" i="10" s="1"/>
  <c r="O89" i="8"/>
  <c r="O36" i="10" s="1"/>
  <c r="N89" i="8"/>
  <c r="N36" i="10" s="1"/>
  <c r="M89" i="8"/>
  <c r="M36" i="10" s="1"/>
  <c r="L89" i="8"/>
  <c r="L36" i="10" s="1"/>
  <c r="K89" i="8"/>
  <c r="K36" i="10" s="1"/>
  <c r="J89" i="8"/>
  <c r="J36" i="10" s="1"/>
  <c r="I89" i="8"/>
  <c r="I36" i="10" s="1"/>
  <c r="H89" i="8"/>
  <c r="H36" i="10" s="1"/>
  <c r="AJ86" i="8"/>
  <c r="AJ35" i="10" s="1"/>
  <c r="AI86" i="8"/>
  <c r="AI35" i="10" s="1"/>
  <c r="AH86" i="8"/>
  <c r="AH35" i="10" s="1"/>
  <c r="AG86" i="8"/>
  <c r="AG35" i="10" s="1"/>
  <c r="AF86" i="8"/>
  <c r="AF35" i="10" s="1"/>
  <c r="AE86" i="8"/>
  <c r="AE35" i="10" s="1"/>
  <c r="AD86" i="8"/>
  <c r="AD35" i="10" s="1"/>
  <c r="AC86" i="8"/>
  <c r="AC35" i="10" s="1"/>
  <c r="AB86" i="8"/>
  <c r="AB35" i="10" s="1"/>
  <c r="AA86" i="8"/>
  <c r="AA35" i="10" s="1"/>
  <c r="Z86" i="8"/>
  <c r="Z35" i="10" s="1"/>
  <c r="Y86" i="8"/>
  <c r="Y35" i="10" s="1"/>
  <c r="X86" i="8"/>
  <c r="X35" i="10" s="1"/>
  <c r="W86" i="8"/>
  <c r="W35" i="10" s="1"/>
  <c r="V86" i="8"/>
  <c r="V35" i="10" s="1"/>
  <c r="U86" i="8"/>
  <c r="U35" i="10" s="1"/>
  <c r="T86" i="8"/>
  <c r="T35" i="10" s="1"/>
  <c r="S86" i="8"/>
  <c r="S35" i="10" s="1"/>
  <c r="R86" i="8"/>
  <c r="R35" i="10" s="1"/>
  <c r="Q86" i="8"/>
  <c r="Q35" i="10" s="1"/>
  <c r="P86" i="8"/>
  <c r="P35" i="10" s="1"/>
  <c r="O86" i="8"/>
  <c r="O35" i="10" s="1"/>
  <c r="N86" i="8"/>
  <c r="N35" i="10" s="1"/>
  <c r="M86" i="8"/>
  <c r="M35" i="10" s="1"/>
  <c r="L86" i="8"/>
  <c r="L35" i="10" s="1"/>
  <c r="K86" i="8"/>
  <c r="K35" i="10" s="1"/>
  <c r="J86" i="8"/>
  <c r="J35" i="10" s="1"/>
  <c r="I86" i="8"/>
  <c r="I35" i="10" s="1"/>
  <c r="H86" i="8"/>
  <c r="H35" i="10" s="1"/>
  <c r="AJ83" i="8"/>
  <c r="AJ34" i="10" s="1"/>
  <c r="AI83" i="8"/>
  <c r="AI34" i="10" s="1"/>
  <c r="AH83" i="8"/>
  <c r="AH34" i="10" s="1"/>
  <c r="AG83" i="8"/>
  <c r="AG34" i="10" s="1"/>
  <c r="AF83" i="8"/>
  <c r="AF34" i="10" s="1"/>
  <c r="AE83" i="8"/>
  <c r="AE34" i="10" s="1"/>
  <c r="AD83" i="8"/>
  <c r="AD34" i="10" s="1"/>
  <c r="AC83" i="8"/>
  <c r="AC34" i="10" s="1"/>
  <c r="AB83" i="8"/>
  <c r="AB34" i="10" s="1"/>
  <c r="AA83" i="8"/>
  <c r="AA34" i="10" s="1"/>
  <c r="Z83" i="8"/>
  <c r="Z34" i="10" s="1"/>
  <c r="Y83" i="8"/>
  <c r="Y34" i="10" s="1"/>
  <c r="X83" i="8"/>
  <c r="X34" i="10" s="1"/>
  <c r="W83" i="8"/>
  <c r="W34" i="10" s="1"/>
  <c r="V83" i="8"/>
  <c r="V34" i="10" s="1"/>
  <c r="U83" i="8"/>
  <c r="U34" i="10" s="1"/>
  <c r="T83" i="8"/>
  <c r="T34" i="10" s="1"/>
  <c r="S83" i="8"/>
  <c r="S34" i="10" s="1"/>
  <c r="R83" i="8"/>
  <c r="R34" i="10" s="1"/>
  <c r="Q83" i="8"/>
  <c r="Q34" i="10" s="1"/>
  <c r="P83" i="8"/>
  <c r="P34" i="10" s="1"/>
  <c r="O83" i="8"/>
  <c r="O34" i="10" s="1"/>
  <c r="N83" i="8"/>
  <c r="N34" i="10" s="1"/>
  <c r="M83" i="8"/>
  <c r="M34" i="10" s="1"/>
  <c r="L83" i="8"/>
  <c r="L34" i="10" s="1"/>
  <c r="K83" i="8"/>
  <c r="K34" i="10" s="1"/>
  <c r="J83" i="8"/>
  <c r="J34" i="10" s="1"/>
  <c r="I83" i="8"/>
  <c r="I34" i="10" s="1"/>
  <c r="H83" i="8"/>
  <c r="H34" i="10" s="1"/>
  <c r="AJ80" i="8"/>
  <c r="AJ33" i="10" s="1"/>
  <c r="AI80" i="8"/>
  <c r="AI33" i="10" s="1"/>
  <c r="AH80" i="8"/>
  <c r="AH33" i="10" s="1"/>
  <c r="AG80" i="8"/>
  <c r="AG33" i="10" s="1"/>
  <c r="AF80" i="8"/>
  <c r="AF33" i="10" s="1"/>
  <c r="AE80" i="8"/>
  <c r="AE33" i="10" s="1"/>
  <c r="AD80" i="8"/>
  <c r="AD33" i="10" s="1"/>
  <c r="AC80" i="8"/>
  <c r="AC33" i="10" s="1"/>
  <c r="AB80" i="8"/>
  <c r="AB33" i="10" s="1"/>
  <c r="AA80" i="8"/>
  <c r="AA33" i="10" s="1"/>
  <c r="Z80" i="8"/>
  <c r="Z33" i="10" s="1"/>
  <c r="Y80" i="8"/>
  <c r="Y33" i="10" s="1"/>
  <c r="X80" i="8"/>
  <c r="X33" i="10" s="1"/>
  <c r="W80" i="8"/>
  <c r="W33" i="10" s="1"/>
  <c r="V80" i="8"/>
  <c r="V33" i="10" s="1"/>
  <c r="U80" i="8"/>
  <c r="U33" i="10" s="1"/>
  <c r="T80" i="8"/>
  <c r="T33" i="10" s="1"/>
  <c r="S80" i="8"/>
  <c r="S33" i="10" s="1"/>
  <c r="R80" i="8"/>
  <c r="R33" i="10" s="1"/>
  <c r="Q80" i="8"/>
  <c r="Q33" i="10" s="1"/>
  <c r="P80" i="8"/>
  <c r="P33" i="10" s="1"/>
  <c r="O80" i="8"/>
  <c r="O33" i="10" s="1"/>
  <c r="N80" i="8"/>
  <c r="N33" i="10" s="1"/>
  <c r="M80" i="8"/>
  <c r="M33" i="10" s="1"/>
  <c r="L80" i="8"/>
  <c r="L33" i="10" s="1"/>
  <c r="K80" i="8"/>
  <c r="K33" i="10" s="1"/>
  <c r="J80" i="8"/>
  <c r="J33" i="10" s="1"/>
  <c r="I80" i="8"/>
  <c r="I33" i="10" s="1"/>
  <c r="H80" i="8"/>
  <c r="H33" i="10" s="1"/>
  <c r="AJ77" i="8"/>
  <c r="AJ32" i="10" s="1"/>
  <c r="AI77" i="8"/>
  <c r="AI32" i="10" s="1"/>
  <c r="AH77" i="8"/>
  <c r="AH32" i="10" s="1"/>
  <c r="AG77" i="8"/>
  <c r="AG32" i="10" s="1"/>
  <c r="AF77" i="8"/>
  <c r="AF32" i="10" s="1"/>
  <c r="AE77" i="8"/>
  <c r="AE32" i="10" s="1"/>
  <c r="AD77" i="8"/>
  <c r="AD32" i="10" s="1"/>
  <c r="AC77" i="8"/>
  <c r="AC32" i="10" s="1"/>
  <c r="AB77" i="8"/>
  <c r="AB32" i="10" s="1"/>
  <c r="AA77" i="8"/>
  <c r="AA32" i="10" s="1"/>
  <c r="Z77" i="8"/>
  <c r="Z32" i="10" s="1"/>
  <c r="Y77" i="8"/>
  <c r="Y32" i="10" s="1"/>
  <c r="X77" i="8"/>
  <c r="X32" i="10" s="1"/>
  <c r="W77" i="8"/>
  <c r="W32" i="10" s="1"/>
  <c r="V77" i="8"/>
  <c r="V32" i="10" s="1"/>
  <c r="U77" i="8"/>
  <c r="U32" i="10" s="1"/>
  <c r="T77" i="8"/>
  <c r="T32" i="10" s="1"/>
  <c r="S77" i="8"/>
  <c r="S32" i="10" s="1"/>
  <c r="R77" i="8"/>
  <c r="R32" i="10" s="1"/>
  <c r="Q77" i="8"/>
  <c r="Q32" i="10" s="1"/>
  <c r="P77" i="8"/>
  <c r="P32" i="10" s="1"/>
  <c r="O77" i="8"/>
  <c r="O32" i="10" s="1"/>
  <c r="N77" i="8"/>
  <c r="N32" i="10" s="1"/>
  <c r="M77" i="8"/>
  <c r="M32" i="10" s="1"/>
  <c r="L77" i="8"/>
  <c r="L32" i="10" s="1"/>
  <c r="K77" i="8"/>
  <c r="K32" i="10" s="1"/>
  <c r="J77" i="8"/>
  <c r="J32" i="10" s="1"/>
  <c r="I77" i="8"/>
  <c r="I32" i="10" s="1"/>
  <c r="H77" i="8"/>
  <c r="H32" i="10" s="1"/>
  <c r="AJ74" i="8"/>
  <c r="AJ30" i="10" s="1"/>
  <c r="AI74" i="8"/>
  <c r="AI30" i="10" s="1"/>
  <c r="AH74" i="8"/>
  <c r="AH30" i="10" s="1"/>
  <c r="AG74" i="8"/>
  <c r="AG30" i="10" s="1"/>
  <c r="AF74" i="8"/>
  <c r="AF30" i="10" s="1"/>
  <c r="AE74" i="8"/>
  <c r="AE30" i="10" s="1"/>
  <c r="AD74" i="8"/>
  <c r="AD30" i="10" s="1"/>
  <c r="AC74" i="8"/>
  <c r="AC30" i="10" s="1"/>
  <c r="AB74" i="8"/>
  <c r="AB30" i="10" s="1"/>
  <c r="AA74" i="8"/>
  <c r="AA30" i="10" s="1"/>
  <c r="Z74" i="8"/>
  <c r="Z30" i="10" s="1"/>
  <c r="Y74" i="8"/>
  <c r="Y30" i="10" s="1"/>
  <c r="X74" i="8"/>
  <c r="X30" i="10" s="1"/>
  <c r="W74" i="8"/>
  <c r="W30" i="10" s="1"/>
  <c r="V74" i="8"/>
  <c r="V30" i="10" s="1"/>
  <c r="U74" i="8"/>
  <c r="U30" i="10" s="1"/>
  <c r="T74" i="8"/>
  <c r="T30" i="10" s="1"/>
  <c r="S74" i="8"/>
  <c r="S30" i="10" s="1"/>
  <c r="R74" i="8"/>
  <c r="R30" i="10" s="1"/>
  <c r="Q74" i="8"/>
  <c r="Q30" i="10" s="1"/>
  <c r="P74" i="8"/>
  <c r="P30" i="10" s="1"/>
  <c r="O74" i="8"/>
  <c r="O30" i="10" s="1"/>
  <c r="N74" i="8"/>
  <c r="N30" i="10" s="1"/>
  <c r="M74" i="8"/>
  <c r="M30" i="10" s="1"/>
  <c r="L74" i="8"/>
  <c r="L30" i="10" s="1"/>
  <c r="K74" i="8"/>
  <c r="K30" i="10" s="1"/>
  <c r="J74" i="8"/>
  <c r="J30" i="10" s="1"/>
  <c r="I74" i="8"/>
  <c r="I30" i="10" s="1"/>
  <c r="H74" i="8"/>
  <c r="H30" i="10" s="1"/>
  <c r="AJ71" i="8"/>
  <c r="AI71" i="8"/>
  <c r="AH71" i="8"/>
  <c r="AG71" i="8"/>
  <c r="AF71" i="8"/>
  <c r="AE71" i="8"/>
  <c r="AD71" i="8"/>
  <c r="AC71" i="8"/>
  <c r="AB71" i="8"/>
  <c r="AA71" i="8"/>
  <c r="Z71" i="8"/>
  <c r="Y71" i="8"/>
  <c r="X71" i="8"/>
  <c r="W71" i="8"/>
  <c r="V71" i="8"/>
  <c r="U71" i="8"/>
  <c r="T71" i="8"/>
  <c r="S71" i="8"/>
  <c r="R71" i="8"/>
  <c r="Q71" i="8"/>
  <c r="P71" i="8"/>
  <c r="O71" i="8"/>
  <c r="N71" i="8"/>
  <c r="M71" i="8"/>
  <c r="L71" i="8"/>
  <c r="K71" i="8"/>
  <c r="K6" i="10" s="1"/>
  <c r="J71" i="8"/>
  <c r="J6" i="10" s="1"/>
  <c r="I71" i="8"/>
  <c r="I6" i="10" s="1"/>
  <c r="H71" i="8"/>
  <c r="AJ67" i="8"/>
  <c r="AI67" i="8"/>
  <c r="AH67" i="8"/>
  <c r="AG67" i="8"/>
  <c r="AF67" i="8"/>
  <c r="AE67" i="8"/>
  <c r="AD67" i="8"/>
  <c r="AC67" i="8"/>
  <c r="AB67" i="8"/>
  <c r="AA67" i="8"/>
  <c r="Z67" i="8"/>
  <c r="Y67" i="8"/>
  <c r="X67" i="8"/>
  <c r="W67" i="8"/>
  <c r="V67" i="8"/>
  <c r="U67" i="8"/>
  <c r="T67" i="8"/>
  <c r="S67" i="8"/>
  <c r="R67" i="8"/>
  <c r="Q67" i="8"/>
  <c r="P67" i="8"/>
  <c r="O67" i="8"/>
  <c r="N67" i="8"/>
  <c r="M67" i="8"/>
  <c r="L67" i="8"/>
  <c r="K67" i="8"/>
  <c r="K5" i="10" s="1"/>
  <c r="J67" i="8"/>
  <c r="I67" i="8"/>
  <c r="H67" i="8"/>
  <c r="H5" i="10" s="1"/>
  <c r="AJ64" i="8"/>
  <c r="AJ4" i="10" s="1"/>
  <c r="AI64" i="8"/>
  <c r="AI4" i="10" s="1"/>
  <c r="AH64" i="8"/>
  <c r="AH4" i="10" s="1"/>
  <c r="AG64" i="8"/>
  <c r="AG4" i="10" s="1"/>
  <c r="AF64" i="8"/>
  <c r="AF4" i="10" s="1"/>
  <c r="AE64" i="8"/>
  <c r="AD64" i="8"/>
  <c r="AD4" i="10" s="1"/>
  <c r="AC64" i="8"/>
  <c r="AC4" i="10" s="1"/>
  <c r="AB64" i="8"/>
  <c r="AB4" i="10" s="1"/>
  <c r="AA64" i="8"/>
  <c r="AA4" i="10" s="1"/>
  <c r="Z64" i="8"/>
  <c r="Z4" i="10" s="1"/>
  <c r="Y64" i="8"/>
  <c r="Y4" i="10" s="1"/>
  <c r="X64" i="8"/>
  <c r="X4" i="10" s="1"/>
  <c r="W64" i="8"/>
  <c r="W4" i="10" s="1"/>
  <c r="V64" i="8"/>
  <c r="V4" i="10" s="1"/>
  <c r="U64" i="8"/>
  <c r="U4" i="10" s="1"/>
  <c r="T64" i="8"/>
  <c r="T4" i="10" s="1"/>
  <c r="S64" i="8"/>
  <c r="S4" i="10" s="1"/>
  <c r="R64" i="8"/>
  <c r="R4" i="10" s="1"/>
  <c r="Q64" i="8"/>
  <c r="Q4" i="10" s="1"/>
  <c r="P64" i="8"/>
  <c r="P4" i="10" s="1"/>
  <c r="O64" i="8"/>
  <c r="N64" i="8"/>
  <c r="N4" i="10" s="1"/>
  <c r="M64" i="8"/>
  <c r="M4" i="10" s="1"/>
  <c r="L64" i="8"/>
  <c r="L4" i="10" s="1"/>
  <c r="K64" i="8"/>
  <c r="J64" i="8"/>
  <c r="J4" i="10" s="1"/>
  <c r="I64" i="8"/>
  <c r="I4" i="10" s="1"/>
  <c r="H64" i="8"/>
  <c r="H4" i="10" s="1"/>
  <c r="AJ61" i="8"/>
  <c r="AI61" i="8"/>
  <c r="AI3" i="10" s="1"/>
  <c r="AH61" i="8"/>
  <c r="AH3" i="10" s="1"/>
  <c r="AG61" i="8"/>
  <c r="AG3" i="10" s="1"/>
  <c r="AF61" i="8"/>
  <c r="AE61" i="8"/>
  <c r="AE3" i="10" s="1"/>
  <c r="AD61" i="8"/>
  <c r="AD3" i="10" s="1"/>
  <c r="AC61" i="8"/>
  <c r="AC3" i="10" s="1"/>
  <c r="AB61" i="8"/>
  <c r="AA61" i="8"/>
  <c r="AA3" i="10" s="1"/>
  <c r="Z61" i="8"/>
  <c r="Z3" i="10" s="1"/>
  <c r="Y61" i="8"/>
  <c r="Y3" i="10" s="1"/>
  <c r="X61" i="8"/>
  <c r="W61" i="8"/>
  <c r="W3" i="10" s="1"/>
  <c r="V61" i="8"/>
  <c r="V3" i="10" s="1"/>
  <c r="U61" i="8"/>
  <c r="U3" i="10" s="1"/>
  <c r="T61" i="8"/>
  <c r="S61" i="8"/>
  <c r="S3" i="10" s="1"/>
  <c r="R61" i="8"/>
  <c r="R3" i="10" s="1"/>
  <c r="Q61" i="8"/>
  <c r="Q3" i="10" s="1"/>
  <c r="P61" i="8"/>
  <c r="P3" i="10" s="1"/>
  <c r="O61" i="8"/>
  <c r="O3" i="10" s="1"/>
  <c r="N61" i="8"/>
  <c r="N3" i="10" s="1"/>
  <c r="M61" i="8"/>
  <c r="M3" i="10" s="1"/>
  <c r="L61" i="8"/>
  <c r="L3" i="10" s="1"/>
  <c r="K61" i="8"/>
  <c r="K3" i="10" s="1"/>
  <c r="J61" i="8"/>
  <c r="J3" i="10" s="1"/>
  <c r="I61" i="8"/>
  <c r="I3" i="10" s="1"/>
  <c r="H61" i="8"/>
  <c r="AJ57" i="8"/>
  <c r="AJ28" i="9" s="1"/>
  <c r="AI57" i="8"/>
  <c r="AI28" i="9" s="1"/>
  <c r="AH57" i="8"/>
  <c r="AH28" i="9" s="1"/>
  <c r="AG57" i="8"/>
  <c r="AG28" i="9" s="1"/>
  <c r="AF57" i="8"/>
  <c r="AF28" i="9" s="1"/>
  <c r="AE57" i="8"/>
  <c r="AE28" i="9" s="1"/>
  <c r="AD57" i="8"/>
  <c r="AD28" i="9" s="1"/>
  <c r="AC57" i="8"/>
  <c r="AC28" i="9" s="1"/>
  <c r="AB57" i="8"/>
  <c r="AB28" i="9" s="1"/>
  <c r="AA57" i="8"/>
  <c r="AA28" i="9" s="1"/>
  <c r="Z57" i="8"/>
  <c r="Z28" i="9" s="1"/>
  <c r="Y57" i="8"/>
  <c r="Y28" i="9" s="1"/>
  <c r="X57" i="8"/>
  <c r="X28" i="9" s="1"/>
  <c r="W57" i="8"/>
  <c r="W28" i="9" s="1"/>
  <c r="V57" i="8"/>
  <c r="V28" i="9" s="1"/>
  <c r="U57" i="8"/>
  <c r="U28" i="9" s="1"/>
  <c r="T57" i="8"/>
  <c r="T28" i="9" s="1"/>
  <c r="S57" i="8"/>
  <c r="S28" i="9" s="1"/>
  <c r="R57" i="8"/>
  <c r="R28" i="9" s="1"/>
  <c r="Q57" i="8"/>
  <c r="Q28" i="9" s="1"/>
  <c r="P57" i="8"/>
  <c r="P28" i="9" s="1"/>
  <c r="O57" i="8"/>
  <c r="O28" i="9" s="1"/>
  <c r="N57" i="8"/>
  <c r="N28" i="9" s="1"/>
  <c r="M57" i="8"/>
  <c r="M28" i="9" s="1"/>
  <c r="L28" i="9"/>
  <c r="K57" i="8"/>
  <c r="K28" i="9" s="1"/>
  <c r="J57" i="8"/>
  <c r="I57" i="8"/>
  <c r="I28" i="9" s="1"/>
  <c r="H57" i="8"/>
  <c r="H28" i="9" s="1"/>
  <c r="AJ54" i="8"/>
  <c r="AI54" i="8"/>
  <c r="AH54" i="8"/>
  <c r="AG54" i="8"/>
  <c r="AF54" i="8"/>
  <c r="AE54" i="8"/>
  <c r="AD54" i="8"/>
  <c r="AC54" i="8"/>
  <c r="AB54" i="8"/>
  <c r="AA54" i="8"/>
  <c r="Z54" i="8"/>
  <c r="Y54" i="8"/>
  <c r="X54" i="8"/>
  <c r="W54" i="8"/>
  <c r="V54" i="8"/>
  <c r="U54" i="8"/>
  <c r="T54" i="8"/>
  <c r="S54" i="8"/>
  <c r="R54" i="8"/>
  <c r="Q54" i="8"/>
  <c r="P54" i="8"/>
  <c r="O54" i="8"/>
  <c r="N54" i="8"/>
  <c r="M54" i="8"/>
  <c r="L54" i="8"/>
  <c r="K54" i="8"/>
  <c r="J54" i="8"/>
  <c r="I54" i="8"/>
  <c r="H54" i="8"/>
  <c r="AJ50" i="8"/>
  <c r="AJ31" i="10" s="1"/>
  <c r="AI50" i="8"/>
  <c r="AI31" i="10" s="1"/>
  <c r="AH50" i="8"/>
  <c r="AH31" i="10" s="1"/>
  <c r="AG50" i="8"/>
  <c r="AG31" i="10" s="1"/>
  <c r="AF50" i="8"/>
  <c r="AF31" i="10" s="1"/>
  <c r="AE50" i="8"/>
  <c r="AE31" i="10" s="1"/>
  <c r="AD50" i="8"/>
  <c r="AD31" i="10" s="1"/>
  <c r="AC50" i="8"/>
  <c r="AC31" i="10" s="1"/>
  <c r="AB50" i="8"/>
  <c r="AA50" i="8"/>
  <c r="AA31" i="10" s="1"/>
  <c r="Z50" i="8"/>
  <c r="Z31" i="10" s="1"/>
  <c r="Y50" i="8"/>
  <c r="Y31" i="10" s="1"/>
  <c r="X50" i="8"/>
  <c r="X31" i="10" s="1"/>
  <c r="W50" i="8"/>
  <c r="W31" i="10" s="1"/>
  <c r="V50" i="8"/>
  <c r="V31" i="10" s="1"/>
  <c r="U50" i="8"/>
  <c r="U31" i="10" s="1"/>
  <c r="T50" i="8"/>
  <c r="T31" i="10" s="1"/>
  <c r="S50" i="8"/>
  <c r="S31" i="10" s="1"/>
  <c r="R50" i="8"/>
  <c r="R31" i="10" s="1"/>
  <c r="Q50" i="8"/>
  <c r="Q31" i="10" s="1"/>
  <c r="P50" i="8"/>
  <c r="O50" i="8"/>
  <c r="N50" i="8"/>
  <c r="N31" i="10" s="1"/>
  <c r="M50" i="8"/>
  <c r="M31" i="10" s="1"/>
  <c r="L50" i="8"/>
  <c r="L31" i="10" s="1"/>
  <c r="K50" i="8"/>
  <c r="K31" i="10" s="1"/>
  <c r="J50" i="8"/>
  <c r="J31" i="10" s="1"/>
  <c r="I50" i="8"/>
  <c r="I31" i="10" s="1"/>
  <c r="H50" i="8"/>
  <c r="H31" i="10" s="1"/>
  <c r="AJ47" i="8"/>
  <c r="AI47" i="8"/>
  <c r="AI37" i="10" s="1"/>
  <c r="AH47" i="8"/>
  <c r="AG47" i="8"/>
  <c r="AG37" i="10" s="1"/>
  <c r="AF47" i="8"/>
  <c r="AF37" i="10" s="1"/>
  <c r="AE47" i="8"/>
  <c r="AE37" i="10" s="1"/>
  <c r="AD47" i="8"/>
  <c r="AC47" i="8"/>
  <c r="AC37" i="10" s="1"/>
  <c r="AB47" i="8"/>
  <c r="AB37" i="10" s="1"/>
  <c r="AA47" i="8"/>
  <c r="AA37" i="10" s="1"/>
  <c r="Z47" i="8"/>
  <c r="Y47" i="8"/>
  <c r="Y37" i="10" s="1"/>
  <c r="X47" i="8"/>
  <c r="X37" i="10" s="1"/>
  <c r="W47" i="8"/>
  <c r="W37" i="10" s="1"/>
  <c r="V47" i="8"/>
  <c r="U47" i="8"/>
  <c r="U37" i="10" s="1"/>
  <c r="T47" i="8"/>
  <c r="T37" i="10" s="1"/>
  <c r="S47" i="8"/>
  <c r="S37" i="10" s="1"/>
  <c r="R47" i="8"/>
  <c r="Q47" i="8"/>
  <c r="Q37" i="10" s="1"/>
  <c r="P47" i="8"/>
  <c r="P37" i="10" s="1"/>
  <c r="O47" i="8"/>
  <c r="O37" i="10" s="1"/>
  <c r="N47" i="8"/>
  <c r="N37" i="10" s="1"/>
  <c r="M47" i="8"/>
  <c r="M37" i="10" s="1"/>
  <c r="L47" i="8"/>
  <c r="L37" i="10" s="1"/>
  <c r="K47" i="8"/>
  <c r="K37" i="10" s="1"/>
  <c r="J47" i="8"/>
  <c r="I47" i="8"/>
  <c r="I37" i="10" s="1"/>
  <c r="H37" i="10"/>
  <c r="B46" i="8"/>
  <c r="AJ31" i="8"/>
  <c r="AJ17" i="9" s="1"/>
  <c r="AI31" i="8"/>
  <c r="AI17" i="9" s="1"/>
  <c r="AH31" i="8"/>
  <c r="AG31" i="8"/>
  <c r="AF31" i="8"/>
  <c r="AE31" i="8"/>
  <c r="AD31" i="8"/>
  <c r="AC31" i="8"/>
  <c r="AB31" i="8"/>
  <c r="AB17" i="9" s="1"/>
  <c r="AA31" i="8"/>
  <c r="Z31" i="8"/>
  <c r="Y31" i="8"/>
  <c r="X31" i="8"/>
  <c r="W31" i="8"/>
  <c r="V31" i="8"/>
  <c r="U31" i="8"/>
  <c r="T31" i="8"/>
  <c r="S31" i="8"/>
  <c r="R31" i="8"/>
  <c r="Q31" i="8"/>
  <c r="P31" i="8"/>
  <c r="O31" i="8"/>
  <c r="N31" i="8"/>
  <c r="M31" i="8"/>
  <c r="L31" i="8"/>
  <c r="K31" i="8"/>
  <c r="K17" i="9" s="1"/>
  <c r="J31" i="8"/>
  <c r="I31" i="8"/>
  <c r="I17" i="9" s="1"/>
  <c r="H31" i="8"/>
  <c r="AJ28" i="8"/>
  <c r="AI28" i="8"/>
  <c r="AH28" i="8"/>
  <c r="AG28" i="8"/>
  <c r="AF28" i="8"/>
  <c r="AE28" i="8"/>
  <c r="AD28" i="8"/>
  <c r="AC28" i="8"/>
  <c r="AB28" i="8"/>
  <c r="AA28" i="8"/>
  <c r="Z28" i="8"/>
  <c r="Y28" i="8"/>
  <c r="X28" i="8"/>
  <c r="W28" i="8"/>
  <c r="V28" i="8"/>
  <c r="U28" i="8"/>
  <c r="T28" i="8"/>
  <c r="S28" i="8"/>
  <c r="R28" i="8"/>
  <c r="Q28" i="8"/>
  <c r="P28" i="8"/>
  <c r="O28" i="8"/>
  <c r="N28" i="8"/>
  <c r="M28" i="8"/>
  <c r="L28" i="8"/>
  <c r="K28" i="8"/>
  <c r="J28" i="8"/>
  <c r="I28" i="8"/>
  <c r="H28" i="8"/>
  <c r="AJ21" i="8"/>
  <c r="AI21" i="8"/>
  <c r="AH21" i="8"/>
  <c r="AG21" i="8"/>
  <c r="AF21" i="8"/>
  <c r="AE21" i="8"/>
  <c r="AD21" i="8"/>
  <c r="AC21" i="8"/>
  <c r="AB21" i="8"/>
  <c r="AA21" i="8"/>
  <c r="Z21" i="8"/>
  <c r="Y21" i="8"/>
  <c r="X21" i="8"/>
  <c r="W21" i="8"/>
  <c r="V21" i="8"/>
  <c r="U21" i="8"/>
  <c r="T21" i="8"/>
  <c r="S21" i="8"/>
  <c r="R21" i="8"/>
  <c r="Q21" i="8"/>
  <c r="P21" i="8"/>
  <c r="O21" i="8"/>
  <c r="N21" i="8"/>
  <c r="M21" i="8"/>
  <c r="L21" i="8"/>
  <c r="K21" i="8"/>
  <c r="J21" i="8"/>
  <c r="I21" i="8"/>
  <c r="H21" i="8"/>
  <c r="AJ18" i="8"/>
  <c r="AJ8" i="9" s="1"/>
  <c r="AI18" i="8"/>
  <c r="AI8" i="9" s="1"/>
  <c r="AH18" i="8"/>
  <c r="AH8" i="9" s="1"/>
  <c r="AG18" i="8"/>
  <c r="AG8" i="9" s="1"/>
  <c r="AF18" i="8"/>
  <c r="AF8" i="9" s="1"/>
  <c r="AE18" i="8"/>
  <c r="AE8" i="9" s="1"/>
  <c r="AD18" i="8"/>
  <c r="AD8" i="9" s="1"/>
  <c r="AC18" i="8"/>
  <c r="AC8" i="9" s="1"/>
  <c r="AB18" i="8"/>
  <c r="AB8" i="9" s="1"/>
  <c r="AA18" i="8"/>
  <c r="AA8" i="9" s="1"/>
  <c r="Z18" i="8"/>
  <c r="Z8" i="9" s="1"/>
  <c r="Y18" i="8"/>
  <c r="Y8" i="9" s="1"/>
  <c r="X18" i="8"/>
  <c r="X8" i="9" s="1"/>
  <c r="W18" i="8"/>
  <c r="W8" i="9" s="1"/>
  <c r="V18" i="8"/>
  <c r="V8" i="9" s="1"/>
  <c r="U18" i="8"/>
  <c r="U8" i="9" s="1"/>
  <c r="T18" i="8"/>
  <c r="T8" i="9" s="1"/>
  <c r="S18" i="8"/>
  <c r="S8" i="9" s="1"/>
  <c r="R18" i="8"/>
  <c r="R8" i="9" s="1"/>
  <c r="Q18" i="8"/>
  <c r="Q8" i="9" s="1"/>
  <c r="P18" i="8"/>
  <c r="P8" i="9" s="1"/>
  <c r="O18" i="8"/>
  <c r="O8" i="9" s="1"/>
  <c r="N18" i="8"/>
  <c r="N8" i="9" s="1"/>
  <c r="M18" i="8"/>
  <c r="M8" i="9" s="1"/>
  <c r="L18" i="8"/>
  <c r="L8" i="9" s="1"/>
  <c r="K18" i="8"/>
  <c r="K8" i="9" s="1"/>
  <c r="J18" i="8"/>
  <c r="J8" i="9" s="1"/>
  <c r="I18" i="8"/>
  <c r="I8" i="9" s="1"/>
  <c r="H18" i="8"/>
  <c r="H8" i="9" s="1"/>
  <c r="AJ15" i="8"/>
  <c r="AI15" i="8"/>
  <c r="AI4" i="9" s="1"/>
  <c r="AH15" i="8"/>
  <c r="AH4" i="9" s="1"/>
  <c r="AG15" i="8"/>
  <c r="AF15" i="8"/>
  <c r="AE15" i="8"/>
  <c r="AD15" i="8"/>
  <c r="AC15" i="8"/>
  <c r="AB15" i="8"/>
  <c r="AA15" i="8"/>
  <c r="AA4" i="9" s="1"/>
  <c r="Z15" i="8"/>
  <c r="Z4" i="9" s="1"/>
  <c r="Y15" i="8"/>
  <c r="X15" i="8"/>
  <c r="W15" i="8"/>
  <c r="V15" i="8"/>
  <c r="U15" i="8"/>
  <c r="T15" i="8"/>
  <c r="S15" i="8"/>
  <c r="S4" i="9" s="1"/>
  <c r="R15" i="8"/>
  <c r="R4" i="9" s="1"/>
  <c r="Q15" i="8"/>
  <c r="P15" i="8"/>
  <c r="O15" i="8"/>
  <c r="N15" i="8"/>
  <c r="M15" i="8"/>
  <c r="L15" i="8"/>
  <c r="K15" i="8"/>
  <c r="K4" i="9" s="1"/>
  <c r="J15" i="8"/>
  <c r="J4" i="9" s="1"/>
  <c r="I15" i="8"/>
  <c r="H15" i="8"/>
  <c r="AJ5" i="8"/>
  <c r="AI5" i="8"/>
  <c r="AH5" i="8"/>
  <c r="AG5" i="8"/>
  <c r="AF5" i="8"/>
  <c r="AE5" i="8"/>
  <c r="AD5" i="8"/>
  <c r="AC5" i="8"/>
  <c r="AB5" i="8"/>
  <c r="AA5" i="8"/>
  <c r="Z5" i="8"/>
  <c r="Y5" i="8"/>
  <c r="X5" i="8"/>
  <c r="W5" i="8"/>
  <c r="V5" i="8"/>
  <c r="U5" i="8"/>
  <c r="T5" i="8"/>
  <c r="S5" i="8"/>
  <c r="R5" i="8"/>
  <c r="Q5" i="8"/>
  <c r="P5" i="8"/>
  <c r="O5" i="8"/>
  <c r="N5" i="8"/>
  <c r="M5" i="8"/>
  <c r="L5" i="8"/>
  <c r="K5" i="8"/>
  <c r="J5" i="8"/>
  <c r="I5" i="8"/>
  <c r="H5" i="8"/>
  <c r="B5" i="8"/>
  <c r="B15" i="8" s="1"/>
  <c r="B18" i="8" s="1"/>
  <c r="B21" i="8" s="1"/>
  <c r="B24" i="8" s="1"/>
  <c r="B25" i="8" s="1"/>
  <c r="B28" i="8" s="1"/>
  <c r="AJ8" i="6"/>
  <c r="AF21" i="2" s="1"/>
  <c r="AI8" i="6"/>
  <c r="AE21" i="2" s="1"/>
  <c r="AH8" i="6"/>
  <c r="AD21" i="2" s="1"/>
  <c r="AG8" i="6"/>
  <c r="AC21" i="2" s="1"/>
  <c r="AF8" i="6"/>
  <c r="AB21" i="2" s="1"/>
  <c r="AE8" i="6"/>
  <c r="AA21" i="2" s="1"/>
  <c r="AD8" i="6"/>
  <c r="Z21" i="2" s="1"/>
  <c r="AC8" i="6"/>
  <c r="Y21" i="2" s="1"/>
  <c r="AB8" i="6"/>
  <c r="X21" i="2" s="1"/>
  <c r="AA8" i="6"/>
  <c r="W21" i="2" s="1"/>
  <c r="Z8" i="6"/>
  <c r="V21" i="2" s="1"/>
  <c r="Y8" i="6"/>
  <c r="U21" i="2" s="1"/>
  <c r="X8" i="6"/>
  <c r="T21" i="2" s="1"/>
  <c r="W8" i="6"/>
  <c r="S21" i="2" s="1"/>
  <c r="V8" i="6"/>
  <c r="R21" i="2" s="1"/>
  <c r="U8" i="6"/>
  <c r="Q21" i="2" s="1"/>
  <c r="T8" i="6"/>
  <c r="P21" i="2" s="1"/>
  <c r="S8" i="6"/>
  <c r="O21" i="2" s="1"/>
  <c r="R8" i="6"/>
  <c r="N21" i="2" s="1"/>
  <c r="Q8" i="6"/>
  <c r="M21" i="2" s="1"/>
  <c r="P8" i="6"/>
  <c r="L21" i="2" s="1"/>
  <c r="O8" i="6"/>
  <c r="K21" i="2" s="1"/>
  <c r="N8" i="6"/>
  <c r="J21" i="2" s="1"/>
  <c r="M8" i="6"/>
  <c r="I21" i="2" s="1"/>
  <c r="L8" i="6"/>
  <c r="H21" i="2" s="1"/>
  <c r="K8" i="6"/>
  <c r="G21" i="2" s="1"/>
  <c r="J8" i="6"/>
  <c r="F21" i="2" s="1"/>
  <c r="I8" i="6"/>
  <c r="E21" i="2" s="1"/>
  <c r="H8" i="6"/>
  <c r="D21" i="2" s="1"/>
  <c r="AF14" i="2"/>
  <c r="AE14" i="2"/>
  <c r="AD14" i="2"/>
  <c r="AC14" i="2"/>
  <c r="AB14" i="2"/>
  <c r="AA14" i="2"/>
  <c r="Z14" i="2"/>
  <c r="Y14" i="2"/>
  <c r="X14" i="2"/>
  <c r="W14" i="2"/>
  <c r="V14" i="2"/>
  <c r="U14" i="2"/>
  <c r="T14" i="2"/>
  <c r="S14" i="2"/>
  <c r="R14" i="2"/>
  <c r="Q14" i="2"/>
  <c r="P14" i="2"/>
  <c r="O14" i="2"/>
  <c r="N14" i="2"/>
  <c r="M14" i="2"/>
  <c r="L14" i="2"/>
  <c r="K14" i="2"/>
  <c r="J14" i="2"/>
  <c r="I14" i="2"/>
  <c r="H14" i="2"/>
  <c r="G14" i="2"/>
  <c r="F14" i="2"/>
  <c r="E14" i="2"/>
  <c r="D14" i="2"/>
  <c r="AC8" i="2"/>
  <c r="Y8" i="2"/>
  <c r="AD10" i="2"/>
  <c r="Y10" i="2"/>
  <c r="V10" i="2"/>
  <c r="U10" i="2"/>
  <c r="R10" i="2"/>
  <c r="O10" i="2"/>
  <c r="N10" i="2"/>
  <c r="M10" i="2"/>
  <c r="J10" i="2"/>
  <c r="F10" i="2"/>
  <c r="E10" i="2"/>
  <c r="AJ24" i="4"/>
  <c r="AI24" i="4"/>
  <c r="AH24" i="4"/>
  <c r="AG24" i="4"/>
  <c r="AF24" i="4"/>
  <c r="AE24" i="4"/>
  <c r="AD24" i="4"/>
  <c r="AC24" i="4"/>
  <c r="AB24" i="4"/>
  <c r="AA24" i="4"/>
  <c r="Z24" i="4"/>
  <c r="Y24" i="4"/>
  <c r="X24" i="4"/>
  <c r="W24" i="4"/>
  <c r="V24" i="4"/>
  <c r="U24" i="4"/>
  <c r="U22" i="4" s="1"/>
  <c r="T24" i="4"/>
  <c r="T22" i="4" s="1"/>
  <c r="S24" i="4"/>
  <c r="S22" i="4" s="1"/>
  <c r="R24" i="4"/>
  <c r="R22" i="4" s="1"/>
  <c r="Q24" i="4"/>
  <c r="Q22" i="4" s="1"/>
  <c r="P24" i="4"/>
  <c r="P22" i="4" s="1"/>
  <c r="O24" i="4"/>
  <c r="O22" i="4" s="1"/>
  <c r="N24" i="4"/>
  <c r="N22" i="4" s="1"/>
  <c r="M24" i="4"/>
  <c r="M22" i="4" s="1"/>
  <c r="L24" i="4"/>
  <c r="L22" i="4" s="1"/>
  <c r="K24" i="4"/>
  <c r="K22" i="4" s="1"/>
  <c r="J24" i="4"/>
  <c r="J22" i="4" s="1"/>
  <c r="I24" i="4"/>
  <c r="I22" i="4" s="1"/>
  <c r="H24" i="4"/>
  <c r="H22" i="4" s="1"/>
  <c r="AA63" i="2"/>
  <c r="Z63" i="2"/>
  <c r="Y63" i="2"/>
  <c r="X63" i="2"/>
  <c r="W63" i="2"/>
  <c r="V63" i="2"/>
  <c r="U63" i="2"/>
  <c r="T63" i="2"/>
  <c r="S63" i="2"/>
  <c r="R63" i="2"/>
  <c r="Q63" i="2"/>
  <c r="P63" i="2"/>
  <c r="O63" i="2"/>
  <c r="N63" i="2"/>
  <c r="M63" i="2"/>
  <c r="L63" i="2"/>
  <c r="K63" i="2"/>
  <c r="J63" i="2"/>
  <c r="I63" i="2"/>
  <c r="H63" i="2"/>
  <c r="G63" i="2"/>
  <c r="F63" i="2"/>
  <c r="E63" i="2"/>
  <c r="D63" i="2"/>
  <c r="C63" i="2"/>
  <c r="AA28" i="2"/>
  <c r="Z28" i="2"/>
  <c r="Y28" i="2"/>
  <c r="X28" i="2"/>
  <c r="W28" i="2"/>
  <c r="V28" i="2"/>
  <c r="U28" i="2"/>
  <c r="T28" i="2"/>
  <c r="S28" i="2"/>
  <c r="R28" i="2"/>
  <c r="Q28" i="2"/>
  <c r="P28" i="2"/>
  <c r="O28" i="2"/>
  <c r="N28" i="2"/>
  <c r="M28" i="2"/>
  <c r="L28" i="2"/>
  <c r="K28" i="2"/>
  <c r="J28" i="2"/>
  <c r="I28" i="2"/>
  <c r="H28" i="2"/>
  <c r="G28" i="2"/>
  <c r="F28" i="2"/>
  <c r="E28" i="2"/>
  <c r="D28" i="2"/>
  <c r="C28" i="2"/>
  <c r="F12" i="1"/>
  <c r="E12" i="1"/>
  <c r="H6" i="10" l="1"/>
  <c r="I5" i="10"/>
  <c r="J5" i="10"/>
  <c r="Y6" i="10"/>
  <c r="Y10" i="10"/>
  <c r="S6" i="10"/>
  <c r="S10" i="10"/>
  <c r="S21" i="10" s="1"/>
  <c r="AA6" i="10"/>
  <c r="AA10" i="10"/>
  <c r="AI6" i="10"/>
  <c r="AI10" i="10"/>
  <c r="AF6" i="10"/>
  <c r="AF10" i="10"/>
  <c r="AG6" i="10"/>
  <c r="AG10" i="10"/>
  <c r="AC9" i="2" s="1"/>
  <c r="L6" i="10"/>
  <c r="L10" i="10"/>
  <c r="L21" i="10" s="1"/>
  <c r="T6" i="10"/>
  <c r="T10" i="10"/>
  <c r="T21" i="10" s="1"/>
  <c r="AB6" i="10"/>
  <c r="AB10" i="10"/>
  <c r="AJ6" i="10"/>
  <c r="AJ10" i="10"/>
  <c r="P6" i="10"/>
  <c r="P10" i="10"/>
  <c r="R6" i="10"/>
  <c r="R10" i="10"/>
  <c r="AH6" i="10"/>
  <c r="AH10" i="10"/>
  <c r="M6" i="10"/>
  <c r="M10" i="10"/>
  <c r="M21" i="10" s="1"/>
  <c r="U6" i="10"/>
  <c r="U10" i="10"/>
  <c r="U21" i="10" s="1"/>
  <c r="AC6" i="10"/>
  <c r="AC10" i="10"/>
  <c r="X6" i="10"/>
  <c r="X10" i="10"/>
  <c r="X21" i="10" s="1"/>
  <c r="Z6" i="10"/>
  <c r="Z10" i="10"/>
  <c r="V9" i="2" s="1"/>
  <c r="N6" i="10"/>
  <c r="N10" i="10"/>
  <c r="N21" i="10" s="1"/>
  <c r="V6" i="10"/>
  <c r="V10" i="10"/>
  <c r="V21" i="10" s="1"/>
  <c r="AD6" i="10"/>
  <c r="AD10" i="10"/>
  <c r="Q6" i="10"/>
  <c r="Q10" i="10"/>
  <c r="Q21" i="10" s="1"/>
  <c r="O6" i="10"/>
  <c r="O10" i="10"/>
  <c r="O21" i="10" s="1"/>
  <c r="W6" i="10"/>
  <c r="W10" i="10"/>
  <c r="W21" i="10" s="1"/>
  <c r="AE6" i="10"/>
  <c r="AE10" i="10"/>
  <c r="AC9" i="10"/>
  <c r="AC5" i="10"/>
  <c r="AA9" i="10"/>
  <c r="AA13" i="10" s="1"/>
  <c r="AA5" i="10"/>
  <c r="U9" i="10"/>
  <c r="U5" i="10"/>
  <c r="N9" i="10"/>
  <c r="N5" i="10"/>
  <c r="V9" i="10"/>
  <c r="V5" i="10"/>
  <c r="AD9" i="10"/>
  <c r="AD5" i="10"/>
  <c r="S9" i="10"/>
  <c r="S5" i="10"/>
  <c r="M9" i="10"/>
  <c r="M5" i="10"/>
  <c r="O9" i="10"/>
  <c r="O5" i="10"/>
  <c r="W9" i="10"/>
  <c r="W5" i="10"/>
  <c r="AE9" i="10"/>
  <c r="AE5" i="10"/>
  <c r="AG9" i="10"/>
  <c r="AG5" i="10"/>
  <c r="P9" i="10"/>
  <c r="P5" i="10"/>
  <c r="X9" i="10"/>
  <c r="X13" i="10" s="1"/>
  <c r="X5" i="10"/>
  <c r="AF9" i="10"/>
  <c r="AF5" i="10"/>
  <c r="Q9" i="10"/>
  <c r="Q5" i="10"/>
  <c r="Y9" i="10"/>
  <c r="Y5" i="10"/>
  <c r="Y3" i="11" s="1"/>
  <c r="R9" i="10"/>
  <c r="R5" i="10"/>
  <c r="Z9" i="10"/>
  <c r="Z5" i="10"/>
  <c r="AH9" i="10"/>
  <c r="AH5" i="10"/>
  <c r="AI9" i="10"/>
  <c r="AI5" i="10"/>
  <c r="L9" i="10"/>
  <c r="L5" i="10"/>
  <c r="T9" i="10"/>
  <c r="T13" i="10" s="1"/>
  <c r="T5" i="10"/>
  <c r="AB9" i="10"/>
  <c r="AB5" i="10"/>
  <c r="AJ9" i="10"/>
  <c r="AJ13" i="10" s="1"/>
  <c r="AJ5" i="10"/>
  <c r="AE38" i="10"/>
  <c r="AG38" i="10"/>
  <c r="AA38" i="10"/>
  <c r="T4" i="8"/>
  <c r="W4" i="8"/>
  <c r="AC4" i="8"/>
  <c r="M4" i="8"/>
  <c r="U4" i="8"/>
  <c r="H4" i="8"/>
  <c r="P4" i="8"/>
  <c r="X4" i="8"/>
  <c r="AF4" i="8"/>
  <c r="V4" i="8"/>
  <c r="O4" i="8"/>
  <c r="I4" i="8"/>
  <c r="Q4" i="8"/>
  <c r="Y4" i="8"/>
  <c r="AG4" i="8"/>
  <c r="J4" i="8"/>
  <c r="R4" i="8"/>
  <c r="Z4" i="8"/>
  <c r="AH4" i="8"/>
  <c r="N4" i="8"/>
  <c r="S4" i="8"/>
  <c r="AI4" i="8"/>
  <c r="AD4" i="8"/>
  <c r="AE4" i="8"/>
  <c r="K4" i="8"/>
  <c r="AA4" i="8"/>
  <c r="L4" i="8"/>
  <c r="AB4" i="8"/>
  <c r="AJ4" i="8"/>
  <c r="AV3" i="14"/>
  <c r="AU2" i="14"/>
  <c r="AC22" i="4"/>
  <c r="Z22" i="4"/>
  <c r="AG22" i="4"/>
  <c r="AD22" i="4"/>
  <c r="AA22" i="4"/>
  <c r="AI22" i="4"/>
  <c r="Y22" i="4"/>
  <c r="V22" i="4"/>
  <c r="AH22" i="4"/>
  <c r="W22" i="4"/>
  <c r="AE22" i="4"/>
  <c r="X22" i="4"/>
  <c r="AB22" i="4"/>
  <c r="AF22" i="4"/>
  <c r="AJ22" i="4"/>
  <c r="H27" i="9"/>
  <c r="S17" i="9"/>
  <c r="AA17" i="9"/>
  <c r="T17" i="9"/>
  <c r="Q17" i="9"/>
  <c r="Y17" i="9"/>
  <c r="AC17" i="9"/>
  <c r="AG17" i="9"/>
  <c r="Q24" i="8"/>
  <c r="Q13" i="9" s="1"/>
  <c r="Y24" i="8"/>
  <c r="Y13" i="9" s="1"/>
  <c r="AG24" i="8"/>
  <c r="AG13" i="9" s="1"/>
  <c r="AJ46" i="8"/>
  <c r="AA8" i="10"/>
  <c r="Q27" i="9"/>
  <c r="AC27" i="9"/>
  <c r="J27" i="9"/>
  <c r="N27" i="9"/>
  <c r="R27" i="9"/>
  <c r="V27" i="9"/>
  <c r="Z27" i="9"/>
  <c r="AD27" i="9"/>
  <c r="AH27" i="9"/>
  <c r="I27" i="9"/>
  <c r="U27" i="9"/>
  <c r="AG27" i="9"/>
  <c r="K27" i="9"/>
  <c r="O27" i="9"/>
  <c r="S27" i="9"/>
  <c r="W27" i="9"/>
  <c r="AA27" i="9"/>
  <c r="AE27" i="9"/>
  <c r="AI27" i="9"/>
  <c r="M27" i="9"/>
  <c r="Y27" i="9"/>
  <c r="L27" i="9"/>
  <c r="P27" i="9"/>
  <c r="T27" i="9"/>
  <c r="X27" i="9"/>
  <c r="AB27" i="9"/>
  <c r="AF27" i="9"/>
  <c r="AJ27" i="9"/>
  <c r="N24" i="8"/>
  <c r="N13" i="9" s="1"/>
  <c r="AD24" i="8"/>
  <c r="AD13" i="9" s="1"/>
  <c r="AH24" i="8"/>
  <c r="AH13" i="9" s="1"/>
  <c r="M7" i="10"/>
  <c r="Q7" i="10"/>
  <c r="H8" i="10"/>
  <c r="P8" i="10"/>
  <c r="T8" i="10"/>
  <c r="X8" i="10"/>
  <c r="AB8" i="10"/>
  <c r="AJ8" i="10"/>
  <c r="K9" i="10"/>
  <c r="W11" i="2"/>
  <c r="J10" i="10"/>
  <c r="J21" i="10" s="1"/>
  <c r="R9" i="2"/>
  <c r="J8" i="10"/>
  <c r="R8" i="10"/>
  <c r="Z8" i="10"/>
  <c r="AH8" i="10"/>
  <c r="H10" i="10"/>
  <c r="H21" i="10" s="1"/>
  <c r="AC24" i="8"/>
  <c r="AC13" i="9" s="1"/>
  <c r="Z53" i="8"/>
  <c r="M24" i="8"/>
  <c r="M13" i="9" s="1"/>
  <c r="U24" i="8"/>
  <c r="U13" i="9" s="1"/>
  <c r="Q4" i="9"/>
  <c r="AG4" i="9"/>
  <c r="D12" i="2"/>
  <c r="X12" i="2"/>
  <c r="AB12" i="2"/>
  <c r="H24" i="8"/>
  <c r="H13" i="9" s="1"/>
  <c r="P24" i="8"/>
  <c r="P13" i="9" s="1"/>
  <c r="X24" i="8"/>
  <c r="X13" i="9" s="1"/>
  <c r="AF24" i="8"/>
  <c r="AF13" i="9" s="1"/>
  <c r="J7" i="10"/>
  <c r="N7" i="10"/>
  <c r="V7" i="10"/>
  <c r="Z7" i="10"/>
  <c r="AD7" i="10"/>
  <c r="I8" i="10"/>
  <c r="U8" i="10"/>
  <c r="Y8" i="10"/>
  <c r="AC8" i="10"/>
  <c r="H9" i="10"/>
  <c r="K10" i="10"/>
  <c r="K21" i="10" s="1"/>
  <c r="R8" i="2"/>
  <c r="S8" i="2"/>
  <c r="P16" i="2"/>
  <c r="AG8" i="10"/>
  <c r="R12" i="2"/>
  <c r="Z12" i="2"/>
  <c r="S16" i="2"/>
  <c r="H21" i="4"/>
  <c r="R7" i="10"/>
  <c r="I12" i="2"/>
  <c r="Q12" i="2"/>
  <c r="P8" i="2"/>
  <c r="P12" i="2"/>
  <c r="J8" i="2"/>
  <c r="Z8" i="2"/>
  <c r="N17" i="9"/>
  <c r="V17" i="9"/>
  <c r="AD17" i="9"/>
  <c r="O24" i="8"/>
  <c r="O13" i="9" s="1"/>
  <c r="W24" i="8"/>
  <c r="W13" i="9" s="1"/>
  <c r="AE24" i="8"/>
  <c r="AE13" i="9" s="1"/>
  <c r="J24" i="8"/>
  <c r="J13" i="9" s="1"/>
  <c r="Z24" i="8"/>
  <c r="Z13" i="9" s="1"/>
  <c r="M17" i="9"/>
  <c r="N53" i="8"/>
  <c r="AD53" i="8"/>
  <c r="AB60" i="8"/>
  <c r="W8" i="10"/>
  <c r="J9" i="10"/>
  <c r="K38" i="10"/>
  <c r="G15" i="2" s="1"/>
  <c r="S38" i="10"/>
  <c r="AI38" i="10"/>
  <c r="N38" i="10"/>
  <c r="H61" i="10"/>
  <c r="Q8" i="2"/>
  <c r="X16" i="2"/>
  <c r="U38" i="10"/>
  <c r="H4" i="9"/>
  <c r="AF4" i="9"/>
  <c r="X8" i="2"/>
  <c r="P4" i="9"/>
  <c r="X4" i="9"/>
  <c r="J12" i="2"/>
  <c r="I4" i="9"/>
  <c r="Y4" i="9"/>
  <c r="J17" i="9"/>
  <c r="R17" i="9"/>
  <c r="Z17" i="9"/>
  <c r="AH17" i="9"/>
  <c r="K12" i="2"/>
  <c r="S12" i="2"/>
  <c r="AA12" i="2"/>
  <c r="H46" i="8"/>
  <c r="S8" i="10"/>
  <c r="AI8" i="10"/>
  <c r="I10" i="10"/>
  <c r="I8" i="2"/>
  <c r="E12" i="2"/>
  <c r="M16" i="2"/>
  <c r="T46" i="8"/>
  <c r="K8" i="2"/>
  <c r="AA8" i="2"/>
  <c r="W10" i="2"/>
  <c r="K7" i="10"/>
  <c r="V8" i="10"/>
  <c r="F12" i="2"/>
  <c r="F16" i="2"/>
  <c r="V12" i="2"/>
  <c r="O46" i="8"/>
  <c r="O31" i="10"/>
  <c r="I16" i="2"/>
  <c r="AF8" i="10"/>
  <c r="N46" i="8"/>
  <c r="R16" i="2"/>
  <c r="AF46" i="8"/>
  <c r="O38" i="10"/>
  <c r="O8" i="2"/>
  <c r="V16" i="2"/>
  <c r="W7" i="10"/>
  <c r="W46" i="8"/>
  <c r="U7" i="10"/>
  <c r="AB10" i="2"/>
  <c r="AB3" i="10"/>
  <c r="AB7" i="10" s="1"/>
  <c r="AC38" i="10"/>
  <c r="X46" i="8"/>
  <c r="AD46" i="8"/>
  <c r="AC7" i="10"/>
  <c r="K16" i="2"/>
  <c r="AD37" i="10"/>
  <c r="AD38" i="10" s="1"/>
  <c r="AA16" i="2"/>
  <c r="I10" i="2"/>
  <c r="Q10" i="2"/>
  <c r="D8" i="2"/>
  <c r="L8" i="2"/>
  <c r="T8" i="2"/>
  <c r="AB8" i="2"/>
  <c r="I3" i="11"/>
  <c r="Y7" i="10"/>
  <c r="AG7" i="10"/>
  <c r="AE7" i="10"/>
  <c r="AJ37" i="10"/>
  <c r="N12" i="2"/>
  <c r="N16" i="2"/>
  <c r="AD16" i="2"/>
  <c r="AD12" i="2"/>
  <c r="AE8" i="2"/>
  <c r="AJ60" i="8"/>
  <c r="AJ3" i="10"/>
  <c r="AJ7" i="10" s="1"/>
  <c r="AE60" i="8"/>
  <c r="AE4" i="10"/>
  <c r="AE8" i="10" s="1"/>
  <c r="S7" i="10"/>
  <c r="P46" i="8"/>
  <c r="P31" i="10"/>
  <c r="O7" i="10"/>
  <c r="L4" i="9"/>
  <c r="T4" i="9"/>
  <c r="AB4" i="9"/>
  <c r="AJ4" i="9"/>
  <c r="U17" i="9"/>
  <c r="L12" i="2"/>
  <c r="L16" i="2"/>
  <c r="T16" i="2"/>
  <c r="T12" i="2"/>
  <c r="AB16" i="2"/>
  <c r="G16" i="2"/>
  <c r="Z10" i="2"/>
  <c r="Z16" i="2"/>
  <c r="E8" i="2"/>
  <c r="M8" i="2"/>
  <c r="U8" i="2"/>
  <c r="R24" i="8"/>
  <c r="R13" i="9" s="1"/>
  <c r="AH7" i="10"/>
  <c r="I38" i="10"/>
  <c r="E15" i="2" s="1"/>
  <c r="Q38" i="10"/>
  <c r="Y38" i="10"/>
  <c r="I7" i="10"/>
  <c r="T10" i="2"/>
  <c r="W8" i="2"/>
  <c r="V53" i="8"/>
  <c r="T60" i="8"/>
  <c r="T3" i="10"/>
  <c r="T7" i="10" s="1"/>
  <c r="O60" i="8"/>
  <c r="O4" i="10"/>
  <c r="O8" i="10" s="1"/>
  <c r="N8" i="10"/>
  <c r="J28" i="9"/>
  <c r="J53" i="8"/>
  <c r="G8" i="2"/>
  <c r="L10" i="2"/>
  <c r="V46" i="8"/>
  <c r="V37" i="10"/>
  <c r="V38" i="10" s="1"/>
  <c r="M4" i="9"/>
  <c r="U4" i="9"/>
  <c r="AC4" i="9"/>
  <c r="E16" i="2"/>
  <c r="M12" i="2"/>
  <c r="U16" i="2"/>
  <c r="U12" i="2"/>
  <c r="AC12" i="2"/>
  <c r="AC16" i="2"/>
  <c r="K10" i="2"/>
  <c r="S10" i="2"/>
  <c r="AA10" i="2"/>
  <c r="F8" i="2"/>
  <c r="N8" i="2"/>
  <c r="V8" i="2"/>
  <c r="AD8" i="2"/>
  <c r="AA7" i="10"/>
  <c r="AI7" i="10"/>
  <c r="AD8" i="10"/>
  <c r="I9" i="10"/>
  <c r="M8" i="10"/>
  <c r="D10" i="2"/>
  <c r="G12" i="2"/>
  <c r="D16" i="2"/>
  <c r="Q8" i="10"/>
  <c r="M38" i="10"/>
  <c r="V4" i="9"/>
  <c r="K24" i="8"/>
  <c r="K13" i="9" s="1"/>
  <c r="S24" i="8"/>
  <c r="S13" i="9" s="1"/>
  <c r="AA24" i="8"/>
  <c r="AA13" i="9" s="1"/>
  <c r="AI24" i="8"/>
  <c r="AI13" i="9" s="1"/>
  <c r="V24" i="8"/>
  <c r="V13" i="9" s="1"/>
  <c r="AE46" i="8"/>
  <c r="H59" i="10"/>
  <c r="G10" i="2"/>
  <c r="P10" i="2"/>
  <c r="X10" i="2"/>
  <c r="N4" i="9"/>
  <c r="AD4" i="9"/>
  <c r="O17" i="9"/>
  <c r="W17" i="9"/>
  <c r="AE17" i="9"/>
  <c r="O12" i="2"/>
  <c r="O16" i="2"/>
  <c r="W16" i="2"/>
  <c r="W12" i="2"/>
  <c r="AE16" i="2"/>
  <c r="AE12" i="2"/>
  <c r="AC10" i="2"/>
  <c r="AF8" i="2"/>
  <c r="O4" i="9"/>
  <c r="W4" i="9"/>
  <c r="AE4" i="9"/>
  <c r="H17" i="9"/>
  <c r="P17" i="9"/>
  <c r="X17" i="9"/>
  <c r="AF17" i="9"/>
  <c r="AF16" i="2"/>
  <c r="AF12" i="2"/>
  <c r="L24" i="8"/>
  <c r="L13" i="9" s="1"/>
  <c r="T24" i="8"/>
  <c r="T13" i="9" s="1"/>
  <c r="AB24" i="8"/>
  <c r="AB13" i="9" s="1"/>
  <c r="AJ24" i="8"/>
  <c r="AJ13" i="9" s="1"/>
  <c r="R53" i="8"/>
  <c r="AH53" i="8"/>
  <c r="P60" i="8"/>
  <c r="I43" i="10"/>
  <c r="I62" i="10" s="1"/>
  <c r="Q16" i="2"/>
  <c r="Y16" i="2"/>
  <c r="AE10" i="2"/>
  <c r="AB46" i="8"/>
  <c r="AB31" i="10"/>
  <c r="W60" i="8"/>
  <c r="J16" i="2"/>
  <c r="AF10" i="2"/>
  <c r="I24" i="8"/>
  <c r="I13" i="9" s="1"/>
  <c r="L17" i="9"/>
  <c r="J46" i="8"/>
  <c r="J37" i="10"/>
  <c r="J38" i="10" s="1"/>
  <c r="F15" i="2" s="1"/>
  <c r="R46" i="8"/>
  <c r="R37" i="10"/>
  <c r="R38" i="10" s="1"/>
  <c r="Z46" i="8"/>
  <c r="Z37" i="10"/>
  <c r="Z38" i="10" s="1"/>
  <c r="AH46" i="8"/>
  <c r="AH37" i="10"/>
  <c r="H60" i="8"/>
  <c r="H3" i="10"/>
  <c r="H7" i="10" s="1"/>
  <c r="X60" i="8"/>
  <c r="X3" i="10"/>
  <c r="AF60" i="8"/>
  <c r="AF3" i="10"/>
  <c r="K60" i="8"/>
  <c r="K4" i="10"/>
  <c r="K8" i="10" s="1"/>
  <c r="S60" i="8"/>
  <c r="AA60" i="8"/>
  <c r="AI60" i="8"/>
  <c r="Y12" i="2"/>
  <c r="H16" i="2"/>
  <c r="H12" i="2"/>
  <c r="H8" i="2"/>
  <c r="H10" i="2"/>
  <c r="L60" i="8"/>
  <c r="L8" i="10"/>
  <c r="L7" i="10"/>
  <c r="L46" i="8"/>
  <c r="W38" i="10"/>
  <c r="P7" i="10"/>
  <c r="H38" i="10"/>
  <c r="L38" i="10"/>
  <c r="P38" i="10"/>
  <c r="T38" i="10"/>
  <c r="X38" i="10"/>
  <c r="AB38" i="10"/>
  <c r="AF38" i="10"/>
  <c r="H62" i="10"/>
  <c r="Q53" i="8"/>
  <c r="AG53" i="8"/>
  <c r="K46" i="8"/>
  <c r="S46" i="8"/>
  <c r="AA46" i="8"/>
  <c r="AI46" i="8"/>
  <c r="K53" i="8"/>
  <c r="O53" i="8"/>
  <c r="S53" i="8"/>
  <c r="W53" i="8"/>
  <c r="AA53" i="8"/>
  <c r="AE53" i="8"/>
  <c r="AI53" i="8"/>
  <c r="J60" i="8"/>
  <c r="N60" i="8"/>
  <c r="R60" i="8"/>
  <c r="V60" i="8"/>
  <c r="Z60" i="8"/>
  <c r="AD60" i="8"/>
  <c r="AH60" i="8"/>
  <c r="I53" i="8"/>
  <c r="M53" i="8"/>
  <c r="U53" i="8"/>
  <c r="Y53" i="8"/>
  <c r="AC53" i="8"/>
  <c r="B31" i="8"/>
  <c r="B36" i="8" s="1"/>
  <c r="I46" i="8"/>
  <c r="M46" i="8"/>
  <c r="Q46" i="8"/>
  <c r="U46" i="8"/>
  <c r="Y46" i="8"/>
  <c r="AC46" i="8"/>
  <c r="AG46" i="8"/>
  <c r="H53" i="8"/>
  <c r="L53" i="8"/>
  <c r="P53" i="8"/>
  <c r="T53" i="8"/>
  <c r="X53" i="8"/>
  <c r="AB53" i="8"/>
  <c r="AF53" i="8"/>
  <c r="AJ53" i="8"/>
  <c r="B53" i="8"/>
  <c r="B47" i="8"/>
  <c r="B50" i="8" s="1"/>
  <c r="I60" i="8"/>
  <c r="M60" i="8"/>
  <c r="Q60" i="8"/>
  <c r="U60" i="8"/>
  <c r="Y60" i="8"/>
  <c r="AC60" i="8"/>
  <c r="AG60" i="8"/>
  <c r="AB15" i="2" l="1"/>
  <c r="Z15" i="2"/>
  <c r="J15" i="2"/>
  <c r="AA15" i="2"/>
  <c r="X15" i="2"/>
  <c r="I15" i="2"/>
  <c r="AE15" i="2"/>
  <c r="T15" i="2"/>
  <c r="N15" i="2"/>
  <c r="U15" i="2"/>
  <c r="O15" i="2"/>
  <c r="P15" i="2"/>
  <c r="S15" i="2"/>
  <c r="R15" i="2"/>
  <c r="M15" i="2"/>
  <c r="L15" i="2"/>
  <c r="Q15" i="2"/>
  <c r="H15" i="2"/>
  <c r="Y15" i="2"/>
  <c r="K15" i="2"/>
  <c r="V15" i="2"/>
  <c r="W15" i="2"/>
  <c r="AC15" i="2"/>
  <c r="F11" i="2"/>
  <c r="J13" i="10"/>
  <c r="X11" i="2"/>
  <c r="AB13" i="10"/>
  <c r="H11" i="2"/>
  <c r="L13" i="10"/>
  <c r="AD11" i="2"/>
  <c r="AH13" i="10"/>
  <c r="N11" i="2"/>
  <c r="R13" i="10"/>
  <c r="M11" i="2"/>
  <c r="Q13" i="10"/>
  <c r="AC11" i="2"/>
  <c r="AG13" i="10"/>
  <c r="S11" i="2"/>
  <c r="W13" i="10"/>
  <c r="I11" i="2"/>
  <c r="M13" i="10"/>
  <c r="Z11" i="2"/>
  <c r="AD13" i="10"/>
  <c r="J11" i="2"/>
  <c r="N13" i="10"/>
  <c r="E9" i="2"/>
  <c r="I21" i="10"/>
  <c r="G11" i="2"/>
  <c r="K13" i="10"/>
  <c r="N9" i="2"/>
  <c r="R21" i="10"/>
  <c r="D11" i="2"/>
  <c r="H13" i="10"/>
  <c r="AE11" i="2"/>
  <c r="AI13" i="10"/>
  <c r="V11" i="2"/>
  <c r="Z13" i="10"/>
  <c r="U11" i="2"/>
  <c r="Y13" i="10"/>
  <c r="AB11" i="2"/>
  <c r="AF13" i="10"/>
  <c r="L11" i="2"/>
  <c r="P13" i="10"/>
  <c r="AA11" i="2"/>
  <c r="AE13" i="10"/>
  <c r="K11" i="2"/>
  <c r="O13" i="10"/>
  <c r="O11" i="2"/>
  <c r="S13" i="10"/>
  <c r="R11" i="2"/>
  <c r="V13" i="10"/>
  <c r="Q11" i="2"/>
  <c r="U13" i="10"/>
  <c r="Y11" i="2"/>
  <c r="AC13" i="10"/>
  <c r="E11" i="2"/>
  <c r="I13" i="10"/>
  <c r="L9" i="2"/>
  <c r="P21" i="10"/>
  <c r="Q3" i="11"/>
  <c r="M17" i="2" s="1"/>
  <c r="AG3" i="11"/>
  <c r="AC17" i="2" s="1"/>
  <c r="M3" i="11"/>
  <c r="I17" i="2" s="1"/>
  <c r="S3" i="11"/>
  <c r="L3" i="11"/>
  <c r="H17" i="2" s="1"/>
  <c r="AA3" i="11"/>
  <c r="W17" i="2" s="1"/>
  <c r="W3" i="11"/>
  <c r="S17" i="2" s="1"/>
  <c r="AI3" i="11"/>
  <c r="AE17" i="2" s="1"/>
  <c r="AC3" i="11"/>
  <c r="Y17" i="2" s="1"/>
  <c r="U3" i="11"/>
  <c r="Q17" i="2" s="1"/>
  <c r="N3" i="11"/>
  <c r="J17" i="2" s="1"/>
  <c r="AF3" i="11"/>
  <c r="P3" i="11"/>
  <c r="L17" i="2" s="1"/>
  <c r="AH38" i="10"/>
  <c r="AJ38" i="10"/>
  <c r="H21" i="9"/>
  <c r="H4" i="11" s="1"/>
  <c r="H5" i="11" s="1"/>
  <c r="D6" i="2" s="1"/>
  <c r="AW3" i="14"/>
  <c r="AV2" i="14"/>
  <c r="T3" i="11"/>
  <c r="P17" i="2" s="1"/>
  <c r="V13" i="2"/>
  <c r="W13" i="2"/>
  <c r="D13" i="2"/>
  <c r="X13" i="2"/>
  <c r="U13" i="2"/>
  <c r="AB29" i="10"/>
  <c r="T9" i="2"/>
  <c r="N13" i="2"/>
  <c r="AD29" i="10"/>
  <c r="P29" i="10"/>
  <c r="AH29" i="10"/>
  <c r="R13" i="2"/>
  <c r="W9" i="2"/>
  <c r="F9" i="2"/>
  <c r="Z9" i="2"/>
  <c r="Q13" i="2"/>
  <c r="F13" i="2"/>
  <c r="P9" i="2"/>
  <c r="AG29" i="10"/>
  <c r="J13" i="2"/>
  <c r="AD13" i="2"/>
  <c r="M9" i="2"/>
  <c r="Y9" i="2"/>
  <c r="M13" i="2"/>
  <c r="Z13" i="2"/>
  <c r="S9" i="2"/>
  <c r="Y29" i="10"/>
  <c r="J9" i="2"/>
  <c r="O29" i="10"/>
  <c r="AA29" i="10"/>
  <c r="Z3" i="11"/>
  <c r="V17" i="2" s="1"/>
  <c r="L13" i="2"/>
  <c r="AA9" i="2"/>
  <c r="X9" i="2"/>
  <c r="AB3" i="11"/>
  <c r="X17" i="2" s="1"/>
  <c r="AF11" i="2"/>
  <c r="M29" i="10"/>
  <c r="N29" i="10"/>
  <c r="I13" i="2"/>
  <c r="AE9" i="2"/>
  <c r="AB9" i="2"/>
  <c r="AH3" i="11"/>
  <c r="AC13" i="2"/>
  <c r="AC29" i="10"/>
  <c r="AF29" i="10"/>
  <c r="AE29" i="10"/>
  <c r="AD3" i="11"/>
  <c r="Z17" i="2" s="1"/>
  <c r="U9" i="2"/>
  <c r="P13" i="2"/>
  <c r="O13" i="2"/>
  <c r="AF13" i="2"/>
  <c r="K29" i="10"/>
  <c r="U21" i="4"/>
  <c r="H4" i="6"/>
  <c r="H5" i="6" s="1"/>
  <c r="D5" i="2" s="1"/>
  <c r="J43" i="10"/>
  <c r="J53" i="10" s="1"/>
  <c r="J39" i="10" s="1"/>
  <c r="I59" i="10"/>
  <c r="G9" i="2"/>
  <c r="V29" i="10"/>
  <c r="Q9" i="2"/>
  <c r="E13" i="2"/>
  <c r="H29" i="10"/>
  <c r="D9" i="2"/>
  <c r="M18" i="2"/>
  <c r="AJ3" i="11"/>
  <c r="I9" i="2"/>
  <c r="J18" i="2"/>
  <c r="J29" i="10"/>
  <c r="W21" i="4"/>
  <c r="AB21" i="4"/>
  <c r="AF21" i="4"/>
  <c r="AA21" i="4"/>
  <c r="I21" i="4"/>
  <c r="S21" i="4"/>
  <c r="X21" i="4"/>
  <c r="AI21" i="4"/>
  <c r="AJ21" i="4"/>
  <c r="AD21" i="4"/>
  <c r="Q21" i="4"/>
  <c r="AJ29" i="10"/>
  <c r="AB18" i="2"/>
  <c r="E18" i="2"/>
  <c r="Y13" i="2"/>
  <c r="R18" i="2"/>
  <c r="T29" i="10"/>
  <c r="Z29" i="10"/>
  <c r="X18" i="2"/>
  <c r="S29" i="10"/>
  <c r="O9" i="2"/>
  <c r="Q29" i="10"/>
  <c r="D18" i="2"/>
  <c r="G13" i="2"/>
  <c r="Y18" i="2"/>
  <c r="T18" i="2"/>
  <c r="I18" i="2"/>
  <c r="J3" i="11"/>
  <c r="F17" i="2" s="1"/>
  <c r="V3" i="11"/>
  <c r="R17" i="2" s="1"/>
  <c r="R3" i="11"/>
  <c r="N17" i="2" s="1"/>
  <c r="V21" i="4"/>
  <c r="O18" i="2"/>
  <c r="AE21" i="4"/>
  <c r="N21" i="4"/>
  <c r="AG21" i="4"/>
  <c r="Z21" i="4"/>
  <c r="T21" i="4"/>
  <c r="O21" i="4"/>
  <c r="M21" i="4"/>
  <c r="AH21" i="4"/>
  <c r="Y21" i="4"/>
  <c r="P21" i="4"/>
  <c r="R21" i="4"/>
  <c r="AC21" i="4"/>
  <c r="L21" i="4"/>
  <c r="AF7" i="10"/>
  <c r="AB13" i="2" s="1"/>
  <c r="I29" i="10"/>
  <c r="L29" i="10"/>
  <c r="Z18" i="2"/>
  <c r="U29" i="10"/>
  <c r="W18" i="2"/>
  <c r="H3" i="11"/>
  <c r="D17" i="2" s="1"/>
  <c r="O17" i="2"/>
  <c r="P18" i="2"/>
  <c r="G18" i="2"/>
  <c r="I53" i="10"/>
  <c r="I39" i="10" s="1"/>
  <c r="R29" i="10"/>
  <c r="Q18" i="2"/>
  <c r="S18" i="2"/>
  <c r="AA18" i="2"/>
  <c r="S13" i="2"/>
  <c r="I61" i="10"/>
  <c r="AE13" i="2"/>
  <c r="H9" i="2"/>
  <c r="K18" i="2"/>
  <c r="L18" i="2"/>
  <c r="U17" i="2"/>
  <c r="W29" i="10"/>
  <c r="K9" i="2"/>
  <c r="K3" i="11"/>
  <c r="G17" i="2" s="1"/>
  <c r="E17" i="2"/>
  <c r="AI29" i="10"/>
  <c r="T11" i="2"/>
  <c r="X7" i="10"/>
  <c r="T13" i="2" s="1"/>
  <c r="X3" i="11"/>
  <c r="AF18" i="2"/>
  <c r="AF9" i="2"/>
  <c r="K13" i="2"/>
  <c r="AA13" i="2"/>
  <c r="V18" i="2"/>
  <c r="X29" i="10"/>
  <c r="P11" i="2"/>
  <c r="AC18" i="2"/>
  <c r="O3" i="11"/>
  <c r="K17" i="2" s="1"/>
  <c r="AE18" i="2"/>
  <c r="AD9" i="2"/>
  <c r="AD18" i="2"/>
  <c r="AE3" i="11"/>
  <c r="AA17" i="2" s="1"/>
  <c r="U18" i="2"/>
  <c r="N18" i="2"/>
  <c r="F18" i="2"/>
  <c r="H18" i="2"/>
  <c r="H13" i="2"/>
  <c r="H39" i="10"/>
  <c r="D15" i="2"/>
  <c r="B54" i="8"/>
  <c r="B57" i="8" s="1"/>
  <c r="B60" i="8"/>
  <c r="B61" i="8" s="1"/>
  <c r="AF15" i="2" l="1"/>
  <c r="AD15" i="2"/>
  <c r="AF17" i="2"/>
  <c r="AD17" i="2"/>
  <c r="AD19" i="2" s="1"/>
  <c r="AG21" i="9"/>
  <c r="AG4" i="11" s="1"/>
  <c r="AG5" i="11" s="1"/>
  <c r="P21" i="9"/>
  <c r="P4" i="11" s="1"/>
  <c r="P5" i="11" s="1"/>
  <c r="P9" i="11" s="1"/>
  <c r="AH21" i="9"/>
  <c r="AH4" i="11" s="1"/>
  <c r="AH5" i="11" s="1"/>
  <c r="AE21" i="9"/>
  <c r="AE4" i="11" s="1"/>
  <c r="AE5" i="11" s="1"/>
  <c r="AA6" i="2" s="1"/>
  <c r="M21" i="9"/>
  <c r="AA21" i="9"/>
  <c r="AA4" i="11" s="1"/>
  <c r="AA5" i="11" s="1"/>
  <c r="W6" i="2" s="1"/>
  <c r="O21" i="9"/>
  <c r="V21" i="9"/>
  <c r="V4" i="11" s="1"/>
  <c r="V5" i="11" s="1"/>
  <c r="R6" i="2" s="1"/>
  <c r="Q21" i="9"/>
  <c r="Q4" i="11" s="1"/>
  <c r="Q5" i="11" s="1"/>
  <c r="M6" i="2" s="1"/>
  <c r="AF21" i="9"/>
  <c r="AF4" i="11" s="1"/>
  <c r="AF5" i="11" s="1"/>
  <c r="AB6" i="2" s="1"/>
  <c r="L21" i="9"/>
  <c r="L4" i="11" s="1"/>
  <c r="L5" i="11" s="1"/>
  <c r="H6" i="2" s="1"/>
  <c r="T21" i="9"/>
  <c r="T4" i="11" s="1"/>
  <c r="T5" i="11" s="1"/>
  <c r="P6" i="2" s="1"/>
  <c r="AD21" i="9"/>
  <c r="AD4" i="11" s="1"/>
  <c r="AD5" i="11" s="1"/>
  <c r="Z6" i="2" s="1"/>
  <c r="AB21" i="9"/>
  <c r="AB4" i="11" s="1"/>
  <c r="AB5" i="11" s="1"/>
  <c r="AB9" i="11" s="1"/>
  <c r="AC21" i="9"/>
  <c r="AC4" i="11" s="1"/>
  <c r="AC5" i="11" s="1"/>
  <c r="AC9" i="11" s="1"/>
  <c r="AC10" i="11" s="1"/>
  <c r="T64" i="2" s="1"/>
  <c r="Z21" i="9"/>
  <c r="Z4" i="11" s="1"/>
  <c r="Z5" i="11" s="1"/>
  <c r="V6" i="2" s="1"/>
  <c r="AJ21" i="9"/>
  <c r="AJ4" i="11" s="1"/>
  <c r="AJ5" i="11" s="1"/>
  <c r="AF6" i="2" s="1"/>
  <c r="W21" i="9"/>
  <c r="W4" i="11" s="1"/>
  <c r="W5" i="11" s="1"/>
  <c r="W9" i="11" s="1"/>
  <c r="R21" i="9"/>
  <c r="R4" i="11" s="1"/>
  <c r="R5" i="11" s="1"/>
  <c r="N6" i="2" s="1"/>
  <c r="AI21" i="9"/>
  <c r="AI4" i="11" s="1"/>
  <c r="AI5" i="11" s="1"/>
  <c r="AE6" i="2" s="1"/>
  <c r="X21" i="9"/>
  <c r="X4" i="11" s="1"/>
  <c r="X5" i="11" s="1"/>
  <c r="T6" i="2" s="1"/>
  <c r="U21" i="9"/>
  <c r="U4" i="11" s="1"/>
  <c r="U5" i="11" s="1"/>
  <c r="Q6" i="2" s="1"/>
  <c r="Y21" i="9"/>
  <c r="Y4" i="11" s="1"/>
  <c r="Y5" i="11" s="1"/>
  <c r="N21" i="9"/>
  <c r="S21" i="9"/>
  <c r="S4" i="11" s="1"/>
  <c r="S5" i="11" s="1"/>
  <c r="S9" i="11" s="1"/>
  <c r="I21" i="9"/>
  <c r="I4" i="11" s="1"/>
  <c r="I5" i="11" s="1"/>
  <c r="AW2" i="14"/>
  <c r="AX3" i="14"/>
  <c r="N19" i="2"/>
  <c r="J61" i="10"/>
  <c r="O19" i="2"/>
  <c r="AB17" i="2"/>
  <c r="AB19" i="2" s="1"/>
  <c r="Z19" i="2"/>
  <c r="V19" i="2"/>
  <c r="L19" i="2"/>
  <c r="AC19" i="2"/>
  <c r="J19" i="2"/>
  <c r="W19" i="2"/>
  <c r="R19" i="2"/>
  <c r="F19" i="2"/>
  <c r="X19" i="2"/>
  <c r="M4" i="6"/>
  <c r="M5" i="6" s="1"/>
  <c r="AG4" i="6"/>
  <c r="AG5" i="6" s="1"/>
  <c r="Y4" i="6"/>
  <c r="Y5" i="6" s="1"/>
  <c r="N4" i="6"/>
  <c r="N5" i="6" s="1"/>
  <c r="U4" i="6"/>
  <c r="U5" i="6" s="1"/>
  <c r="U9" i="6" s="1"/>
  <c r="Q23" i="2" s="1"/>
  <c r="AC4" i="6"/>
  <c r="AC5" i="6" s="1"/>
  <c r="AH4" i="6"/>
  <c r="AH5" i="6" s="1"/>
  <c r="M19" i="2"/>
  <c r="J59" i="10"/>
  <c r="J62" i="10"/>
  <c r="K43" i="10"/>
  <c r="K61" i="10" s="1"/>
  <c r="E19" i="2"/>
  <c r="U19" i="2"/>
  <c r="I19" i="2"/>
  <c r="G19" i="2"/>
  <c r="Q19" i="2"/>
  <c r="S4" i="6"/>
  <c r="S5" i="6" s="1"/>
  <c r="O5" i="2" s="1"/>
  <c r="L4" i="6"/>
  <c r="L5" i="6" s="1"/>
  <c r="L9" i="6" s="1"/>
  <c r="T4" i="6"/>
  <c r="T5" i="6" s="1"/>
  <c r="J21" i="4"/>
  <c r="I4" i="6"/>
  <c r="I5" i="6" s="1"/>
  <c r="I9" i="6" s="1"/>
  <c r="Z4" i="6"/>
  <c r="Z5" i="6" s="1"/>
  <c r="Z9" i="6" s="1"/>
  <c r="V4" i="6"/>
  <c r="V5" i="6" s="1"/>
  <c r="V9" i="6" s="1"/>
  <c r="V10" i="6" s="1"/>
  <c r="M29" i="2" s="1"/>
  <c r="Q4" i="6"/>
  <c r="Q5" i="6" s="1"/>
  <c r="AA4" i="6"/>
  <c r="AA5" i="6" s="1"/>
  <c r="R4" i="6"/>
  <c r="R5" i="6" s="1"/>
  <c r="AD4" i="6"/>
  <c r="AD5" i="6" s="1"/>
  <c r="AD9" i="6" s="1"/>
  <c r="Z23" i="2" s="1"/>
  <c r="AF4" i="6"/>
  <c r="AF5" i="6" s="1"/>
  <c r="AB5" i="2" s="1"/>
  <c r="AJ4" i="6"/>
  <c r="AJ5" i="6" s="1"/>
  <c r="AJ9" i="6" s="1"/>
  <c r="AJ10" i="6" s="1"/>
  <c r="AA29" i="2" s="1"/>
  <c r="AB4" i="6"/>
  <c r="AB5" i="6" s="1"/>
  <c r="W4" i="6"/>
  <c r="W5" i="6" s="1"/>
  <c r="S5" i="2" s="1"/>
  <c r="P4" i="6"/>
  <c r="P5" i="6" s="1"/>
  <c r="L5" i="2" s="1"/>
  <c r="AE4" i="6"/>
  <c r="AE5" i="6" s="1"/>
  <c r="AE9" i="6" s="1"/>
  <c r="AI4" i="6"/>
  <c r="AI5" i="6" s="1"/>
  <c r="O4" i="6"/>
  <c r="O5" i="6" s="1"/>
  <c r="X4" i="6"/>
  <c r="X5" i="6" s="1"/>
  <c r="S19" i="2"/>
  <c r="Y19" i="2"/>
  <c r="AA19" i="2"/>
  <c r="H9" i="6"/>
  <c r="H10" i="6" s="1"/>
  <c r="P19" i="2"/>
  <c r="AE19" i="2"/>
  <c r="H9" i="11"/>
  <c r="D24" i="2" s="1"/>
  <c r="D19" i="2"/>
  <c r="K19" i="2"/>
  <c r="H19" i="2"/>
  <c r="T17" i="2"/>
  <c r="T19" i="2" s="1"/>
  <c r="B89" i="8"/>
  <c r="B64" i="8"/>
  <c r="B67" i="8" s="1"/>
  <c r="B71" i="8" s="1"/>
  <c r="B74" i="8" s="1"/>
  <c r="B77" i="8" s="1"/>
  <c r="B80" i="8" s="1"/>
  <c r="B83" i="8" s="1"/>
  <c r="B86" i="8" s="1"/>
  <c r="AF19" i="2" l="1"/>
  <c r="N4" i="11"/>
  <c r="N5" i="11" s="1"/>
  <c r="O4" i="11"/>
  <c r="O5" i="11" s="1"/>
  <c r="M4" i="11"/>
  <c r="M5" i="11" s="1"/>
  <c r="M9" i="11" s="1"/>
  <c r="E6" i="2"/>
  <c r="I9" i="11"/>
  <c r="I10" i="11" s="1"/>
  <c r="J21" i="9"/>
  <c r="J4" i="11" s="1"/>
  <c r="J5" i="11" s="1"/>
  <c r="AY3" i="14"/>
  <c r="AX2" i="14"/>
  <c r="U10" i="6"/>
  <c r="L29" i="2" s="1"/>
  <c r="Q5" i="2"/>
  <c r="L43" i="10"/>
  <c r="L59" i="10" s="1"/>
  <c r="O6" i="2"/>
  <c r="Z9" i="11"/>
  <c r="V24" i="2" s="1"/>
  <c r="AD9" i="11"/>
  <c r="Z24" i="2" s="1"/>
  <c r="S6" i="2"/>
  <c r="AF9" i="11"/>
  <c r="AF10" i="11" s="1"/>
  <c r="W64" i="2" s="1"/>
  <c r="J4" i="6"/>
  <c r="J5" i="6" s="1"/>
  <c r="F5" i="2" s="1"/>
  <c r="K59" i="10"/>
  <c r="U9" i="11"/>
  <c r="U10" i="11" s="1"/>
  <c r="L64" i="2" s="1"/>
  <c r="K53" i="10"/>
  <c r="K39" i="10" s="1"/>
  <c r="K62" i="10"/>
  <c r="X9" i="6"/>
  <c r="X10" i="6" s="1"/>
  <c r="O29" i="2" s="1"/>
  <c r="T5" i="2"/>
  <c r="X5" i="2"/>
  <c r="AB9" i="6"/>
  <c r="AB10" i="6" s="1"/>
  <c r="S29" i="2" s="1"/>
  <c r="AI9" i="6"/>
  <c r="AE23" i="2" s="1"/>
  <c r="AE5" i="2"/>
  <c r="R23" i="2"/>
  <c r="L6" i="2"/>
  <c r="H5" i="2"/>
  <c r="R9" i="6"/>
  <c r="N5" i="2"/>
  <c r="T9" i="6"/>
  <c r="P23" i="2" s="1"/>
  <c r="P5" i="2"/>
  <c r="K5" i="2"/>
  <c r="O9" i="6"/>
  <c r="O10" i="6" s="1"/>
  <c r="F29" i="2" s="1"/>
  <c r="Q9" i="6"/>
  <c r="M5" i="2"/>
  <c r="R5" i="2"/>
  <c r="AA9" i="6"/>
  <c r="W23" i="2" s="1"/>
  <c r="W5" i="2"/>
  <c r="AE9" i="11"/>
  <c r="AE10" i="11" s="1"/>
  <c r="V64" i="2" s="1"/>
  <c r="K21" i="4"/>
  <c r="AJ9" i="11"/>
  <c r="AF24" i="2" s="1"/>
  <c r="X6" i="2"/>
  <c r="AD10" i="6"/>
  <c r="U29" i="2" s="1"/>
  <c r="Z5" i="2"/>
  <c r="W9" i="6"/>
  <c r="S23" i="2" s="1"/>
  <c r="V9" i="11"/>
  <c r="R24" i="2" s="1"/>
  <c r="T9" i="11"/>
  <c r="P24" i="2" s="1"/>
  <c r="S9" i="6"/>
  <c r="S10" i="6" s="1"/>
  <c r="J29" i="2" s="1"/>
  <c r="AA9" i="11"/>
  <c r="AA10" i="11" s="1"/>
  <c r="R64" i="2" s="1"/>
  <c r="L9" i="11"/>
  <c r="H24" i="2" s="1"/>
  <c r="AF9" i="6"/>
  <c r="AB23" i="2" s="1"/>
  <c r="X9" i="11"/>
  <c r="T24" i="2" s="1"/>
  <c r="E5" i="2"/>
  <c r="Q9" i="11"/>
  <c r="M24" i="2" s="1"/>
  <c r="AA5" i="2"/>
  <c r="AI9" i="11"/>
  <c r="AE24" i="2" s="1"/>
  <c r="D23" i="2"/>
  <c r="H10" i="11"/>
  <c r="AF23" i="2"/>
  <c r="AF5" i="2"/>
  <c r="V5" i="2"/>
  <c r="P9" i="6"/>
  <c r="P10" i="6" s="1"/>
  <c r="G29" i="2" s="1"/>
  <c r="Y24" i="2"/>
  <c r="AC9" i="6"/>
  <c r="Y5" i="2"/>
  <c r="AH9" i="6"/>
  <c r="AD5" i="2"/>
  <c r="AD6" i="2"/>
  <c r="AH9" i="11"/>
  <c r="U5" i="2"/>
  <c r="Y9" i="6"/>
  <c r="J5" i="2"/>
  <c r="N9" i="6"/>
  <c r="U6" i="2"/>
  <c r="Y9" i="11"/>
  <c r="R9" i="11"/>
  <c r="I5" i="2"/>
  <c r="M9" i="6"/>
  <c r="AG9" i="11"/>
  <c r="AC6" i="2"/>
  <c r="Y6" i="2"/>
  <c r="AG9" i="6"/>
  <c r="AC5" i="2"/>
  <c r="V23" i="2"/>
  <c r="Z10" i="6"/>
  <c r="Q29" i="2" s="1"/>
  <c r="I10" i="6"/>
  <c r="E23" i="2"/>
  <c r="L24" i="2"/>
  <c r="P10" i="11"/>
  <c r="G64" i="2" s="1"/>
  <c r="H23" i="2"/>
  <c r="L10" i="6"/>
  <c r="C29" i="2" s="1"/>
  <c r="O24" i="2"/>
  <c r="S10" i="11"/>
  <c r="J64" i="2" s="1"/>
  <c r="AA23" i="2"/>
  <c r="AE10" i="6"/>
  <c r="V29" i="2" s="1"/>
  <c r="X24" i="2"/>
  <c r="AB10" i="11"/>
  <c r="S64" i="2" s="1"/>
  <c r="S24" i="2"/>
  <c r="W10" i="11"/>
  <c r="N64" i="2" s="1"/>
  <c r="M10" i="11" l="1"/>
  <c r="D64" i="2" s="1"/>
  <c r="I24" i="2"/>
  <c r="K6" i="2"/>
  <c r="O9" i="11"/>
  <c r="O10" i="11" s="1"/>
  <c r="F64" i="2" s="1"/>
  <c r="J6" i="2"/>
  <c r="N9" i="11"/>
  <c r="N10" i="11" s="1"/>
  <c r="E64" i="2" s="1"/>
  <c r="I6" i="2"/>
  <c r="E24" i="2"/>
  <c r="F6" i="2"/>
  <c r="J9" i="11"/>
  <c r="J10" i="11" s="1"/>
  <c r="K21" i="9"/>
  <c r="K4" i="11" s="1"/>
  <c r="K5" i="11" s="1"/>
  <c r="AZ3" i="14"/>
  <c r="AY2" i="14"/>
  <c r="X23" i="2"/>
  <c r="T10" i="6"/>
  <c r="K29" i="2" s="1"/>
  <c r="J9" i="6"/>
  <c r="J10" i="6" s="1"/>
  <c r="L53" i="10"/>
  <c r="L39" i="10" s="1"/>
  <c r="L61" i="10"/>
  <c r="M43" i="10"/>
  <c r="M59" i="10" s="1"/>
  <c r="L62" i="10"/>
  <c r="Z10" i="11"/>
  <c r="Q64" i="2" s="1"/>
  <c r="AD10" i="11"/>
  <c r="U64" i="2" s="1"/>
  <c r="AB24" i="2"/>
  <c r="Q24" i="2"/>
  <c r="AA10" i="6"/>
  <c r="R29" i="2" s="1"/>
  <c r="K4" i="6"/>
  <c r="K5" i="6" s="1"/>
  <c r="G5" i="2" s="1"/>
  <c r="AA24" i="2"/>
  <c r="T23" i="2"/>
  <c r="AI10" i="6"/>
  <c r="Z29" i="2" s="1"/>
  <c r="K23" i="2"/>
  <c r="M23" i="2"/>
  <c r="Q10" i="6"/>
  <c r="H29" i="2" s="1"/>
  <c r="AJ10" i="11"/>
  <c r="AA64" i="2" s="1"/>
  <c r="N23" i="2"/>
  <c r="R10" i="6"/>
  <c r="I29" i="2" s="1"/>
  <c r="V10" i="11"/>
  <c r="M64" i="2" s="1"/>
  <c r="T10" i="11"/>
  <c r="K64" i="2" s="1"/>
  <c r="W10" i="6"/>
  <c r="N29" i="2" s="1"/>
  <c r="O23" i="2"/>
  <c r="AF10" i="6"/>
  <c r="W29" i="2" s="1"/>
  <c r="W24" i="2"/>
  <c r="L10" i="11"/>
  <c r="C64" i="2" s="1"/>
  <c r="X10" i="11"/>
  <c r="O64" i="2" s="1"/>
  <c r="Q10" i="11"/>
  <c r="H64" i="2" s="1"/>
  <c r="AI10" i="11"/>
  <c r="Z64" i="2" s="1"/>
  <c r="L23" i="2"/>
  <c r="AH10" i="11"/>
  <c r="Y64" i="2" s="1"/>
  <c r="AD24" i="2"/>
  <c r="AG10" i="6"/>
  <c r="X29" i="2" s="1"/>
  <c r="AC23" i="2"/>
  <c r="Y10" i="11"/>
  <c r="P64" i="2" s="1"/>
  <c r="U24" i="2"/>
  <c r="Y10" i="6"/>
  <c r="P29" i="2" s="1"/>
  <c r="U23" i="2"/>
  <c r="AD23" i="2"/>
  <c r="AH10" i="6"/>
  <c r="Y29" i="2" s="1"/>
  <c r="J23" i="2"/>
  <c r="N10" i="6"/>
  <c r="E29" i="2" s="1"/>
  <c r="I23" i="2"/>
  <c r="M10" i="6"/>
  <c r="D29" i="2" s="1"/>
  <c r="R10" i="11"/>
  <c r="I64" i="2" s="1"/>
  <c r="N24" i="2"/>
  <c r="AG10" i="11"/>
  <c r="X64" i="2" s="1"/>
  <c r="AC24" i="2"/>
  <c r="AC10" i="6"/>
  <c r="T29" i="2" s="1"/>
  <c r="Y23" i="2"/>
  <c r="J24" i="2" l="1"/>
  <c r="K24" i="2"/>
  <c r="F24" i="2"/>
  <c r="M53" i="10"/>
  <c r="M39" i="10" s="1"/>
  <c r="F23" i="2"/>
  <c r="G6" i="2"/>
  <c r="K9" i="11"/>
  <c r="G24" i="2" s="1"/>
  <c r="BA3" i="14"/>
  <c r="AZ2" i="14"/>
  <c r="M61" i="10"/>
  <c r="N43" i="10"/>
  <c r="N62" i="10" s="1"/>
  <c r="M62" i="10"/>
  <c r="K9" i="6"/>
  <c r="K10" i="6" s="1"/>
  <c r="O43" i="10" l="1"/>
  <c r="O61" i="10" s="1"/>
  <c r="K10" i="11"/>
  <c r="BB3" i="14"/>
  <c r="BA2" i="14"/>
  <c r="N53" i="10"/>
  <c r="N39" i="10" s="1"/>
  <c r="N61" i="10"/>
  <c r="N59" i="10"/>
  <c r="G23" i="2"/>
  <c r="O59" i="10" l="1"/>
  <c r="P43" i="10"/>
  <c r="P59" i="10" s="1"/>
  <c r="O53" i="10"/>
  <c r="O39" i="10" s="1"/>
  <c r="O62" i="10"/>
  <c r="BC3" i="14"/>
  <c r="BB2" i="14"/>
  <c r="Q43" i="10" l="1"/>
  <c r="P61" i="10"/>
  <c r="P53" i="10"/>
  <c r="P39" i="10" s="1"/>
  <c r="P62" i="10"/>
  <c r="BD3" i="14"/>
  <c r="BC2" i="14"/>
  <c r="Q59" i="10"/>
  <c r="Q62" i="10"/>
  <c r="Q61" i="10"/>
  <c r="Q53" i="10"/>
  <c r="Q39" i="10" s="1"/>
  <c r="R43" i="10"/>
  <c r="BE3" i="14" l="1"/>
  <c r="BD2" i="14"/>
  <c r="R62" i="10"/>
  <c r="R61" i="10"/>
  <c r="R53" i="10"/>
  <c r="R39" i="10" s="1"/>
  <c r="S43" i="10"/>
  <c r="R59" i="10"/>
  <c r="BE2" i="14" l="1"/>
  <c r="BF3" i="14"/>
  <c r="S61" i="10"/>
  <c r="S53" i="10"/>
  <c r="S39" i="10" s="1"/>
  <c r="T43" i="10"/>
  <c r="S59" i="10"/>
  <c r="S62" i="10"/>
  <c r="BG3" i="14" l="1"/>
  <c r="BF2" i="14"/>
  <c r="T59" i="10"/>
  <c r="T62" i="10"/>
  <c r="T61" i="10"/>
  <c r="U43" i="10"/>
  <c r="T53" i="10"/>
  <c r="T39" i="10" s="1"/>
  <c r="BG2" i="14" l="1"/>
  <c r="BH3" i="14"/>
  <c r="U59" i="10"/>
  <c r="U62" i="10"/>
  <c r="U61" i="10"/>
  <c r="U53" i="10"/>
  <c r="U39" i="10" s="1"/>
  <c r="V43" i="10"/>
  <c r="BH2" i="14" l="1"/>
  <c r="BI3" i="14"/>
  <c r="V62" i="10"/>
  <c r="V61" i="10"/>
  <c r="V53" i="10"/>
  <c r="V39" i="10" s="1"/>
  <c r="W43" i="10"/>
  <c r="V59" i="10"/>
  <c r="BJ3" i="14" l="1"/>
  <c r="BI2" i="14"/>
  <c r="W61" i="10"/>
  <c r="W53" i="10"/>
  <c r="W39" i="10" s="1"/>
  <c r="X43" i="10"/>
  <c r="W59" i="10"/>
  <c r="W62" i="10"/>
  <c r="BK3" i="14" l="1"/>
  <c r="BJ2" i="14"/>
  <c r="X59" i="10"/>
  <c r="X62" i="10"/>
  <c r="X61" i="10"/>
  <c r="Y43" i="10"/>
  <c r="X53" i="10"/>
  <c r="X39" i="10" s="1"/>
  <c r="BL3" i="14" l="1"/>
  <c r="BK2" i="14"/>
  <c r="Y59" i="10"/>
  <c r="Y62" i="10"/>
  <c r="Y61" i="10"/>
  <c r="Y53" i="10"/>
  <c r="Y39" i="10" s="1"/>
  <c r="Z43" i="10"/>
  <c r="BM3" i="14" l="1"/>
  <c r="BL2" i="14"/>
  <c r="Z62" i="10"/>
  <c r="Z61" i="10"/>
  <c r="Z53" i="10"/>
  <c r="Z39" i="10" s="1"/>
  <c r="AA43" i="10"/>
  <c r="Z59" i="10"/>
  <c r="BM2" i="14" l="1"/>
  <c r="BN3" i="14"/>
  <c r="AA61" i="10"/>
  <c r="AA53" i="10"/>
  <c r="AA39" i="10" s="1"/>
  <c r="AB43" i="10"/>
  <c r="AA59" i="10"/>
  <c r="AA62" i="10"/>
  <c r="BO3" i="14" l="1"/>
  <c r="BN2" i="14"/>
  <c r="AB59" i="10"/>
  <c r="AB62" i="10"/>
  <c r="AB53" i="10"/>
  <c r="AB39" i="10" s="1"/>
  <c r="AB61" i="10"/>
  <c r="AC43" i="10"/>
  <c r="BO2" i="14" l="1"/>
  <c r="BP3" i="14"/>
  <c r="AC59" i="10"/>
  <c r="AC62" i="10"/>
  <c r="AC61" i="10"/>
  <c r="AC53" i="10"/>
  <c r="AC39" i="10" s="1"/>
  <c r="AD43" i="10"/>
  <c r="BP2" i="14" l="1"/>
  <c r="BQ3" i="14"/>
  <c r="AD62" i="10"/>
  <c r="AD61" i="10"/>
  <c r="AD53" i="10"/>
  <c r="AD39" i="10" s="1"/>
  <c r="AE43" i="10"/>
  <c r="AD59" i="10"/>
  <c r="BR3" i="14" l="1"/>
  <c r="BQ2" i="14"/>
  <c r="AE61" i="10"/>
  <c r="AE53" i="10"/>
  <c r="AE39" i="10" s="1"/>
  <c r="AF43" i="10"/>
  <c r="AE59" i="10"/>
  <c r="AE62" i="10"/>
  <c r="BS3" i="14" l="1"/>
  <c r="BR2" i="14"/>
  <c r="AF59" i="10"/>
  <c r="AF62" i="10"/>
  <c r="AF53" i="10"/>
  <c r="AF39" i="10" s="1"/>
  <c r="AF61" i="10"/>
  <c r="AG43" i="10"/>
  <c r="BT3" i="14" l="1"/>
  <c r="BS2" i="14"/>
  <c r="AG59" i="10"/>
  <c r="AG62" i="10"/>
  <c r="AG61" i="10"/>
  <c r="AG53" i="10"/>
  <c r="AG39" i="10" s="1"/>
  <c r="AH43" i="10"/>
  <c r="BU3" i="14" l="1"/>
  <c r="BT2" i="14"/>
  <c r="AH62" i="10"/>
  <c r="AH61" i="10"/>
  <c r="AH53" i="10"/>
  <c r="AH39" i="10" s="1"/>
  <c r="AI43" i="10"/>
  <c r="AH59" i="10"/>
  <c r="BV3" i="14" l="1"/>
  <c r="BU2" i="14"/>
  <c r="AI61" i="10"/>
  <c r="AI53" i="10"/>
  <c r="AI39" i="10" s="1"/>
  <c r="AJ43" i="10"/>
  <c r="AI59" i="10"/>
  <c r="AI62" i="10"/>
  <c r="BW3" i="14" l="1"/>
  <c r="BV2" i="14"/>
  <c r="AJ59" i="10"/>
  <c r="AJ62" i="10"/>
  <c r="AJ61" i="10"/>
  <c r="AJ53" i="10"/>
  <c r="AJ39" i="10" s="1"/>
  <c r="BX3" i="14" l="1"/>
  <c r="BW2" i="14"/>
  <c r="BX2" i="14" l="1"/>
  <c r="BY3" i="14"/>
  <c r="BZ3" i="14" l="1"/>
  <c r="BY2" i="14"/>
  <c r="CA3" i="14" l="1"/>
  <c r="BZ2" i="14"/>
  <c r="CB3" i="14" l="1"/>
  <c r="CA2" i="14"/>
  <c r="CC3" i="14" l="1"/>
  <c r="CB2" i="14"/>
  <c r="CC2" i="14" l="1"/>
  <c r="CD3" i="14"/>
  <c r="CE3" i="14" l="1"/>
  <c r="CD2" i="14"/>
  <c r="CE2" i="14" l="1"/>
  <c r="CF3" i="14"/>
  <c r="CF2" i="14" l="1"/>
  <c r="CG3" i="14"/>
  <c r="CH3" i="14" l="1"/>
  <c r="CG2" i="14"/>
  <c r="CI3" i="14" l="1"/>
  <c r="CH2" i="14"/>
  <c r="CJ3" i="14" l="1"/>
  <c r="CI2" i="14"/>
  <c r="CK3" i="14" l="1"/>
  <c r="CJ2" i="14"/>
  <c r="CK2" i="14" l="1"/>
  <c r="CL3" i="14"/>
  <c r="CM3" i="14" l="1"/>
  <c r="CL2" i="14"/>
  <c r="CM2" i="14" l="1"/>
  <c r="CN3" i="14"/>
  <c r="CO3" i="14" l="1"/>
  <c r="CN2" i="14"/>
  <c r="CP3" i="14" l="1"/>
  <c r="CO2" i="14"/>
  <c r="CQ3" i="14" l="1"/>
  <c r="CP2" i="14"/>
  <c r="CR3" i="14" l="1"/>
  <c r="CQ2" i="14"/>
  <c r="CS3" i="14" l="1"/>
  <c r="CR2" i="14"/>
  <c r="CT3" i="14" l="1"/>
  <c r="CS2" i="14"/>
  <c r="CU3" i="14" l="1"/>
  <c r="CT2" i="14"/>
  <c r="CU2" i="14" l="1"/>
  <c r="CV3" i="14"/>
  <c r="CV2" i="14" l="1"/>
  <c r="CW3" i="14"/>
  <c r="CX3" i="14" l="1"/>
  <c r="CW2" i="14"/>
  <c r="CY3" i="14" l="1"/>
  <c r="CX2" i="14"/>
  <c r="CZ3" i="14" l="1"/>
  <c r="DA3" i="14" s="1"/>
  <c r="DB3" i="14" s="1"/>
  <c r="DC3" i="14" s="1"/>
  <c r="DD3" i="14" s="1"/>
  <c r="DE3" i="14" s="1"/>
  <c r="DF3" i="14" s="1"/>
  <c r="DG3" i="14" s="1"/>
  <c r="DH3" i="14" s="1"/>
  <c r="DI3" i="14" s="1"/>
  <c r="DJ3" i="14" s="1"/>
  <c r="DK3" i="14" s="1"/>
  <c r="DL3" i="14" s="1"/>
  <c r="DM3" i="14" s="1"/>
  <c r="DN3" i="14" s="1"/>
  <c r="DO3" i="14" s="1"/>
  <c r="DP3" i="14" s="1"/>
  <c r="DQ3" i="14" s="1"/>
  <c r="DR3" i="14" s="1"/>
  <c r="DS3" i="14" s="1"/>
  <c r="DT3" i="14" s="1"/>
  <c r="DU3" i="14" s="1"/>
  <c r="DV3" i="14" s="1"/>
  <c r="DW3" i="14" s="1"/>
  <c r="CY2" i="14"/>
  <c r="M804" i="14" l="1"/>
  <c r="L836" i="14"/>
  <c r="J836" i="14"/>
  <c r="O836" i="14"/>
  <c r="N836" i="14"/>
  <c r="K836" i="14"/>
  <c r="J782" i="14"/>
  <c r="N782" i="14"/>
  <c r="M782" i="14"/>
  <c r="O782" i="14"/>
  <c r="K782" i="14"/>
  <c r="L782" i="14"/>
  <c r="N804" i="14"/>
  <c r="J804" i="14"/>
  <c r="O804" i="14"/>
  <c r="L804" i="14"/>
  <c r="K804" i="14"/>
  <c r="L293" i="14"/>
  <c r="J411" i="14"/>
  <c r="K754" i="14"/>
  <c r="J98" i="14"/>
  <c r="K7" i="14"/>
  <c r="L72" i="14"/>
  <c r="K215" i="14"/>
  <c r="K20" i="14"/>
  <c r="L818" i="14"/>
  <c r="J150" i="14"/>
  <c r="M33" i="14"/>
  <c r="M559" i="14"/>
  <c r="J7" i="14"/>
  <c r="L585" i="14"/>
  <c r="M624" i="14"/>
  <c r="J241" i="14"/>
  <c r="K572" i="14"/>
  <c r="M451" i="14"/>
  <c r="K346" i="14"/>
  <c r="N702" i="14"/>
  <c r="M637" i="14"/>
  <c r="N385" i="14"/>
  <c r="N451" i="14"/>
  <c r="N637" i="14"/>
  <c r="N189" i="14"/>
  <c r="M520" i="14"/>
  <c r="O306" i="14"/>
  <c r="L33" i="14"/>
  <c r="J385" i="14"/>
  <c r="L267" i="14"/>
  <c r="K611" i="14"/>
  <c r="J520" i="14"/>
  <c r="K176" i="14"/>
  <c r="N546" i="14"/>
  <c r="M111" i="14"/>
  <c r="J215" i="14"/>
  <c r="K818" i="14"/>
  <c r="M546" i="14"/>
  <c r="L137" i="14"/>
  <c r="N306" i="14"/>
  <c r="K728" i="14"/>
  <c r="L385" i="14"/>
  <c r="L637" i="14"/>
  <c r="L20" i="14"/>
  <c r="O46" i="14"/>
  <c r="K598" i="14"/>
  <c r="L624" i="14"/>
  <c r="M306" i="14"/>
  <c r="K306" i="14"/>
  <c r="K202" i="14"/>
  <c r="K398" i="14"/>
  <c r="L215" i="14"/>
  <c r="N507" i="14"/>
  <c r="J346" i="14"/>
  <c r="O241" i="14"/>
  <c r="K494" i="14"/>
  <c r="N424" i="14"/>
  <c r="O372" i="14"/>
  <c r="N176" i="14"/>
  <c r="M333" i="14"/>
  <c r="O176" i="14"/>
  <c r="L306" i="14"/>
  <c r="N818" i="14"/>
  <c r="M137" i="14"/>
  <c r="K438" i="14"/>
  <c r="L663" i="14"/>
  <c r="K280" i="14"/>
  <c r="M72" i="14"/>
  <c r="M372" i="14"/>
  <c r="N611" i="14"/>
  <c r="O398" i="14"/>
  <c r="M663" i="14"/>
  <c r="K533" i="14"/>
  <c r="K46" i="14"/>
  <c r="L702" i="14"/>
  <c r="L319" i="14"/>
  <c r="M385" i="14"/>
  <c r="O202" i="14"/>
  <c r="O559" i="14"/>
  <c r="O676" i="14"/>
  <c r="J572" i="14"/>
  <c r="O598" i="14"/>
  <c r="M59" i="14"/>
  <c r="N728" i="14"/>
  <c r="O150" i="14"/>
  <c r="K546" i="14"/>
  <c r="J176" i="14"/>
  <c r="N267" i="14"/>
  <c r="L163" i="14"/>
  <c r="K72" i="14"/>
  <c r="M280" i="14"/>
  <c r="J124" i="14"/>
  <c r="N202" i="14"/>
  <c r="K585" i="14"/>
  <c r="K507" i="14"/>
  <c r="O59" i="14"/>
  <c r="M754" i="14"/>
  <c r="L520" i="14"/>
  <c r="K150" i="14"/>
  <c r="N494" i="14"/>
  <c r="M46" i="14"/>
  <c r="L359" i="14"/>
  <c r="L438" i="14"/>
  <c r="J111" i="14"/>
  <c r="K424" i="14"/>
  <c r="M85" i="14"/>
  <c r="L85" i="14"/>
  <c r="K637" i="14"/>
  <c r="J319" i="14"/>
  <c r="N59" i="14"/>
  <c r="M611" i="14"/>
  <c r="L424" i="14"/>
  <c r="L676" i="14"/>
  <c r="O7" i="14"/>
  <c r="L333" i="14"/>
  <c r="M150" i="14"/>
  <c r="O702" i="14"/>
  <c r="J728" i="14"/>
  <c r="N333" i="14"/>
  <c r="N559" i="14"/>
  <c r="O754" i="14"/>
  <c r="J33" i="14"/>
  <c r="O189" i="14"/>
  <c r="N359" i="14"/>
  <c r="L507" i="14"/>
  <c r="J479" i="14"/>
  <c r="J818" i="14"/>
  <c r="J202" i="14"/>
  <c r="J85" i="14"/>
  <c r="O254" i="14"/>
  <c r="O728" i="14"/>
  <c r="J20" i="14"/>
  <c r="J676" i="14"/>
  <c r="O319" i="14"/>
  <c r="J663" i="14"/>
  <c r="J424" i="14"/>
  <c r="O494" i="14"/>
  <c r="J507" i="14"/>
  <c r="O507" i="14"/>
  <c r="N137" i="14"/>
  <c r="N111" i="14"/>
  <c r="L741" i="14"/>
  <c r="M124" i="14"/>
  <c r="N319" i="14"/>
  <c r="M189" i="14"/>
  <c r="O215" i="14"/>
  <c r="M572" i="14"/>
  <c r="N754" i="14"/>
  <c r="O479" i="14"/>
  <c r="J228" i="14"/>
  <c r="O585" i="14"/>
  <c r="M715" i="14"/>
  <c r="K228" i="14"/>
  <c r="M398" i="14"/>
  <c r="K559" i="14"/>
  <c r="M7" i="14"/>
  <c r="O333" i="14"/>
  <c r="M202" i="14"/>
  <c r="N689" i="14"/>
  <c r="M598" i="14"/>
  <c r="J280" i="14"/>
  <c r="J637" i="14"/>
  <c r="O818" i="14"/>
  <c r="M20" i="14"/>
  <c r="O689" i="14"/>
  <c r="N46" i="14"/>
  <c r="K189" i="14"/>
  <c r="M650" i="14"/>
  <c r="L754" i="14"/>
  <c r="O163" i="14"/>
  <c r="K111" i="14"/>
  <c r="M293" i="14"/>
  <c r="N280" i="14"/>
  <c r="N598" i="14"/>
  <c r="J585" i="14"/>
  <c r="O520" i="14"/>
  <c r="N72" i="14"/>
  <c r="L124" i="14"/>
  <c r="L611" i="14"/>
  <c r="J598" i="14"/>
  <c r="N254" i="14"/>
  <c r="K372" i="14"/>
  <c r="N676" i="14"/>
  <c r="L59" i="14"/>
  <c r="O741" i="14"/>
  <c r="M359" i="14"/>
  <c r="M254" i="14"/>
  <c r="N411" i="14"/>
  <c r="K124" i="14"/>
  <c r="J546" i="14"/>
  <c r="O293" i="14"/>
  <c r="L494" i="14"/>
  <c r="J624" i="14"/>
  <c r="M479" i="14"/>
  <c r="J59" i="14"/>
  <c r="N438" i="14"/>
  <c r="N163" i="14"/>
  <c r="O346" i="14"/>
  <c r="M702" i="14"/>
  <c r="J267" i="14"/>
  <c r="M466" i="14"/>
  <c r="M346" i="14"/>
  <c r="K451" i="14"/>
  <c r="K241" i="14"/>
  <c r="M411" i="14"/>
  <c r="J163" i="14"/>
  <c r="O663" i="14"/>
  <c r="M176" i="14"/>
  <c r="M585" i="14"/>
  <c r="M228" i="14"/>
  <c r="L202" i="14"/>
  <c r="M507" i="14"/>
  <c r="O98" i="14"/>
  <c r="K359" i="14"/>
  <c r="K385" i="14"/>
  <c r="N215" i="14"/>
  <c r="O650" i="14"/>
  <c r="L176" i="14"/>
  <c r="L689" i="14"/>
  <c r="K411" i="14"/>
  <c r="K85" i="14"/>
  <c r="J137" i="14"/>
  <c r="J451" i="14"/>
  <c r="N715" i="14"/>
  <c r="J559" i="14"/>
  <c r="L411" i="14"/>
  <c r="N585" i="14"/>
  <c r="N20" i="14"/>
  <c r="O411" i="14"/>
  <c r="N466" i="14"/>
  <c r="L346" i="14"/>
  <c r="J398" i="14"/>
  <c r="L46" i="14"/>
  <c r="K163" i="14"/>
  <c r="L650" i="14"/>
  <c r="K267" i="14"/>
  <c r="N372" i="14"/>
  <c r="K33" i="14"/>
  <c r="N98" i="14"/>
  <c r="N150" i="14"/>
  <c r="O228" i="14"/>
  <c r="M319" i="14"/>
  <c r="N650" i="14"/>
  <c r="K676" i="14"/>
  <c r="L150" i="14"/>
  <c r="J494" i="14"/>
  <c r="M267" i="14"/>
  <c r="M424" i="14"/>
  <c r="O280" i="14"/>
  <c r="L715" i="14"/>
  <c r="J715" i="14"/>
  <c r="L572" i="14"/>
  <c r="N7" i="14"/>
  <c r="M533" i="14"/>
  <c r="K715" i="14"/>
  <c r="N398" i="14"/>
  <c r="O546" i="14"/>
  <c r="K663" i="14"/>
  <c r="M728" i="14"/>
  <c r="J533" i="14"/>
  <c r="L7" i="14"/>
  <c r="M676" i="14"/>
  <c r="L280" i="14"/>
  <c r="K689" i="14"/>
  <c r="J611" i="14"/>
  <c r="M241" i="14"/>
  <c r="L189" i="14"/>
  <c r="O466" i="14"/>
  <c r="K624" i="14"/>
  <c r="L728" i="14"/>
  <c r="M689" i="14"/>
  <c r="N241" i="14"/>
  <c r="J754" i="14"/>
  <c r="L466" i="14"/>
  <c r="K650" i="14"/>
  <c r="N741" i="14"/>
  <c r="J46" i="14"/>
  <c r="M163" i="14"/>
  <c r="O85" i="14"/>
  <c r="N624" i="14"/>
  <c r="K520" i="14"/>
  <c r="K479" i="14"/>
  <c r="O124" i="14"/>
  <c r="K59" i="14"/>
  <c r="O33" i="14"/>
  <c r="M215" i="14"/>
  <c r="M98" i="14"/>
  <c r="L451" i="14"/>
  <c r="J293" i="14"/>
  <c r="J741" i="14"/>
  <c r="K254" i="14"/>
  <c r="L372" i="14"/>
  <c r="K98" i="14"/>
  <c r="N520" i="14"/>
  <c r="O533" i="14"/>
  <c r="O624" i="14"/>
  <c r="O359" i="14"/>
  <c r="L533" i="14"/>
  <c r="K466" i="14"/>
  <c r="L479" i="14"/>
  <c r="K702" i="14"/>
  <c r="L111" i="14"/>
  <c r="O715" i="14"/>
  <c r="N33" i="14"/>
  <c r="O424" i="14"/>
  <c r="J306" i="14"/>
  <c r="J189" i="14"/>
  <c r="N124" i="14"/>
  <c r="K333" i="14"/>
  <c r="O111" i="14"/>
  <c r="J333" i="14"/>
  <c r="O451" i="14"/>
  <c r="J359" i="14"/>
  <c r="O637" i="14"/>
  <c r="N346" i="14"/>
  <c r="O267" i="14"/>
  <c r="L98" i="14"/>
  <c r="K293" i="14"/>
  <c r="K741" i="14"/>
  <c r="L546" i="14"/>
  <c r="O611" i="14"/>
  <c r="M438" i="14"/>
  <c r="L254" i="14"/>
  <c r="L398" i="14"/>
  <c r="J466" i="14"/>
  <c r="O72" i="14"/>
  <c r="J372" i="14"/>
  <c r="L228" i="14"/>
  <c r="K319" i="14"/>
  <c r="J72" i="14"/>
  <c r="N663" i="14"/>
  <c r="O438" i="14"/>
  <c r="L598" i="14"/>
  <c r="N479" i="14"/>
  <c r="M741" i="14"/>
  <c r="L559" i="14"/>
  <c r="K137" i="14"/>
  <c r="O385" i="14"/>
  <c r="J689" i="14"/>
  <c r="J254" i="14"/>
  <c r="J650" i="14"/>
  <c r="O137" i="14"/>
  <c r="N293" i="14"/>
  <c r="N85" i="14"/>
  <c r="J438" i="14"/>
  <c r="N572" i="14"/>
  <c r="O572" i="14"/>
  <c r="M494" i="14"/>
  <c r="N533" i="14"/>
  <c r="N228" i="14"/>
  <c r="J702" i="14"/>
  <c r="L241" i="14"/>
  <c r="O20" i="14"/>
  <c r="P836" i="14" l="1"/>
  <c r="R836" i="14" s="1"/>
  <c r="Q836" i="14"/>
  <c r="P782" i="14"/>
  <c r="R782" i="14" s="1"/>
  <c r="Q741" i="14"/>
  <c r="Q782" i="14"/>
  <c r="P804" i="14"/>
  <c r="R804" i="14" s="1"/>
  <c r="Q804" i="14"/>
  <c r="P59" i="14"/>
  <c r="R59" i="14" s="1"/>
  <c r="P637" i="14"/>
  <c r="R637" i="14" s="1"/>
  <c r="P111" i="14"/>
  <c r="R111" i="14" s="1"/>
  <c r="P559" i="14"/>
  <c r="R559" i="14" s="1"/>
  <c r="Q293" i="14"/>
  <c r="Q72" i="14"/>
  <c r="Q754" i="14"/>
  <c r="Q728" i="14"/>
  <c r="P689" i="14"/>
  <c r="R689" i="14" s="1"/>
  <c r="Q676" i="14"/>
  <c r="Q637" i="14"/>
  <c r="Q624" i="14"/>
  <c r="Q611" i="14"/>
  <c r="Q585" i="14"/>
  <c r="Q559" i="14"/>
  <c r="Q533" i="14"/>
  <c r="P520" i="14"/>
  <c r="R520" i="14" s="1"/>
  <c r="Q494" i="14"/>
  <c r="Q451" i="14"/>
  <c r="Q424" i="14"/>
  <c r="P411" i="14"/>
  <c r="R411" i="14" s="1"/>
  <c r="Q359" i="14"/>
  <c r="P241" i="14"/>
  <c r="R241" i="14" s="1"/>
  <c r="P189" i="14"/>
  <c r="R189" i="14" s="1"/>
  <c r="P176" i="14"/>
  <c r="R176" i="14" s="1"/>
  <c r="P163" i="14"/>
  <c r="R163" i="14" s="1"/>
  <c r="Q150" i="14"/>
  <c r="P33" i="14"/>
  <c r="R33" i="14" s="1"/>
  <c r="P741" i="14"/>
  <c r="R741" i="14" s="1"/>
  <c r="Q59" i="14"/>
  <c r="Q254" i="14"/>
  <c r="P451" i="14"/>
  <c r="R451" i="14" s="1"/>
  <c r="P507" i="14"/>
  <c r="R507" i="14" s="1"/>
  <c r="P715" i="14"/>
  <c r="R715" i="14" s="1"/>
  <c r="Q398" i="14"/>
  <c r="P546" i="14"/>
  <c r="R546" i="14" s="1"/>
  <c r="Q346" i="14"/>
  <c r="P598" i="14"/>
  <c r="R598" i="14" s="1"/>
  <c r="P611" i="14"/>
  <c r="R611" i="14" s="1"/>
  <c r="Q241" i="14"/>
  <c r="P20" i="14"/>
  <c r="R20" i="14" s="1"/>
  <c r="Q689" i="14"/>
  <c r="P333" i="14"/>
  <c r="R333" i="14" s="1"/>
  <c r="P702" i="14"/>
  <c r="R702" i="14" s="1"/>
  <c r="P98" i="14"/>
  <c r="R98" i="14" s="1"/>
  <c r="Q46" i="14"/>
  <c r="P624" i="14"/>
  <c r="R624" i="14" s="1"/>
  <c r="Q267" i="14"/>
  <c r="Q280" i="14"/>
  <c r="P228" i="14"/>
  <c r="R228" i="14" s="1"/>
  <c r="Q507" i="14"/>
  <c r="P150" i="14"/>
  <c r="R150" i="14" s="1"/>
  <c r="Q124" i="14"/>
  <c r="P818" i="14"/>
  <c r="R818" i="14" s="1"/>
  <c r="P215" i="14"/>
  <c r="R215" i="14" s="1"/>
  <c r="Q33" i="14"/>
  <c r="Q215" i="14"/>
  <c r="Q438" i="14"/>
  <c r="P137" i="14"/>
  <c r="R137" i="14" s="1"/>
  <c r="P319" i="14"/>
  <c r="R319" i="14" s="1"/>
  <c r="Q189" i="14"/>
  <c r="P466" i="14"/>
  <c r="R466" i="14" s="1"/>
  <c r="P254" i="14"/>
  <c r="R254" i="14" s="1"/>
  <c r="P650" i="14"/>
  <c r="R650" i="14" s="1"/>
  <c r="Q137" i="14"/>
  <c r="P359" i="14"/>
  <c r="R359" i="14" s="1"/>
  <c r="Q163" i="14"/>
  <c r="Q546" i="14"/>
  <c r="P372" i="14"/>
  <c r="R372" i="14" s="1"/>
  <c r="Q85" i="14"/>
  <c r="P424" i="14"/>
  <c r="R424" i="14" s="1"/>
  <c r="P72" i="14"/>
  <c r="R72" i="14" s="1"/>
  <c r="P280" i="14"/>
  <c r="R280" i="14" s="1"/>
  <c r="P398" i="14"/>
  <c r="R398" i="14" s="1"/>
  <c r="Q385" i="14"/>
  <c r="Q7" i="14"/>
  <c r="P7" i="14"/>
  <c r="R7" i="14" s="1"/>
  <c r="Q702" i="14"/>
  <c r="Q306" i="14"/>
  <c r="P479" i="14"/>
  <c r="R479" i="14" s="1"/>
  <c r="Q715" i="14"/>
  <c r="P676" i="14"/>
  <c r="R676" i="14" s="1"/>
  <c r="P267" i="14"/>
  <c r="R267" i="14" s="1"/>
  <c r="P85" i="14"/>
  <c r="R85" i="14" s="1"/>
  <c r="P124" i="14"/>
  <c r="R124" i="14" s="1"/>
  <c r="Q228" i="14"/>
  <c r="Q663" i="14"/>
  <c r="Q202" i="14"/>
  <c r="Q111" i="14"/>
  <c r="P46" i="14"/>
  <c r="R46" i="14" s="1"/>
  <c r="P202" i="14"/>
  <c r="R202" i="14" s="1"/>
  <c r="Q98" i="14"/>
  <c r="P663" i="14"/>
  <c r="R663" i="14" s="1"/>
  <c r="Q598" i="14"/>
  <c r="Q818" i="14"/>
  <c r="Q572" i="14"/>
  <c r="P533" i="14"/>
  <c r="R533" i="14" s="1"/>
  <c r="P438" i="14"/>
  <c r="R438" i="14" s="1"/>
  <c r="P306" i="14"/>
  <c r="R306" i="14" s="1"/>
  <c r="P728" i="14"/>
  <c r="R728" i="14" s="1"/>
  <c r="P346" i="14"/>
  <c r="R346" i="14" s="1"/>
  <c r="P754" i="14"/>
  <c r="R754" i="14" s="1"/>
  <c r="P385" i="14"/>
  <c r="R385" i="14" s="1"/>
  <c r="Q372" i="14"/>
  <c r="Q479" i="14"/>
  <c r="P494" i="14"/>
  <c r="R494" i="14" s="1"/>
  <c r="Q411" i="14"/>
  <c r="Q650" i="14"/>
  <c r="Q466" i="14"/>
  <c r="P293" i="14"/>
  <c r="R293" i="14" s="1"/>
  <c r="Q333" i="14"/>
  <c r="Q20" i="14"/>
  <c r="Q319" i="14"/>
  <c r="P585" i="14"/>
  <c r="R585" i="14" s="1"/>
  <c r="Q176" i="14"/>
  <c r="Q520" i="14"/>
  <c r="P572" i="14"/>
  <c r="R572" i="14" s="1"/>
</calcChain>
</file>

<file path=xl/comments1.xml><?xml version="1.0" encoding="utf-8"?>
<comments xmlns="http://schemas.openxmlformats.org/spreadsheetml/2006/main">
  <authors>
    <author>Author</author>
  </authors>
  <commentList>
    <comment ref="DW1" authorId="0" shapeId="0">
      <text>
        <r>
          <rPr>
            <b/>
            <sz val="9"/>
            <color rgb="FF000000"/>
            <rFont val="Arial"/>
            <family val="2"/>
          </rPr>
          <t xml:space="preserve">Author:
</t>
        </r>
        <r>
          <rPr>
            <sz val="9"/>
            <color rgb="FF000000"/>
            <rFont val="Arial"/>
            <family val="2"/>
          </rPr>
          <t>At year 126 this drops to 2%</t>
        </r>
      </text>
    </comment>
    <comment ref="V2" authorId="0" shapeId="0">
      <text>
        <r>
          <rPr>
            <sz val="9"/>
            <color rgb="FF000000"/>
            <rFont val="Arial"/>
            <family val="2"/>
          </rPr>
          <t>The original formulae assumed 80 whatever number was put here. The formulae in this sheet will take account of the number.</t>
        </r>
      </text>
    </comment>
    <comment ref="X2" authorId="0" shapeId="0">
      <text>
        <r>
          <rPr>
            <b/>
            <sz val="9"/>
            <color rgb="FF000000"/>
            <rFont val="Arial"/>
            <family val="2"/>
          </rPr>
          <t>Cells X2:CY2 contain a factor to calculate NPV based on variable discount rate - please do not adjust</t>
        </r>
      </text>
    </comment>
    <comment ref="CY2" authorId="0" shapeId="0">
      <text>
        <r>
          <rPr>
            <sz val="9"/>
            <color rgb="FF000000"/>
            <rFont val="Arial"/>
            <family val="2"/>
          </rPr>
          <t xml:space="preserve">Formula can be copied across to the right if appraisal period extends beyond 80 years
</t>
        </r>
      </text>
    </comment>
  </commentList>
</comments>
</file>

<file path=xl/comments2.xml><?xml version="1.0" encoding="utf-8"?>
<comments xmlns="http://schemas.openxmlformats.org/spreadsheetml/2006/main">
  <authors>
    <author>Author</author>
  </authors>
  <commentList>
    <comment ref="Y21" authorId="0" shapeId="0">
      <text>
        <r>
          <rPr>
            <b/>
            <sz val="9"/>
            <color indexed="81"/>
            <rFont val="Tahoma"/>
            <family val="2"/>
          </rPr>
          <t>STW:</t>
        </r>
        <r>
          <rPr>
            <sz val="9"/>
            <color indexed="81"/>
            <rFont val="Tahoma"/>
            <family val="2"/>
          </rPr>
          <t xml:space="preserve"> 100% metering
</t>
        </r>
      </text>
    </comment>
    <comment ref="Y60" authorId="0" shapeId="0">
      <text>
        <r>
          <rPr>
            <b/>
            <sz val="9"/>
            <color indexed="81"/>
            <rFont val="Tahoma"/>
            <family val="2"/>
          </rPr>
          <t>STW:</t>
        </r>
        <r>
          <rPr>
            <sz val="9"/>
            <color indexed="81"/>
            <rFont val="Tahoma"/>
            <family val="2"/>
          </rPr>
          <t xml:space="preserve"> 100% metering
</t>
        </r>
      </text>
    </comment>
  </commentList>
</comments>
</file>

<file path=xl/sharedStrings.xml><?xml version="1.0" encoding="utf-8"?>
<sst xmlns="http://schemas.openxmlformats.org/spreadsheetml/2006/main" count="6689" uniqueCount="999">
  <si>
    <t>Water Resources Planning Tables 2019</t>
  </si>
  <si>
    <t>All queries on the content of this workbook should be sent to:</t>
  </si>
  <si>
    <t>water-company-plan@environment-agency.gov.uk</t>
  </si>
  <si>
    <t>Water resource zone information</t>
  </si>
  <si>
    <t>Company:</t>
  </si>
  <si>
    <t>Resource Zone Name:</t>
  </si>
  <si>
    <t>Resource Zone Number:</t>
  </si>
  <si>
    <t xml:space="preserve">Planning Scenario Name:                                                                     </t>
  </si>
  <si>
    <t xml:space="preserve">Chosen Level of Service:  </t>
  </si>
  <si>
    <t>Base Year:</t>
  </si>
  <si>
    <t>Responsible Officer:</t>
  </si>
  <si>
    <t>Signed:</t>
  </si>
  <si>
    <t>Dated:</t>
  </si>
  <si>
    <t>Version:</t>
  </si>
  <si>
    <t>[Digital signature is acceptable]</t>
  </si>
  <si>
    <t>Key to cells</t>
  </si>
  <si>
    <t xml:space="preserve">Clear cells - indicate an input is required </t>
  </si>
  <si>
    <t>Yellow shaded cells - indicates a formula.</t>
  </si>
  <si>
    <t>Blue shaded cells - indicate base year data.</t>
  </si>
  <si>
    <t xml:space="preserve">Light grey shaded cells - indicate preceding years.  </t>
  </si>
  <si>
    <t xml:space="preserve">Dark grey cells - indicate that no data entry is required. </t>
  </si>
  <si>
    <t>Worksheet</t>
  </si>
  <si>
    <t>Content</t>
  </si>
  <si>
    <t>WRZ summary</t>
  </si>
  <si>
    <t>Supply-Demand Balance and components</t>
  </si>
  <si>
    <t>1. BL Licences</t>
  </si>
  <si>
    <t>Baseline water resources</t>
  </si>
  <si>
    <t>2. BL Supply</t>
  </si>
  <si>
    <t>Baseline water supplies</t>
  </si>
  <si>
    <t>3. BL Demand</t>
  </si>
  <si>
    <t>Baseline demand</t>
  </si>
  <si>
    <t>4. BL SDB</t>
  </si>
  <si>
    <t>Baseline supply demand balance</t>
  </si>
  <si>
    <t>5. Feasible options</t>
  </si>
  <si>
    <t>Fixed and Variable costs, Net Present Value, AIC and AISC of all feasible options - confidential</t>
  </si>
  <si>
    <t>6. Preferred options</t>
  </si>
  <si>
    <t>High level costs of preferred options (Dry Year) - publicly available</t>
  </si>
  <si>
    <t>7. FP Supply</t>
  </si>
  <si>
    <t>Final Planning water supplies (impact of Scenario options)</t>
  </si>
  <si>
    <t>8. FP Demand</t>
  </si>
  <si>
    <t>Final Planning demand (impact of Scenario options)</t>
  </si>
  <si>
    <t>9. FP SDB</t>
  </si>
  <si>
    <t>Final Planning supply demand balance</t>
  </si>
  <si>
    <t>10. Drought plan links</t>
  </si>
  <si>
    <t>Drought plan links</t>
  </si>
  <si>
    <t>11. Drought plan links graph</t>
  </si>
  <si>
    <t>Drought plan links graph</t>
  </si>
  <si>
    <t>Summary graphs of water resources planning tables data</t>
  </si>
  <si>
    <t>DERIVATION</t>
  </si>
  <si>
    <t>DESCRIPTION</t>
  </si>
  <si>
    <t>UNITS</t>
  </si>
  <si>
    <t>For info 2017-18</t>
  </si>
  <si>
    <t>For info 2018-19</t>
  </si>
  <si>
    <t>For info 2019-20</t>
  </si>
  <si>
    <t>2020-21</t>
  </si>
  <si>
    <t>2021-22</t>
  </si>
  <si>
    <t>2022-23</t>
  </si>
  <si>
    <t>2023-24</t>
  </si>
  <si>
    <t>2024-25</t>
  </si>
  <si>
    <t>2025-26</t>
  </si>
  <si>
    <t>2026-27</t>
  </si>
  <si>
    <t>2027-28</t>
  </si>
  <si>
    <t>2028-29</t>
  </si>
  <si>
    <t>2032-33</t>
  </si>
  <si>
    <t>2033-34</t>
  </si>
  <si>
    <t>2034-35</t>
  </si>
  <si>
    <t>2035-36</t>
  </si>
  <si>
    <t>2036-37</t>
  </si>
  <si>
    <t>2037-38</t>
  </si>
  <si>
    <t>2038-39</t>
  </si>
  <si>
    <t>2039-40</t>
  </si>
  <si>
    <t>2040-41</t>
  </si>
  <si>
    <t>SUPPLY</t>
  </si>
  <si>
    <t>13BL</t>
  </si>
  <si>
    <t>Total water available for use</t>
  </si>
  <si>
    <t>Ml/d</t>
  </si>
  <si>
    <t>13FP</t>
  </si>
  <si>
    <t>DEMAND</t>
  </si>
  <si>
    <t>26BL</t>
  </si>
  <si>
    <t>Unmeasured household consumption</t>
  </si>
  <si>
    <t>26FP</t>
  </si>
  <si>
    <t>25BL</t>
  </si>
  <si>
    <t>Measured household consumption</t>
  </si>
  <si>
    <t>25FP</t>
  </si>
  <si>
    <t>23BL+24BL</t>
  </si>
  <si>
    <t>Non-household consumption</t>
  </si>
  <si>
    <t>23FP+24FP</t>
  </si>
  <si>
    <t>40BL</t>
  </si>
  <si>
    <t>Total leakage</t>
  </si>
  <si>
    <t>40FP</t>
  </si>
  <si>
    <t>11BL-(23BL:26BL)-40BL</t>
  </si>
  <si>
    <t>Other components of demand</t>
  </si>
  <si>
    <t>11FP-(23FP:26FP)-40FP</t>
  </si>
  <si>
    <t>Total demand + target headroom (baseline)</t>
  </si>
  <si>
    <t>Total demand + target headroom (final plan)</t>
  </si>
  <si>
    <t>SUPPLY-DEMAND BALANCE</t>
  </si>
  <si>
    <t>16BL</t>
  </si>
  <si>
    <t>Target headroom</t>
  </si>
  <si>
    <t>16FP</t>
  </si>
  <si>
    <t>17BL</t>
  </si>
  <si>
    <t>Available headroom</t>
  </si>
  <si>
    <t>17FP</t>
  </si>
  <si>
    <t>Baseline Supply-Demand Balance:</t>
  </si>
  <si>
    <t>2041-42</t>
  </si>
  <si>
    <t>2042-43</t>
  </si>
  <si>
    <t>2043-44</t>
  </si>
  <si>
    <t>2044-45</t>
  </si>
  <si>
    <t>SDB (Ml/d)</t>
  </si>
  <si>
    <t>Final Planning Supply-Demand Balance:</t>
  </si>
  <si>
    <t>Resource Zone Name</t>
  </si>
  <si>
    <t>Table 1: Baseline licences</t>
  </si>
  <si>
    <t>deployable output (Ml/d)</t>
  </si>
  <si>
    <t>Row ref</t>
  </si>
  <si>
    <t>Derivation</t>
  </si>
  <si>
    <t>Licence number</t>
  </si>
  <si>
    <t>Source name</t>
  </si>
  <si>
    <t>Source type</t>
  </si>
  <si>
    <t>Deployable output (Ml/d)</t>
  </si>
  <si>
    <t>Annual licensed quantity (Ml/d)</t>
  </si>
  <si>
    <t>Constraints on deployable output</t>
  </si>
  <si>
    <t>All individual licences:</t>
  </si>
  <si>
    <t>0.1BL</t>
  </si>
  <si>
    <t>Sum (0.1BL+...)</t>
  </si>
  <si>
    <t xml:space="preserve"> - </t>
  </si>
  <si>
    <t>Input</t>
  </si>
  <si>
    <t>0.2BL</t>
  </si>
  <si>
    <t>Sum (0.2BL+...)</t>
  </si>
  <si>
    <t>Total</t>
  </si>
  <si>
    <t>Group #:</t>
  </si>
  <si>
    <t>Unused licences:</t>
  </si>
  <si>
    <t>DYAA deployable output (Ml/d)</t>
  </si>
  <si>
    <t>Reason licence is unused</t>
  </si>
  <si>
    <t>0.3BL</t>
  </si>
  <si>
    <t>Sum (0.3BL+...)</t>
  </si>
  <si>
    <t>New licences (within current AMP):</t>
  </si>
  <si>
    <t>Status of licence</t>
  </si>
  <si>
    <t>0.4BL</t>
  </si>
  <si>
    <t>Sum (0.4BL+...)</t>
  </si>
  <si>
    <t>Table 2: Baseline supply</t>
  </si>
  <si>
    <t>Component</t>
  </si>
  <si>
    <t>Unit</t>
  </si>
  <si>
    <t>decimal places</t>
  </si>
  <si>
    <t>1BL</t>
  </si>
  <si>
    <t>Raw water abstracted</t>
  </si>
  <si>
    <t>Resources</t>
  </si>
  <si>
    <t>2BL</t>
  </si>
  <si>
    <t xml:space="preserve">Total raw water imported </t>
  </si>
  <si>
    <t>2.1BL+</t>
  </si>
  <si>
    <t>3BL</t>
  </si>
  <si>
    <t>Total potable water imported</t>
  </si>
  <si>
    <t>3.1BL+</t>
  </si>
  <si>
    <t>5BL</t>
  </si>
  <si>
    <t>Total raw water exported (raw exports and non potable uses)</t>
  </si>
  <si>
    <t>5.1BL</t>
  </si>
  <si>
    <t xml:space="preserve">Non potable water supplied to: </t>
  </si>
  <si>
    <t>5.2BL+</t>
  </si>
  <si>
    <t>6BL</t>
  </si>
  <si>
    <t>Total potable water exported</t>
  </si>
  <si>
    <t>sum(6.1BL+6.2BL+6.3BL...)</t>
  </si>
  <si>
    <t>6.1BL+</t>
  </si>
  <si>
    <t>7BL</t>
  </si>
  <si>
    <t>Deployable Output (baseline profile without reductions)</t>
  </si>
  <si>
    <t>sum(0.1Bl+0.2BL+0.3BL+0.4BL)</t>
  </si>
  <si>
    <t>Resource (and process) Losses</t>
  </si>
  <si>
    <t>8BL</t>
  </si>
  <si>
    <t>Baseline forecast changes to Deployable Output</t>
  </si>
  <si>
    <t>sum(8.1BL+8.2BL+8.3BL)</t>
  </si>
  <si>
    <t>8.1BL</t>
  </si>
  <si>
    <t>Change in DO due to climate change</t>
  </si>
  <si>
    <t>Input (reductions must be expressed as -ve)</t>
  </si>
  <si>
    <t>8.2BL</t>
  </si>
  <si>
    <t>Reductions to restore sustainable abstraction</t>
  </si>
  <si>
    <t>sum(8.2BL sub components)</t>
  </si>
  <si>
    <t>8.2BL+</t>
  </si>
  <si>
    <t>Input (zero or negative number)</t>
  </si>
  <si>
    <t>8.3BL</t>
  </si>
  <si>
    <t>Total other changes to DO (specify, e.g. nitrates): None</t>
  </si>
  <si>
    <t>9BL</t>
  </si>
  <si>
    <t>Raw water losses, treatment works losses and operational use</t>
  </si>
  <si>
    <t>10BL</t>
  </si>
  <si>
    <t>Outage allowance</t>
  </si>
  <si>
    <t>Table 3: Baseline demand</t>
  </si>
  <si>
    <t>Decimal places</t>
  </si>
  <si>
    <t>Consumption</t>
  </si>
  <si>
    <t>19BL</t>
  </si>
  <si>
    <t>Water delivered measured non-household</t>
  </si>
  <si>
    <t>20BL</t>
  </si>
  <si>
    <t>Water delivered unmeasured non- household</t>
  </si>
  <si>
    <t>21BL</t>
  </si>
  <si>
    <t>Water delivered measured household</t>
  </si>
  <si>
    <t>22BL</t>
  </si>
  <si>
    <t>Water delivered unmeasured household</t>
  </si>
  <si>
    <t>23BL</t>
  </si>
  <si>
    <t>Measured Non Household - Consumption</t>
  </si>
  <si>
    <t>19BL-34BL</t>
  </si>
  <si>
    <t>24BL</t>
  </si>
  <si>
    <t>Unmeasured Non Household - Consumption</t>
  </si>
  <si>
    <t>20BL-35BL</t>
  </si>
  <si>
    <t>Measured Household - Consumption</t>
  </si>
  <si>
    <t>21BL-36BL</t>
  </si>
  <si>
    <t>Unmeasured Household - Consumption</t>
  </si>
  <si>
    <t>22BL-37BL</t>
  </si>
  <si>
    <t xml:space="preserve">27 - </t>
  </si>
  <si>
    <t>Percentage of consumption driven by climate change</t>
  </si>
  <si>
    <t>%</t>
  </si>
  <si>
    <t xml:space="preserve">28 - </t>
  </si>
  <si>
    <t>Volume of consumption driven by climate change</t>
  </si>
  <si>
    <t>PCC and consumption by component</t>
  </si>
  <si>
    <t>29BL</t>
  </si>
  <si>
    <t>Measured Household - PCC</t>
  </si>
  <si>
    <t>(25BL*1,000,000)/(51BL*1,000)</t>
  </si>
  <si>
    <t>l/h/d</t>
  </si>
  <si>
    <t>29.1BL</t>
  </si>
  <si>
    <t>Measured toilet flushing</t>
  </si>
  <si>
    <t>29.2BL</t>
  </si>
  <si>
    <t>Measured personal washing</t>
  </si>
  <si>
    <t>29.3BL</t>
  </si>
  <si>
    <t>Measured clothes washing</t>
  </si>
  <si>
    <t>29.4BL</t>
  </si>
  <si>
    <t>Measured dish washing</t>
  </si>
  <si>
    <t>29.5BL</t>
  </si>
  <si>
    <t>Measured miscellaneous internal use</t>
  </si>
  <si>
    <t>29.6BL</t>
  </si>
  <si>
    <t>Measured external use</t>
  </si>
  <si>
    <t>30BL</t>
  </si>
  <si>
    <t>Unmeasured Household - PCC</t>
  </si>
  <si>
    <t>(26BL*1,000,000)/(52BL*1,000)</t>
  </si>
  <si>
    <t>30.1BL</t>
  </si>
  <si>
    <t>Unmeasured toilet flushing</t>
  </si>
  <si>
    <t>30.2BL</t>
  </si>
  <si>
    <t>Unmeasured personal washing</t>
  </si>
  <si>
    <t>30.3BL</t>
  </si>
  <si>
    <t>Unmeasured clothes washing</t>
  </si>
  <si>
    <t>30.4BL</t>
  </si>
  <si>
    <t>Unmeasured dish washing</t>
  </si>
  <si>
    <t>30.5BL</t>
  </si>
  <si>
    <t>Unmeasured miscellaneous internal use</t>
  </si>
  <si>
    <t>30.6BL</t>
  </si>
  <si>
    <t>Unmeasured external use</t>
  </si>
  <si>
    <t>31BL</t>
  </si>
  <si>
    <t>Average Household - PCC</t>
  </si>
  <si>
    <t>((25BL+26BL)*1,000,000))/(51BL+52BL*1,000)</t>
  </si>
  <si>
    <t>32BL</t>
  </si>
  <si>
    <t>Water Taken Unbilled</t>
  </si>
  <si>
    <t>33BL</t>
  </si>
  <si>
    <t>Distribution System Operational Use</t>
  </si>
  <si>
    <t>Leakage</t>
  </si>
  <si>
    <t>34BL</t>
  </si>
  <si>
    <t>Measured Non Household - USPL</t>
  </si>
  <si>
    <t>35BL</t>
  </si>
  <si>
    <t>Unmeasured Non Household - USPL</t>
  </si>
  <si>
    <t>36BL</t>
  </si>
  <si>
    <t>Measured Household - USPL</t>
  </si>
  <si>
    <t>37BL</t>
  </si>
  <si>
    <t>Unmeasured Household - USPL</t>
  </si>
  <si>
    <t>38BL</t>
  </si>
  <si>
    <t>Void Properties - USPL</t>
  </si>
  <si>
    <t>39BL</t>
  </si>
  <si>
    <t>Distribution Losses</t>
  </si>
  <si>
    <t>Total Leakage</t>
  </si>
  <si>
    <t>sum(34BL:39BL)</t>
  </si>
  <si>
    <t>41BL</t>
  </si>
  <si>
    <t>(40BL*1,000,000)/(48BL*1,000)</t>
  </si>
  <si>
    <t>l/prop/d</t>
  </si>
  <si>
    <t>Customer: Properties</t>
  </si>
  <si>
    <t>42BL</t>
  </si>
  <si>
    <t>Measured non-households - properties</t>
  </si>
  <si>
    <t>Input (total, excluding voids)</t>
  </si>
  <si>
    <t>000's</t>
  </si>
  <si>
    <t>43BL</t>
  </si>
  <si>
    <t>Unmeasured non-households - properties</t>
  </si>
  <si>
    <t>44BL</t>
  </si>
  <si>
    <t>All void non-households - properties</t>
  </si>
  <si>
    <t>Input (voids in each year)</t>
  </si>
  <si>
    <t>45BL</t>
  </si>
  <si>
    <t>Total measured households - properties (excl void)</t>
  </si>
  <si>
    <t>Pre-plan year = input.
Forecast years = Previous year 45BL + sum(45.1BL:45.6BL)</t>
  </si>
  <si>
    <t>45.1BL</t>
  </si>
  <si>
    <t>New build properties - properties</t>
  </si>
  <si>
    <t>Input (new builds in each year)</t>
  </si>
  <si>
    <t>45.2BL</t>
  </si>
  <si>
    <t>Meter optants - properties</t>
  </si>
  <si>
    <t>Input (meter optants in each year)</t>
  </si>
  <si>
    <t>45.3BL</t>
  </si>
  <si>
    <t>Compulsory metering - properties</t>
  </si>
  <si>
    <t>Input (compulsory meters in each year)</t>
  </si>
  <si>
    <t>45.4BL</t>
  </si>
  <si>
    <t>Metering on change of occupancy - properties</t>
  </si>
  <si>
    <t>Input (change of occupancy meters in each year)</t>
  </si>
  <si>
    <t>45.5BL</t>
  </si>
  <si>
    <t>Selective metering  - properties</t>
  </si>
  <si>
    <t>Input (selective meters in each year)</t>
  </si>
  <si>
    <t>45.6BL</t>
  </si>
  <si>
    <t>Other changes to existing metering - properties</t>
  </si>
  <si>
    <t>Input (other changes to meters in each year)</t>
  </si>
  <si>
    <t>45.7BL</t>
  </si>
  <si>
    <t>Measured void households - properties</t>
  </si>
  <si>
    <t>46BL</t>
  </si>
  <si>
    <t>Unmeasured households - properties (excl void)</t>
  </si>
  <si>
    <t>Input (total)</t>
  </si>
  <si>
    <t>47BL</t>
  </si>
  <si>
    <t>Unmeasured void households - properties</t>
  </si>
  <si>
    <t>48BL</t>
  </si>
  <si>
    <t>Total Resource Zone Properties (incl voids)</t>
  </si>
  <si>
    <t>SUM(42BL:45BL)+45.7BL+46BL+47BL</t>
  </si>
  <si>
    <t>Customer: Population</t>
  </si>
  <si>
    <t>49BL</t>
  </si>
  <si>
    <t>Measured Non Household - Population</t>
  </si>
  <si>
    <t>50BL</t>
  </si>
  <si>
    <t>Unmeasured Non Household - Population</t>
  </si>
  <si>
    <t>51BL</t>
  </si>
  <si>
    <t>Measured Household - Population</t>
  </si>
  <si>
    <t>52BL</t>
  </si>
  <si>
    <t>Unmeasured Household - Population</t>
  </si>
  <si>
    <t>53BL</t>
  </si>
  <si>
    <t>Total Resource Zone Population</t>
  </si>
  <si>
    <t>Sum(49BL:52BL)</t>
  </si>
  <si>
    <t>Occupancy</t>
  </si>
  <si>
    <t>54BL</t>
  </si>
  <si>
    <t>Measured Household - Occupancy Rate (average) (excl voids)</t>
  </si>
  <si>
    <t>51BL/45BL</t>
  </si>
  <si>
    <t>h/prop</t>
  </si>
  <si>
    <t>55BL</t>
  </si>
  <si>
    <t>Unmeasured Household - Occupancy Rate</t>
  </si>
  <si>
    <t>52BL/46BL</t>
  </si>
  <si>
    <t>Metering</t>
  </si>
  <si>
    <t>56BL</t>
  </si>
  <si>
    <t>Total Household Metering penetration (excl. voids)</t>
  </si>
  <si>
    <t>45BL/45BL+46BL</t>
  </si>
  <si>
    <t>57BL</t>
  </si>
  <si>
    <t>Total Household Metering penetration (incl. voids)</t>
  </si>
  <si>
    <t>45BL/(45BL+45.7BL+46BL+47BL)</t>
  </si>
  <si>
    <t>Table 4: Baseline supply demand balance</t>
  </si>
  <si>
    <t>SDB</t>
  </si>
  <si>
    <t>11BL</t>
  </si>
  <si>
    <t>Distribution input</t>
  </si>
  <si>
    <t>19BL+20BL+21BL+22BL+32BL+33BL+38BL+39BL</t>
  </si>
  <si>
    <t>12BL</t>
  </si>
  <si>
    <t>Water Available For Use (own sources)</t>
  </si>
  <si>
    <t>Total Water Available For Use</t>
  </si>
  <si>
    <t>12BL+(2BL+3BL)-(5BL+6BL)</t>
  </si>
  <si>
    <t>14BL</t>
  </si>
  <si>
    <t>Target headroom (climate change component)</t>
  </si>
  <si>
    <t>15BL</t>
  </si>
  <si>
    <t>Target headroom (All other components)</t>
  </si>
  <si>
    <t>Target Headroom</t>
  </si>
  <si>
    <t>14BL+15BL</t>
  </si>
  <si>
    <t>Available Headroom</t>
  </si>
  <si>
    <t>13BL-11BL</t>
  </si>
  <si>
    <t>18BL</t>
  </si>
  <si>
    <t>Supply Demand Balance</t>
  </si>
  <si>
    <t>17BL-16BL</t>
  </si>
  <si>
    <t>Table 5: Feasible options detailed costs</t>
  </si>
  <si>
    <t>ENTER DISCOUNT RATE %</t>
  </si>
  <si>
    <t>Detail the gains in WAFU / savings in demand, and the costs of feasible options under capacity use scenario</t>
  </si>
  <si>
    <t>ENTER DISCOUNT PERIOD (YRS)</t>
  </si>
  <si>
    <t>Note: If option costs are required from beyond year 80 then the NPV calculation formula must be amended manually to cover the extended period</t>
  </si>
  <si>
    <t>Option name</t>
  </si>
  <si>
    <t>Option reference no.</t>
  </si>
  <si>
    <t>Type of option</t>
  </si>
  <si>
    <t>Preferred Option (Y/N)</t>
  </si>
  <si>
    <t>Earliest potential option start date (Year)</t>
  </si>
  <si>
    <t>Costs based on capacity</t>
  </si>
  <si>
    <t>WAFU on full implementation (Ml/d)</t>
  </si>
  <si>
    <t>NPV of WAFU
(Ml)</t>
  </si>
  <si>
    <t>CAPEX NPV
(£000)</t>
  </si>
  <si>
    <t>OPEX NPV
(£000)</t>
  </si>
  <si>
    <t>NPV of opex savings
(£000)</t>
  </si>
  <si>
    <t>NPV of carbon (£000)</t>
  </si>
  <si>
    <t>Social &amp; Env. NPV
(£000)</t>
  </si>
  <si>
    <t>TOTAL NPV
(£000)</t>
  </si>
  <si>
    <t>AIC
(p/m3)</t>
  </si>
  <si>
    <t>AISC
(p/m3)</t>
  </si>
  <si>
    <t>Scope confidence (score 1 to 5)</t>
  </si>
  <si>
    <t>Cost confidence (score 1 to 5)</t>
  </si>
  <si>
    <t>Cost component</t>
  </si>
  <si>
    <t>Year 1</t>
  </si>
  <si>
    <t>Year 2</t>
  </si>
  <si>
    <t>Year 3</t>
  </si>
  <si>
    <t>Year 4</t>
  </si>
  <si>
    <t>Year 5</t>
  </si>
  <si>
    <t>Year 6</t>
  </si>
  <si>
    <t>Year 7</t>
  </si>
  <si>
    <t>Year 8</t>
  </si>
  <si>
    <t>Year 9</t>
  </si>
  <si>
    <t>Year 10</t>
  </si>
  <si>
    <t>Year 11</t>
  </si>
  <si>
    <t>Year 12</t>
  </si>
  <si>
    <t>Year 13</t>
  </si>
  <si>
    <t>Year 14</t>
  </si>
  <si>
    <t>Year 15</t>
  </si>
  <si>
    <t>Year 16</t>
  </si>
  <si>
    <t>Year 17</t>
  </si>
  <si>
    <t>Year 18</t>
  </si>
  <si>
    <t>Year 19</t>
  </si>
  <si>
    <t>Year 20</t>
  </si>
  <si>
    <t>Year 21</t>
  </si>
  <si>
    <t>Year 22</t>
  </si>
  <si>
    <t>Year 23</t>
  </si>
  <si>
    <t>Year 24</t>
  </si>
  <si>
    <t>Year 25</t>
  </si>
  <si>
    <t>Year 26</t>
  </si>
  <si>
    <t>Year 27</t>
  </si>
  <si>
    <t>Year 28</t>
  </si>
  <si>
    <t>Year 29</t>
  </si>
  <si>
    <t>Year 30</t>
  </si>
  <si>
    <t>Year 31</t>
  </si>
  <si>
    <t>Year 32</t>
  </si>
  <si>
    <t>Year 33</t>
  </si>
  <si>
    <t>Year 34</t>
  </si>
  <si>
    <t>Year 35</t>
  </si>
  <si>
    <t>Year 36</t>
  </si>
  <si>
    <t>Year 37</t>
  </si>
  <si>
    <t>Year 38</t>
  </si>
  <si>
    <t>Year 39</t>
  </si>
  <si>
    <t>Year 40</t>
  </si>
  <si>
    <t>Year 41</t>
  </si>
  <si>
    <t>Year 42</t>
  </si>
  <si>
    <t>Year 43</t>
  </si>
  <si>
    <t>Year 44</t>
  </si>
  <si>
    <t>Year 45</t>
  </si>
  <si>
    <t>Year 46</t>
  </si>
  <si>
    <t>Year 47</t>
  </si>
  <si>
    <t>Year 48</t>
  </si>
  <si>
    <t>Year 49</t>
  </si>
  <si>
    <t>Year 50</t>
  </si>
  <si>
    <t>Year 51</t>
  </si>
  <si>
    <t>Year 52</t>
  </si>
  <si>
    <t>Year 53</t>
  </si>
  <si>
    <t>Year 54</t>
  </si>
  <si>
    <t>Year 55</t>
  </si>
  <si>
    <t>Year 56</t>
  </si>
  <si>
    <t>Year 57</t>
  </si>
  <si>
    <t>Year 58</t>
  </si>
  <si>
    <t>Year 59</t>
  </si>
  <si>
    <t>Year 60</t>
  </si>
  <si>
    <t>Year 61</t>
  </si>
  <si>
    <t>Year 62</t>
  </si>
  <si>
    <t>Year 63</t>
  </si>
  <si>
    <t>Year 64</t>
  </si>
  <si>
    <t>Year 65</t>
  </si>
  <si>
    <t>Year 66</t>
  </si>
  <si>
    <t>Year 67</t>
  </si>
  <si>
    <t>Year 68</t>
  </si>
  <si>
    <t>Year 69</t>
  </si>
  <si>
    <t>Year 70</t>
  </si>
  <si>
    <t>Year 71</t>
  </si>
  <si>
    <t>Year 72</t>
  </si>
  <si>
    <t>Year 73</t>
  </si>
  <si>
    <t>Year 74</t>
  </si>
  <si>
    <t>Year 75</t>
  </si>
  <si>
    <t>Year 76</t>
  </si>
  <si>
    <t>Year 77</t>
  </si>
  <si>
    <t>Year 78</t>
  </si>
  <si>
    <t>Year 79</t>
  </si>
  <si>
    <t>Year 80</t>
  </si>
  <si>
    <t>Year 81</t>
  </si>
  <si>
    <t>Year 82</t>
  </si>
  <si>
    <t>Year 83</t>
  </si>
  <si>
    <t>Year 84</t>
  </si>
  <si>
    <t>Year 85</t>
  </si>
  <si>
    <t>Year 86</t>
  </si>
  <si>
    <t>Year 87</t>
  </si>
  <si>
    <t>Year 88</t>
  </si>
  <si>
    <t>Year 89</t>
  </si>
  <si>
    <t>Year 90</t>
  </si>
  <si>
    <t>Year 91</t>
  </si>
  <si>
    <t>Year 92</t>
  </si>
  <si>
    <t>Year 93</t>
  </si>
  <si>
    <t>Year 94</t>
  </si>
  <si>
    <t>Year 95</t>
  </si>
  <si>
    <t>Year 96</t>
  </si>
  <si>
    <t>Year 97</t>
  </si>
  <si>
    <t>Year 98</t>
  </si>
  <si>
    <t>Year 99</t>
  </si>
  <si>
    <t>Year 100</t>
  </si>
  <si>
    <t>Year 101</t>
  </si>
  <si>
    <t>Year 102</t>
  </si>
  <si>
    <t>Year 103</t>
  </si>
  <si>
    <t>Year 104</t>
  </si>
  <si>
    <t>58a</t>
  </si>
  <si>
    <t>RESOURCE SIDE</t>
  </si>
  <si>
    <t>58.1a</t>
  </si>
  <si>
    <t>Options to increase raw water abstractions</t>
  </si>
  <si>
    <t>Total Mld for SDB component</t>
  </si>
  <si>
    <t>58.1x</t>
  </si>
  <si>
    <t>Mains repair</t>
  </si>
  <si>
    <t>Capacity</t>
  </si>
  <si>
    <t>Gains in WAFU / Savings in demand</t>
  </si>
  <si>
    <t>Fixed capex</t>
  </si>
  <si>
    <t>£000s</t>
  </si>
  <si>
    <t>Variable capex</t>
  </si>
  <si>
    <t>Fixed opex</t>
  </si>
  <si>
    <t>Variable opex</t>
  </si>
  <si>
    <t>Opex savings</t>
  </si>
  <si>
    <t>Fixed env &amp; social</t>
  </si>
  <si>
    <t>Variable env &amp; social</t>
  </si>
  <si>
    <t>Fixed carbon costs</t>
  </si>
  <si>
    <t>Variable carbon costs</t>
  </si>
  <si>
    <t>Customer willingness to pay</t>
  </si>
  <si>
    <t>Sum of above (excl WAFU)</t>
  </si>
  <si>
    <t>58.2a</t>
  </si>
  <si>
    <t>Options to increase raw imports</t>
  </si>
  <si>
    <t>58.3a</t>
  </si>
  <si>
    <t>Options to increase potable imports</t>
  </si>
  <si>
    <t>58.4a</t>
  </si>
  <si>
    <t>58.5a</t>
  </si>
  <si>
    <t>Options to reduce raw water exports</t>
  </si>
  <si>
    <t>58.6a</t>
  </si>
  <si>
    <t>Options to reduce potable water exports</t>
  </si>
  <si>
    <t>58.7a</t>
  </si>
  <si>
    <t>Other options to increase Deployable Output</t>
  </si>
  <si>
    <t>59a</t>
  </si>
  <si>
    <t>59.1a</t>
  </si>
  <si>
    <t>Options to reduce Distribution Losses</t>
  </si>
  <si>
    <t>59.2a</t>
  </si>
  <si>
    <t>Options to reduce Distribution System Operating Use (DSOU) losses</t>
  </si>
  <si>
    <t>60a</t>
  </si>
  <si>
    <t>60.1a</t>
  </si>
  <si>
    <t>Options to reduce treatment works losses</t>
  </si>
  <si>
    <t>60.2a</t>
  </si>
  <si>
    <t>Options to reduce outage</t>
  </si>
  <si>
    <t>61a</t>
  </si>
  <si>
    <t>CUSTOMER SIDE</t>
  </si>
  <si>
    <t>61.1a</t>
  </si>
  <si>
    <t>Options to change volume delivered to measured households</t>
  </si>
  <si>
    <t>61.2a</t>
  </si>
  <si>
    <t>Options to change volume delivered to unmeasured households</t>
  </si>
  <si>
    <t>61.3a</t>
  </si>
  <si>
    <t>Options to change volume delivered to measured non households</t>
  </si>
  <si>
    <t>61.4a</t>
  </si>
  <si>
    <t>Options to change volume delivered to unmeasured non households</t>
  </si>
  <si>
    <t>61.5a</t>
  </si>
  <si>
    <t>Options to reduce water taken unbilled</t>
  </si>
  <si>
    <t>61.6a</t>
  </si>
  <si>
    <t>Options impacting on measured Non Household - USPL</t>
  </si>
  <si>
    <t>61.7a</t>
  </si>
  <si>
    <t>Options impacting on unmeasured Non Household - USPL</t>
  </si>
  <si>
    <t>61.8a</t>
  </si>
  <si>
    <t>Options impacting on measured Household - USPL</t>
  </si>
  <si>
    <t>61.9a</t>
  </si>
  <si>
    <t>Options impacting on unmeasured Household - USPL</t>
  </si>
  <si>
    <t>61.10a</t>
  </si>
  <si>
    <t>Options impacting on Void properties - USPL</t>
  </si>
  <si>
    <t>RZCOSTSHERE</t>
  </si>
  <si>
    <t>Start dates</t>
  </si>
  <si>
    <t>Option Categories</t>
  </si>
  <si>
    <t>Aquifer recharge</t>
  </si>
  <si>
    <t>Bulk supply</t>
  </si>
  <si>
    <t>Conjunctive use</t>
  </si>
  <si>
    <t>Desalination</t>
  </si>
  <si>
    <t>Effluent reuse</t>
  </si>
  <si>
    <t>GW enhancement</t>
  </si>
  <si>
    <t>GW new</t>
  </si>
  <si>
    <t>Reservoir enlargement</t>
  </si>
  <si>
    <t>New reservoir</t>
  </si>
  <si>
    <t>2029-30</t>
  </si>
  <si>
    <t>SW enhancement</t>
  </si>
  <si>
    <t>2030-31</t>
  </si>
  <si>
    <t>SW new</t>
  </si>
  <si>
    <t>2031-32</t>
  </si>
  <si>
    <t>Active leakage management</t>
  </si>
  <si>
    <t>Mains replacement (not trunk mains)</t>
  </si>
  <si>
    <t>Pressure management</t>
  </si>
  <si>
    <t>Other leakage control</t>
  </si>
  <si>
    <t>Trunk mains renewal</t>
  </si>
  <si>
    <t>Pumps</t>
  </si>
  <si>
    <t>Service reservoir</t>
  </si>
  <si>
    <t>Water treatment works loss recovery</t>
  </si>
  <si>
    <t>Water treatment works capacity increase</t>
  </si>
  <si>
    <t>Cistern displacement device</t>
  </si>
  <si>
    <t>Household water audit</t>
  </si>
  <si>
    <t>Commercial water audit</t>
  </si>
  <si>
    <t>Customer education / awareness</t>
  </si>
  <si>
    <t>Other water efficiency</t>
  </si>
  <si>
    <t>Metering optants</t>
  </si>
  <si>
    <t>Metering change of occupancy</t>
  </si>
  <si>
    <t>Metering compulsory</t>
  </si>
  <si>
    <t>Metering other selective</t>
  </si>
  <si>
    <t>Supply pipe repairs / replacement</t>
  </si>
  <si>
    <t>Outdoor water efficiency devices</t>
  </si>
  <si>
    <t>Retrofitting indoor water efficiency devices</t>
  </si>
  <si>
    <t>Alternative tariffs</t>
  </si>
  <si>
    <t>Collaborative R&amp;D</t>
  </si>
  <si>
    <t>Table 6: Preferred list of water management options</t>
  </si>
  <si>
    <t>DRY YEAR PLANNED GAINS IN WAFU OR SAVINGS IN DEMAND (Ml/d) - TO BE COMPLETED FOR ALL PREFERRED OPTIONS 
(WAFU gains for each year are individual year gains and not cumulative gains)</t>
  </si>
  <si>
    <t>Row Ref</t>
  </si>
  <si>
    <t>Option Name  
[Insert / delete non-numbered lines to suit]</t>
  </si>
  <si>
    <t>Option Reference No.</t>
  </si>
  <si>
    <t>Resource Management</t>
  </si>
  <si>
    <t>Increase raw water abstractions</t>
  </si>
  <si>
    <t>(insert row above)</t>
  </si>
  <si>
    <t>Raw water imports</t>
  </si>
  <si>
    <t>Potable water Imports (input reductions as -ve)</t>
  </si>
  <si>
    <t>Reduce raw water losses and operational use 
(input as -ve)</t>
  </si>
  <si>
    <t>Reduced raw water export (including non potable supplies)</t>
  </si>
  <si>
    <t>Reduce raw water exports  (input as -ve)</t>
  </si>
  <si>
    <t>Reduce non potable supplies (input as -ve)</t>
  </si>
  <si>
    <t>Reduce potable water exports (input as -ve)</t>
  </si>
  <si>
    <t>Other options to increase deployable output</t>
  </si>
  <si>
    <t>Distribution Side Management</t>
  </si>
  <si>
    <t>Reduce distribution losses  (input as -ve)</t>
  </si>
  <si>
    <t>Reduce distribution system operational use (DSOU)  (input as -ve)</t>
  </si>
  <si>
    <t>Production Side Management, Specify Below....</t>
  </si>
  <si>
    <t>Reduce treatment works losses (input as -ve)</t>
  </si>
  <si>
    <t>Reduce outages (input as -ve)</t>
  </si>
  <si>
    <t>Customer Side Management</t>
  </si>
  <si>
    <t>Change volume delivered to measured non households 
(input reductions as -ve)</t>
  </si>
  <si>
    <t>Change volume delivered to unmeasured non households
(input reductions as -ve)</t>
  </si>
  <si>
    <t>Change volume delivered to measured households
(input reductions as -ve)</t>
  </si>
  <si>
    <t>Change volume delivered to unmeasured households
(input reductions as -ve)</t>
  </si>
  <si>
    <t>Options to reduce water taken unbilled (input as -ve)</t>
  </si>
  <si>
    <t>Options impacting on measured Non Household - USPL
(input reductions as -ve)</t>
  </si>
  <si>
    <t>l/pr</t>
  </si>
  <si>
    <t>Options impacting on unmeasured Non Household - USPL
(input reductions as -ve)</t>
  </si>
  <si>
    <t>Options impacting on measured Household - USPL
(input reductions as -ve)</t>
  </si>
  <si>
    <t>Options impacting on unmeasured Household - USPL
(input reductions as -ve)</t>
  </si>
  <si>
    <t>Options impacting on Void properties - USPL
(input reductions as -ve)</t>
  </si>
  <si>
    <t>Table 7: Final planning water supply</t>
  </si>
  <si>
    <t>1FP</t>
  </si>
  <si>
    <t>Raw Water Abstracted</t>
  </si>
  <si>
    <t>2FP</t>
  </si>
  <si>
    <t xml:space="preserve">Raw Water Imported </t>
  </si>
  <si>
    <t>2BL+ (6. Preferred scenario ref 58.2)</t>
  </si>
  <si>
    <t>3FP</t>
  </si>
  <si>
    <t>Potable Water Imported</t>
  </si>
  <si>
    <t>3BL+ (6. Preferred scenario ref 58.3)</t>
  </si>
  <si>
    <t>Resource (and process) losses</t>
  </si>
  <si>
    <t>5FP</t>
  </si>
  <si>
    <t>Raw Water Exported (raw exports and non potable uses)</t>
  </si>
  <si>
    <t>5BL+ (6. Preferred scenario ref 58.5)</t>
  </si>
  <si>
    <t>6FP</t>
  </si>
  <si>
    <t>Potable Water Exported</t>
  </si>
  <si>
    <t>6BL+ (6. Preferred scenario ref 58.6)</t>
  </si>
  <si>
    <t>-</t>
  </si>
  <si>
    <t>7FP</t>
  </si>
  <si>
    <t>Deployable Output</t>
  </si>
  <si>
    <t>9FP</t>
  </si>
  <si>
    <t>10FP</t>
  </si>
  <si>
    <t>10BL+ (6. Preferred scenario ref 60.2)</t>
  </si>
  <si>
    <t>Table 8: Final planning water demand</t>
  </si>
  <si>
    <t>Derivation / Impact of preferred options</t>
  </si>
  <si>
    <t>19FP</t>
  </si>
  <si>
    <t>Water Delivered Measured Non Household</t>
  </si>
  <si>
    <t>Calculated BL+Preferred options</t>
  </si>
  <si>
    <t>20FP</t>
  </si>
  <si>
    <t>Water Delivered Unmeasured Non Household</t>
  </si>
  <si>
    <t>21FP</t>
  </si>
  <si>
    <t>Water Delivered Measured Household</t>
  </si>
  <si>
    <t>22FP</t>
  </si>
  <si>
    <t>Water Delivered Unmeasured Household</t>
  </si>
  <si>
    <t>23FP</t>
  </si>
  <si>
    <t>19FP-34FP</t>
  </si>
  <si>
    <t>24FP</t>
  </si>
  <si>
    <t>20FP-35FP</t>
  </si>
  <si>
    <t>21FP-36FP</t>
  </si>
  <si>
    <t>22FP-37FP</t>
  </si>
  <si>
    <t>27 -</t>
  </si>
  <si>
    <t>n/a in FP</t>
  </si>
  <si>
    <t xml:space="preserve"> -  </t>
  </si>
  <si>
    <t>28 -</t>
  </si>
  <si>
    <t>29FP</t>
  </si>
  <si>
    <t>(25FP*1,000,000)/(51FP*1,000)</t>
  </si>
  <si>
    <t>29.1FP</t>
  </si>
  <si>
    <t>Input brief explanation here</t>
  </si>
  <si>
    <t>29.2FP</t>
  </si>
  <si>
    <t>29.3FP</t>
  </si>
  <si>
    <t>29.4FP</t>
  </si>
  <si>
    <t>29.5FP</t>
  </si>
  <si>
    <t>29.6FP</t>
  </si>
  <si>
    <t>30FP</t>
  </si>
  <si>
    <t>(26FP*1,000,000)/(52FP*1,000)</t>
  </si>
  <si>
    <t>30.1FP</t>
  </si>
  <si>
    <t>30.2FP</t>
  </si>
  <si>
    <t>30.3FP</t>
  </si>
  <si>
    <t>30.4FP</t>
  </si>
  <si>
    <t>30.5FP</t>
  </si>
  <si>
    <t>30.6FP</t>
  </si>
  <si>
    <t>31FP</t>
  </si>
  <si>
    <t>((25FP+26FP)*1,000,000))/(51FP+52FP*1,000)</t>
  </si>
  <si>
    <t>32FP</t>
  </si>
  <si>
    <t>33FP</t>
  </si>
  <si>
    <t>34FP</t>
  </si>
  <si>
    <t>35FP</t>
  </si>
  <si>
    <t>36FP</t>
  </si>
  <si>
    <t>37FP</t>
  </si>
  <si>
    <t>38FP</t>
  </si>
  <si>
    <t>39FP</t>
  </si>
  <si>
    <t>Sum(34FP:39FP)</t>
  </si>
  <si>
    <t>41FP</t>
  </si>
  <si>
    <t>(40FP*1,000,000)/(48FP*1,000)</t>
  </si>
  <si>
    <t>42FP</t>
  </si>
  <si>
    <t>Measured Non Household - Properties</t>
  </si>
  <si>
    <t>43FP</t>
  </si>
  <si>
    <t>Unmeasured Non Household - Properties</t>
  </si>
  <si>
    <t>44FP</t>
  </si>
  <si>
    <t>45FP</t>
  </si>
  <si>
    <t>Measured Household - Properties (excl voids)</t>
  </si>
  <si>
    <t>Pre-plan year = input.
Forecast years = Previous year 45FP + sum(45.1FP:45.6FP)</t>
  </si>
  <si>
    <t>45.1FP</t>
  </si>
  <si>
    <t>New properties</t>
  </si>
  <si>
    <t>45.2FP</t>
  </si>
  <si>
    <t>45.3FP</t>
  </si>
  <si>
    <t>45.4FP</t>
  </si>
  <si>
    <t>45.5FP</t>
  </si>
  <si>
    <t>Selective metering properties</t>
  </si>
  <si>
    <t>45.6FP</t>
  </si>
  <si>
    <t>45.7FP</t>
  </si>
  <si>
    <t>46FP</t>
  </si>
  <si>
    <t>47FP</t>
  </si>
  <si>
    <t>48FP</t>
  </si>
  <si>
    <t>SUM(42FP:45FP)+45.7FP+46FP+47FP</t>
  </si>
  <si>
    <t>49FP</t>
  </si>
  <si>
    <t>50FP</t>
  </si>
  <si>
    <t>51FP</t>
  </si>
  <si>
    <t>52FP</t>
  </si>
  <si>
    <t>53FP</t>
  </si>
  <si>
    <t>49FP+Sum(50FP:52FP)</t>
  </si>
  <si>
    <t>54FP</t>
  </si>
  <si>
    <t>51FP/45FP</t>
  </si>
  <si>
    <t>55FP</t>
  </si>
  <si>
    <t>56FP</t>
  </si>
  <si>
    <t>45FP/45FP+46FP</t>
  </si>
  <si>
    <t>57FP</t>
  </si>
  <si>
    <t>45FP/(45FP+45.7FP+46FP+47FP)</t>
  </si>
  <si>
    <t>Table 9: Final planning water supply</t>
  </si>
  <si>
    <t>11FP</t>
  </si>
  <si>
    <t>Distribution Input</t>
  </si>
  <si>
    <t>19FP+20FP+21FP+22FP+32FP+33FP+38FP+39FP</t>
  </si>
  <si>
    <t>12FP</t>
  </si>
  <si>
    <t>12FP+(2FP+3FP)-(5FP+6FP)</t>
  </si>
  <si>
    <t>14FP</t>
  </si>
  <si>
    <t>15FP</t>
  </si>
  <si>
    <t>14FP+15FP</t>
  </si>
  <si>
    <t>13FP-11FP</t>
  </si>
  <si>
    <t>18FP</t>
  </si>
  <si>
    <t>17FP-16FP</t>
  </si>
  <si>
    <t>Table 10: Drought plan links and Deployable Output Overview</t>
  </si>
  <si>
    <t>10.1 Planning scenarios</t>
  </si>
  <si>
    <t>10.2 Water resources management plan</t>
  </si>
  <si>
    <t>10.3 Drought plan</t>
  </si>
  <si>
    <t>10.4 Demand</t>
  </si>
  <si>
    <t>Drought Scenarios</t>
  </si>
  <si>
    <t>Drought
Description</t>
  </si>
  <si>
    <t>Drought Severity</t>
  </si>
  <si>
    <t>Plan in which scenario is used (highlights overlaps)</t>
  </si>
  <si>
    <t>Unrestricted Demand</t>
  </si>
  <si>
    <t>Restricted Demand</t>
  </si>
  <si>
    <t>WRMP</t>
  </si>
  <si>
    <t>Drought
Plan</t>
  </si>
  <si>
    <t>Description</t>
  </si>
  <si>
    <t>Marginal
Benefit (Ml/d)</t>
  </si>
  <si>
    <t>DO (Ml/d)</t>
  </si>
  <si>
    <t>Historic Droughts</t>
  </si>
  <si>
    <t>Y</t>
  </si>
  <si>
    <t>n</t>
  </si>
  <si>
    <t>(1)</t>
  </si>
  <si>
    <t>(2)</t>
  </si>
  <si>
    <t>Additional Drought Scenarios</t>
  </si>
  <si>
    <t>(3)</t>
  </si>
  <si>
    <t>Reported DO for WRMP tables highlighted in yellow</t>
  </si>
  <si>
    <t>10.5 Summary report</t>
  </si>
  <si>
    <t>WRMP DO Overview</t>
  </si>
  <si>
    <t>Drought Plan Overview</t>
  </si>
  <si>
    <t>Impact on Supply Demand</t>
  </si>
  <si>
    <t>Demands</t>
  </si>
  <si>
    <t>Data validation: Cell D20</t>
  </si>
  <si>
    <t>Dry Year Annual Average</t>
  </si>
  <si>
    <t>Dry Year Critical Period</t>
  </si>
  <si>
    <t>Dry Year Annual Average - benchmarking data</t>
  </si>
  <si>
    <t>Dry Year Critical Period - benchmarking data</t>
  </si>
  <si>
    <t>Drought Supply Measures and Demand Restrictions Further Details</t>
  </si>
  <si>
    <t>WRMP
Additional Yield from Drought Supply Measures (eg drought permits or orders)</t>
  </si>
  <si>
    <t>Drought Plan
Additional Yield from Further Supply Measures (eg drought permits or orders)</t>
  </si>
  <si>
    <t>WRMP DO
 Levels of Service</t>
  </si>
  <si>
    <t>WRMP
Impact on DO of drought plan Demand Restrictions (eg TUBs)</t>
  </si>
  <si>
    <t>Drought Plan
Impact on DO of Further Demand Restrictions (eg TUBs)</t>
  </si>
  <si>
    <t>WRMP
DO of Sources
 (not including drought measures)</t>
  </si>
  <si>
    <t>Severn Trent Water</t>
  </si>
  <si>
    <t>Strategic Grid</t>
  </si>
  <si>
    <t>2016-17</t>
  </si>
  <si>
    <t>Potable water imported from:  Anglian Water - Wing import to Grid WRZ (same value as WRMP14)</t>
  </si>
  <si>
    <t>Marcus O'Kane</t>
  </si>
  <si>
    <t>EXEMPT</t>
  </si>
  <si>
    <t xml:space="preserve">EXEMPT </t>
  </si>
  <si>
    <t>For information only - raw water import from DCWW via EVA. This is included in our Aquator DO so we exclude it from row 7 to avoid double counting</t>
  </si>
  <si>
    <t xml:space="preserve">Raw water imported from: </t>
  </si>
  <si>
    <t>For information only Raw water export to: Yorkshire Water - this is included in our Aquator DO modelling so we do not want to double count it. We have included the values for ease of reference.</t>
  </si>
  <si>
    <t>For information only - Potable water imported from:  Nottinghamshire WRZ (Sunnyside to Chesterfield)</t>
  </si>
  <si>
    <t>For information only - Potable water imported from:  Forest and Stroud WRZ (Mitcheldean to S. Glous.)</t>
  </si>
  <si>
    <t>For information only Raw water export to:</t>
  </si>
  <si>
    <t>For information only - potable water export to: Nottinghamshire WRZ (DVA to Nottingham)</t>
  </si>
  <si>
    <t>For information only - potable water export to: Nottinghamshire WRZ (DVA to Strelley)</t>
  </si>
  <si>
    <t>For information only - potable water export to: Nottinghamshire WRZ (Church Wilne to Strelley)</t>
  </si>
  <si>
    <t>For information only - potable water export to: Nottinghamshire WRZ (Higham to North Notts)</t>
  </si>
  <si>
    <t xml:space="preserve">Potable water export to: F&amp;S WRZ - Whaddon Booster  </t>
  </si>
  <si>
    <t>(7BL+8BL)-(10BL)</t>
  </si>
  <si>
    <t>None</t>
  </si>
  <si>
    <t>3.2BL+</t>
  </si>
  <si>
    <t>3.3BL+</t>
  </si>
  <si>
    <t>sum(3.1BL)</t>
  </si>
  <si>
    <t>6.2BL+</t>
  </si>
  <si>
    <t>6.3BL+</t>
  </si>
  <si>
    <t>6.4BL+</t>
  </si>
  <si>
    <t>6.5BL+</t>
  </si>
  <si>
    <t>1887-89</t>
  </si>
  <si>
    <t>Severe historic drought</t>
  </si>
  <si>
    <t>(4)</t>
  </si>
  <si>
    <t>(5)</t>
  </si>
  <si>
    <t>1933-34</t>
  </si>
  <si>
    <t>1975-76</t>
  </si>
  <si>
    <t>1995-96</t>
  </si>
  <si>
    <t>TUBs last implemented</t>
  </si>
  <si>
    <t>Scenario 141</t>
  </si>
  <si>
    <t>1 in 200 yr 30-month (0.50% chance of occurance)</t>
  </si>
  <si>
    <t>Scenario 43</t>
  </si>
  <si>
    <t>1 in 300 yr  18-month (0.33% chance of occurance)</t>
  </si>
  <si>
    <t>Scenario 169</t>
  </si>
  <si>
    <t>1  in 500 yr 30-month (0.20% of chance of occurance)</t>
  </si>
  <si>
    <t>Scenario 161</t>
  </si>
  <si>
    <t>1 in 1000 yr 24-month (0.10% chance of occurance)</t>
  </si>
  <si>
    <t xml:space="preserve">Drought scenarios from 1 in 300-years to 1 in 1000-years have a DO values lower than the observed droughts and a 1 in 200-years drought scenario. The Trimpley (4) drought permit/order increases DO by approximately 6 to 8 Ml/d all drought scenarios with the exception of the 1 in 1000-year scenario. Drought Plan Emergency Sources (5) have a potential yield of approximately 17.8 Ml/d under all scenarios. </t>
  </si>
  <si>
    <t xml:space="preserve">For the Strategic Grid WRZ there are 4 drought supply measures included which are included in our drought plan- these are 3 different drought permit/orders and a range of emergency drought sources. For the purposes of this table the total yield from all emergency sources are presented together. Please see our most recent drought plan and the associated Environmental Assessment Reports for more information. </t>
  </si>
  <si>
    <t>No more than 3 in 100 Temporary Use Bans</t>
  </si>
  <si>
    <t xml:space="preserve">
DO Modelling Assumptions- each drought event is modelled over a 95-year run with LoS at 1 in 33-years (1 TUBs and 1 NEUBs) for the Demand Restrictions Run (1) in the data table and emergency storage is not used under any run.</t>
  </si>
  <si>
    <t xml:space="preserve">Drought scenarios selected from our drought library of 200 stochastic scenarios. The scenarios presented in the table provide a range of drought severities and durations for plausible events. See Appendix A9 of the dWRMP report for more information on their development. </t>
  </si>
  <si>
    <t>This portion is Emergency Only. No annual licence.</t>
  </si>
  <si>
    <t>N</t>
  </si>
  <si>
    <t>Financing costs</t>
  </si>
  <si>
    <t>9BL+ (6. Preferred scenario ref 60.1)+(6. Preferred scenario ref 58.4)</t>
  </si>
  <si>
    <t>(6)</t>
  </si>
  <si>
    <t xml:space="preserve">List individual measures used in scenario e.g.
(1) Demand savings restrictions drought measure (TUBs 5% demand saving and NEUBs additional 5% demand saving assumed)
(2) Avon and Leam Drought Permit/Order   
(3) River Derwent Drought Permit/Order for Ambergate and Ladybower
(4) Trimpley Drought Permit/Order
(5) Additional Drought Plan Actions Emergency Sources- only marginal benefit is included (not DO) as these are calculated outside of our Aquator model 
(6) No data entered- N/A for the WRZ </t>
  </si>
  <si>
    <t>Birmingham BHs conversion to potable supply</t>
  </si>
  <si>
    <t>BHS15</t>
  </si>
  <si>
    <t>River Soar to support Cropston WTW</t>
  </si>
  <si>
    <t>CRO06</t>
  </si>
  <si>
    <t>East Midlands raw water storage (Site CQ) including new WTW</t>
  </si>
  <si>
    <t>WTW05</t>
  </si>
  <si>
    <t>Draycote Reservoir capacity increase (Size A) with transfer main from Draycote WTW to Coventry</t>
  </si>
  <si>
    <t>DAM07</t>
  </si>
  <si>
    <t>Stanford Reservoir capacity increase (Size A)</t>
  </si>
  <si>
    <t>DAM01</t>
  </si>
  <si>
    <t>Whitacre Reservoir capacity increase (Size A)</t>
  </si>
  <si>
    <t>DAM03</t>
  </si>
  <si>
    <t>BHS07</t>
  </si>
  <si>
    <t>Lower Shustoke capacity increase (Size A)</t>
  </si>
  <si>
    <t>DAM02</t>
  </si>
  <si>
    <t>Maximise deployment from Diddlebury WTW and Munslow BH</t>
  </si>
  <si>
    <t>BHS06</t>
  </si>
  <si>
    <t>Church Wilne WTW expansion and transfer main supported by raw water augmentation of the River Trent</t>
  </si>
  <si>
    <t>WIL05</t>
  </si>
  <si>
    <t>BAM04</t>
  </si>
  <si>
    <t>Draycote WTW enhancements</t>
  </si>
  <si>
    <t>DOR05</t>
  </si>
  <si>
    <t>Campion Hills WTW enhancements</t>
  </si>
  <si>
    <t>DOR02</t>
  </si>
  <si>
    <t>Little Eaton WTW expansion</t>
  </si>
  <si>
    <t>LIT01</t>
  </si>
  <si>
    <t>Cropston WTW enhancements</t>
  </si>
  <si>
    <t>DOR08</t>
  </si>
  <si>
    <t>Carsington Reservoir support to Melbourne WTW with Melbourne WTW enhancements</t>
  </si>
  <si>
    <t>MEL29</t>
  </si>
  <si>
    <t>Thornton Reservoir to support Cropston WTW</t>
  </si>
  <si>
    <t>CRO05</t>
  </si>
  <si>
    <t>NOT01</t>
  </si>
  <si>
    <t>NOT04</t>
  </si>
  <si>
    <t>BHS01</t>
  </si>
  <si>
    <t>BHS02</t>
  </si>
  <si>
    <t>BHS05</t>
  </si>
  <si>
    <t>BHS11</t>
  </si>
  <si>
    <t>DAM11</t>
  </si>
  <si>
    <t>New source and treatment at Linacre reservoir</t>
  </si>
  <si>
    <t>LIN01</t>
  </si>
  <si>
    <t>MEL41</t>
  </si>
  <si>
    <t>MEL47</t>
  </si>
  <si>
    <t>East Midlands raw water storage (Site CHQ) including new WTW</t>
  </si>
  <si>
    <t>WTW06</t>
  </si>
  <si>
    <t>East Midlands existing raw water storage (Site ER) including new WTW and infrastructure</t>
  </si>
  <si>
    <t>WTW07</t>
  </si>
  <si>
    <t>New WTW on the River Severn near Ombersley, Shropshire</t>
  </si>
  <si>
    <t>WTW08</t>
  </si>
  <si>
    <t>New WTW on the River Severn near Ombersley with raw water imports into the River Severn</t>
  </si>
  <si>
    <t>DAM12</t>
  </si>
  <si>
    <t>WTW30</t>
  </si>
  <si>
    <t>MEL39</t>
  </si>
  <si>
    <t>RAW08</t>
  </si>
  <si>
    <t>RAW09</t>
  </si>
  <si>
    <t>VYR01</t>
  </si>
  <si>
    <t>VYR02</t>
  </si>
  <si>
    <t>RAW02</t>
  </si>
  <si>
    <t>MEL37</t>
  </si>
  <si>
    <t>RAW11</t>
  </si>
  <si>
    <t>RAW13</t>
  </si>
  <si>
    <t>RAW14</t>
  </si>
  <si>
    <t>BAM02</t>
  </si>
  <si>
    <t>Potable water import to Chesterfield</t>
  </si>
  <si>
    <t>RIV01</t>
  </si>
  <si>
    <t>BAM05</t>
  </si>
  <si>
    <t>BAM01</t>
  </si>
  <si>
    <t>Bamford WTW to Grindleford pipeline capacity increase</t>
  </si>
  <si>
    <t>BAM03</t>
  </si>
  <si>
    <t>CARSC01</t>
  </si>
  <si>
    <t>CARSC02</t>
  </si>
  <si>
    <t>CARSC03</t>
  </si>
  <si>
    <t>CLYWB01</t>
  </si>
  <si>
    <t>Ogston WTW expansion</t>
  </si>
  <si>
    <t>OGS01</t>
  </si>
  <si>
    <t>WIL02</t>
  </si>
  <si>
    <t>MEL23</t>
  </si>
  <si>
    <t>CRO04</t>
  </si>
  <si>
    <t>CRO07</t>
  </si>
  <si>
    <t>RAW12</t>
  </si>
  <si>
    <t>RAW15</t>
  </si>
  <si>
    <t>RAW16</t>
  </si>
  <si>
    <t>DOR07</t>
  </si>
  <si>
    <t>2.2BL+</t>
  </si>
  <si>
    <t>7FP-(10FP)</t>
  </si>
  <si>
    <t xml:space="preserve">Unrestricted demand based on total vaule summed across all demand centres for the WRZ in our Aquator model restricted demand is based on the value reported for the unrestricted demand with a 5% reduction to account for an assumed 5% demand savings that could be realised through a TUB. 
</t>
  </si>
  <si>
    <t>Enhanced metering</t>
  </si>
  <si>
    <t>Leakage Reductions</t>
  </si>
  <si>
    <t>Enhanced Metering</t>
  </si>
  <si>
    <t>This is a company wide decision, and the AIC reflects the company wide costs and demand benefits</t>
  </si>
  <si>
    <t>This is a company wide decision, and the AIC reflects the company wide costs and demand benefits for measured and unmeasured water efficiency programmes</t>
  </si>
  <si>
    <t>Watery Lane BHs asset and water treatment enhancements</t>
  </si>
  <si>
    <t>Waverly Road BHs asset and water treatment enhancements</t>
  </si>
  <si>
    <t>Broomleys BHs asset and water treatment enhancements</t>
  </si>
  <si>
    <t>Ladyflatte BHs asset and water treatment enhancements</t>
  </si>
  <si>
    <t>Haseley Spring source asset and WTW enhancement</t>
  </si>
  <si>
    <t>Options to reduce raw water losses and operational use</t>
  </si>
  <si>
    <t>DISTRIBUTION SIDE</t>
  </si>
  <si>
    <t>PRODUCTION SIDE</t>
  </si>
  <si>
    <t>NOT05</t>
  </si>
  <si>
    <r>
      <t xml:space="preserve">Ambergate to Mid Nottinghamshire transfer solution
</t>
    </r>
    <r>
      <rPr>
        <i/>
        <sz val="10"/>
        <rFont val="Arial"/>
        <family val="2"/>
      </rPr>
      <t>This is an inter-WRZ transfer option benefitting the Nottinghamshire WRZ.  This line is included to demonstrate potable water export from the Strategic Grid WRZ to the Nottinghamshire WRZ.  Table 5 data for this option can be found in the Nottinghamshire WRZ WRMP Table dataset.</t>
    </r>
  </si>
  <si>
    <r>
      <t xml:space="preserve">Heathy Lea to North Nottinghamshire transfer solution
</t>
    </r>
    <r>
      <rPr>
        <i/>
        <sz val="10"/>
        <rFont val="Arial"/>
        <family val="2"/>
      </rPr>
      <t>This is an inter-WRZ transfer option benefitting the Nottinghamshire WRZ.  This line is included to demonstrate potable water export from the Strategic Grid WRZ to the Nottinghamshire WRZ.  Table 5 data for this option can be found in the Nottinghamshire WRZ WRMP Table dataset.</t>
    </r>
  </si>
  <si>
    <r>
      <t xml:space="preserve">Church Wilne to South Nottinghamshire transfer solution
</t>
    </r>
    <r>
      <rPr>
        <i/>
        <sz val="10"/>
        <rFont val="Arial"/>
        <family val="2"/>
      </rPr>
      <t>This is an inter-WRZ transfer option benefitting the Nottinghamshire WRZ.  This line is included to demonstrate potable water export from the Strategic Grid WRZ to the Nottinghamshire WRZ.  Table 5 data for this option can be found in the Nottinghamshire WRZ WRMP Table dataset.</t>
    </r>
  </si>
  <si>
    <t>Modelled Effects of Winep3</t>
  </si>
  <si>
    <t>7BL+ 8BL+ (6. Preferred scenario ref 58.7)+ (6. Preferred scenario ref 58.1)</t>
  </si>
  <si>
    <t>v11 - August 2016 integrating updates up to v15 - June 2018</t>
  </si>
  <si>
    <t>29.7BL</t>
  </si>
  <si>
    <t xml:space="preserve">Measured water efficiency savings </t>
  </si>
  <si>
    <t>30.7BL</t>
  </si>
  <si>
    <t xml:space="preserve">Unmeasured water efficiency savings </t>
  </si>
  <si>
    <t>3.25</t>
  </si>
  <si>
    <t>Reduction in Transfer from Strategic Grid WRZ to Notts ( Not required because newark link is not happening until mid amp 7)</t>
  </si>
  <si>
    <t>NA</t>
  </si>
  <si>
    <t xml:space="preserve">Home water efficiency audits </t>
  </si>
  <si>
    <t>WE001</t>
  </si>
  <si>
    <t>EM001</t>
  </si>
  <si>
    <t>Outage reduction</t>
  </si>
  <si>
    <t>Outage Reduction</t>
  </si>
  <si>
    <t>Reduce Outages</t>
  </si>
  <si>
    <t>N/a</t>
  </si>
  <si>
    <t>Active Leakage Control - Supply demand balance scenario</t>
  </si>
  <si>
    <t>ALC1</t>
  </si>
  <si>
    <t>2020/21</t>
  </si>
  <si>
    <t>Active Leakage Control - National Infrustructure commision scenario</t>
  </si>
  <si>
    <t>ALC2</t>
  </si>
  <si>
    <t>Home water efficiency checks</t>
  </si>
  <si>
    <t>River Soar to support site B</t>
  </si>
  <si>
    <t>West area new raw water storage with Site U enhancement and deployment infrastructure upgrades</t>
  </si>
  <si>
    <t>Site Q enhancements with new supported abstractions from the River Derwent</t>
  </si>
  <si>
    <t>Site Q enhancements supported by raw water augmentation of the River Trent</t>
  </si>
  <si>
    <t>Site P expansion</t>
  </si>
  <si>
    <t>BH raw water transfer to Site Q with Site Q enhancements</t>
  </si>
  <si>
    <t>Site C output increase using additional and supported abstractions from the River Avon</t>
  </si>
  <si>
    <t>Site C and Site U output increase using additional and supported abstractions from the River Avon</t>
  </si>
  <si>
    <t>River Severn raw water import to Site U and Site P</t>
  </si>
  <si>
    <t>River Severn raw water import to Site U</t>
  </si>
  <si>
    <t>Raw water import from CRT to Site C</t>
  </si>
  <si>
    <t>Site E expansion and transfer main supported by raw water augmentation of the River Trent</t>
  </si>
  <si>
    <t>Raw water augmentation of Staunton Harold Reservoir with Site Q enhancements</t>
  </si>
  <si>
    <t>River Severn to Site C mutual support solution with supported River Avon abstractions - Size CB (Mid)</t>
  </si>
  <si>
    <t>River Severn to Site C mutual support solution with supported River Avon abstractions - Size DA (Lower)</t>
  </si>
  <si>
    <t>Potable water import to Site R with Site R to Ambergate pipeline capacity increase</t>
  </si>
  <si>
    <t>Site R to Baslow pipeline capacity increase</t>
  </si>
  <si>
    <t>Site R to Ambergate transfer solution</t>
  </si>
  <si>
    <t>Site R to Ambergate pipeline capacity increase</t>
  </si>
  <si>
    <t>Site R to Grindleford pipeline capacity increase</t>
  </si>
  <si>
    <t>Carsington to Site L, J and F</t>
  </si>
  <si>
    <t>Carsington to sites L, F and E</t>
  </si>
  <si>
    <t>Carsington to sites L, J, F and E</t>
  </si>
  <si>
    <t>Site U and site P upgrades supported by River Severn raw water storage capacity increase</t>
  </si>
  <si>
    <t>Site J expansion</t>
  </si>
  <si>
    <t>Site F expansion</t>
  </si>
  <si>
    <t>Site E expansion and transfer main</t>
  </si>
  <si>
    <t>River Trent to site Q transfer with site Q enhancements</t>
  </si>
  <si>
    <t>Carsington Reservoir support to site Q with site Q enhancements</t>
  </si>
  <si>
    <t>Blackbrook Reservoir to support site B</t>
  </si>
  <si>
    <t>Thornton Reservoir to support site B</t>
  </si>
  <si>
    <t>Blackbrook Reservoir and Thornton Reservoir to support site B</t>
  </si>
  <si>
    <t>River Severn to site C mutual support solution - Size BC (Upper)</t>
  </si>
  <si>
    <t>River Severn to site C mutual support solution - Size EB (Mid)</t>
  </si>
  <si>
    <t>River Severn to site C mutual support solution - Size FA (Lower)</t>
  </si>
  <si>
    <t>Site I enhancements</t>
  </si>
  <si>
    <t>Site C enhancements</t>
  </si>
  <si>
    <t>Site Q enhancements</t>
  </si>
  <si>
    <t>Site B enhancements</t>
  </si>
  <si>
    <t>Draycote Reservoir capacity increase (Size A) with transfer main from Site C to Coventry</t>
  </si>
  <si>
    <t>River Severn to Site C mutual support solution with supported River Avon abstractions - Size AA (Upper)</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</si>
</sst>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 #,##0.00_-;_-* &quot;-&quot;??_-;_-@_-"/>
    <numFmt numFmtId="164" formatCode="yyyy\-yy"/>
    <numFmt numFmtId="165" formatCode="0.0"/>
    <numFmt numFmtId="166" formatCode="0.000"/>
    <numFmt numFmtId="167" formatCode="yyyy/yy"/>
    <numFmt numFmtId="168" formatCode="[$-809]General"/>
    <numFmt numFmtId="169" formatCode="[$-809]0.00%"/>
    <numFmt numFmtId="170" formatCode="[$-809]0"/>
    <numFmt numFmtId="171" formatCode="[$-809]0.00"/>
    <numFmt numFmtId="172" formatCode="#,##0.0"/>
  </numFmts>
  <fonts count="74" x14ac:knownFonts="1">
    <font>
      <sz val="12"/>
      <color theme="1"/>
      <name val="Arial"/>
      <family val="2"/>
    </font>
    <font>
      <sz val="11"/>
      <color theme="1"/>
      <name val="Calibri"/>
      <family val="2"/>
      <scheme val="minor"/>
    </font>
    <font>
      <sz val="10"/>
      <name val="Arial"/>
      <family val="2"/>
    </font>
    <font>
      <b/>
      <sz val="20"/>
      <name val="Arial"/>
      <family val="2"/>
    </font>
    <font>
      <sz val="12"/>
      <name val="Arial"/>
      <family val="2"/>
    </font>
    <font>
      <u/>
      <sz val="10"/>
      <color indexed="12"/>
      <name val="Arial"/>
      <family val="2"/>
    </font>
    <font>
      <u/>
      <sz val="12"/>
      <color indexed="12"/>
      <name val="Arial"/>
      <family val="2"/>
    </font>
    <font>
      <b/>
      <sz val="12"/>
      <color indexed="12"/>
      <name val="Arial"/>
      <family val="2"/>
    </font>
    <font>
      <b/>
      <sz val="12"/>
      <name val="Arial"/>
      <family val="2"/>
    </font>
    <font>
      <sz val="11"/>
      <name val="Arial"/>
      <family val="2"/>
    </font>
    <font>
      <sz val="12"/>
      <color indexed="47"/>
      <name val="Arial"/>
      <family val="2"/>
    </font>
    <font>
      <sz val="12"/>
      <color indexed="9"/>
      <name val="Arial"/>
      <family val="2"/>
    </font>
    <font>
      <sz val="10"/>
      <name val="Arial"/>
      <family val="2"/>
    </font>
    <font>
      <b/>
      <sz val="8"/>
      <name val="Arial"/>
      <family val="2"/>
    </font>
    <font>
      <sz val="10"/>
      <color indexed="47"/>
      <name val="Arial"/>
      <family val="2"/>
    </font>
    <font>
      <sz val="14"/>
      <name val="Arial"/>
      <family val="2"/>
    </font>
    <font>
      <sz val="10"/>
      <color indexed="10"/>
      <name val="Arial"/>
      <family val="2"/>
    </font>
    <font>
      <b/>
      <sz val="14"/>
      <name val="Arial"/>
      <family val="2"/>
    </font>
    <font>
      <b/>
      <sz val="10"/>
      <color indexed="55"/>
      <name val="Arial"/>
      <family val="2"/>
    </font>
    <font>
      <b/>
      <sz val="10"/>
      <color indexed="23"/>
      <name val="Arial"/>
      <family val="2"/>
    </font>
    <font>
      <b/>
      <sz val="10"/>
      <color indexed="10"/>
      <name val="Arial"/>
      <family val="2"/>
    </font>
    <font>
      <sz val="10"/>
      <color indexed="23"/>
      <name val="Arial"/>
      <family val="2"/>
    </font>
    <font>
      <sz val="10"/>
      <color indexed="55"/>
      <name val="Arial"/>
      <family val="2"/>
    </font>
    <font>
      <sz val="10.5"/>
      <color indexed="10"/>
      <name val="Arial"/>
      <family val="2"/>
    </font>
    <font>
      <sz val="10.5"/>
      <name val="Arial"/>
      <family val="2"/>
    </font>
    <font>
      <b/>
      <sz val="11"/>
      <name val="Arial"/>
      <family val="2"/>
    </font>
    <font>
      <sz val="11"/>
      <color indexed="10"/>
      <name val="Arial"/>
      <family val="2"/>
    </font>
    <font>
      <b/>
      <sz val="10"/>
      <name val="Arial"/>
      <family val="2"/>
    </font>
    <font>
      <b/>
      <sz val="11"/>
      <color indexed="10"/>
      <name val="Arial"/>
      <family val="2"/>
    </font>
    <font>
      <sz val="12"/>
      <color indexed="10"/>
      <name val="Arial"/>
      <family val="2"/>
    </font>
    <font>
      <sz val="10"/>
      <color indexed="9"/>
      <name val="Arial"/>
      <family val="2"/>
    </font>
    <font>
      <b/>
      <sz val="14"/>
      <color indexed="10"/>
      <name val="Arial"/>
      <family val="2"/>
    </font>
    <font>
      <b/>
      <sz val="14"/>
      <color indexed="9"/>
      <name val="Arial"/>
      <family val="2"/>
    </font>
    <font>
      <b/>
      <sz val="11"/>
      <color indexed="9"/>
      <name val="Arial"/>
      <family val="2"/>
    </font>
    <font>
      <sz val="11"/>
      <color indexed="9"/>
      <name val="Arial"/>
      <family val="2"/>
    </font>
    <font>
      <b/>
      <sz val="12"/>
      <color indexed="9"/>
      <name val="Arial"/>
      <family val="2"/>
    </font>
    <font>
      <b/>
      <sz val="12"/>
      <color indexed="10"/>
      <name val="Arial"/>
      <family val="2"/>
    </font>
    <font>
      <b/>
      <sz val="12"/>
      <color indexed="23"/>
      <name val="Arial"/>
      <family val="2"/>
    </font>
    <font>
      <b/>
      <sz val="10"/>
      <color indexed="9"/>
      <name val="Arial"/>
      <family val="2"/>
    </font>
    <font>
      <sz val="14"/>
      <color indexed="10"/>
      <name val="Arial"/>
      <family val="2"/>
    </font>
    <font>
      <i/>
      <sz val="10"/>
      <name val="Arial"/>
      <family val="2"/>
    </font>
    <font>
      <b/>
      <sz val="18"/>
      <name val="Arial"/>
      <family val="2"/>
    </font>
    <font>
      <b/>
      <sz val="11"/>
      <color rgb="FF000000"/>
      <name val="Calibri"/>
      <family val="2"/>
    </font>
    <font>
      <sz val="10"/>
      <color theme="1"/>
      <name val="Arial"/>
      <family val="2"/>
    </font>
    <font>
      <b/>
      <sz val="10"/>
      <color rgb="FF000000"/>
      <name val="Arial"/>
      <family val="2"/>
    </font>
    <font>
      <sz val="12"/>
      <color rgb="FFFF0000"/>
      <name val="Arial"/>
      <family val="2"/>
    </font>
    <font>
      <sz val="12"/>
      <color theme="0"/>
      <name val="Arial"/>
      <family val="2"/>
    </font>
    <font>
      <i/>
      <sz val="10"/>
      <color indexed="23"/>
      <name val="Arial"/>
      <family val="2"/>
    </font>
    <font>
      <b/>
      <sz val="11"/>
      <color rgb="FF000000"/>
      <name val="Arial"/>
      <family val="2"/>
    </font>
    <font>
      <u/>
      <sz val="11"/>
      <color theme="10"/>
      <name val="Calibri"/>
      <family val="2"/>
      <scheme val="minor"/>
    </font>
    <font>
      <b/>
      <sz val="10"/>
      <color rgb="FF00B050"/>
      <name val="Arial"/>
      <family val="2"/>
    </font>
    <font>
      <sz val="10"/>
      <color rgb="FF00B050"/>
      <name val="Arial"/>
      <family val="2"/>
    </font>
    <font>
      <sz val="12"/>
      <color rgb="FF000000"/>
      <name val="Arial"/>
      <family val="2"/>
    </font>
    <font>
      <sz val="10"/>
      <color rgb="FF000000"/>
      <name val="Arial"/>
      <family val="2"/>
    </font>
    <font>
      <b/>
      <sz val="14"/>
      <color rgb="FF000000"/>
      <name val="Arial"/>
      <family val="2"/>
    </font>
    <font>
      <sz val="10"/>
      <color rgb="FF808080"/>
      <name val="Arial"/>
      <family val="2"/>
    </font>
    <font>
      <sz val="11"/>
      <color theme="1"/>
      <name val="Arial"/>
      <family val="2"/>
    </font>
    <font>
      <sz val="14"/>
      <color rgb="FF000000"/>
      <name val="Arial"/>
      <family val="2"/>
    </font>
    <font>
      <sz val="11"/>
      <color rgb="FF000000"/>
      <name val="Arial"/>
      <family val="2"/>
    </font>
    <font>
      <sz val="10"/>
      <color rgb="FFBFBFBF"/>
      <name val="Arial"/>
      <family val="2"/>
    </font>
    <font>
      <b/>
      <sz val="14"/>
      <color rgb="FF808080"/>
      <name val="Arial"/>
      <family val="2"/>
    </font>
    <font>
      <b/>
      <sz val="10"/>
      <color rgb="FFFF0000"/>
      <name val="Arial"/>
      <family val="2"/>
    </font>
    <font>
      <b/>
      <sz val="10"/>
      <color rgb="FF969696"/>
      <name val="Arial"/>
      <family val="2"/>
    </font>
    <font>
      <sz val="10"/>
      <color rgb="FFC0C0C0"/>
      <name val="Arial"/>
      <family val="2"/>
    </font>
    <font>
      <b/>
      <sz val="12"/>
      <color rgb="FF000000"/>
      <name val="Arial"/>
      <family val="2"/>
    </font>
    <font>
      <sz val="10"/>
      <color rgb="FFFFFFFF"/>
      <name val="Arial"/>
      <family val="2"/>
    </font>
    <font>
      <b/>
      <sz val="9"/>
      <color rgb="FF000000"/>
      <name val="Arial"/>
      <family val="2"/>
    </font>
    <font>
      <sz val="9"/>
      <color rgb="FF000000"/>
      <name val="Arial"/>
      <family val="2"/>
    </font>
    <font>
      <b/>
      <sz val="12"/>
      <color theme="1"/>
      <name val="Arial"/>
      <family val="2"/>
    </font>
    <font>
      <sz val="11"/>
      <color indexed="55"/>
      <name val="Arial"/>
      <family val="2"/>
    </font>
    <font>
      <sz val="10"/>
      <color theme="1" tint="0.499984740745262"/>
      <name val="Arial"/>
      <family val="2"/>
    </font>
    <font>
      <b/>
      <sz val="9"/>
      <color indexed="81"/>
      <name val="Tahoma"/>
      <family val="2"/>
    </font>
    <font>
      <sz val="9"/>
      <color indexed="81"/>
      <name val="Tahoma"/>
      <family val="2"/>
    </font>
    <font>
      <sz val="12"/>
      <color theme="1"/>
      <name val="Arial"/>
      <family val="2"/>
    </font>
  </fonts>
  <fills count="18">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44"/>
        <bgColor indexed="64"/>
      </patternFill>
    </fill>
    <fill>
      <patternFill patternType="solid">
        <fgColor indexed="47"/>
        <bgColor indexed="64"/>
      </patternFill>
    </fill>
    <fill>
      <patternFill patternType="solid">
        <fgColor indexed="22"/>
        <bgColor indexed="64"/>
      </patternFill>
    </fill>
    <fill>
      <patternFill patternType="solid">
        <fgColor rgb="FFFFFFFF"/>
        <bgColor rgb="FF000000"/>
      </patternFill>
    </fill>
    <fill>
      <patternFill patternType="solid">
        <fgColor rgb="FFFFFF00"/>
        <bgColor rgb="FF000000"/>
      </patternFill>
    </fill>
    <fill>
      <patternFill patternType="solid">
        <fgColor rgb="FFF4B084"/>
        <bgColor rgb="FF000000"/>
      </patternFill>
    </fill>
    <fill>
      <patternFill patternType="solid">
        <fgColor rgb="FFF8CBAD"/>
        <bgColor rgb="FF000000"/>
      </patternFill>
    </fill>
    <fill>
      <patternFill patternType="solid">
        <fgColor theme="0"/>
        <bgColor indexed="64"/>
      </patternFill>
    </fill>
    <fill>
      <patternFill patternType="solid">
        <fgColor theme="0"/>
        <bgColor rgb="FF000000"/>
      </patternFill>
    </fill>
    <fill>
      <patternFill patternType="solid">
        <fgColor rgb="FFFFFFFF"/>
        <bgColor rgb="FFFFFFFF"/>
      </patternFill>
    </fill>
    <fill>
      <patternFill patternType="solid">
        <fgColor rgb="FFBFBFBF"/>
        <bgColor rgb="FFBFBFBF"/>
      </patternFill>
    </fill>
    <fill>
      <patternFill patternType="solid">
        <fgColor rgb="FFC0C0C0"/>
        <bgColor rgb="FFC0C0C0"/>
      </patternFill>
    </fill>
    <fill>
      <patternFill patternType="solid">
        <fgColor rgb="FFFFFF00"/>
        <bgColor indexed="64"/>
      </patternFill>
    </fill>
    <fill>
      <patternFill patternType="solid">
        <fgColor theme="9" tint="0.59999389629810485"/>
        <bgColor indexed="64"/>
      </patternFill>
    </fill>
  </fills>
  <borders count="10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style="thin">
        <color indexed="9"/>
      </bottom>
      <diagonal/>
    </border>
    <border>
      <left style="thin">
        <color indexed="9"/>
      </left>
      <right style="thin">
        <color indexed="9"/>
      </right>
      <top/>
      <bottom style="thin">
        <color indexed="9"/>
      </bottom>
      <diagonal/>
    </border>
    <border diagonalDown="1">
      <left style="thin">
        <color indexed="9"/>
      </left>
      <right style="thin">
        <color indexed="9"/>
      </right>
      <top/>
      <bottom style="thin">
        <color indexed="9"/>
      </bottom>
      <diagonal style="thin">
        <color indexed="9"/>
      </diagonal>
    </border>
    <border>
      <left/>
      <right style="thin">
        <color indexed="9"/>
      </right>
      <top style="thin">
        <color indexed="9"/>
      </top>
      <bottom/>
      <diagonal/>
    </border>
    <border>
      <left style="thin">
        <color indexed="64"/>
      </left>
      <right/>
      <top style="thin">
        <color indexed="64"/>
      </top>
      <bottom/>
      <diagonal/>
    </border>
    <border>
      <left/>
      <right/>
      <top style="thin">
        <color indexed="64"/>
      </top>
      <bottom/>
      <diagonal/>
    </border>
    <border>
      <left style="thin">
        <color indexed="9"/>
      </left>
      <right style="thin">
        <color indexed="9"/>
      </right>
      <top style="thin">
        <color indexed="64"/>
      </top>
      <bottom style="thin">
        <color indexed="9"/>
      </bottom>
      <diagonal/>
    </border>
    <border>
      <left style="thin">
        <color indexed="9"/>
      </left>
      <right/>
      <top style="thin">
        <color indexed="64"/>
      </top>
      <bottom/>
      <diagonal/>
    </border>
    <border>
      <left/>
      <right style="thin">
        <color indexed="9"/>
      </right>
      <top style="thin">
        <color indexed="64"/>
      </top>
      <bottom/>
      <diagonal/>
    </border>
    <border>
      <left style="thin">
        <color indexed="9"/>
      </left>
      <right style="thin">
        <color indexed="64"/>
      </right>
      <top style="thin">
        <color indexed="64"/>
      </top>
      <bottom style="thin">
        <color indexed="9"/>
      </bottom>
      <diagonal/>
    </border>
    <border>
      <left/>
      <right style="thin">
        <color indexed="9"/>
      </right>
      <top style="thin">
        <color indexed="9"/>
      </top>
      <bottom style="thin">
        <color indexed="9"/>
      </bottom>
      <diagonal/>
    </border>
    <border>
      <left style="thin">
        <color indexed="64"/>
      </left>
      <right/>
      <top/>
      <bottom/>
      <diagonal/>
    </border>
    <border>
      <left style="thin">
        <color indexed="9"/>
      </left>
      <right/>
      <top/>
      <bottom/>
      <diagonal/>
    </border>
    <border>
      <left/>
      <right style="thin">
        <color indexed="9"/>
      </right>
      <top/>
      <bottom/>
      <diagonal/>
    </border>
    <border>
      <left style="thin">
        <color indexed="9"/>
      </left>
      <right style="thin">
        <color indexed="64"/>
      </right>
      <top style="thin">
        <color indexed="9"/>
      </top>
      <bottom style="thin">
        <color indexed="9"/>
      </bottom>
      <diagonal/>
    </border>
    <border>
      <left style="thin">
        <color indexed="64"/>
      </left>
      <right/>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indexed="64"/>
      </bottom>
      <diagonal/>
    </border>
    <border>
      <left/>
      <right style="thin">
        <color indexed="9"/>
      </right>
      <top style="thin">
        <color indexed="9"/>
      </top>
      <bottom style="thin">
        <color indexed="64"/>
      </bottom>
      <diagonal/>
    </border>
    <border>
      <left style="thin">
        <color indexed="9"/>
      </left>
      <right style="thin">
        <color indexed="64"/>
      </right>
      <top style="thin">
        <color indexed="9"/>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medium">
        <color indexed="23"/>
      </right>
      <top style="thin">
        <color indexed="23"/>
      </top>
      <bottom style="thin">
        <color indexed="23"/>
      </bottom>
      <diagonal/>
    </border>
    <border>
      <left style="thin">
        <color indexed="23"/>
      </left>
      <right style="thin">
        <color indexed="23"/>
      </right>
      <top style="thin">
        <color indexed="23"/>
      </top>
      <bottom style="medium">
        <color indexed="64"/>
      </bottom>
      <diagonal/>
    </border>
    <border>
      <left style="thin">
        <color indexed="23"/>
      </left>
      <right style="medium">
        <color indexed="23"/>
      </right>
      <top style="thin">
        <color indexed="23"/>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808080"/>
      </right>
      <top/>
      <bottom style="thin">
        <color rgb="FF808080"/>
      </bottom>
      <diagonal/>
    </border>
    <border>
      <left style="thin">
        <color rgb="FF000000"/>
      </left>
      <right/>
      <top/>
      <bottom style="thin">
        <color rgb="FF000000"/>
      </bottom>
      <diagonal/>
    </border>
  </borders>
  <cellStyleXfs count="18">
    <xf numFmtId="0" fontId="0" fillId="0" borderId="0"/>
    <xf numFmtId="0" fontId="2" fillId="0" borderId="0"/>
    <xf numFmtId="0" fontId="5"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49" fillId="0" borderId="0" applyNumberFormat="0" applyFill="0" applyBorder="0" applyAlignment="0" applyProtection="0"/>
    <xf numFmtId="168" fontId="52" fillId="0" borderId="0"/>
    <xf numFmtId="168" fontId="53" fillId="0" borderId="0"/>
    <xf numFmtId="0" fontId="56" fillId="0" borderId="0"/>
    <xf numFmtId="0" fontId="2" fillId="0" borderId="0"/>
    <xf numFmtId="0" fontId="2" fillId="0" borderId="0"/>
    <xf numFmtId="168" fontId="52" fillId="0" borderId="0"/>
    <xf numFmtId="0" fontId="1" fillId="0" borderId="0"/>
    <xf numFmtId="0" fontId="73" fillId="0" borderId="0"/>
  </cellStyleXfs>
  <cellXfs count="1146">
    <xf numFmtId="0" fontId="0" fillId="0" borderId="0" xfId="0"/>
    <xf numFmtId="0" fontId="2" fillId="0" borderId="0" xfId="1" applyNumberFormat="1" applyProtection="1"/>
    <xf numFmtId="0" fontId="2" fillId="0" borderId="0" xfId="1" applyProtection="1"/>
    <xf numFmtId="0" fontId="2" fillId="0" borderId="2" xfId="1" applyBorder="1" applyProtection="1"/>
    <xf numFmtId="0" fontId="2" fillId="0" borderId="3" xfId="1" applyBorder="1" applyProtection="1"/>
    <xf numFmtId="0" fontId="2" fillId="0" borderId="0" xfId="1" applyBorder="1" applyProtection="1"/>
    <xf numFmtId="0" fontId="2" fillId="0" borderId="5" xfId="1" applyBorder="1" applyProtection="1"/>
    <xf numFmtId="0" fontId="4" fillId="0" borderId="0" xfId="1" applyFont="1" applyBorder="1" applyAlignment="1" applyProtection="1">
      <alignment vertical="center"/>
    </xf>
    <xf numFmtId="0" fontId="7" fillId="0" borderId="1" xfId="1" applyFont="1" applyBorder="1" applyAlignment="1" applyProtection="1">
      <alignment vertical="center"/>
    </xf>
    <xf numFmtId="0" fontId="8" fillId="0" borderId="0" xfId="1" applyFont="1" applyFill="1" applyBorder="1" applyAlignment="1" applyProtection="1">
      <alignment wrapText="1"/>
    </xf>
    <xf numFmtId="0" fontId="8" fillId="2" borderId="4" xfId="1" applyFont="1" applyFill="1" applyBorder="1" applyProtection="1"/>
    <xf numFmtId="0" fontId="8" fillId="2" borderId="0" xfId="1" applyFont="1" applyFill="1" applyBorder="1" applyAlignment="1" applyProtection="1">
      <alignment horizontal="center"/>
    </xf>
    <xf numFmtId="2" fontId="9" fillId="0" borderId="6" xfId="1" applyNumberFormat="1" applyFont="1" applyFill="1" applyBorder="1" applyAlignment="1" applyProtection="1">
      <alignment horizontal="left"/>
      <protection locked="0"/>
    </xf>
    <xf numFmtId="0" fontId="10" fillId="0" borderId="0" xfId="1" applyFont="1" applyBorder="1" applyProtection="1"/>
    <xf numFmtId="0" fontId="4" fillId="0" borderId="0" xfId="1" applyFont="1" applyBorder="1" applyProtection="1"/>
    <xf numFmtId="0" fontId="4" fillId="0" borderId="5" xfId="1" applyFont="1" applyBorder="1" applyProtection="1"/>
    <xf numFmtId="0" fontId="10" fillId="0" borderId="0" xfId="1" applyFont="1" applyProtection="1"/>
    <xf numFmtId="1" fontId="9" fillId="0" borderId="6" xfId="1" applyNumberFormat="1" applyFont="1" applyFill="1" applyBorder="1" applyAlignment="1" applyProtection="1">
      <alignment horizontal="left"/>
      <protection locked="0"/>
    </xf>
    <xf numFmtId="0" fontId="8" fillId="0" borderId="4" xfId="1" applyFont="1" applyFill="1" applyBorder="1" applyProtection="1"/>
    <xf numFmtId="0" fontId="11" fillId="0" borderId="0" xfId="1" applyFont="1" applyBorder="1" applyProtection="1"/>
    <xf numFmtId="0" fontId="8" fillId="2" borderId="0" xfId="1" applyFont="1" applyFill="1" applyBorder="1" applyAlignment="1" applyProtection="1">
      <alignment horizontal="right"/>
    </xf>
    <xf numFmtId="0" fontId="9" fillId="0" borderId="6" xfId="3" applyFont="1" applyFill="1" applyBorder="1" applyAlignment="1" applyProtection="1">
      <alignment horizontal="left"/>
      <protection locked="0"/>
    </xf>
    <xf numFmtId="164" fontId="9" fillId="0" borderId="6" xfId="1" applyNumberFormat="1" applyFont="1" applyFill="1" applyBorder="1" applyAlignment="1" applyProtection="1">
      <alignment horizontal="left"/>
      <protection locked="0"/>
    </xf>
    <xf numFmtId="0" fontId="8" fillId="2" borderId="7" xfId="1" applyFont="1" applyFill="1" applyBorder="1" applyProtection="1">
      <protection locked="0"/>
    </xf>
    <xf numFmtId="0" fontId="8" fillId="2" borderId="0" xfId="1" applyFont="1" applyFill="1" applyBorder="1" applyProtection="1"/>
    <xf numFmtId="14" fontId="9" fillId="0" borderId="6" xfId="1" applyNumberFormat="1" applyFont="1" applyFill="1" applyBorder="1" applyAlignment="1" applyProtection="1">
      <alignment horizontal="left"/>
      <protection locked="0"/>
    </xf>
    <xf numFmtId="2" fontId="9" fillId="0" borderId="0" xfId="1" applyNumberFormat="1" applyFont="1" applyFill="1" applyBorder="1" applyAlignment="1" applyProtection="1">
      <alignment horizontal="left"/>
      <protection locked="0"/>
    </xf>
    <xf numFmtId="0" fontId="4" fillId="0" borderId="0" xfId="1" applyFont="1" applyProtection="1"/>
    <xf numFmtId="0" fontId="9" fillId="0" borderId="0" xfId="1" applyFont="1" applyBorder="1" applyProtection="1"/>
    <xf numFmtId="0" fontId="13" fillId="2" borderId="4" xfId="1" applyFont="1" applyFill="1" applyBorder="1" applyProtection="1"/>
    <xf numFmtId="0" fontId="14" fillId="0" borderId="0" xfId="1" applyFont="1" applyProtection="1"/>
    <xf numFmtId="0" fontId="3" fillId="0" borderId="0" xfId="1" applyFont="1" applyFill="1" applyBorder="1" applyAlignment="1" applyProtection="1">
      <alignment wrapText="1"/>
    </xf>
    <xf numFmtId="0" fontId="4" fillId="0" borderId="2" xfId="1" applyFont="1" applyBorder="1" applyAlignment="1" applyProtection="1">
      <alignment vertical="center"/>
    </xf>
    <xf numFmtId="0" fontId="2" fillId="0" borderId="2" xfId="1" applyFill="1" applyBorder="1" applyProtection="1"/>
    <xf numFmtId="0" fontId="2" fillId="0" borderId="4" xfId="1" applyBorder="1" applyProtection="1"/>
    <xf numFmtId="0" fontId="4" fillId="0" borderId="8" xfId="1" applyFont="1" applyFill="1" applyBorder="1" applyProtection="1"/>
    <xf numFmtId="0" fontId="4" fillId="0" borderId="0" xfId="1" applyFont="1" applyFill="1" applyBorder="1" applyProtection="1"/>
    <xf numFmtId="0" fontId="2" fillId="0" borderId="0" xfId="1" applyFill="1" applyBorder="1" applyProtection="1"/>
    <xf numFmtId="0" fontId="15" fillId="0" borderId="0" xfId="1" applyFont="1" applyFill="1" applyProtection="1"/>
    <xf numFmtId="0" fontId="4" fillId="3" borderId="8" xfId="1" applyFont="1" applyFill="1" applyBorder="1" applyProtection="1"/>
    <xf numFmtId="0" fontId="4" fillId="0" borderId="4" xfId="1" applyFont="1" applyBorder="1" applyProtection="1"/>
    <xf numFmtId="0" fontId="4" fillId="4" borderId="8" xfId="1" applyFont="1" applyFill="1" applyBorder="1" applyProtection="1"/>
    <xf numFmtId="0" fontId="4" fillId="5" borderId="8" xfId="1" applyFont="1" applyFill="1" applyBorder="1" applyProtection="1"/>
    <xf numFmtId="0" fontId="4" fillId="6" borderId="8" xfId="1" applyFont="1" applyFill="1" applyBorder="1" applyProtection="1"/>
    <xf numFmtId="0" fontId="4" fillId="0" borderId="9" xfId="1" applyFont="1" applyFill="1" applyBorder="1" applyProtection="1"/>
    <xf numFmtId="0" fontId="4" fillId="0" borderId="10" xfId="1" applyFont="1" applyFill="1" applyBorder="1" applyProtection="1"/>
    <xf numFmtId="0" fontId="2" fillId="0" borderId="10" xfId="1" applyFill="1" applyBorder="1" applyProtection="1"/>
    <xf numFmtId="0" fontId="2" fillId="0" borderId="11" xfId="1" applyBorder="1" applyProtection="1"/>
    <xf numFmtId="0" fontId="16" fillId="0" borderId="2" xfId="1" applyFont="1" applyBorder="1" applyProtection="1"/>
    <xf numFmtId="0" fontId="7" fillId="0" borderId="2" xfId="1" applyFont="1" applyBorder="1" applyAlignment="1" applyProtection="1">
      <alignment vertical="center"/>
    </xf>
    <xf numFmtId="0" fontId="7" fillId="0" borderId="2" xfId="1" applyFont="1" applyBorder="1"/>
    <xf numFmtId="0" fontId="8" fillId="0" borderId="4" xfId="1" applyFont="1" applyBorder="1" applyProtection="1"/>
    <xf numFmtId="0" fontId="6" fillId="0" borderId="0" xfId="2" applyFont="1" applyBorder="1" applyAlignment="1" applyProtection="1"/>
    <xf numFmtId="0" fontId="4" fillId="2" borderId="0" xfId="1" applyFont="1" applyFill="1" applyBorder="1" applyProtection="1"/>
    <xf numFmtId="0" fontId="5" fillId="0" borderId="0" xfId="2" applyBorder="1" applyAlignment="1" applyProtection="1"/>
    <xf numFmtId="0" fontId="8" fillId="0" borderId="9" xfId="1" applyFont="1" applyBorder="1" applyProtection="1"/>
    <xf numFmtId="0" fontId="8" fillId="0" borderId="10" xfId="1" applyFont="1" applyFill="1" applyBorder="1" applyProtection="1"/>
    <xf numFmtId="0" fontId="4" fillId="2" borderId="10" xfId="1" applyFont="1" applyFill="1" applyBorder="1" applyProtection="1"/>
    <xf numFmtId="0" fontId="4" fillId="0" borderId="10" xfId="1" applyFont="1" applyBorder="1" applyProtection="1"/>
    <xf numFmtId="0" fontId="2" fillId="0" borderId="10" xfId="1" applyBorder="1" applyProtection="1"/>
    <xf numFmtId="0" fontId="6" fillId="0" borderId="10" xfId="2" applyFont="1" applyBorder="1" applyAlignment="1" applyProtection="1"/>
    <xf numFmtId="0" fontId="4" fillId="0" borderId="11" xfId="1" applyFont="1" applyBorder="1" applyProtection="1"/>
    <xf numFmtId="0" fontId="8" fillId="0" borderId="0" xfId="1" applyFont="1" applyBorder="1" applyProtection="1"/>
    <xf numFmtId="0" fontId="2" fillId="0" borderId="12" xfId="1" applyBorder="1" applyProtection="1"/>
    <xf numFmtId="0" fontId="2" fillId="0" borderId="12" xfId="1" applyBorder="1" applyAlignment="1" applyProtection="1">
      <alignment horizontal="center"/>
    </xf>
    <xf numFmtId="0" fontId="17" fillId="0" borderId="13" xfId="1" applyFont="1" applyFill="1" applyBorder="1" applyProtection="1"/>
    <xf numFmtId="0" fontId="2" fillId="0" borderId="13" xfId="1" applyFill="1" applyBorder="1" applyProtection="1"/>
    <xf numFmtId="0" fontId="2" fillId="0" borderId="13" xfId="1" applyFill="1" applyBorder="1" applyAlignment="1" applyProtection="1">
      <alignment horizontal="center"/>
    </xf>
    <xf numFmtId="0" fontId="18" fillId="0" borderId="13" xfId="1" applyFont="1" applyFill="1" applyBorder="1" applyAlignment="1" applyProtection="1">
      <alignment horizontal="left"/>
    </xf>
    <xf numFmtId="0" fontId="19" fillId="0" borderId="12" xfId="1" applyFont="1" applyFill="1" applyBorder="1" applyAlignment="1" applyProtection="1">
      <alignment horizontal="center"/>
      <protection hidden="1"/>
    </xf>
    <xf numFmtId="0" fontId="19" fillId="0" borderId="12" xfId="1" applyFont="1" applyFill="1" applyBorder="1" applyAlignment="1" applyProtection="1">
      <alignment horizontal="left"/>
      <protection hidden="1"/>
    </xf>
    <xf numFmtId="0" fontId="19" fillId="0" borderId="14" xfId="1" applyFont="1" applyFill="1" applyBorder="1" applyAlignment="1" applyProtection="1">
      <alignment horizontal="center"/>
      <protection hidden="1"/>
    </xf>
    <xf numFmtId="1" fontId="19" fillId="0" borderId="12" xfId="1" applyNumberFormat="1" applyFont="1" applyFill="1" applyBorder="1" applyAlignment="1" applyProtection="1">
      <alignment horizontal="center" wrapText="1"/>
      <protection hidden="1"/>
    </xf>
    <xf numFmtId="0" fontId="19" fillId="0" borderId="12" xfId="1" applyNumberFormat="1" applyFont="1" applyFill="1" applyBorder="1" applyAlignment="1" applyProtection="1">
      <alignment horizontal="center" wrapText="1"/>
      <protection hidden="1"/>
    </xf>
    <xf numFmtId="0" fontId="20" fillId="0" borderId="12" xfId="1" applyFont="1" applyFill="1" applyBorder="1" applyAlignment="1" applyProtection="1">
      <alignment horizontal="center"/>
      <protection hidden="1"/>
    </xf>
    <xf numFmtId="0" fontId="19" fillId="0" borderId="12" xfId="1" applyFont="1" applyFill="1" applyBorder="1" applyAlignment="1" applyProtection="1">
      <protection hidden="1"/>
    </xf>
    <xf numFmtId="0" fontId="20" fillId="0" borderId="15" xfId="1" applyFont="1" applyFill="1" applyBorder="1" applyAlignment="1" applyProtection="1">
      <alignment horizontal="center"/>
      <protection hidden="1"/>
    </xf>
    <xf numFmtId="0" fontId="19" fillId="0" borderId="15" xfId="1" applyFont="1" applyFill="1" applyBorder="1" applyAlignment="1" applyProtection="1">
      <alignment horizontal="center"/>
      <protection hidden="1"/>
    </xf>
    <xf numFmtId="0" fontId="21" fillId="0" borderId="12" xfId="1" applyFont="1" applyFill="1" applyBorder="1" applyAlignment="1" applyProtection="1">
      <alignment horizontal="center"/>
      <protection hidden="1"/>
    </xf>
    <xf numFmtId="0" fontId="21" fillId="0" borderId="12" xfId="1" applyFont="1" applyFill="1" applyBorder="1" applyProtection="1">
      <protection hidden="1"/>
    </xf>
    <xf numFmtId="2" fontId="21" fillId="0" borderId="12" xfId="1" applyNumberFormat="1" applyFont="1" applyFill="1" applyBorder="1" applyAlignment="1" applyProtection="1">
      <alignment vertical="center"/>
      <protection hidden="1"/>
    </xf>
    <xf numFmtId="0" fontId="19" fillId="0" borderId="12" xfId="1" applyFont="1" applyFill="1" applyBorder="1" applyAlignment="1" applyProtection="1">
      <alignment vertical="center"/>
      <protection hidden="1"/>
    </xf>
    <xf numFmtId="0" fontId="22" fillId="0" borderId="12" xfId="1" applyFont="1" applyFill="1" applyBorder="1" applyProtection="1">
      <protection hidden="1"/>
    </xf>
    <xf numFmtId="0" fontId="21" fillId="0" borderId="12" xfId="1" applyFont="1" applyFill="1" applyBorder="1" applyAlignment="1" applyProtection="1">
      <alignment horizontal="left"/>
      <protection hidden="1"/>
    </xf>
    <xf numFmtId="2" fontId="21" fillId="0" borderId="12" xfId="1" applyNumberFormat="1" applyFont="1" applyFill="1" applyBorder="1" applyAlignment="1" applyProtection="1">
      <alignment vertical="center" wrapText="1"/>
      <protection hidden="1"/>
    </xf>
    <xf numFmtId="0" fontId="21" fillId="0" borderId="16" xfId="1" applyFont="1" applyFill="1" applyBorder="1" applyProtection="1">
      <protection hidden="1"/>
    </xf>
    <xf numFmtId="0" fontId="21" fillId="0" borderId="16" xfId="1" applyFont="1" applyFill="1" applyBorder="1" applyAlignment="1" applyProtection="1">
      <alignment horizontal="center"/>
      <protection hidden="1"/>
    </xf>
    <xf numFmtId="0" fontId="8" fillId="0" borderId="12" xfId="1" applyFont="1" applyBorder="1" applyProtection="1"/>
    <xf numFmtId="0" fontId="23" fillId="0" borderId="12" xfId="1" applyFont="1" applyBorder="1" applyAlignment="1" applyProtection="1">
      <alignment textRotation="90"/>
    </xf>
    <xf numFmtId="0" fontId="24" fillId="0" borderId="12" xfId="1" applyFont="1" applyBorder="1" applyAlignment="1" applyProtection="1">
      <alignment textRotation="90"/>
    </xf>
    <xf numFmtId="1" fontId="25" fillId="0" borderId="12" xfId="1" applyNumberFormat="1" applyFont="1" applyBorder="1" applyAlignment="1" applyProtection="1">
      <alignment horizontal="center" textRotation="90"/>
    </xf>
    <xf numFmtId="0" fontId="24" fillId="0" borderId="12" xfId="1" applyFont="1" applyFill="1" applyBorder="1" applyAlignment="1" applyProtection="1">
      <alignment textRotation="90"/>
    </xf>
    <xf numFmtId="0" fontId="26" fillId="0" borderId="12" xfId="1" applyFont="1" applyBorder="1" applyAlignment="1" applyProtection="1"/>
    <xf numFmtId="0" fontId="9" fillId="0" borderId="12" xfId="1" applyFont="1" applyBorder="1" applyAlignment="1" applyProtection="1">
      <alignment horizontal="right"/>
    </xf>
    <xf numFmtId="2" fontId="9" fillId="0" borderId="12" xfId="1" applyNumberFormat="1" applyFont="1" applyBorder="1" applyAlignment="1" applyProtection="1">
      <alignment horizontal="center"/>
    </xf>
    <xf numFmtId="0" fontId="9" fillId="0" borderId="12" xfId="1" applyFont="1" applyFill="1" applyBorder="1" applyAlignment="1" applyProtection="1"/>
    <xf numFmtId="0" fontId="12" fillId="2" borderId="0" xfId="1" applyFont="1" applyFill="1" applyBorder="1" applyProtection="1"/>
    <xf numFmtId="0" fontId="12" fillId="2" borderId="0" xfId="1" applyFont="1" applyFill="1" applyBorder="1" applyAlignment="1" applyProtection="1">
      <alignment horizontal="center"/>
    </xf>
    <xf numFmtId="0" fontId="12" fillId="2" borderId="0" xfId="1" applyFont="1" applyFill="1" applyBorder="1" applyAlignment="1" applyProtection="1">
      <alignment horizontal="center" vertical="center"/>
    </xf>
    <xf numFmtId="0" fontId="27" fillId="2" borderId="0" xfId="1" applyFont="1" applyFill="1" applyBorder="1" applyAlignment="1" applyProtection="1">
      <alignment horizontal="center" wrapText="1"/>
    </xf>
    <xf numFmtId="0" fontId="27" fillId="2" borderId="0" xfId="1" applyFont="1" applyFill="1" applyBorder="1" applyAlignment="1" applyProtection="1">
      <alignment horizontal="center" vertical="center"/>
    </xf>
    <xf numFmtId="0" fontId="2" fillId="0" borderId="12" xfId="1" applyFill="1" applyBorder="1" applyProtection="1"/>
    <xf numFmtId="0" fontId="2" fillId="0" borderId="12" xfId="1" applyFill="1" applyBorder="1" applyAlignment="1" applyProtection="1">
      <alignment horizontal="center"/>
    </xf>
    <xf numFmtId="0" fontId="2" fillId="0" borderId="13" xfId="1" applyBorder="1" applyProtection="1"/>
    <xf numFmtId="0" fontId="2" fillId="0" borderId="13" xfId="1" applyBorder="1" applyAlignment="1" applyProtection="1">
      <alignment horizontal="center"/>
    </xf>
    <xf numFmtId="0" fontId="28" fillId="0" borderId="12" xfId="1" applyFont="1" applyBorder="1" applyAlignment="1" applyProtection="1">
      <alignment textRotation="90"/>
    </xf>
    <xf numFmtId="0" fontId="25" fillId="0" borderId="12" xfId="1" applyFont="1" applyBorder="1" applyAlignment="1" applyProtection="1">
      <alignment textRotation="90"/>
    </xf>
    <xf numFmtId="0" fontId="25" fillId="0" borderId="12" xfId="1" applyFont="1" applyFill="1" applyBorder="1" applyAlignment="1" applyProtection="1">
      <alignment textRotation="90"/>
    </xf>
    <xf numFmtId="0" fontId="9" fillId="0" borderId="14" xfId="1" applyFont="1" applyBorder="1" applyAlignment="1" applyProtection="1"/>
    <xf numFmtId="0" fontId="2" fillId="0" borderId="14" xfId="1" applyBorder="1" applyProtection="1"/>
    <xf numFmtId="0" fontId="2" fillId="0" borderId="17" xfId="1" applyBorder="1" applyAlignment="1" applyProtection="1">
      <alignment horizontal="center"/>
    </xf>
    <xf numFmtId="0" fontId="2" fillId="0" borderId="15" xfId="1" applyBorder="1" applyProtection="1"/>
    <xf numFmtId="0" fontId="2" fillId="0" borderId="15" xfId="1" applyBorder="1" applyAlignment="1" applyProtection="1">
      <alignment horizontal="center"/>
    </xf>
    <xf numFmtId="0" fontId="27" fillId="2" borderId="18" xfId="1" applyFont="1" applyFill="1" applyBorder="1" applyProtection="1"/>
    <xf numFmtId="0" fontId="27" fillId="2" borderId="19" xfId="1" applyFont="1" applyFill="1" applyBorder="1" applyAlignment="1" applyProtection="1">
      <alignment horizontal="center"/>
    </xf>
    <xf numFmtId="0" fontId="2" fillId="2" borderId="19" xfId="1" applyFill="1" applyBorder="1" applyAlignment="1" applyProtection="1">
      <alignment horizontal="center"/>
    </xf>
    <xf numFmtId="0" fontId="2" fillId="2" borderId="20" xfId="1" applyFill="1" applyBorder="1" applyAlignment="1" applyProtection="1">
      <alignment horizontal="center"/>
    </xf>
    <xf numFmtId="0" fontId="2" fillId="2" borderId="23" xfId="1" applyFill="1" applyBorder="1" applyAlignment="1" applyProtection="1">
      <alignment horizontal="center"/>
    </xf>
    <xf numFmtId="0" fontId="2" fillId="0" borderId="24" xfId="1" applyBorder="1" applyAlignment="1" applyProtection="1">
      <alignment horizontal="center"/>
    </xf>
    <xf numFmtId="0" fontId="27" fillId="2" borderId="25" xfId="1" applyFont="1" applyFill="1" applyBorder="1" applyProtection="1"/>
    <xf numFmtId="0" fontId="27" fillId="2" borderId="0" xfId="1" applyFont="1" applyFill="1" applyBorder="1" applyAlignment="1" applyProtection="1">
      <alignment horizontal="center"/>
    </xf>
    <xf numFmtId="0" fontId="2" fillId="2" borderId="0" xfId="1" applyFill="1" applyBorder="1" applyAlignment="1" applyProtection="1">
      <alignment horizontal="center"/>
    </xf>
    <xf numFmtId="0" fontId="2" fillId="2" borderId="12" xfId="1" applyFill="1" applyBorder="1" applyAlignment="1" applyProtection="1">
      <alignment horizontal="center"/>
    </xf>
    <xf numFmtId="0" fontId="2" fillId="2" borderId="28" xfId="1" applyFill="1" applyBorder="1" applyAlignment="1" applyProtection="1">
      <alignment horizontal="center"/>
    </xf>
    <xf numFmtId="1" fontId="27" fillId="2" borderId="0" xfId="1" applyNumberFormat="1" applyFont="1" applyFill="1" applyBorder="1" applyAlignment="1" applyProtection="1">
      <alignment horizontal="center"/>
    </xf>
    <xf numFmtId="2" fontId="12" fillId="2" borderId="26" xfId="1" applyNumberFormat="1" applyFont="1" applyFill="1" applyBorder="1" applyAlignment="1" applyProtection="1">
      <alignment horizontal="left"/>
    </xf>
    <xf numFmtId="0" fontId="12" fillId="2" borderId="0" xfId="1" applyFont="1" applyFill="1" applyBorder="1" applyAlignment="1" applyProtection="1">
      <alignment horizontal="left"/>
    </xf>
    <xf numFmtId="0" fontId="2" fillId="2" borderId="24" xfId="1" applyFill="1" applyBorder="1" applyAlignment="1" applyProtection="1">
      <alignment horizontal="center"/>
    </xf>
    <xf numFmtId="0" fontId="27" fillId="2" borderId="29" xfId="1" applyFont="1" applyFill="1" applyBorder="1" applyProtection="1"/>
    <xf numFmtId="0" fontId="27" fillId="2" borderId="7" xfId="1" applyFont="1" applyFill="1" applyBorder="1" applyAlignment="1" applyProtection="1">
      <alignment horizontal="center"/>
    </xf>
    <xf numFmtId="0" fontId="2" fillId="2" borderId="7" xfId="1" applyFill="1" applyBorder="1" applyAlignment="1" applyProtection="1">
      <alignment horizontal="center"/>
    </xf>
    <xf numFmtId="0" fontId="2" fillId="2" borderId="30" xfId="1" applyFill="1" applyBorder="1" applyAlignment="1" applyProtection="1">
      <alignment horizontal="center"/>
    </xf>
    <xf numFmtId="0" fontId="2" fillId="2" borderId="31" xfId="1" applyFill="1" applyBorder="1" applyAlignment="1" applyProtection="1">
      <alignment horizontal="center"/>
    </xf>
    <xf numFmtId="0" fontId="2" fillId="2" borderId="32" xfId="1" applyFill="1" applyBorder="1" applyAlignment="1" applyProtection="1">
      <alignment horizontal="center"/>
    </xf>
    <xf numFmtId="0" fontId="2" fillId="2" borderId="33" xfId="1" applyFill="1" applyBorder="1" applyAlignment="1" applyProtection="1">
      <alignment horizontal="center"/>
    </xf>
    <xf numFmtId="0" fontId="30" fillId="2" borderId="0" xfId="1" applyFont="1" applyFill="1" applyBorder="1" applyAlignment="1" applyProtection="1">
      <alignment vertical="center"/>
      <protection locked="0"/>
    </xf>
    <xf numFmtId="0" fontId="17" fillId="2" borderId="13" xfId="1" applyFont="1" applyFill="1" applyBorder="1" applyAlignment="1" applyProtection="1">
      <alignment vertical="center"/>
      <protection locked="0"/>
    </xf>
    <xf numFmtId="0" fontId="31" fillId="0" borderId="13" xfId="1" applyFont="1" applyBorder="1" applyAlignment="1" applyProtection="1">
      <alignment horizontal="left" vertical="center"/>
      <protection locked="0"/>
    </xf>
    <xf numFmtId="0" fontId="17" fillId="0" borderId="13" xfId="1" applyFont="1" applyBorder="1" applyAlignment="1" applyProtection="1">
      <alignment horizontal="left" vertical="center"/>
      <protection locked="0"/>
    </xf>
    <xf numFmtId="0" fontId="2" fillId="2" borderId="12" xfId="1" applyFill="1" applyBorder="1" applyAlignment="1" applyProtection="1">
      <alignment vertical="center"/>
      <protection locked="0"/>
    </xf>
    <xf numFmtId="0" fontId="32" fillId="0" borderId="13" xfId="1" applyFont="1" applyBorder="1" applyAlignment="1" applyProtection="1">
      <alignment horizontal="left" vertical="center"/>
      <protection locked="0"/>
    </xf>
    <xf numFmtId="0" fontId="17" fillId="0" borderId="13" xfId="1" applyFont="1" applyBorder="1" applyAlignment="1" applyProtection="1">
      <alignment horizontal="left" vertical="center" wrapText="1"/>
      <protection locked="0"/>
    </xf>
    <xf numFmtId="0" fontId="2" fillId="2" borderId="0" xfId="1" applyFill="1" applyBorder="1" applyAlignment="1" applyProtection="1">
      <alignment vertical="center"/>
      <protection locked="0"/>
    </xf>
    <xf numFmtId="0" fontId="30" fillId="2" borderId="0" xfId="1" applyFont="1" applyFill="1" applyBorder="1" applyAlignment="1" applyProtection="1">
      <alignment vertical="center" wrapText="1"/>
      <protection locked="0"/>
    </xf>
    <xf numFmtId="0" fontId="8" fillId="0" borderId="34" xfId="1" applyFont="1" applyBorder="1" applyAlignment="1" applyProtection="1">
      <alignment horizontal="center" vertical="center" wrapText="1"/>
      <protection locked="0"/>
    </xf>
    <xf numFmtId="0" fontId="8" fillId="0" borderId="35" xfId="1" applyFont="1" applyBorder="1" applyAlignment="1" applyProtection="1">
      <alignment horizontal="center" vertical="center" wrapText="1"/>
      <protection locked="0"/>
    </xf>
    <xf numFmtId="0" fontId="8" fillId="2" borderId="35" xfId="1" applyFont="1" applyFill="1" applyBorder="1" applyAlignment="1" applyProtection="1">
      <alignment horizontal="center" vertical="center" wrapText="1"/>
      <protection locked="0"/>
    </xf>
    <xf numFmtId="0" fontId="27" fillId="2" borderId="0" xfId="1" applyFont="1" applyFill="1" applyBorder="1" applyAlignment="1" applyProtection="1">
      <alignment vertical="center" wrapText="1"/>
      <protection locked="0"/>
    </xf>
    <xf numFmtId="0" fontId="33" fillId="2" borderId="0" xfId="1" applyFont="1" applyFill="1" applyBorder="1" applyAlignment="1" applyProtection="1">
      <alignment wrapText="1"/>
      <protection locked="0"/>
    </xf>
    <xf numFmtId="1" fontId="34" fillId="2" borderId="0" xfId="1" applyNumberFormat="1" applyFont="1" applyFill="1" applyBorder="1" applyAlignment="1" applyProtection="1">
      <alignment wrapText="1"/>
    </xf>
    <xf numFmtId="0" fontId="2" fillId="2" borderId="0" xfId="1" applyFill="1" applyAlignment="1" applyProtection="1">
      <alignment wrapText="1"/>
      <protection locked="0"/>
    </xf>
    <xf numFmtId="165" fontId="34" fillId="2" borderId="0" xfId="1" applyNumberFormat="1" applyFont="1" applyFill="1" applyBorder="1" applyProtection="1">
      <protection locked="0"/>
    </xf>
    <xf numFmtId="1" fontId="34" fillId="2" borderId="0" xfId="1" applyNumberFormat="1" applyFont="1" applyFill="1" applyBorder="1" applyAlignment="1" applyProtection="1">
      <alignment wrapText="1"/>
      <protection locked="0"/>
    </xf>
    <xf numFmtId="0" fontId="9" fillId="2" borderId="0" xfId="1" applyFont="1" applyFill="1" applyBorder="1" applyProtection="1">
      <protection locked="0"/>
    </xf>
    <xf numFmtId="0" fontId="34" fillId="2" borderId="0" xfId="1" applyFont="1" applyFill="1" applyBorder="1" applyProtection="1">
      <protection locked="0"/>
    </xf>
    <xf numFmtId="2" fontId="34" fillId="2" borderId="0" xfId="1" applyNumberFormat="1" applyFont="1" applyFill="1" applyBorder="1" applyProtection="1">
      <protection locked="0"/>
    </xf>
    <xf numFmtId="165" fontId="9" fillId="2" borderId="0" xfId="1" applyNumberFormat="1" applyFont="1" applyFill="1" applyBorder="1" applyProtection="1">
      <protection locked="0"/>
    </xf>
    <xf numFmtId="1" fontId="9" fillId="2" borderId="0" xfId="1" applyNumberFormat="1" applyFont="1" applyFill="1" applyBorder="1" applyProtection="1">
      <protection locked="0"/>
    </xf>
    <xf numFmtId="0" fontId="25" fillId="2" borderId="18" xfId="1" applyFont="1" applyFill="1" applyBorder="1" applyAlignment="1" applyProtection="1">
      <alignment vertical="center"/>
      <protection locked="0"/>
    </xf>
    <xf numFmtId="2" fontId="9" fillId="2" borderId="37" xfId="1" applyNumberFormat="1" applyFont="1" applyFill="1" applyBorder="1" applyAlignment="1" applyProtection="1">
      <alignment horizontal="left" vertical="center"/>
      <protection locked="0"/>
    </xf>
    <xf numFmtId="0" fontId="25" fillId="2" borderId="25" xfId="1" applyFont="1" applyFill="1" applyBorder="1" applyAlignment="1" applyProtection="1">
      <alignment vertical="center"/>
      <protection locked="0"/>
    </xf>
    <xf numFmtId="2" fontId="9" fillId="2" borderId="38" xfId="1" applyNumberFormat="1" applyFont="1" applyFill="1" applyBorder="1" applyAlignment="1" applyProtection="1">
      <alignment horizontal="left" vertical="center"/>
      <protection locked="0"/>
    </xf>
    <xf numFmtId="0" fontId="26" fillId="2" borderId="0" xfId="1" applyFont="1" applyFill="1" applyBorder="1" applyProtection="1">
      <protection locked="0"/>
    </xf>
    <xf numFmtId="0" fontId="27" fillId="2" borderId="0" xfId="1" applyFont="1" applyFill="1" applyBorder="1" applyAlignment="1" applyProtection="1">
      <alignment horizontal="center" vertical="center"/>
      <protection locked="0"/>
    </xf>
    <xf numFmtId="1" fontId="9" fillId="2" borderId="38" xfId="1" applyNumberFormat="1" applyFont="1" applyFill="1" applyBorder="1" applyAlignment="1" applyProtection="1">
      <alignment horizontal="left" vertical="center"/>
      <protection locked="0"/>
    </xf>
    <xf numFmtId="0" fontId="25" fillId="2" borderId="29" xfId="1" applyFont="1" applyFill="1" applyBorder="1" applyAlignment="1" applyProtection="1">
      <alignment vertical="center"/>
      <protection locked="0"/>
    </xf>
    <xf numFmtId="2" fontId="9" fillId="2" borderId="39" xfId="1" applyNumberFormat="1" applyFont="1" applyFill="1" applyBorder="1" applyAlignment="1" applyProtection="1">
      <alignment horizontal="left" vertical="center"/>
      <protection locked="0"/>
    </xf>
    <xf numFmtId="0" fontId="30" fillId="2" borderId="0" xfId="1" applyFont="1" applyFill="1" applyBorder="1" applyProtection="1">
      <protection locked="0"/>
    </xf>
    <xf numFmtId="0" fontId="2" fillId="2" borderId="0" xfId="1" applyFill="1" applyBorder="1" applyProtection="1">
      <protection locked="0"/>
    </xf>
    <xf numFmtId="0" fontId="12" fillId="2" borderId="0" xfId="1" applyFont="1" applyFill="1" applyBorder="1" applyProtection="1">
      <protection locked="0"/>
    </xf>
    <xf numFmtId="0" fontId="2" fillId="2" borderId="0" xfId="1" applyFill="1" applyBorder="1" applyAlignment="1" applyProtection="1">
      <alignment wrapText="1"/>
      <protection locked="0"/>
    </xf>
    <xf numFmtId="0" fontId="17" fillId="2" borderId="0" xfId="1" applyFont="1" applyFill="1" applyBorder="1" applyProtection="1">
      <protection locked="0"/>
    </xf>
    <xf numFmtId="0" fontId="16" fillId="2" borderId="0" xfId="1" applyFont="1" applyFill="1" applyBorder="1" applyProtection="1">
      <protection locked="0"/>
    </xf>
    <xf numFmtId="0" fontId="25" fillId="2" borderId="0" xfId="1" applyNumberFormat="1" applyFont="1" applyFill="1" applyBorder="1" applyAlignment="1" applyProtection="1">
      <alignment vertical="center"/>
      <protection locked="0"/>
    </xf>
    <xf numFmtId="0" fontId="17" fillId="2" borderId="17" xfId="1" applyFont="1" applyFill="1" applyBorder="1" applyAlignment="1" applyProtection="1">
      <alignment vertical="center"/>
      <protection locked="0"/>
    </xf>
    <xf numFmtId="0" fontId="17" fillId="2" borderId="0" xfId="1" applyFont="1" applyFill="1" applyBorder="1" applyAlignment="1" applyProtection="1">
      <alignment vertical="center"/>
      <protection locked="0"/>
    </xf>
    <xf numFmtId="49" fontId="31" fillId="2" borderId="0" xfId="1" applyNumberFormat="1" applyFont="1" applyFill="1" applyAlignment="1" applyProtection="1">
      <alignment vertical="center"/>
      <protection locked="0"/>
    </xf>
    <xf numFmtId="0" fontId="16" fillId="2" borderId="0" xfId="1" applyFont="1" applyFill="1" applyAlignment="1" applyProtection="1">
      <alignment vertical="center"/>
      <protection locked="0"/>
    </xf>
    <xf numFmtId="0" fontId="12" fillId="2" borderId="0" xfId="1" applyFont="1" applyFill="1" applyAlignment="1" applyProtection="1">
      <alignment vertical="center"/>
      <protection locked="0"/>
    </xf>
    <xf numFmtId="0" fontId="12" fillId="2" borderId="0" xfId="1" applyFont="1" applyFill="1" applyBorder="1" applyAlignment="1" applyProtection="1">
      <alignment vertical="center"/>
      <protection locked="0"/>
    </xf>
    <xf numFmtId="0" fontId="12" fillId="2" borderId="10" xfId="1" applyFont="1" applyFill="1" applyBorder="1" applyAlignment="1" applyProtection="1">
      <alignment horizontal="center" vertical="center"/>
      <protection locked="0"/>
    </xf>
    <xf numFmtId="0" fontId="16" fillId="2" borderId="0" xfId="1" applyFont="1" applyFill="1" applyBorder="1" applyAlignment="1" applyProtection="1">
      <alignment vertical="center"/>
      <protection locked="0"/>
    </xf>
    <xf numFmtId="0" fontId="35" fillId="2" borderId="0" xfId="1" applyFont="1" applyFill="1" applyBorder="1" applyAlignment="1" applyProtection="1">
      <alignment horizontal="center" vertical="center"/>
      <protection locked="0"/>
    </xf>
    <xf numFmtId="0" fontId="36" fillId="2" borderId="0" xfId="1" applyFont="1" applyFill="1" applyBorder="1" applyAlignment="1" applyProtection="1">
      <alignment horizontal="center" vertical="center"/>
      <protection locked="0"/>
    </xf>
    <xf numFmtId="0" fontId="8" fillId="0" borderId="40" xfId="1" applyFont="1" applyBorder="1" applyAlignment="1" applyProtection="1">
      <alignment horizontal="center" vertical="center" wrapText="1"/>
      <protection locked="0"/>
    </xf>
    <xf numFmtId="2" fontId="34" fillId="2" borderId="0" xfId="1" applyNumberFormat="1" applyFont="1" applyFill="1" applyBorder="1" applyProtection="1"/>
    <xf numFmtId="0" fontId="34" fillId="2" borderId="0" xfId="1" applyFont="1" applyFill="1" applyBorder="1" applyProtection="1"/>
    <xf numFmtId="0" fontId="2" fillId="2" borderId="0" xfId="1" applyFill="1" applyProtection="1">
      <protection locked="0"/>
    </xf>
    <xf numFmtId="49" fontId="34" fillId="2" borderId="0" xfId="1" applyNumberFormat="1" applyFont="1" applyFill="1" applyBorder="1" applyProtection="1">
      <protection locked="0"/>
    </xf>
    <xf numFmtId="49" fontId="34" fillId="2" borderId="0" xfId="1" applyNumberFormat="1" applyFont="1" applyFill="1" applyBorder="1" applyProtection="1"/>
    <xf numFmtId="0" fontId="9" fillId="2" borderId="39" xfId="1" applyFont="1" applyFill="1" applyBorder="1" applyAlignment="1" applyProtection="1">
      <alignment horizontal="left" vertical="center"/>
      <protection locked="0"/>
    </xf>
    <xf numFmtId="0" fontId="25" fillId="2" borderId="0" xfId="1" applyFont="1" applyFill="1" applyBorder="1" applyProtection="1">
      <protection locked="0"/>
    </xf>
    <xf numFmtId="0" fontId="12" fillId="2" borderId="0" xfId="1" applyFont="1" applyFill="1" applyProtection="1">
      <protection locked="0"/>
    </xf>
    <xf numFmtId="49" fontId="16" fillId="2" borderId="0" xfId="1" applyNumberFormat="1" applyFont="1" applyFill="1" applyAlignment="1" applyProtection="1">
      <protection locked="0"/>
    </xf>
    <xf numFmtId="2" fontId="16" fillId="0" borderId="0" xfId="1" applyNumberFormat="1" applyFont="1" applyFill="1" applyBorder="1" applyAlignment="1" applyProtection="1">
      <alignment horizontal="center"/>
      <protection locked="0"/>
    </xf>
    <xf numFmtId="2" fontId="12" fillId="2" borderId="0" xfId="1" applyNumberFormat="1" applyFont="1" applyFill="1" applyProtection="1">
      <protection locked="0"/>
    </xf>
    <xf numFmtId="9" fontId="20" fillId="0" borderId="0" xfId="8" applyFont="1" applyFill="1" applyBorder="1" applyAlignment="1" applyProtection="1">
      <alignment horizontal="center"/>
      <protection locked="0"/>
    </xf>
    <xf numFmtId="166" fontId="20" fillId="0" borderId="0" xfId="1" applyNumberFormat="1" applyFont="1" applyFill="1" applyBorder="1" applyAlignment="1" applyProtection="1">
      <alignment horizontal="center"/>
      <protection locked="0"/>
    </xf>
    <xf numFmtId="49" fontId="12" fillId="2" borderId="0" xfId="1" applyNumberFormat="1" applyFont="1" applyFill="1" applyBorder="1" applyAlignment="1" applyProtection="1">
      <protection locked="0"/>
    </xf>
    <xf numFmtId="0" fontId="29" fillId="2" borderId="0" xfId="1" applyFont="1" applyFill="1" applyProtection="1">
      <protection locked="0"/>
    </xf>
    <xf numFmtId="0" fontId="9" fillId="2" borderId="39" xfId="1" applyFont="1" applyFill="1" applyBorder="1" applyAlignment="1" applyProtection="1">
      <alignment vertical="center"/>
      <protection locked="0"/>
    </xf>
    <xf numFmtId="0" fontId="12" fillId="2" borderId="0" xfId="1" applyFont="1" applyFill="1" applyAlignment="1" applyProtection="1">
      <protection locked="0"/>
    </xf>
    <xf numFmtId="0" fontId="17" fillId="2" borderId="0" xfId="1" applyFont="1" applyFill="1" applyBorder="1" applyAlignment="1" applyProtection="1">
      <alignment vertical="center" wrapText="1"/>
      <protection locked="0"/>
    </xf>
    <xf numFmtId="49" fontId="12" fillId="2" borderId="0" xfId="1" applyNumberFormat="1" applyFont="1" applyFill="1" applyAlignment="1" applyProtection="1">
      <alignment horizontal="center" vertical="center"/>
      <protection locked="0"/>
    </xf>
    <xf numFmtId="166" fontId="12" fillId="2" borderId="0" xfId="1" applyNumberFormat="1" applyFont="1" applyFill="1" applyBorder="1" applyAlignment="1" applyProtection="1">
      <alignment vertical="center"/>
      <protection locked="0"/>
    </xf>
    <xf numFmtId="0" fontId="2" fillId="2" borderId="0" xfId="1" applyFill="1" applyAlignment="1">
      <alignment vertical="center"/>
    </xf>
    <xf numFmtId="1" fontId="8" fillId="4" borderId="40" xfId="1" applyNumberFormat="1" applyFont="1" applyFill="1" applyBorder="1" applyAlignment="1" applyProtection="1">
      <alignment horizontal="center" vertical="center" wrapText="1"/>
      <protection locked="0"/>
    </xf>
    <xf numFmtId="1" fontId="8" fillId="0" borderId="40" xfId="1" applyNumberFormat="1" applyFont="1" applyFill="1" applyBorder="1" applyAlignment="1" applyProtection="1">
      <alignment horizontal="center" vertical="center" wrapText="1"/>
      <protection locked="0"/>
    </xf>
    <xf numFmtId="1" fontId="8" fillId="0" borderId="60" xfId="1" applyNumberFormat="1" applyFont="1" applyFill="1" applyBorder="1" applyAlignment="1" applyProtection="1">
      <alignment horizontal="center" vertical="center" wrapText="1"/>
      <protection locked="0"/>
    </xf>
    <xf numFmtId="2" fontId="30" fillId="2" borderId="0" xfId="1" applyNumberFormat="1" applyFont="1" applyFill="1" applyBorder="1" applyProtection="1">
      <protection locked="0"/>
    </xf>
    <xf numFmtId="49" fontId="30" fillId="2" borderId="0" xfId="1" applyNumberFormat="1" applyFont="1" applyFill="1" applyBorder="1" applyProtection="1">
      <protection locked="0"/>
    </xf>
    <xf numFmtId="1" fontId="30" fillId="2" borderId="0" xfId="1" applyNumberFormat="1" applyFont="1" applyFill="1" applyBorder="1" applyProtection="1">
      <protection locked="0"/>
    </xf>
    <xf numFmtId="0" fontId="38" fillId="2" borderId="0" xfId="1" applyFont="1" applyFill="1" applyBorder="1" applyAlignment="1" applyProtection="1">
      <alignment horizontal="center"/>
    </xf>
    <xf numFmtId="1" fontId="33" fillId="2" borderId="0" xfId="1" applyNumberFormat="1" applyFont="1" applyFill="1" applyBorder="1" applyAlignment="1" applyProtection="1">
      <alignment horizontal="center"/>
    </xf>
    <xf numFmtId="165" fontId="34" fillId="2" borderId="0" xfId="1" applyNumberFormat="1" applyFont="1" applyFill="1" applyBorder="1"/>
    <xf numFmtId="0" fontId="30" fillId="2" borderId="0" xfId="1" applyFont="1" applyFill="1"/>
    <xf numFmtId="0" fontId="2" fillId="2" borderId="0" xfId="1" applyFill="1"/>
    <xf numFmtId="0" fontId="2" fillId="2" borderId="0" xfId="1" applyFill="1" applyAlignment="1">
      <alignment wrapText="1"/>
    </xf>
    <xf numFmtId="49" fontId="2" fillId="2" borderId="0" xfId="1" applyNumberFormat="1" applyFill="1"/>
    <xf numFmtId="0" fontId="30" fillId="2" borderId="0" xfId="1" applyFont="1" applyFill="1" applyBorder="1"/>
    <xf numFmtId="0" fontId="2" fillId="2" borderId="0" xfId="1" applyFill="1" applyBorder="1"/>
    <xf numFmtId="0" fontId="39" fillId="2" borderId="0" xfId="1" applyFont="1" applyFill="1"/>
    <xf numFmtId="49" fontId="12" fillId="2" borderId="0" xfId="1" applyNumberFormat="1" applyFont="1" applyFill="1" applyAlignment="1" applyProtection="1">
      <protection locked="0"/>
    </xf>
    <xf numFmtId="0" fontId="2" fillId="2" borderId="14" xfId="1" applyFill="1" applyBorder="1" applyProtection="1"/>
    <xf numFmtId="0" fontId="17" fillId="2" borderId="0" xfId="1" applyFont="1" applyFill="1" applyBorder="1" applyProtection="1"/>
    <xf numFmtId="0" fontId="4" fillId="2" borderId="0" xfId="1" applyFont="1" applyFill="1" applyBorder="1" applyAlignment="1" applyProtection="1">
      <alignment wrapText="1"/>
    </xf>
    <xf numFmtId="1" fontId="2" fillId="2" borderId="0" xfId="1" applyNumberFormat="1" applyFill="1" applyBorder="1" applyAlignment="1" applyProtection="1">
      <alignment horizontal="center"/>
    </xf>
    <xf numFmtId="0" fontId="2" fillId="2" borderId="0" xfId="1" applyFill="1" applyBorder="1" applyAlignment="1" applyProtection="1">
      <alignment horizontal="center" vertical="center"/>
    </xf>
    <xf numFmtId="0" fontId="36" fillId="0" borderId="24" xfId="1" applyFont="1" applyFill="1" applyBorder="1" applyProtection="1"/>
    <xf numFmtId="0" fontId="2" fillId="2" borderId="12" xfId="1" applyFill="1" applyBorder="1" applyProtection="1"/>
    <xf numFmtId="0" fontId="2" fillId="2" borderId="0" xfId="1" applyFill="1" applyProtection="1"/>
    <xf numFmtId="0" fontId="20" fillId="2" borderId="0" xfId="1" applyFont="1" applyFill="1" applyBorder="1" applyProtection="1"/>
    <xf numFmtId="0" fontId="29" fillId="2" borderId="0" xfId="1" applyFont="1" applyFill="1" applyBorder="1" applyAlignment="1" applyProtection="1">
      <alignment horizontal="left" vertical="center" wrapText="1"/>
      <protection locked="0"/>
    </xf>
    <xf numFmtId="0" fontId="8" fillId="2" borderId="0" xfId="1" applyFont="1" applyFill="1" applyBorder="1" applyAlignment="1" applyProtection="1">
      <alignment vertical="center"/>
    </xf>
    <xf numFmtId="0" fontId="8" fillId="0" borderId="43" xfId="1" applyFont="1" applyBorder="1" applyAlignment="1" applyProtection="1">
      <alignment horizontal="center" vertical="center" wrapText="1"/>
      <protection locked="0"/>
    </xf>
    <xf numFmtId="0" fontId="27" fillId="2" borderId="0" xfId="1" applyFont="1" applyFill="1" applyProtection="1">
      <protection locked="0"/>
    </xf>
    <xf numFmtId="0" fontId="27" fillId="6" borderId="54" xfId="1" applyFont="1" applyFill="1" applyBorder="1" applyAlignment="1" applyProtection="1">
      <alignment horizontal="center" vertical="center"/>
      <protection locked="0"/>
    </xf>
    <xf numFmtId="1" fontId="27" fillId="6" borderId="39" xfId="1" applyNumberFormat="1" applyFont="1" applyFill="1" applyBorder="1" applyAlignment="1" applyProtection="1">
      <alignment horizontal="center" vertical="center"/>
      <protection locked="0"/>
    </xf>
    <xf numFmtId="0" fontId="27" fillId="6" borderId="39" xfId="1" applyFont="1" applyFill="1" applyBorder="1" applyAlignment="1" applyProtection="1">
      <alignment horizontal="center" vertical="center" wrapText="1"/>
    </xf>
    <xf numFmtId="0" fontId="27" fillId="2" borderId="0" xfId="1" applyFont="1" applyFill="1" applyBorder="1" applyProtection="1"/>
    <xf numFmtId="0" fontId="12" fillId="6" borderId="54" xfId="1" applyFont="1" applyFill="1" applyBorder="1" applyAlignment="1" applyProtection="1">
      <alignment horizontal="center" vertical="center" wrapText="1"/>
    </xf>
    <xf numFmtId="1" fontId="27" fillId="6" borderId="39" xfId="1" applyNumberFormat="1" applyFont="1" applyFill="1" applyBorder="1" applyAlignment="1" applyProtection="1">
      <alignment horizontal="center" wrapText="1"/>
    </xf>
    <xf numFmtId="0" fontId="12" fillId="6" borderId="39" xfId="1" applyFont="1" applyFill="1" applyBorder="1" applyAlignment="1" applyProtection="1">
      <alignment horizontal="center" vertical="center" wrapText="1"/>
    </xf>
    <xf numFmtId="0" fontId="40" fillId="0" borderId="54" xfId="1" applyFont="1" applyFill="1" applyBorder="1" applyAlignment="1" applyProtection="1">
      <alignment horizontal="center" vertical="center" wrapText="1"/>
    </xf>
    <xf numFmtId="0" fontId="12" fillId="2" borderId="39" xfId="1" applyFont="1" applyFill="1" applyBorder="1" applyAlignment="1" applyProtection="1">
      <alignment vertical="center"/>
      <protection locked="0"/>
    </xf>
    <xf numFmtId="0" fontId="12" fillId="0" borderId="39" xfId="1" applyFont="1" applyFill="1" applyBorder="1" applyAlignment="1" applyProtection="1">
      <alignment horizontal="center" vertical="center" wrapText="1"/>
    </xf>
    <xf numFmtId="0" fontId="12" fillId="0" borderId="6" xfId="1" applyFont="1" applyFill="1" applyBorder="1" applyAlignment="1" applyProtection="1">
      <alignment horizontal="center" vertical="center" wrapText="1"/>
    </xf>
    <xf numFmtId="0" fontId="2" fillId="2" borderId="0" xfId="1" applyFill="1" applyBorder="1" applyProtection="1"/>
    <xf numFmtId="0" fontId="12" fillId="6" borderId="6" xfId="1" applyFont="1" applyFill="1" applyBorder="1" applyAlignment="1" applyProtection="1">
      <alignment horizontal="center" vertical="center" wrapText="1"/>
    </xf>
    <xf numFmtId="1" fontId="20" fillId="6" borderId="6" xfId="1" applyNumberFormat="1" applyFont="1" applyFill="1" applyBorder="1" applyAlignment="1" applyProtection="1">
      <alignment horizontal="center" wrapText="1"/>
    </xf>
    <xf numFmtId="0" fontId="12" fillId="6" borderId="36" xfId="1" applyFont="1" applyFill="1" applyBorder="1" applyAlignment="1" applyProtection="1">
      <alignment horizontal="center" vertical="center" wrapText="1"/>
    </xf>
    <xf numFmtId="1" fontId="12" fillId="6" borderId="6" xfId="1" applyNumberFormat="1" applyFont="1" applyFill="1" applyBorder="1" applyAlignment="1" applyProtection="1">
      <alignment horizontal="center" wrapText="1"/>
    </xf>
    <xf numFmtId="1" fontId="27" fillId="6" borderId="6" xfId="1" applyNumberFormat="1" applyFont="1" applyFill="1" applyBorder="1" applyAlignment="1" applyProtection="1">
      <alignment horizontal="center" wrapText="1"/>
    </xf>
    <xf numFmtId="0" fontId="12" fillId="0" borderId="36" xfId="1" applyFont="1" applyFill="1" applyBorder="1" applyAlignment="1" applyProtection="1">
      <alignment horizontal="center" vertical="center" wrapText="1"/>
    </xf>
    <xf numFmtId="1" fontId="27" fillId="6" borderId="6" xfId="1" applyNumberFormat="1" applyFont="1" applyFill="1" applyBorder="1" applyAlignment="1" applyProtection="1">
      <alignment horizontal="center" vertical="center"/>
      <protection locked="0"/>
    </xf>
    <xf numFmtId="0" fontId="27" fillId="6" borderId="6" xfId="1" applyFont="1" applyFill="1" applyBorder="1" applyAlignment="1" applyProtection="1">
      <alignment horizontal="center" vertical="center"/>
      <protection locked="0"/>
    </xf>
    <xf numFmtId="0" fontId="12" fillId="6" borderId="54" xfId="1" applyFont="1" applyFill="1" applyBorder="1" applyAlignment="1" applyProtection="1">
      <alignment horizontal="center" vertical="center"/>
      <protection locked="0"/>
    </xf>
    <xf numFmtId="0" fontId="27" fillId="6" borderId="39" xfId="1" applyFont="1" applyFill="1" applyBorder="1" applyAlignment="1" applyProtection="1">
      <alignment horizontal="center" vertical="center"/>
      <protection locked="0"/>
    </xf>
    <xf numFmtId="0" fontId="27" fillId="6" borderId="54" xfId="1" applyFont="1" applyFill="1" applyBorder="1" applyAlignment="1" applyProtection="1">
      <alignment horizontal="center" vertical="center"/>
    </xf>
    <xf numFmtId="0" fontId="12" fillId="6" borderId="54" xfId="1" applyFont="1" applyFill="1" applyBorder="1" applyAlignment="1" applyProtection="1">
      <alignment horizontal="center"/>
      <protection locked="0"/>
    </xf>
    <xf numFmtId="0" fontId="40" fillId="0" borderId="54" xfId="1" applyFont="1" applyFill="1" applyBorder="1" applyAlignment="1" applyProtection="1">
      <alignment horizontal="center" wrapText="1"/>
    </xf>
    <xf numFmtId="1" fontId="16" fillId="6" borderId="6" xfId="1" applyNumberFormat="1" applyFont="1" applyFill="1" applyBorder="1" applyAlignment="1" applyProtection="1">
      <alignment horizontal="center"/>
    </xf>
    <xf numFmtId="2" fontId="12" fillId="6" borderId="54" xfId="1" applyNumberFormat="1" applyFont="1" applyFill="1" applyBorder="1" applyAlignment="1" applyProtection="1">
      <alignment horizontal="center"/>
      <protection locked="0"/>
    </xf>
    <xf numFmtId="1" fontId="2" fillId="2" borderId="0" xfId="1" applyNumberFormat="1" applyFill="1" applyBorder="1" applyProtection="1"/>
    <xf numFmtId="0" fontId="12" fillId="2" borderId="0" xfId="1" applyFont="1" applyFill="1" applyBorder="1" applyAlignment="1" applyProtection="1">
      <alignment horizontal="center" wrapText="1"/>
    </xf>
    <xf numFmtId="1" fontId="9" fillId="2" borderId="37" xfId="1" applyNumberFormat="1" applyFont="1" applyFill="1" applyBorder="1" applyAlignment="1" applyProtection="1">
      <alignment horizontal="left" vertical="center"/>
      <protection locked="0"/>
    </xf>
    <xf numFmtId="1" fontId="9" fillId="2" borderId="39" xfId="1" applyNumberFormat="1" applyFont="1" applyFill="1" applyBorder="1" applyAlignment="1" applyProtection="1">
      <alignment horizontal="left" vertical="center"/>
      <protection locked="0"/>
    </xf>
    <xf numFmtId="49" fontId="12" fillId="2" borderId="10" xfId="1" applyNumberFormat="1" applyFont="1" applyFill="1" applyBorder="1" applyAlignment="1" applyProtection="1">
      <alignment horizontal="center" vertical="center"/>
      <protection locked="0"/>
    </xf>
    <xf numFmtId="0" fontId="12" fillId="2" borderId="10" xfId="1" applyFont="1" applyFill="1" applyBorder="1" applyAlignment="1" applyProtection="1">
      <alignment vertical="center"/>
      <protection locked="0"/>
    </xf>
    <xf numFmtId="0" fontId="8" fillId="0" borderId="80" xfId="1" applyFont="1" applyBorder="1" applyAlignment="1" applyProtection="1">
      <alignment horizontal="center" vertical="center" wrapText="1"/>
      <protection locked="0"/>
    </xf>
    <xf numFmtId="49" fontId="8" fillId="0" borderId="53" xfId="1" applyNumberFormat="1" applyFont="1" applyBorder="1" applyAlignment="1" applyProtection="1">
      <alignment horizontal="center" vertical="center" wrapText="1"/>
      <protection locked="0"/>
    </xf>
    <xf numFmtId="1" fontId="37" fillId="5" borderId="40" xfId="1" applyNumberFormat="1" applyFont="1" applyFill="1" applyBorder="1" applyAlignment="1" applyProtection="1">
      <alignment horizontal="center" vertical="center" wrapText="1"/>
      <protection locked="0"/>
    </xf>
    <xf numFmtId="0" fontId="12" fillId="3" borderId="43" xfId="1" applyFont="1" applyFill="1" applyBorder="1" applyAlignment="1" applyProtection="1">
      <alignment horizontal="center" vertical="center"/>
      <protection locked="0"/>
    </xf>
    <xf numFmtId="0" fontId="12" fillId="3" borderId="8" xfId="1" applyFont="1" applyFill="1" applyBorder="1" applyAlignment="1" applyProtection="1">
      <alignment horizontal="center" vertical="center"/>
      <protection locked="0"/>
    </xf>
    <xf numFmtId="49" fontId="16" fillId="2" borderId="0" xfId="1" applyNumberFormat="1" applyFont="1" applyFill="1" applyBorder="1" applyProtection="1">
      <protection locked="0"/>
    </xf>
    <xf numFmtId="0" fontId="12" fillId="0" borderId="8" xfId="1" applyFont="1" applyFill="1" applyBorder="1" applyAlignment="1" applyProtection="1">
      <alignment horizontal="center" vertical="center"/>
      <protection locked="0"/>
    </xf>
    <xf numFmtId="0" fontId="40" fillId="2" borderId="6" xfId="1" applyFont="1" applyFill="1" applyBorder="1" applyAlignment="1" applyProtection="1">
      <alignment horizontal="center" vertical="center"/>
      <protection locked="0"/>
    </xf>
    <xf numFmtId="0" fontId="12" fillId="0" borderId="61" xfId="1" applyFont="1" applyFill="1" applyBorder="1" applyAlignment="1" applyProtection="1">
      <alignment horizontal="center" vertical="center"/>
      <protection locked="0"/>
    </xf>
    <xf numFmtId="2" fontId="12" fillId="4" borderId="62" xfId="1" applyNumberFormat="1" applyFont="1" applyFill="1" applyBorder="1" applyAlignment="1" applyProtection="1">
      <alignment horizontal="center" vertical="center"/>
      <protection locked="0"/>
    </xf>
    <xf numFmtId="2" fontId="21" fillId="5" borderId="62" xfId="1" applyNumberFormat="1" applyFont="1" applyFill="1" applyBorder="1" applyAlignment="1" applyProtection="1">
      <alignment horizontal="center" vertical="center"/>
      <protection locked="0"/>
    </xf>
    <xf numFmtId="2" fontId="12" fillId="0" borderId="62" xfId="1" applyNumberFormat="1" applyFont="1" applyFill="1" applyBorder="1" applyAlignment="1" applyProtection="1">
      <alignment horizontal="center" vertical="center"/>
      <protection locked="0"/>
    </xf>
    <xf numFmtId="0" fontId="12" fillId="0" borderId="6" xfId="1" applyFont="1" applyFill="1" applyBorder="1" applyAlignment="1" applyProtection="1">
      <alignment horizontal="center" vertical="center"/>
      <protection locked="0"/>
    </xf>
    <xf numFmtId="0" fontId="12" fillId="2" borderId="0" xfId="1" applyFont="1" applyFill="1" applyAlignment="1" applyProtection="1">
      <alignment wrapText="1"/>
      <protection locked="0"/>
    </xf>
    <xf numFmtId="49" fontId="16" fillId="2" borderId="0" xfId="1" applyNumberFormat="1" applyFont="1" applyFill="1" applyAlignment="1" applyProtection="1">
      <alignment horizontal="center"/>
      <protection locked="0"/>
    </xf>
    <xf numFmtId="9" fontId="20" fillId="0" borderId="0" xfId="8" applyFont="1" applyFill="1" applyBorder="1" applyAlignment="1" applyProtection="1">
      <alignment horizontal="center"/>
    </xf>
    <xf numFmtId="2" fontId="16" fillId="2" borderId="0" xfId="1" applyNumberFormat="1" applyFont="1" applyFill="1" applyBorder="1" applyAlignment="1" applyProtection="1">
      <alignment horizontal="center"/>
      <protection locked="0"/>
    </xf>
    <xf numFmtId="9" fontId="20" fillId="2" borderId="0" xfId="8" applyFont="1" applyFill="1" applyBorder="1" applyAlignment="1" applyProtection="1">
      <alignment horizontal="center"/>
    </xf>
    <xf numFmtId="166" fontId="20" fillId="2" borderId="0" xfId="1" applyNumberFormat="1" applyFont="1" applyFill="1" applyBorder="1" applyAlignment="1" applyProtection="1">
      <alignment horizontal="center"/>
    </xf>
    <xf numFmtId="0" fontId="12" fillId="2" borderId="0" xfId="1" applyFont="1" applyFill="1" applyBorder="1" applyAlignment="1" applyProtection="1">
      <alignment wrapText="1"/>
      <protection locked="0"/>
    </xf>
    <xf numFmtId="49" fontId="12" fillId="2" borderId="0" xfId="1" applyNumberFormat="1" applyFont="1" applyFill="1" applyBorder="1" applyAlignment="1" applyProtection="1">
      <alignment horizontal="center"/>
      <protection locked="0"/>
    </xf>
    <xf numFmtId="0" fontId="25" fillId="2" borderId="18" xfId="1" applyFont="1" applyFill="1" applyBorder="1" applyAlignment="1" applyProtection="1">
      <alignment vertical="center" wrapText="1"/>
      <protection locked="0"/>
    </xf>
    <xf numFmtId="0" fontId="25" fillId="2" borderId="25" xfId="1" applyFont="1" applyFill="1" applyBorder="1" applyAlignment="1" applyProtection="1">
      <alignment vertical="center" wrapText="1"/>
      <protection locked="0"/>
    </xf>
    <xf numFmtId="0" fontId="25" fillId="2" borderId="29" xfId="1" applyFont="1" applyFill="1" applyBorder="1" applyAlignment="1" applyProtection="1">
      <alignment vertical="center" wrapText="1"/>
      <protection locked="0"/>
    </xf>
    <xf numFmtId="49" fontId="12" fillId="2" borderId="0" xfId="1" applyNumberFormat="1" applyFont="1" applyFill="1" applyAlignment="1" applyProtection="1">
      <alignment horizontal="left" vertical="center" wrapText="1"/>
      <protection locked="0"/>
    </xf>
    <xf numFmtId="2" fontId="26" fillId="2" borderId="0" xfId="1" applyNumberFormat="1" applyFont="1" applyFill="1" applyBorder="1" applyProtection="1">
      <protection locked="0"/>
    </xf>
    <xf numFmtId="0" fontId="20" fillId="2" borderId="0" xfId="1" applyFont="1" applyFill="1" applyBorder="1" applyAlignment="1" applyProtection="1">
      <alignment horizontal="center"/>
    </xf>
    <xf numFmtId="2" fontId="28" fillId="2" borderId="0" xfId="1" applyNumberFormat="1" applyFont="1" applyFill="1" applyBorder="1" applyAlignment="1" applyProtection="1">
      <alignment horizontal="center"/>
    </xf>
    <xf numFmtId="1" fontId="16" fillId="2" borderId="0" xfId="1" applyNumberFormat="1" applyFont="1" applyFill="1" applyBorder="1" applyProtection="1">
      <protection locked="0"/>
    </xf>
    <xf numFmtId="0" fontId="2" fillId="0" borderId="0" xfId="1" applyBorder="1" applyAlignment="1"/>
    <xf numFmtId="49" fontId="12" fillId="2" borderId="0" xfId="1" applyNumberFormat="1" applyFont="1" applyFill="1" applyBorder="1" applyAlignment="1" applyProtection="1">
      <alignment horizontal="left" wrapText="1"/>
      <protection locked="0"/>
    </xf>
    <xf numFmtId="49" fontId="2" fillId="2" borderId="0" xfId="1" applyNumberFormat="1" applyFill="1" applyAlignment="1">
      <alignment horizontal="left" wrapText="1"/>
    </xf>
    <xf numFmtId="0" fontId="12" fillId="3" borderId="6" xfId="1" applyFont="1" applyFill="1" applyBorder="1" applyAlignment="1" applyProtection="1">
      <alignment horizontal="center" vertical="center"/>
      <protection locked="0"/>
    </xf>
    <xf numFmtId="0" fontId="12" fillId="3" borderId="6" xfId="1" applyFont="1" applyFill="1" applyBorder="1" applyAlignment="1" applyProtection="1">
      <alignment horizontal="left" vertical="center"/>
      <protection locked="0"/>
    </xf>
    <xf numFmtId="49" fontId="12" fillId="2" borderId="0" xfId="1" applyNumberFormat="1" applyFont="1" applyFill="1" applyAlignment="1" applyProtection="1">
      <alignment horizontal="center"/>
      <protection locked="0"/>
    </xf>
    <xf numFmtId="0" fontId="2" fillId="7" borderId="0" xfId="1" applyFont="1" applyFill="1" applyBorder="1" applyAlignment="1">
      <alignment horizontal="center" vertical="center"/>
    </xf>
    <xf numFmtId="0" fontId="2" fillId="7" borderId="0" xfId="1" applyFont="1" applyFill="1" applyBorder="1"/>
    <xf numFmtId="0" fontId="17" fillId="7" borderId="0" xfId="1" applyFont="1" applyFill="1" applyBorder="1" applyAlignment="1" applyProtection="1">
      <alignment vertical="center"/>
      <protection locked="0"/>
    </xf>
    <xf numFmtId="0" fontId="27" fillId="7" borderId="0" xfId="1" applyFont="1" applyFill="1" applyBorder="1" applyAlignment="1">
      <alignment vertical="center"/>
    </xf>
    <xf numFmtId="0" fontId="25" fillId="7" borderId="0" xfId="1" applyFont="1" applyFill="1" applyBorder="1" applyAlignment="1">
      <alignment horizontal="center" vertical="center" wrapText="1"/>
    </xf>
    <xf numFmtId="0" fontId="9" fillId="7" borderId="0" xfId="1" applyFont="1" applyFill="1" applyBorder="1" applyAlignment="1">
      <alignment horizontal="center" vertical="center" wrapText="1"/>
    </xf>
    <xf numFmtId="0" fontId="42" fillId="10" borderId="4" xfId="1" applyFont="1" applyFill="1" applyBorder="1" applyAlignment="1">
      <alignment horizontal="left" vertical="center"/>
    </xf>
    <xf numFmtId="0" fontId="2" fillId="10" borderId="0" xfId="1" applyFont="1" applyFill="1" applyBorder="1" applyAlignment="1">
      <alignment horizontal="center" vertical="center"/>
    </xf>
    <xf numFmtId="0" fontId="2" fillId="0" borderId="0" xfId="1" applyFont="1" applyFill="1" applyBorder="1" applyAlignment="1">
      <alignment horizontal="center" vertical="center"/>
    </xf>
    <xf numFmtId="0" fontId="2" fillId="10" borderId="5" xfId="1" applyFont="1" applyFill="1" applyBorder="1" applyAlignment="1">
      <alignment horizontal="center" vertical="center"/>
    </xf>
    <xf numFmtId="0" fontId="2" fillId="7" borderId="4" xfId="1" applyFont="1" applyFill="1" applyBorder="1" applyAlignment="1">
      <alignment horizontal="center" vertical="center"/>
    </xf>
    <xf numFmtId="0" fontId="2" fillId="7" borderId="5" xfId="1" applyFont="1" applyFill="1" applyBorder="1" applyAlignment="1">
      <alignment horizontal="center" vertical="center"/>
    </xf>
    <xf numFmtId="0" fontId="2" fillId="7" borderId="10" xfId="1" applyFont="1" applyFill="1" applyBorder="1" applyAlignment="1">
      <alignment horizontal="center" vertical="center"/>
    </xf>
    <xf numFmtId="2" fontId="9" fillId="2" borderId="37" xfId="1" applyNumberFormat="1" applyFont="1" applyFill="1" applyBorder="1" applyAlignment="1" applyProtection="1">
      <alignment vertical="center"/>
      <protection locked="0"/>
    </xf>
    <xf numFmtId="2" fontId="9" fillId="2" borderId="38" xfId="1" applyNumberFormat="1" applyFont="1" applyFill="1" applyBorder="1" applyAlignment="1" applyProtection="1">
      <alignment vertical="center"/>
      <protection locked="0"/>
    </xf>
    <xf numFmtId="1" fontId="9" fillId="2" borderId="38" xfId="1" applyNumberFormat="1" applyFont="1" applyFill="1" applyBorder="1" applyAlignment="1" applyProtection="1">
      <alignment vertical="center"/>
      <protection locked="0"/>
    </xf>
    <xf numFmtId="2" fontId="12" fillId="4" borderId="36" xfId="1" applyNumberFormat="1" applyFont="1" applyFill="1" applyBorder="1" applyAlignment="1" applyProtection="1">
      <alignment horizontal="center" vertical="center"/>
      <protection locked="0"/>
    </xf>
    <xf numFmtId="2" fontId="12" fillId="4" borderId="6" xfId="1" applyNumberFormat="1" applyFont="1" applyFill="1" applyBorder="1" applyAlignment="1" applyProtection="1">
      <alignment horizontal="center" vertical="center"/>
      <protection locked="0"/>
    </xf>
    <xf numFmtId="2" fontId="12" fillId="3" borderId="6" xfId="1" applyNumberFormat="1" applyFont="1" applyFill="1" applyBorder="1" applyAlignment="1" applyProtection="1">
      <alignment horizontal="center" vertical="center"/>
      <protection locked="0"/>
    </xf>
    <xf numFmtId="2" fontId="21" fillId="5" borderId="6" xfId="1" applyNumberFormat="1" applyFont="1" applyFill="1" applyBorder="1" applyAlignment="1" applyProtection="1">
      <alignment horizontal="center" vertical="center"/>
      <protection locked="0"/>
    </xf>
    <xf numFmtId="2" fontId="21" fillId="5" borderId="41" xfId="1" applyNumberFormat="1" applyFont="1" applyFill="1" applyBorder="1" applyAlignment="1" applyProtection="1">
      <alignment horizontal="center" vertical="center"/>
      <protection locked="0"/>
    </xf>
    <xf numFmtId="0" fontId="40" fillId="2" borderId="6" xfId="1" applyFont="1" applyFill="1" applyBorder="1" applyAlignment="1" applyProtection="1">
      <alignment horizontal="left" vertical="center"/>
      <protection locked="0"/>
    </xf>
    <xf numFmtId="1" fontId="12" fillId="0" borderId="36" xfId="1" applyNumberFormat="1" applyFont="1" applyFill="1" applyBorder="1" applyAlignment="1" applyProtection="1">
      <alignment horizontal="center" vertical="center"/>
      <protection locked="0"/>
    </xf>
    <xf numFmtId="0" fontId="12" fillId="0" borderId="36" xfId="1" applyFont="1" applyFill="1" applyBorder="1" applyAlignment="1" applyProtection="1">
      <alignment horizontal="center" vertical="center"/>
      <protection locked="0"/>
    </xf>
    <xf numFmtId="0" fontId="12" fillId="6" borderId="39" xfId="1" applyFont="1" applyFill="1" applyBorder="1" applyAlignment="1" applyProtection="1">
      <alignment horizontal="left" vertical="center" wrapText="1"/>
    </xf>
    <xf numFmtId="1" fontId="12" fillId="6" borderId="39" xfId="1" applyNumberFormat="1" applyFont="1" applyFill="1" applyBorder="1" applyAlignment="1" applyProtection="1">
      <alignment horizontal="center" wrapText="1"/>
    </xf>
    <xf numFmtId="2" fontId="12" fillId="0" borderId="6" xfId="1" applyNumberFormat="1" applyFont="1" applyFill="1" applyBorder="1" applyAlignment="1" applyProtection="1">
      <alignment horizontal="center" vertical="center"/>
      <protection locked="0"/>
    </xf>
    <xf numFmtId="2" fontId="12" fillId="3" borderId="50" xfId="1" applyNumberFormat="1" applyFont="1" applyFill="1" applyBorder="1" applyAlignment="1" applyProtection="1">
      <alignment horizontal="center" vertical="center"/>
      <protection locked="0"/>
    </xf>
    <xf numFmtId="49" fontId="12" fillId="2" borderId="6" xfId="1" applyNumberFormat="1" applyFont="1" applyFill="1" applyBorder="1" applyAlignment="1" applyProtection="1">
      <alignment vertical="center" wrapText="1"/>
      <protection locked="0"/>
    </xf>
    <xf numFmtId="0" fontId="12" fillId="2" borderId="6" xfId="1" applyFont="1" applyFill="1" applyBorder="1" applyAlignment="1" applyProtection="1">
      <alignment horizontal="center" vertical="center"/>
      <protection locked="0"/>
    </xf>
    <xf numFmtId="49" fontId="12" fillId="3" borderId="6" xfId="1" applyNumberFormat="1" applyFont="1" applyFill="1" applyBorder="1" applyAlignment="1" applyProtection="1">
      <alignment vertical="center" wrapText="1"/>
      <protection locked="0"/>
    </xf>
    <xf numFmtId="2" fontId="12" fillId="0" borderId="36" xfId="1" applyNumberFormat="1" applyFont="1" applyFill="1" applyBorder="1" applyAlignment="1" applyProtection="1">
      <alignment horizontal="center" vertical="center"/>
      <protection locked="0"/>
    </xf>
    <xf numFmtId="0" fontId="12" fillId="3" borderId="8" xfId="1" applyFont="1" applyFill="1" applyBorder="1" applyAlignment="1" applyProtection="1">
      <alignment horizontal="center" vertical="center"/>
    </xf>
    <xf numFmtId="0" fontId="12" fillId="6" borderId="36" xfId="1" applyFont="1" applyFill="1" applyBorder="1" applyAlignment="1" applyProtection="1">
      <alignment horizontal="center" vertical="center" wrapText="1"/>
      <protection locked="0"/>
    </xf>
    <xf numFmtId="0" fontId="27" fillId="6" borderId="6" xfId="1" applyFont="1" applyFill="1" applyBorder="1" applyAlignment="1" applyProtection="1">
      <alignment horizontal="center" vertical="center" wrapText="1"/>
    </xf>
    <xf numFmtId="0" fontId="43" fillId="0" borderId="0" xfId="0" applyFont="1"/>
    <xf numFmtId="0" fontId="44" fillId="7" borderId="53" xfId="1" applyFont="1" applyFill="1" applyBorder="1" applyAlignment="1">
      <alignment horizontal="center" wrapText="1"/>
    </xf>
    <xf numFmtId="0" fontId="27" fillId="7" borderId="80" xfId="1" applyFont="1" applyFill="1" applyBorder="1" applyAlignment="1">
      <alignment horizontal="center" vertical="center" wrapText="1"/>
    </xf>
    <xf numFmtId="0" fontId="27" fillId="7" borderId="60" xfId="1" applyFont="1" applyFill="1" applyBorder="1" applyAlignment="1">
      <alignment horizontal="center" vertical="center" wrapText="1"/>
    </xf>
    <xf numFmtId="0" fontId="44" fillId="7" borderId="58" xfId="1" applyFont="1" applyFill="1" applyBorder="1" applyAlignment="1">
      <alignment vertical="center" wrapText="1"/>
    </xf>
    <xf numFmtId="2" fontId="12" fillId="4" borderId="41" xfId="1" applyNumberFormat="1" applyFont="1" applyFill="1" applyBorder="1" applyAlignment="1" applyProtection="1">
      <alignment horizontal="center" vertical="center"/>
      <protection locked="0"/>
    </xf>
    <xf numFmtId="0" fontId="27" fillId="0" borderId="41" xfId="1" applyFont="1" applyFill="1" applyBorder="1" applyAlignment="1" applyProtection="1">
      <alignment vertical="center" wrapText="1"/>
    </xf>
    <xf numFmtId="1" fontId="27" fillId="0" borderId="41" xfId="1" applyNumberFormat="1" applyFont="1" applyFill="1" applyBorder="1" applyAlignment="1" applyProtection="1">
      <alignment horizontal="center" vertical="center" wrapText="1"/>
    </xf>
    <xf numFmtId="0" fontId="27" fillId="0" borderId="41" xfId="1" applyFont="1" applyBorder="1" applyAlignment="1" applyProtection="1">
      <alignment horizontal="center" vertical="center" wrapText="1"/>
      <protection locked="0"/>
    </xf>
    <xf numFmtId="1" fontId="27" fillId="4" borderId="41" xfId="1" applyNumberFormat="1" applyFont="1" applyFill="1" applyBorder="1" applyAlignment="1" applyProtection="1">
      <alignment horizontal="center" vertical="center" wrapText="1"/>
    </xf>
    <xf numFmtId="1" fontId="19" fillId="5" borderId="41" xfId="1" applyNumberFormat="1" applyFont="1" applyFill="1" applyBorder="1" applyAlignment="1" applyProtection="1">
      <alignment horizontal="center" vertical="center" wrapText="1"/>
    </xf>
    <xf numFmtId="1" fontId="27" fillId="0" borderId="64" xfId="1" applyNumberFormat="1" applyFont="1" applyFill="1" applyBorder="1" applyAlignment="1" applyProtection="1">
      <alignment horizontal="center" vertical="center" wrapText="1"/>
    </xf>
    <xf numFmtId="0" fontId="27" fillId="6" borderId="39" xfId="1" applyFont="1" applyFill="1" applyBorder="1" applyAlignment="1" applyProtection="1">
      <alignment vertical="center" wrapText="1"/>
    </xf>
    <xf numFmtId="2" fontId="27" fillId="4" borderId="6" xfId="1" applyNumberFormat="1" applyFont="1" applyFill="1" applyBorder="1" applyAlignment="1" applyProtection="1">
      <alignment horizontal="center" vertical="center"/>
      <protection locked="0"/>
    </xf>
    <xf numFmtId="2" fontId="19" fillId="5" borderId="6" xfId="1" applyNumberFormat="1" applyFont="1" applyFill="1" applyBorder="1" applyAlignment="1" applyProtection="1">
      <alignment horizontal="center" vertical="center"/>
      <protection locked="0"/>
    </xf>
    <xf numFmtId="0" fontId="12" fillId="6" borderId="39" xfId="1" applyFont="1" applyFill="1" applyBorder="1" applyAlignment="1" applyProtection="1">
      <alignment vertical="center" wrapText="1"/>
    </xf>
    <xf numFmtId="2" fontId="12" fillId="0" borderId="50" xfId="1" applyNumberFormat="1" applyFont="1" applyFill="1" applyBorder="1" applyAlignment="1" applyProtection="1">
      <alignment horizontal="center" vertical="center"/>
      <protection locked="0"/>
    </xf>
    <xf numFmtId="2" fontId="12" fillId="4" borderId="51" xfId="1" applyNumberFormat="1" applyFont="1" applyFill="1" applyBorder="1" applyAlignment="1" applyProtection="1">
      <alignment horizontal="center" vertical="center"/>
      <protection locked="0"/>
    </xf>
    <xf numFmtId="2" fontId="21" fillId="5" borderId="51" xfId="1" applyNumberFormat="1" applyFont="1" applyFill="1" applyBorder="1" applyAlignment="1" applyProtection="1">
      <alignment horizontal="center" vertical="center"/>
      <protection locked="0"/>
    </xf>
    <xf numFmtId="0" fontId="12" fillId="0" borderId="43" xfId="1" applyFont="1" applyFill="1" applyBorder="1" applyAlignment="1" applyProtection="1">
      <alignment horizontal="center" vertical="center"/>
    </xf>
    <xf numFmtId="2" fontId="12" fillId="0" borderId="48" xfId="1" applyNumberFormat="1" applyFont="1" applyFill="1" applyBorder="1" applyAlignment="1" applyProtection="1">
      <alignment horizontal="center" vertical="center"/>
      <protection locked="0"/>
    </xf>
    <xf numFmtId="0" fontId="27" fillId="2" borderId="8" xfId="1" applyFont="1" applyFill="1" applyBorder="1" applyAlignment="1" applyProtection="1">
      <alignment horizontal="left" vertical="center" wrapText="1"/>
      <protection locked="0"/>
    </xf>
    <xf numFmtId="0" fontId="27" fillId="2" borderId="0" xfId="1" applyFont="1" applyFill="1" applyBorder="1" applyAlignment="1" applyProtection="1">
      <alignment wrapText="1"/>
      <protection locked="0"/>
    </xf>
    <xf numFmtId="165" fontId="12" fillId="6" borderId="8" xfId="1" applyNumberFormat="1" applyFont="1" applyFill="1" applyBorder="1" applyAlignment="1" applyProtection="1">
      <alignment horizontal="center" vertical="center" wrapText="1"/>
    </xf>
    <xf numFmtId="2" fontId="12" fillId="3" borderId="6" xfId="1" applyNumberFormat="1" applyFont="1" applyFill="1" applyBorder="1" applyAlignment="1" applyProtection="1">
      <alignment horizontal="center" vertical="center"/>
    </xf>
    <xf numFmtId="0" fontId="27" fillId="2" borderId="0" xfId="1" applyFont="1" applyFill="1" applyBorder="1" applyAlignment="1" applyProtection="1">
      <alignment wrapText="1"/>
    </xf>
    <xf numFmtId="0" fontId="27" fillId="2" borderId="8" xfId="1" applyFont="1" applyFill="1" applyBorder="1" applyAlignment="1" applyProtection="1">
      <alignment horizontal="center" vertical="center" wrapText="1"/>
      <protection locked="0"/>
    </xf>
    <xf numFmtId="0" fontId="27" fillId="0" borderId="6" xfId="1" applyFont="1" applyBorder="1" applyAlignment="1" applyProtection="1">
      <alignment horizontal="center" vertical="center" wrapText="1"/>
      <protection locked="0"/>
    </xf>
    <xf numFmtId="0" fontId="27" fillId="2" borderId="6" xfId="1" applyFont="1" applyFill="1" applyBorder="1" applyAlignment="1" applyProtection="1">
      <alignment horizontal="center" vertical="center" wrapText="1"/>
      <protection locked="0"/>
    </xf>
    <xf numFmtId="0" fontId="12" fillId="0" borderId="8" xfId="1" applyFont="1" applyFill="1" applyBorder="1" applyAlignment="1" applyProtection="1">
      <alignment horizontal="center" vertical="center"/>
    </xf>
    <xf numFmtId="2" fontId="21" fillId="5" borderId="36" xfId="1" applyNumberFormat="1" applyFont="1" applyFill="1" applyBorder="1" applyAlignment="1" applyProtection="1">
      <alignment horizontal="center" vertical="center"/>
      <protection locked="0"/>
    </xf>
    <xf numFmtId="2" fontId="12" fillId="4" borderId="58" xfId="1" applyNumberFormat="1" applyFont="1" applyFill="1" applyBorder="1" applyAlignment="1" applyProtection="1">
      <alignment horizontal="center" vertical="center"/>
      <protection locked="0"/>
    </xf>
    <xf numFmtId="2" fontId="12" fillId="0" borderId="58" xfId="1" applyNumberFormat="1" applyFont="1" applyFill="1" applyBorder="1" applyAlignment="1" applyProtection="1">
      <alignment horizontal="center" vertical="center"/>
      <protection locked="0"/>
    </xf>
    <xf numFmtId="165" fontId="12" fillId="4" borderId="6" xfId="1" applyNumberFormat="1" applyFont="1" applyFill="1" applyBorder="1" applyAlignment="1" applyProtection="1">
      <alignment horizontal="center" vertical="center"/>
      <protection locked="0"/>
    </xf>
    <xf numFmtId="2" fontId="12" fillId="3" borderId="51" xfId="1" applyNumberFormat="1" applyFont="1" applyFill="1" applyBorder="1" applyAlignment="1" applyProtection="1">
      <alignment horizontal="center" vertical="center"/>
      <protection locked="0"/>
    </xf>
    <xf numFmtId="0" fontId="12" fillId="6" borderId="39" xfId="1" applyFont="1" applyFill="1" applyBorder="1" applyAlignment="1" applyProtection="1">
      <alignment vertical="center" wrapText="1"/>
      <protection locked="0"/>
    </xf>
    <xf numFmtId="1" fontId="12" fillId="6" borderId="6" xfId="1" applyNumberFormat="1" applyFont="1" applyFill="1" applyBorder="1" applyAlignment="1" applyProtection="1">
      <alignment horizontal="center" vertical="center"/>
      <protection locked="0"/>
    </xf>
    <xf numFmtId="1" fontId="12" fillId="6" borderId="39" xfId="1" applyNumberFormat="1" applyFont="1" applyFill="1" applyBorder="1" applyAlignment="1" applyProtection="1">
      <alignment horizontal="center" vertical="center"/>
      <protection locked="0"/>
    </xf>
    <xf numFmtId="0" fontId="27" fillId="6" borderId="6" xfId="1" applyFont="1" applyFill="1" applyBorder="1" applyAlignment="1" applyProtection="1">
      <alignment horizontal="left" vertical="center" wrapText="1"/>
    </xf>
    <xf numFmtId="0" fontId="12" fillId="6" borderId="6" xfId="1" applyFont="1" applyFill="1" applyBorder="1" applyAlignment="1" applyProtection="1">
      <alignment vertical="center" wrapText="1"/>
      <protection locked="0"/>
    </xf>
    <xf numFmtId="0" fontId="12" fillId="6" borderId="6" xfId="1" applyFont="1" applyFill="1" applyBorder="1" applyAlignment="1" applyProtection="1">
      <alignment horizontal="left" vertical="center" wrapText="1"/>
    </xf>
    <xf numFmtId="1" fontId="12" fillId="6" borderId="6" xfId="1" applyNumberFormat="1" applyFont="1" applyFill="1" applyBorder="1" applyAlignment="1" applyProtection="1">
      <alignment horizontal="center"/>
    </xf>
    <xf numFmtId="0" fontId="12" fillId="6" borderId="39" xfId="1" applyFont="1" applyFill="1" applyBorder="1" applyAlignment="1" applyProtection="1">
      <alignment horizontal="center" vertical="center"/>
    </xf>
    <xf numFmtId="0" fontId="12" fillId="0" borderId="61" xfId="1" applyFont="1" applyFill="1" applyBorder="1" applyAlignment="1" applyProtection="1">
      <alignment horizontal="center" vertical="center"/>
    </xf>
    <xf numFmtId="0" fontId="12" fillId="0" borderId="58" xfId="1" applyFont="1" applyFill="1" applyBorder="1" applyAlignment="1" applyProtection="1">
      <alignment horizontal="center" vertical="center"/>
      <protection locked="0"/>
    </xf>
    <xf numFmtId="2" fontId="21" fillId="5" borderId="58" xfId="1" applyNumberFormat="1" applyFont="1" applyFill="1" applyBorder="1" applyAlignment="1" applyProtection="1">
      <alignment horizontal="center" vertical="center"/>
      <protection locked="0"/>
    </xf>
    <xf numFmtId="0" fontId="45" fillId="0" borderId="0" xfId="3" applyFont="1" applyBorder="1" applyProtection="1"/>
    <xf numFmtId="0" fontId="8" fillId="0" borderId="38" xfId="1" applyFont="1" applyFill="1" applyBorder="1" applyAlignment="1" applyProtection="1">
      <alignment horizontal="right"/>
    </xf>
    <xf numFmtId="0" fontId="46" fillId="0" borderId="0" xfId="3" applyFont="1" applyBorder="1" applyProtection="1"/>
    <xf numFmtId="0" fontId="5" fillId="0" borderId="4" xfId="2" applyBorder="1" applyAlignment="1" applyProtection="1">
      <alignment vertical="center"/>
    </xf>
    <xf numFmtId="0" fontId="2" fillId="0" borderId="1" xfId="1" applyBorder="1" applyProtection="1"/>
    <xf numFmtId="0" fontId="6" fillId="0" borderId="9" xfId="2" applyFont="1" applyBorder="1" applyAlignment="1" applyProtection="1">
      <alignment vertical="center"/>
    </xf>
    <xf numFmtId="0" fontId="3" fillId="0" borderId="1" xfId="1" applyFont="1" applyBorder="1" applyAlignment="1" applyProtection="1"/>
    <xf numFmtId="0" fontId="2" fillId="0" borderId="2" xfId="1" applyBorder="1" applyAlignment="1" applyProtection="1"/>
    <xf numFmtId="0" fontId="4" fillId="0" borderId="4" xfId="1" applyFont="1" applyBorder="1" applyAlignment="1" applyProtection="1">
      <alignment vertical="center"/>
    </xf>
    <xf numFmtId="0" fontId="2" fillId="10" borderId="46" xfId="1" applyFont="1" applyFill="1" applyBorder="1" applyAlignment="1">
      <alignment horizontal="center" vertical="center"/>
    </xf>
    <xf numFmtId="0" fontId="42" fillId="10" borderId="49" xfId="1" applyFont="1" applyFill="1" applyBorder="1" applyAlignment="1">
      <alignment horizontal="left" vertical="center"/>
    </xf>
    <xf numFmtId="0" fontId="2" fillId="10" borderId="73" xfId="1" applyFont="1" applyFill="1" applyBorder="1" applyAlignment="1">
      <alignment horizontal="center" vertical="center"/>
    </xf>
    <xf numFmtId="0" fontId="2" fillId="10" borderId="85" xfId="1" applyFont="1" applyFill="1" applyBorder="1" applyAlignment="1">
      <alignment horizontal="center" vertical="center"/>
    </xf>
    <xf numFmtId="0" fontId="42" fillId="10" borderId="74" xfId="1" applyFont="1" applyFill="1" applyBorder="1" applyAlignment="1">
      <alignment horizontal="left" vertical="center"/>
    </xf>
    <xf numFmtId="49" fontId="2" fillId="0" borderId="6" xfId="1" applyNumberFormat="1" applyFont="1" applyFill="1" applyBorder="1" applyAlignment="1" applyProtection="1">
      <alignment horizontal="left" vertical="center" wrapText="1"/>
      <protection locked="0"/>
    </xf>
    <xf numFmtId="0" fontId="40" fillId="2" borderId="6" xfId="1" applyFont="1" applyFill="1" applyBorder="1" applyAlignment="1" applyProtection="1">
      <alignment horizontal="left" vertical="center" wrapText="1"/>
      <protection locked="0"/>
    </xf>
    <xf numFmtId="43" fontId="12" fillId="2" borderId="0" xfId="1" applyNumberFormat="1" applyFont="1" applyFill="1" applyBorder="1" applyProtection="1">
      <protection locked="0"/>
    </xf>
    <xf numFmtId="2" fontId="2" fillId="0" borderId="36" xfId="1" applyNumberFormat="1" applyFont="1" applyFill="1" applyBorder="1" applyAlignment="1" applyProtection="1">
      <alignment horizontal="center" vertical="center"/>
      <protection locked="0"/>
    </xf>
    <xf numFmtId="49" fontId="2" fillId="0" borderId="6" xfId="1" applyNumberFormat="1" applyFont="1" applyFill="1" applyBorder="1" applyAlignment="1" applyProtection="1">
      <alignment horizontal="center" vertical="center" wrapText="1"/>
      <protection locked="0"/>
    </xf>
    <xf numFmtId="0" fontId="2" fillId="2" borderId="6" xfId="1" applyFont="1" applyFill="1" applyBorder="1" applyAlignment="1" applyProtection="1">
      <alignment horizontal="left" vertical="center" wrapText="1"/>
      <protection locked="0"/>
    </xf>
    <xf numFmtId="2" fontId="2" fillId="3" borderId="6" xfId="1" applyNumberFormat="1" applyFont="1" applyFill="1" applyBorder="1" applyAlignment="1" applyProtection="1">
      <alignment horizontal="center" vertical="center"/>
      <protection locked="0"/>
    </xf>
    <xf numFmtId="2" fontId="2" fillId="0" borderId="6" xfId="1" applyNumberFormat="1" applyFont="1" applyFill="1" applyBorder="1" applyAlignment="1" applyProtection="1">
      <alignment horizontal="center" vertical="center"/>
      <protection locked="0"/>
    </xf>
    <xf numFmtId="2" fontId="2" fillId="0" borderId="6" xfId="1" quotePrefix="1" applyNumberFormat="1" applyFont="1" applyFill="1" applyBorder="1" applyAlignment="1" applyProtection="1">
      <alignment horizontal="center" vertical="center"/>
      <protection locked="0"/>
    </xf>
    <xf numFmtId="49" fontId="2" fillId="3" borderId="6" xfId="1" applyNumberFormat="1" applyFont="1" applyFill="1" applyBorder="1" applyAlignment="1" applyProtection="1">
      <alignment vertical="center"/>
      <protection locked="0"/>
    </xf>
    <xf numFmtId="49" fontId="2" fillId="3" borderId="6" xfId="1" applyNumberFormat="1" applyFont="1" applyFill="1" applyBorder="1" applyAlignment="1" applyProtection="1">
      <alignment vertical="center" wrapText="1"/>
      <protection locked="0"/>
    </xf>
    <xf numFmtId="49" fontId="40" fillId="0" borderId="6" xfId="1" applyNumberFormat="1" applyFont="1" applyFill="1" applyBorder="1" applyAlignment="1" applyProtection="1">
      <alignment horizontal="left" vertical="center" wrapText="1"/>
      <protection locked="0"/>
    </xf>
    <xf numFmtId="49" fontId="40" fillId="2" borderId="6" xfId="1" applyNumberFormat="1" applyFont="1" applyFill="1" applyBorder="1" applyAlignment="1" applyProtection="1">
      <alignment vertical="center" wrapText="1"/>
      <protection locked="0"/>
    </xf>
    <xf numFmtId="0" fontId="2" fillId="0" borderId="8" xfId="1" applyFont="1" applyFill="1" applyBorder="1" applyAlignment="1" applyProtection="1">
      <alignment horizontal="center" vertical="center"/>
      <protection locked="0"/>
    </xf>
    <xf numFmtId="2" fontId="40" fillId="0" borderId="6" xfId="1" applyNumberFormat="1" applyFont="1" applyFill="1" applyBorder="1" applyAlignment="1" applyProtection="1">
      <alignment horizontal="center" vertical="center"/>
      <protection locked="0"/>
    </xf>
    <xf numFmtId="0" fontId="0" fillId="11" borderId="0" xfId="0" applyFill="1"/>
    <xf numFmtId="0" fontId="43" fillId="11" borderId="0" xfId="0" applyFont="1" applyFill="1"/>
    <xf numFmtId="0" fontId="27" fillId="12" borderId="80" xfId="1" applyFont="1" applyFill="1" applyBorder="1" applyAlignment="1">
      <alignment horizontal="center" vertical="center" wrapText="1"/>
    </xf>
    <xf numFmtId="0" fontId="27" fillId="12" borderId="60" xfId="1" applyFont="1" applyFill="1" applyBorder="1" applyAlignment="1">
      <alignment horizontal="center" vertical="center" wrapText="1"/>
    </xf>
    <xf numFmtId="0" fontId="2" fillId="7" borderId="62" xfId="1" applyFont="1" applyFill="1" applyBorder="1" applyAlignment="1">
      <alignment horizontal="center" vertical="center"/>
    </xf>
    <xf numFmtId="0" fontId="2" fillId="7" borderId="63" xfId="1" applyFont="1" applyFill="1" applyBorder="1" applyAlignment="1">
      <alignment horizontal="center" vertical="center" wrapText="1"/>
    </xf>
    <xf numFmtId="0" fontId="2" fillId="7" borderId="61" xfId="1" applyFont="1" applyFill="1" applyBorder="1" applyAlignment="1">
      <alignment horizontal="center" vertical="center" wrapText="1"/>
    </xf>
    <xf numFmtId="0" fontId="2" fillId="7" borderId="62" xfId="1" applyFont="1" applyFill="1" applyBorder="1" applyAlignment="1">
      <alignment horizontal="center" vertical="center" wrapText="1"/>
    </xf>
    <xf numFmtId="0" fontId="2" fillId="7" borderId="63" xfId="1" applyFont="1" applyFill="1" applyBorder="1" applyAlignment="1">
      <alignment horizontal="center" vertical="center"/>
    </xf>
    <xf numFmtId="0" fontId="2" fillId="12" borderId="62" xfId="1" applyFont="1" applyFill="1" applyBorder="1" applyAlignment="1">
      <alignment horizontal="center" vertical="center"/>
    </xf>
    <xf numFmtId="0" fontId="2" fillId="12" borderId="62" xfId="1" applyFont="1" applyFill="1" applyBorder="1" applyAlignment="1">
      <alignment horizontal="center" vertical="center" wrapText="1"/>
    </xf>
    <xf numFmtId="0" fontId="27" fillId="12" borderId="68" xfId="1" applyFont="1" applyFill="1" applyBorder="1" applyAlignment="1">
      <alignment horizontal="center" vertical="center"/>
    </xf>
    <xf numFmtId="0" fontId="27" fillId="12" borderId="56" xfId="1" applyFont="1" applyFill="1" applyBorder="1" applyAlignment="1">
      <alignment horizontal="center" vertical="center"/>
    </xf>
    <xf numFmtId="0" fontId="2" fillId="0" borderId="36" xfId="1" applyFont="1" applyFill="1" applyBorder="1" applyAlignment="1">
      <alignment horizontal="center" vertical="center"/>
    </xf>
    <xf numFmtId="10" fontId="2" fillId="0" borderId="36" xfId="1" applyNumberFormat="1" applyFont="1" applyFill="1" applyBorder="1" applyAlignment="1">
      <alignment horizontal="center" vertical="center" wrapText="1"/>
    </xf>
    <xf numFmtId="0" fontId="2" fillId="7" borderId="41" xfId="1" applyFont="1" applyFill="1" applyBorder="1" applyAlignment="1">
      <alignment horizontal="center" vertical="center"/>
    </xf>
    <xf numFmtId="0" fontId="2" fillId="7" borderId="64" xfId="1" applyFont="1" applyFill="1" applyBorder="1" applyAlignment="1">
      <alignment horizontal="center" vertical="center" wrapText="1"/>
    </xf>
    <xf numFmtId="165" fontId="2" fillId="0" borderId="54" xfId="1" applyNumberFormat="1" applyFont="1" applyFill="1" applyBorder="1" applyAlignment="1">
      <alignment horizontal="center" vertical="center"/>
    </xf>
    <xf numFmtId="0" fontId="2" fillId="0" borderId="36" xfId="1" quotePrefix="1" applyFont="1" applyFill="1" applyBorder="1" applyAlignment="1">
      <alignment horizontal="center" vertical="center"/>
    </xf>
    <xf numFmtId="165" fontId="2" fillId="0" borderId="6" xfId="1" applyNumberFormat="1" applyFont="1" applyFill="1" applyBorder="1" applyAlignment="1">
      <alignment horizontal="center" vertical="center"/>
    </xf>
    <xf numFmtId="165" fontId="2" fillId="7" borderId="41" xfId="1" applyNumberFormat="1" applyFont="1" applyFill="1" applyBorder="1" applyAlignment="1">
      <alignment horizontal="center" vertical="center"/>
    </xf>
    <xf numFmtId="165" fontId="2" fillId="12" borderId="64" xfId="1" applyNumberFormat="1" applyFont="1" applyFill="1" applyBorder="1" applyAlignment="1">
      <alignment horizontal="center" vertical="center"/>
    </xf>
    <xf numFmtId="165" fontId="2" fillId="7" borderId="69" xfId="1" applyNumberFormat="1" applyFont="1" applyFill="1" applyBorder="1" applyAlignment="1">
      <alignment horizontal="center" vertical="center"/>
    </xf>
    <xf numFmtId="0" fontId="2" fillId="0" borderId="6" xfId="1" quotePrefix="1" applyFont="1" applyFill="1" applyBorder="1" applyAlignment="1">
      <alignment horizontal="center" vertical="center" wrapText="1"/>
    </xf>
    <xf numFmtId="165" fontId="2" fillId="12" borderId="69" xfId="1" applyNumberFormat="1" applyFont="1" applyFill="1" applyBorder="1" applyAlignment="1">
      <alignment horizontal="center" vertical="center"/>
    </xf>
    <xf numFmtId="0" fontId="2" fillId="11" borderId="6" xfId="1" quotePrefix="1" applyFont="1" applyFill="1" applyBorder="1" applyAlignment="1">
      <alignment horizontal="center" vertical="center" wrapText="1"/>
    </xf>
    <xf numFmtId="165" fontId="2" fillId="11" borderId="6" xfId="1" applyNumberFormat="1" applyFont="1" applyFill="1" applyBorder="1" applyAlignment="1">
      <alignment horizontal="center" vertical="center"/>
    </xf>
    <xf numFmtId="0" fontId="2" fillId="7" borderId="6" xfId="1" applyFont="1" applyFill="1" applyBorder="1" applyAlignment="1">
      <alignment horizontal="center" vertical="center"/>
    </xf>
    <xf numFmtId="0" fontId="2" fillId="7" borderId="50" xfId="1" applyFont="1" applyFill="1" applyBorder="1" applyAlignment="1">
      <alignment horizontal="center" vertical="center" wrapText="1"/>
    </xf>
    <xf numFmtId="165" fontId="2" fillId="7" borderId="6" xfId="1" applyNumberFormat="1" applyFont="1" applyFill="1" applyBorder="1" applyAlignment="1">
      <alignment horizontal="center" vertical="center"/>
    </xf>
    <xf numFmtId="165" fontId="2" fillId="12" borderId="50" xfId="1" applyNumberFormat="1" applyFont="1" applyFill="1" applyBorder="1" applyAlignment="1">
      <alignment horizontal="center" vertical="center"/>
    </xf>
    <xf numFmtId="165" fontId="2" fillId="12" borderId="6" xfId="1" applyNumberFormat="1" applyFont="1" applyFill="1" applyBorder="1" applyAlignment="1">
      <alignment horizontal="center" vertical="center"/>
    </xf>
    <xf numFmtId="0" fontId="2" fillId="0" borderId="48" xfId="1" applyFont="1" applyFill="1" applyBorder="1" applyAlignment="1">
      <alignment horizontal="center" vertical="center"/>
    </xf>
    <xf numFmtId="0" fontId="2" fillId="0" borderId="6" xfId="1" applyFont="1" applyFill="1" applyBorder="1" applyAlignment="1">
      <alignment horizontal="center" vertical="center"/>
    </xf>
    <xf numFmtId="0" fontId="2" fillId="0" borderId="6" xfId="1" applyFont="1" applyFill="1" applyBorder="1" applyAlignment="1">
      <alignment horizontal="center" vertical="center" wrapText="1"/>
    </xf>
    <xf numFmtId="0" fontId="2" fillId="0" borderId="50" xfId="1" applyFont="1" applyFill="1" applyBorder="1" applyAlignment="1">
      <alignment horizontal="center" vertical="center"/>
    </xf>
    <xf numFmtId="0" fontId="2" fillId="12" borderId="8" xfId="1" applyFont="1" applyFill="1" applyBorder="1" applyAlignment="1">
      <alignment horizontal="center" vertical="center"/>
    </xf>
    <xf numFmtId="0" fontId="2" fillId="12" borderId="50" xfId="1" applyFont="1" applyFill="1" applyBorder="1" applyAlignment="1">
      <alignment horizontal="center" vertical="center"/>
    </xf>
    <xf numFmtId="165" fontId="2" fillId="0" borderId="8" xfId="1" applyNumberFormat="1" applyFont="1" applyFill="1" applyBorder="1" applyAlignment="1">
      <alignment horizontal="center" vertical="center"/>
    </xf>
    <xf numFmtId="165" fontId="2" fillId="11" borderId="50" xfId="1" applyNumberFormat="1" applyFont="1" applyFill="1" applyBorder="1" applyAlignment="1">
      <alignment horizontal="center" vertical="center"/>
    </xf>
    <xf numFmtId="165" fontId="2" fillId="0" borderId="74" xfId="1" applyNumberFormat="1" applyFont="1" applyFill="1" applyBorder="1" applyAlignment="1">
      <alignment horizontal="center" vertical="center"/>
    </xf>
    <xf numFmtId="165" fontId="2" fillId="11" borderId="74" xfId="1" applyNumberFormat="1" applyFont="1" applyFill="1" applyBorder="1" applyAlignment="1">
      <alignment horizontal="center" vertical="center"/>
    </xf>
    <xf numFmtId="0" fontId="2" fillId="0" borderId="62" xfId="1" applyFont="1" applyFill="1" applyBorder="1" applyAlignment="1">
      <alignment horizontal="center" vertical="center"/>
    </xf>
    <xf numFmtId="0" fontId="2" fillId="0" borderId="62" xfId="1" applyFont="1" applyFill="1" applyBorder="1" applyAlignment="1">
      <alignment horizontal="center" vertical="center" wrapText="1"/>
    </xf>
    <xf numFmtId="0" fontId="2" fillId="0" borderId="63" xfId="1" applyFont="1" applyFill="1" applyBorder="1" applyAlignment="1">
      <alignment horizontal="center" vertical="center"/>
    </xf>
    <xf numFmtId="165" fontId="2" fillId="0" borderId="61" xfId="1" applyNumberFormat="1" applyFont="1" applyFill="1" applyBorder="1" applyAlignment="1">
      <alignment horizontal="center" vertical="center"/>
    </xf>
    <xf numFmtId="0" fontId="2" fillId="0" borderId="62" xfId="1" quotePrefix="1" applyFont="1" applyFill="1" applyBorder="1" applyAlignment="1">
      <alignment horizontal="center" vertical="center"/>
    </xf>
    <xf numFmtId="165" fontId="2" fillId="0" borderId="62" xfId="1" applyNumberFormat="1" applyFont="1" applyFill="1" applyBorder="1" applyAlignment="1">
      <alignment horizontal="center" vertical="center"/>
    </xf>
    <xf numFmtId="165" fontId="2" fillId="11" borderId="63" xfId="1" applyNumberFormat="1" applyFont="1" applyFill="1" applyBorder="1" applyAlignment="1">
      <alignment horizontal="center" vertical="center"/>
    </xf>
    <xf numFmtId="165" fontId="2" fillId="0" borderId="81" xfId="1" applyNumberFormat="1" applyFont="1" applyFill="1" applyBorder="1" applyAlignment="1">
      <alignment horizontal="center" vertical="center"/>
    </xf>
    <xf numFmtId="0" fontId="2" fillId="0" borderId="62" xfId="1" quotePrefix="1" applyFont="1" applyFill="1" applyBorder="1" applyAlignment="1">
      <alignment horizontal="center" vertical="center" wrapText="1"/>
    </xf>
    <xf numFmtId="165" fontId="2" fillId="11" borderId="81" xfId="1" applyNumberFormat="1" applyFont="1" applyFill="1" applyBorder="1" applyAlignment="1">
      <alignment horizontal="center" vertical="center"/>
    </xf>
    <xf numFmtId="0" fontId="2" fillId="11" borderId="62" xfId="1" quotePrefix="1" applyFont="1" applyFill="1" applyBorder="1" applyAlignment="1">
      <alignment horizontal="center" vertical="center" wrapText="1"/>
    </xf>
    <xf numFmtId="165" fontId="2" fillId="11" borderId="62" xfId="1" applyNumberFormat="1" applyFont="1" applyFill="1" applyBorder="1" applyAlignment="1">
      <alignment horizontal="center" vertical="center"/>
    </xf>
    <xf numFmtId="0" fontId="2" fillId="12" borderId="61" xfId="1" applyFont="1" applyFill="1" applyBorder="1" applyAlignment="1">
      <alignment horizontal="center" vertical="center"/>
    </xf>
    <xf numFmtId="0" fontId="2" fillId="12" borderId="63" xfId="1" applyFont="1" applyFill="1" applyBorder="1" applyAlignment="1">
      <alignment horizontal="center" vertical="center"/>
    </xf>
    <xf numFmtId="2" fontId="2" fillId="0" borderId="6" xfId="1" applyNumberFormat="1" applyFont="1" applyFill="1" applyBorder="1" applyAlignment="1" applyProtection="1">
      <alignment horizontal="center" vertical="center" wrapText="1"/>
      <protection locked="0"/>
    </xf>
    <xf numFmtId="0" fontId="2" fillId="12" borderId="41" xfId="1" applyFont="1" applyFill="1" applyBorder="1" applyAlignment="1">
      <alignment horizontal="center" vertical="center" wrapText="1"/>
    </xf>
    <xf numFmtId="0" fontId="2" fillId="12" borderId="6" xfId="1" applyFont="1" applyFill="1" applyBorder="1" applyAlignment="1">
      <alignment horizontal="center" vertical="center" wrapText="1"/>
    </xf>
    <xf numFmtId="0" fontId="2" fillId="11" borderId="36" xfId="1" quotePrefix="1" applyFont="1" applyFill="1" applyBorder="1" applyAlignment="1">
      <alignment horizontal="center" vertical="center" wrapText="1"/>
    </xf>
    <xf numFmtId="0" fontId="2" fillId="11" borderId="58" xfId="1" quotePrefix="1" applyFont="1" applyFill="1" applyBorder="1" applyAlignment="1">
      <alignment horizontal="center" vertical="center" wrapText="1"/>
    </xf>
    <xf numFmtId="0" fontId="2" fillId="12" borderId="51" xfId="1" applyFont="1" applyFill="1" applyBorder="1" applyAlignment="1">
      <alignment horizontal="center" vertical="center" wrapText="1"/>
    </xf>
    <xf numFmtId="0" fontId="2" fillId="12" borderId="56" xfId="1" applyFont="1" applyFill="1" applyBorder="1" applyAlignment="1">
      <alignment horizontal="center" vertical="center"/>
    </xf>
    <xf numFmtId="0" fontId="2" fillId="12" borderId="41" xfId="1" quotePrefix="1" applyFont="1" applyFill="1" applyBorder="1" applyAlignment="1">
      <alignment horizontal="center" vertical="center" wrapText="1"/>
    </xf>
    <xf numFmtId="1" fontId="2" fillId="12" borderId="41" xfId="1" applyNumberFormat="1" applyFont="1" applyFill="1" applyBorder="1" applyAlignment="1">
      <alignment horizontal="center" vertical="center" wrapText="1"/>
    </xf>
    <xf numFmtId="1" fontId="2" fillId="12" borderId="41" xfId="1" applyNumberFormat="1" applyFont="1" applyFill="1" applyBorder="1" applyAlignment="1">
      <alignment horizontal="center" vertical="center"/>
    </xf>
    <xf numFmtId="1" fontId="2" fillId="12" borderId="6" xfId="1" applyNumberFormat="1" applyFont="1" applyFill="1" applyBorder="1" applyAlignment="1">
      <alignment horizontal="center" vertical="center" wrapText="1"/>
    </xf>
    <xf numFmtId="1" fontId="2" fillId="12" borderId="6" xfId="1" applyNumberFormat="1" applyFont="1" applyFill="1" applyBorder="1" applyAlignment="1">
      <alignment horizontal="center" vertical="center"/>
    </xf>
    <xf numFmtId="1" fontId="2" fillId="11" borderId="36" xfId="1" applyNumberFormat="1" applyFont="1" applyFill="1" applyBorder="1" applyAlignment="1">
      <alignment horizontal="center" vertical="center"/>
    </xf>
    <xf numFmtId="1" fontId="2" fillId="11" borderId="6" xfId="1" applyNumberFormat="1" applyFont="1" applyFill="1" applyBorder="1" applyAlignment="1">
      <alignment horizontal="center" vertical="center"/>
    </xf>
    <xf numFmtId="1" fontId="2" fillId="11" borderId="62" xfId="1" applyNumberFormat="1" applyFont="1" applyFill="1" applyBorder="1" applyAlignment="1">
      <alignment horizontal="center" vertical="center"/>
    </xf>
    <xf numFmtId="1" fontId="2" fillId="12" borderId="69" xfId="1" applyNumberFormat="1" applyFont="1" applyFill="1" applyBorder="1" applyAlignment="1">
      <alignment horizontal="center" vertical="center"/>
    </xf>
    <xf numFmtId="1" fontId="2" fillId="12" borderId="74" xfId="1" applyNumberFormat="1" applyFont="1" applyFill="1" applyBorder="1" applyAlignment="1">
      <alignment horizontal="center" vertical="center"/>
    </xf>
    <xf numFmtId="1" fontId="2" fillId="11" borderId="29" xfId="1" applyNumberFormat="1" applyFont="1" applyFill="1" applyBorder="1" applyAlignment="1">
      <alignment horizontal="center" vertical="center"/>
    </xf>
    <xf numFmtId="1" fontId="2" fillId="11" borderId="74" xfId="1" applyNumberFormat="1" applyFont="1" applyFill="1" applyBorder="1" applyAlignment="1">
      <alignment horizontal="center" vertical="center"/>
    </xf>
    <xf numFmtId="1" fontId="2" fillId="11" borderId="81" xfId="1" applyNumberFormat="1" applyFont="1" applyFill="1" applyBorder="1" applyAlignment="1">
      <alignment horizontal="center" vertical="center"/>
    </xf>
    <xf numFmtId="1" fontId="2" fillId="12" borderId="53" xfId="1" applyNumberFormat="1" applyFont="1" applyFill="1" applyBorder="1" applyAlignment="1">
      <alignment horizontal="center" vertical="center"/>
    </xf>
    <xf numFmtId="2" fontId="12" fillId="2" borderId="0" xfId="1" applyNumberFormat="1" applyFont="1" applyFill="1" applyBorder="1" applyProtection="1">
      <protection locked="0"/>
    </xf>
    <xf numFmtId="0" fontId="2" fillId="12" borderId="43" xfId="1" applyFont="1" applyFill="1" applyBorder="1" applyAlignment="1">
      <alignment horizontal="center" vertical="center"/>
    </xf>
    <xf numFmtId="0" fontId="2" fillId="12" borderId="64" xfId="1" applyFont="1" applyFill="1" applyBorder="1" applyAlignment="1">
      <alignment horizontal="center" vertical="center"/>
    </xf>
    <xf numFmtId="0" fontId="2" fillId="2" borderId="39" xfId="1" applyFont="1" applyFill="1" applyBorder="1" applyAlignment="1" applyProtection="1">
      <alignment vertical="center"/>
      <protection locked="0"/>
    </xf>
    <xf numFmtId="0" fontId="2" fillId="0" borderId="6" xfId="1" applyFont="1" applyFill="1" applyBorder="1" applyAlignment="1" applyProtection="1">
      <alignment horizontal="center" vertical="center" wrapText="1"/>
    </xf>
    <xf numFmtId="165" fontId="2" fillId="0" borderId="50" xfId="1" applyNumberFormat="1" applyFont="1" applyFill="1" applyBorder="1" applyAlignment="1" applyProtection="1">
      <alignment horizontal="center" vertical="center"/>
      <protection locked="0"/>
    </xf>
    <xf numFmtId="165" fontId="2" fillId="3" borderId="6" xfId="1" applyNumberFormat="1" applyFont="1" applyFill="1" applyBorder="1" applyAlignment="1" applyProtection="1">
      <alignment horizontal="center" vertical="center"/>
      <protection locked="0"/>
    </xf>
    <xf numFmtId="2" fontId="2" fillId="3" borderId="63" xfId="1" applyNumberFormat="1" applyFont="1" applyFill="1" applyBorder="1" applyAlignment="1" applyProtection="1">
      <alignment horizontal="center" vertical="center"/>
      <protection locked="0"/>
    </xf>
    <xf numFmtId="2" fontId="2" fillId="0" borderId="41" xfId="1" applyNumberFormat="1" applyFont="1" applyFill="1" applyBorder="1" applyAlignment="1" applyProtection="1">
      <alignment horizontal="center" vertical="center"/>
      <protection locked="0"/>
    </xf>
    <xf numFmtId="2" fontId="2" fillId="0" borderId="64" xfId="1" applyNumberFormat="1" applyFont="1" applyFill="1" applyBorder="1" applyAlignment="1" applyProtection="1">
      <alignment horizontal="center" vertical="center"/>
      <protection locked="0"/>
    </xf>
    <xf numFmtId="2" fontId="2" fillId="0" borderId="50" xfId="1" applyNumberFormat="1" applyFont="1" applyFill="1" applyBorder="1" applyAlignment="1" applyProtection="1">
      <alignment horizontal="center" vertical="center"/>
      <protection locked="0"/>
    </xf>
    <xf numFmtId="2" fontId="2" fillId="3" borderId="62" xfId="1" applyNumberFormat="1" applyFont="1" applyFill="1" applyBorder="1" applyAlignment="1" applyProtection="1">
      <alignment horizontal="center" vertical="center"/>
      <protection locked="0"/>
    </xf>
    <xf numFmtId="165" fontId="2" fillId="3" borderId="64" xfId="1" applyNumberFormat="1" applyFont="1" applyFill="1" applyBorder="1" applyAlignment="1" applyProtection="1">
      <alignment horizontal="center" vertical="center"/>
      <protection locked="0"/>
    </xf>
    <xf numFmtId="165" fontId="2" fillId="3" borderId="62" xfId="1" applyNumberFormat="1" applyFont="1" applyFill="1" applyBorder="1" applyAlignment="1" applyProtection="1">
      <alignment horizontal="center" vertical="center"/>
      <protection locked="0"/>
    </xf>
    <xf numFmtId="165" fontId="2" fillId="3" borderId="63" xfId="1" applyNumberFormat="1" applyFont="1" applyFill="1" applyBorder="1" applyAlignment="1" applyProtection="1">
      <alignment horizontal="center" vertical="center"/>
      <protection locked="0"/>
    </xf>
    <xf numFmtId="9" fontId="2" fillId="3" borderId="36" xfId="8" applyFont="1" applyFill="1" applyBorder="1" applyAlignment="1" applyProtection="1">
      <alignment horizontal="center" vertical="center"/>
      <protection locked="0"/>
    </xf>
    <xf numFmtId="9" fontId="2" fillId="3" borderId="58" xfId="8" applyFont="1" applyFill="1" applyBorder="1" applyAlignment="1" applyProtection="1">
      <alignment horizontal="center" vertical="center"/>
      <protection locked="0"/>
    </xf>
    <xf numFmtId="9" fontId="2" fillId="3" borderId="59" xfId="8" applyFont="1" applyFill="1" applyBorder="1" applyAlignment="1" applyProtection="1">
      <alignment horizontal="center" vertical="center"/>
      <protection locked="0"/>
    </xf>
    <xf numFmtId="2" fontId="2" fillId="0" borderId="36" xfId="1" applyNumberFormat="1" applyFont="1" applyFill="1" applyBorder="1" applyAlignment="1" applyProtection="1">
      <alignment horizontal="center" vertical="center" wrapText="1"/>
      <protection locked="0"/>
    </xf>
    <xf numFmtId="165" fontId="2" fillId="0" borderId="8" xfId="1" applyNumberFormat="1" applyFont="1" applyFill="1" applyBorder="1" applyAlignment="1" applyProtection="1">
      <alignment horizontal="center" vertical="center" wrapText="1"/>
      <protection locked="0"/>
    </xf>
    <xf numFmtId="49" fontId="2" fillId="2" borderId="6" xfId="1" applyNumberFormat="1" applyFont="1" applyFill="1" applyBorder="1" applyAlignment="1" applyProtection="1">
      <alignment horizontal="center" vertical="center" wrapText="1"/>
      <protection locked="0"/>
    </xf>
    <xf numFmtId="2" fontId="2" fillId="0" borderId="6" xfId="0" applyNumberFormat="1" applyFont="1" applyFill="1" applyBorder="1" applyAlignment="1" applyProtection="1">
      <alignment horizontal="center" vertical="center" wrapText="1"/>
      <protection locked="0"/>
    </xf>
    <xf numFmtId="165" fontId="2" fillId="6" borderId="8" xfId="1" applyNumberFormat="1" applyFont="1" applyFill="1" applyBorder="1" applyAlignment="1" applyProtection="1">
      <alignment horizontal="center" vertical="center" wrapText="1"/>
      <protection locked="0"/>
    </xf>
    <xf numFmtId="0" fontId="2" fillId="6" borderId="36" xfId="1" applyFont="1" applyFill="1" applyBorder="1" applyAlignment="1" applyProtection="1">
      <alignment horizontal="center" vertical="center" wrapText="1"/>
      <protection locked="0"/>
    </xf>
    <xf numFmtId="0" fontId="2" fillId="6" borderId="6" xfId="1" applyFont="1" applyFill="1" applyBorder="1" applyAlignment="1" applyProtection="1">
      <alignment horizontal="center" vertical="center" wrapText="1"/>
    </xf>
    <xf numFmtId="2" fontId="2" fillId="3" borderId="6" xfId="1" applyNumberFormat="1" applyFont="1" applyFill="1" applyBorder="1" applyAlignment="1" applyProtection="1">
      <alignment horizontal="center" vertical="center"/>
    </xf>
    <xf numFmtId="2" fontId="2" fillId="0" borderId="6" xfId="0" applyNumberFormat="1" applyFont="1" applyFill="1" applyBorder="1" applyAlignment="1" applyProtection="1">
      <alignment horizontal="center" vertical="center"/>
      <protection locked="0"/>
    </xf>
    <xf numFmtId="49" fontId="2" fillId="0" borderId="36" xfId="1" applyNumberFormat="1" applyFont="1" applyFill="1" applyBorder="1" applyAlignment="1" applyProtection="1">
      <alignment horizontal="center" vertical="center" wrapText="1"/>
      <protection locked="0"/>
    </xf>
    <xf numFmtId="2" fontId="2" fillId="0" borderId="6" xfId="6" applyNumberFormat="1" applyFont="1" applyFill="1" applyBorder="1" applyAlignment="1">
      <alignment horizontal="center" vertical="center"/>
    </xf>
    <xf numFmtId="2" fontId="2" fillId="0" borderId="6" xfId="7" applyNumberFormat="1" applyFont="1" applyFill="1" applyBorder="1" applyAlignment="1" applyProtection="1">
      <alignment horizontal="center" vertical="center"/>
      <protection locked="0"/>
    </xf>
    <xf numFmtId="0" fontId="43" fillId="0" borderId="0" xfId="0" applyFont="1" applyAlignment="1">
      <alignment horizontal="center" vertical="center"/>
    </xf>
    <xf numFmtId="2" fontId="2" fillId="0" borderId="6" xfId="7" applyNumberFormat="1" applyFont="1" applyFill="1" applyBorder="1" applyAlignment="1" applyProtection="1">
      <alignment horizontal="center" vertical="center" wrapText="1"/>
      <protection locked="0"/>
    </xf>
    <xf numFmtId="0" fontId="2" fillId="2" borderId="0" xfId="1" applyFont="1" applyFill="1" applyBorder="1" applyAlignment="1" applyProtection="1">
      <alignment horizontal="center" vertical="center"/>
      <protection locked="0"/>
    </xf>
    <xf numFmtId="0" fontId="2" fillId="2" borderId="0" xfId="1" applyFont="1" applyFill="1" applyBorder="1" applyAlignment="1" applyProtection="1">
      <alignment horizontal="center" vertical="center" wrapText="1"/>
      <protection locked="0"/>
    </xf>
    <xf numFmtId="0" fontId="27" fillId="2" borderId="18" xfId="1" applyFont="1" applyFill="1" applyBorder="1" applyAlignment="1" applyProtection="1">
      <alignment horizontal="center" vertical="center"/>
      <protection locked="0"/>
    </xf>
    <xf numFmtId="0" fontId="27" fillId="2" borderId="19" xfId="1" applyFont="1" applyFill="1" applyBorder="1" applyAlignment="1" applyProtection="1">
      <alignment horizontal="center" vertical="center"/>
      <protection locked="0"/>
    </xf>
    <xf numFmtId="2" fontId="2" fillId="2" borderId="37" xfId="1" applyNumberFormat="1" applyFont="1" applyFill="1" applyBorder="1" applyAlignment="1" applyProtection="1">
      <alignment horizontal="center" vertical="center"/>
      <protection locked="0"/>
    </xf>
    <xf numFmtId="0" fontId="27" fillId="2" borderId="25" xfId="1" applyFont="1" applyFill="1" applyBorder="1" applyAlignment="1" applyProtection="1">
      <alignment horizontal="center" vertical="center"/>
      <protection locked="0"/>
    </xf>
    <xf numFmtId="2" fontId="2" fillId="2" borderId="38" xfId="1" applyNumberFormat="1" applyFont="1" applyFill="1" applyBorder="1" applyAlignment="1" applyProtection="1">
      <alignment horizontal="center" vertical="center"/>
      <protection locked="0"/>
    </xf>
    <xf numFmtId="1" fontId="2" fillId="2" borderId="38" xfId="1" applyNumberFormat="1" applyFont="1" applyFill="1" applyBorder="1" applyAlignment="1" applyProtection="1">
      <alignment horizontal="center" vertical="center"/>
      <protection locked="0"/>
    </xf>
    <xf numFmtId="0" fontId="27" fillId="2" borderId="29" xfId="1" applyFont="1" applyFill="1" applyBorder="1" applyAlignment="1" applyProtection="1">
      <alignment horizontal="center" vertical="center"/>
      <protection locked="0"/>
    </xf>
    <xf numFmtId="0" fontId="27" fillId="2" borderId="7" xfId="1" applyFont="1" applyFill="1" applyBorder="1" applyAlignment="1" applyProtection="1">
      <alignment horizontal="center" vertical="center"/>
      <protection locked="0"/>
    </xf>
    <xf numFmtId="2" fontId="2" fillId="2" borderId="39" xfId="1" applyNumberFormat="1" applyFont="1" applyFill="1" applyBorder="1" applyAlignment="1" applyProtection="1">
      <alignment horizontal="center" vertical="center"/>
      <protection locked="0"/>
    </xf>
    <xf numFmtId="0" fontId="16" fillId="2" borderId="0" xfId="1" applyFont="1" applyFill="1" applyBorder="1" applyAlignment="1" applyProtection="1">
      <alignment horizontal="center" vertical="center" wrapText="1"/>
      <protection locked="0"/>
    </xf>
    <xf numFmtId="2" fontId="12" fillId="0" borderId="29" xfId="1" applyNumberFormat="1" applyFont="1" applyFill="1" applyBorder="1" applyAlignment="1" applyProtection="1">
      <alignment horizontal="center" vertical="center"/>
      <protection locked="0"/>
    </xf>
    <xf numFmtId="2" fontId="12" fillId="0" borderId="59" xfId="1" applyNumberFormat="1" applyFont="1" applyFill="1" applyBorder="1" applyAlignment="1" applyProtection="1">
      <alignment horizontal="center" vertical="center"/>
      <protection locked="0"/>
    </xf>
    <xf numFmtId="2" fontId="0" fillId="0" borderId="0" xfId="0" applyNumberFormat="1"/>
    <xf numFmtId="168" fontId="52" fillId="0" borderId="0" xfId="10"/>
    <xf numFmtId="168" fontId="54" fillId="13" borderId="0" xfId="11" applyFont="1" applyFill="1" applyAlignment="1"/>
    <xf numFmtId="168" fontId="53" fillId="13" borderId="0" xfId="11" applyFill="1"/>
    <xf numFmtId="168" fontId="53" fillId="13" borderId="0" xfId="11" applyFill="1" applyBorder="1"/>
    <xf numFmtId="168" fontId="44" fillId="13" borderId="0" xfId="11" applyFont="1" applyFill="1" applyBorder="1" applyAlignment="1" applyProtection="1">
      <alignment horizontal="right"/>
    </xf>
    <xf numFmtId="169" fontId="50" fillId="0" borderId="86" xfId="11" applyNumberFormat="1" applyFont="1" applyFill="1" applyBorder="1" applyAlignment="1" applyProtection="1">
      <alignment horizontal="left" vertical="center"/>
      <protection locked="0"/>
    </xf>
    <xf numFmtId="168" fontId="51" fillId="13" borderId="0" xfId="11" applyFont="1" applyFill="1"/>
    <xf numFmtId="166" fontId="53" fillId="13" borderId="0" xfId="11" applyNumberFormat="1" applyFont="1" applyFill="1"/>
    <xf numFmtId="169" fontId="53" fillId="13" borderId="87" xfId="11" applyNumberFormat="1" applyFont="1" applyFill="1" applyBorder="1"/>
    <xf numFmtId="169" fontId="55" fillId="13" borderId="87" xfId="11" applyNumberFormat="1" applyFont="1" applyFill="1" applyBorder="1"/>
    <xf numFmtId="0" fontId="56" fillId="0" borderId="0" xfId="12"/>
    <xf numFmtId="168" fontId="57" fillId="0" borderId="0" xfId="11" applyFont="1" applyFill="1" applyAlignment="1"/>
    <xf numFmtId="170" fontId="58" fillId="0" borderId="88" xfId="11" applyNumberFormat="1" applyFont="1" applyFill="1" applyBorder="1" applyAlignment="1" applyProtection="1">
      <alignment horizontal="center" vertical="center"/>
      <protection locked="0"/>
    </xf>
    <xf numFmtId="168" fontId="59" fillId="14" borderId="0" xfId="11" applyFont="1" applyFill="1"/>
    <xf numFmtId="168" fontId="60" fillId="13" borderId="0" xfId="11" applyFont="1" applyFill="1" applyBorder="1"/>
    <xf numFmtId="168" fontId="53" fillId="13" borderId="0" xfId="11" applyFont="1" applyFill="1" applyAlignment="1"/>
    <xf numFmtId="168" fontId="61" fillId="13" borderId="0" xfId="11" applyFont="1" applyFill="1"/>
    <xf numFmtId="168" fontId="53" fillId="13" borderId="0" xfId="11" applyFont="1" applyFill="1"/>
    <xf numFmtId="168" fontId="53" fillId="13" borderId="86" xfId="11" applyFont="1" applyFill="1" applyBorder="1"/>
    <xf numFmtId="168" fontId="53" fillId="13" borderId="0" xfId="11" applyFont="1" applyFill="1" applyBorder="1"/>
    <xf numFmtId="168" fontId="51" fillId="13" borderId="86" xfId="11" applyFont="1" applyFill="1" applyBorder="1" applyAlignment="1"/>
    <xf numFmtId="168" fontId="44" fillId="14" borderId="0" xfId="11" applyFont="1" applyFill="1" applyBorder="1" applyAlignment="1">
      <alignment wrapText="1"/>
    </xf>
    <xf numFmtId="168" fontId="55" fillId="13" borderId="0" xfId="11" applyFont="1" applyFill="1" applyBorder="1"/>
    <xf numFmtId="168" fontId="53" fillId="0" borderId="0" xfId="10" applyFont="1"/>
    <xf numFmtId="168" fontId="44" fillId="15" borderId="87" xfId="11" applyFont="1" applyFill="1" applyBorder="1" applyAlignment="1" applyProtection="1">
      <alignment horizontal="center" vertical="center" wrapText="1"/>
      <protection locked="0"/>
    </xf>
    <xf numFmtId="168" fontId="44" fillId="15" borderId="89" xfId="11" applyFont="1" applyFill="1" applyBorder="1" applyAlignment="1" applyProtection="1">
      <alignment vertical="center" wrapText="1"/>
    </xf>
    <xf numFmtId="168" fontId="44" fillId="15" borderId="87" xfId="11" applyFont="1" applyFill="1" applyBorder="1" applyAlignment="1" applyProtection="1">
      <alignment horizontal="left" vertical="center" wrapText="1"/>
    </xf>
    <xf numFmtId="168" fontId="44" fillId="15" borderId="87" xfId="11" applyFont="1" applyFill="1" applyBorder="1" applyAlignment="1" applyProtection="1">
      <alignment horizontal="center" vertical="center" wrapText="1"/>
    </xf>
    <xf numFmtId="168" fontId="44" fillId="15" borderId="88" xfId="11" applyFont="1" applyFill="1" applyBorder="1" applyAlignment="1" applyProtection="1">
      <alignment horizontal="center" vertical="center" wrapText="1"/>
    </xf>
    <xf numFmtId="168" fontId="44" fillId="15" borderId="87" xfId="11" applyFont="1" applyFill="1" applyBorder="1" applyAlignment="1" applyProtection="1">
      <alignment horizontal="center" wrapText="1"/>
    </xf>
    <xf numFmtId="168" fontId="44" fillId="15" borderId="89" xfId="11" applyFont="1" applyFill="1" applyBorder="1" applyAlignment="1" applyProtection="1">
      <alignment horizontal="center" wrapText="1"/>
    </xf>
    <xf numFmtId="168" fontId="44" fillId="15" borderId="90" xfId="11" applyFont="1" applyFill="1" applyBorder="1" applyAlignment="1" applyProtection="1">
      <alignment horizontal="center" vertical="center" wrapText="1"/>
    </xf>
    <xf numFmtId="168" fontId="44" fillId="15" borderId="86" xfId="11" applyFont="1" applyFill="1" applyBorder="1" applyAlignment="1" applyProtection="1">
      <alignment horizontal="center" vertical="center" wrapText="1"/>
    </xf>
    <xf numFmtId="168" fontId="44" fillId="15" borderId="87" xfId="11" applyFont="1" applyFill="1" applyBorder="1" applyAlignment="1">
      <alignment vertical="center" wrapText="1"/>
    </xf>
    <xf numFmtId="168" fontId="44" fillId="15" borderId="91" xfId="11" applyFont="1" applyFill="1" applyBorder="1" applyAlignment="1">
      <alignment vertical="center" wrapText="1"/>
    </xf>
    <xf numFmtId="168" fontId="62" fillId="0" borderId="92" xfId="11" applyFont="1" applyFill="1" applyBorder="1" applyAlignment="1">
      <alignment vertical="center" wrapText="1"/>
    </xf>
    <xf numFmtId="168" fontId="62" fillId="0" borderId="89" xfId="11" applyFont="1" applyFill="1" applyBorder="1" applyAlignment="1">
      <alignment vertical="center" wrapText="1"/>
    </xf>
    <xf numFmtId="168" fontId="53" fillId="13" borderId="0" xfId="11" applyFont="1" applyFill="1" applyBorder="1" applyAlignment="1">
      <alignment vertical="center" wrapText="1"/>
    </xf>
    <xf numFmtId="168" fontId="48" fillId="15" borderId="93" xfId="11" applyFont="1" applyFill="1" applyBorder="1" applyAlignment="1" applyProtection="1">
      <alignment horizontal="center" vertical="center" wrapText="1"/>
    </xf>
    <xf numFmtId="168" fontId="44" fillId="15" borderId="94" xfId="11" applyFont="1" applyFill="1" applyBorder="1" applyAlignment="1">
      <alignment vertical="center"/>
    </xf>
    <xf numFmtId="168" fontId="44" fillId="15" borderId="95" xfId="11" applyFont="1" applyFill="1" applyBorder="1" applyAlignment="1">
      <alignment wrapText="1"/>
    </xf>
    <xf numFmtId="168" fontId="44" fillId="15" borderId="95" xfId="11" applyFont="1" applyFill="1" applyBorder="1"/>
    <xf numFmtId="168" fontId="44" fillId="15" borderId="95" xfId="11" applyFont="1" applyFill="1" applyBorder="1" applyAlignment="1" applyProtection="1">
      <alignment horizontal="center" wrapText="1"/>
    </xf>
    <xf numFmtId="168" fontId="44" fillId="15" borderId="96" xfId="11" applyFont="1" applyFill="1" applyBorder="1" applyAlignment="1" applyProtection="1">
      <alignment horizontal="center" wrapText="1"/>
    </xf>
    <xf numFmtId="168" fontId="53" fillId="15" borderId="97" xfId="11" applyFont="1" applyFill="1" applyBorder="1"/>
    <xf numFmtId="168" fontId="53" fillId="15" borderId="98" xfId="11" applyFont="1" applyFill="1" applyBorder="1"/>
    <xf numFmtId="168" fontId="44" fillId="15" borderId="94" xfId="11" applyFont="1" applyFill="1" applyBorder="1" applyAlignment="1" applyProtection="1">
      <alignment horizontal="center" wrapText="1"/>
    </xf>
    <xf numFmtId="168" fontId="44" fillId="15" borderId="0" xfId="11" applyFont="1" applyFill="1" applyBorder="1"/>
    <xf numFmtId="168" fontId="53" fillId="15" borderId="0" xfId="11" applyFont="1" applyFill="1" applyBorder="1"/>
    <xf numFmtId="168" fontId="53" fillId="15" borderId="0" xfId="11" applyFill="1" applyBorder="1"/>
    <xf numFmtId="168" fontId="53" fillId="15" borderId="0" xfId="11" applyFont="1" applyFill="1" applyBorder="1" applyAlignment="1" applyProtection="1">
      <alignment horizontal="left" vertical="center"/>
    </xf>
    <xf numFmtId="168" fontId="53" fillId="15" borderId="98" xfId="11" applyFill="1" applyBorder="1"/>
    <xf numFmtId="168" fontId="53" fillId="0" borderId="97" xfId="11" applyFill="1" applyBorder="1"/>
    <xf numFmtId="168" fontId="53" fillId="0" borderId="0" xfId="11" applyFill="1" applyBorder="1"/>
    <xf numFmtId="168" fontId="53" fillId="0" borderId="98" xfId="11" applyFill="1" applyBorder="1"/>
    <xf numFmtId="168" fontId="58" fillId="15" borderId="99" xfId="11" applyFont="1" applyFill="1" applyBorder="1" applyAlignment="1" applyProtection="1">
      <alignment horizontal="center" vertical="center"/>
    </xf>
    <xf numFmtId="168" fontId="53" fillId="15" borderId="0" xfId="11" applyFont="1" applyFill="1" applyBorder="1" applyAlignment="1" applyProtection="1">
      <alignment vertical="center"/>
    </xf>
    <xf numFmtId="168" fontId="53" fillId="15" borderId="0" xfId="11" applyFont="1" applyFill="1" applyBorder="1" applyAlignment="1">
      <alignment wrapText="1"/>
    </xf>
    <xf numFmtId="168" fontId="61" fillId="15" borderId="0" xfId="11" applyFont="1" applyFill="1" applyBorder="1" applyAlignment="1" applyProtection="1">
      <alignment horizontal="center" wrapText="1"/>
    </xf>
    <xf numFmtId="168" fontId="44" fillId="15" borderId="0" xfId="11" applyFont="1" applyFill="1" applyBorder="1" applyAlignment="1" applyProtection="1">
      <alignment horizontal="center" wrapText="1"/>
    </xf>
    <xf numFmtId="168" fontId="44" fillId="15" borderId="98" xfId="11" applyFont="1" applyFill="1" applyBorder="1" applyAlignment="1" applyProtection="1">
      <alignment horizontal="center" wrapText="1"/>
    </xf>
    <xf numFmtId="168" fontId="63" fillId="15" borderId="97" xfId="11" applyFont="1" applyFill="1" applyBorder="1" applyAlignment="1" applyProtection="1">
      <alignment horizontal="left" wrapText="1"/>
    </xf>
    <xf numFmtId="168" fontId="44" fillId="15" borderId="98" xfId="11" applyFont="1" applyFill="1" applyBorder="1"/>
    <xf numFmtId="168" fontId="44" fillId="0" borderId="0" xfId="11" applyFont="1" applyFill="1" applyBorder="1"/>
    <xf numFmtId="168" fontId="44" fillId="0" borderId="100" xfId="11" applyFont="1" applyFill="1" applyBorder="1"/>
    <xf numFmtId="2" fontId="34" fillId="0" borderId="8" xfId="13" applyNumberFormat="1" applyFont="1" applyFill="1" applyBorder="1" applyAlignment="1" applyProtection="1">
      <alignment horizontal="center" vertical="center"/>
      <protection locked="0"/>
    </xf>
    <xf numFmtId="1" fontId="2" fillId="0" borderId="6" xfId="13" applyNumberFormat="1" applyFont="1" applyFill="1" applyBorder="1" applyAlignment="1" applyProtection="1">
      <alignment horizontal="center" vertical="center"/>
      <protection locked="0"/>
    </xf>
    <xf numFmtId="49" fontId="2" fillId="0" borderId="6" xfId="13" applyNumberFormat="1" applyFont="1" applyFill="1" applyBorder="1" applyAlignment="1" applyProtection="1">
      <alignment horizontal="center" vertical="center"/>
      <protection locked="0"/>
    </xf>
    <xf numFmtId="2" fontId="2" fillId="0" borderId="6" xfId="13" applyNumberFormat="1" applyFont="1" applyFill="1" applyBorder="1" applyAlignment="1" applyProtection="1">
      <alignment horizontal="center" vertical="center" wrapText="1"/>
      <protection locked="0"/>
    </xf>
    <xf numFmtId="2" fontId="2" fillId="0" borderId="6" xfId="13" applyNumberFormat="1" applyFont="1" applyFill="1" applyBorder="1" applyAlignment="1" applyProtection="1">
      <alignment horizontal="center" vertical="center"/>
      <protection locked="0"/>
    </xf>
    <xf numFmtId="167" fontId="2" fillId="0" borderId="6" xfId="13" applyNumberFormat="1" applyFont="1" applyFill="1" applyBorder="1" applyAlignment="1" applyProtection="1">
      <alignment horizontal="center" vertical="center"/>
      <protection locked="0"/>
    </xf>
    <xf numFmtId="2" fontId="2" fillId="3" borderId="6" xfId="11" applyNumberFormat="1" applyFont="1" applyFill="1" applyBorder="1" applyAlignment="1" applyProtection="1">
      <alignment horizontal="center" vertical="center"/>
      <protection locked="0"/>
    </xf>
    <xf numFmtId="2" fontId="2" fillId="3" borderId="50" xfId="11" applyNumberFormat="1" applyFont="1" applyFill="1" applyBorder="1" applyAlignment="1" applyProtection="1">
      <alignment horizontal="center" vertical="center"/>
      <protection locked="0"/>
    </xf>
    <xf numFmtId="2" fontId="2" fillId="11" borderId="8" xfId="13" applyNumberFormat="1" applyFont="1" applyFill="1" applyBorder="1" applyAlignment="1" applyProtection="1">
      <alignment horizontal="center" vertical="center"/>
      <protection locked="0"/>
    </xf>
    <xf numFmtId="2" fontId="2" fillId="11" borderId="73" xfId="13" applyNumberFormat="1" applyFont="1" applyFill="1" applyBorder="1" applyAlignment="1" applyProtection="1">
      <alignment horizontal="center" vertical="center"/>
      <protection locked="0"/>
    </xf>
    <xf numFmtId="2" fontId="2" fillId="0" borderId="8" xfId="13" applyNumberFormat="1" applyFont="1" applyBorder="1" applyAlignment="1">
      <alignment horizontal="left" vertical="center" wrapText="1"/>
    </xf>
    <xf numFmtId="2" fontId="2" fillId="0" borderId="6" xfId="13" applyNumberFormat="1" applyFont="1" applyBorder="1" applyAlignment="1">
      <alignment horizontal="center" vertical="center"/>
    </xf>
    <xf numFmtId="2" fontId="2" fillId="0" borderId="6" xfId="13" applyNumberFormat="1" applyFont="1" applyBorder="1" applyAlignment="1">
      <alignment horizontal="left" vertical="center"/>
    </xf>
    <xf numFmtId="2" fontId="2" fillId="0" borderId="74" xfId="13" applyNumberFormat="1" applyFont="1" applyFill="1" applyBorder="1" applyAlignment="1" applyProtection="1">
      <alignment horizontal="center" vertical="center"/>
      <protection locked="0"/>
    </xf>
    <xf numFmtId="2" fontId="2" fillId="0" borderId="50" xfId="13" applyNumberFormat="1" applyFont="1" applyFill="1" applyBorder="1" applyAlignment="1" applyProtection="1">
      <alignment horizontal="center" vertical="center"/>
      <protection locked="0"/>
    </xf>
    <xf numFmtId="2" fontId="21" fillId="0" borderId="75" xfId="13" applyNumberFormat="1" applyFont="1" applyFill="1" applyBorder="1"/>
    <xf numFmtId="2" fontId="21" fillId="0" borderId="76" xfId="13" applyNumberFormat="1" applyFont="1" applyFill="1" applyBorder="1"/>
    <xf numFmtId="2" fontId="21" fillId="0" borderId="77" xfId="13" applyNumberFormat="1" applyFont="1" applyFill="1" applyBorder="1"/>
    <xf numFmtId="2" fontId="34" fillId="2" borderId="4" xfId="13" applyNumberFormat="1" applyFont="1" applyFill="1" applyBorder="1" applyAlignment="1" applyProtection="1">
      <alignment horizontal="center" vertical="center"/>
      <protection locked="0"/>
    </xf>
    <xf numFmtId="2" fontId="30" fillId="2" borderId="25" xfId="13" applyNumberFormat="1" applyFont="1" applyFill="1" applyBorder="1" applyAlignment="1" applyProtection="1">
      <alignment horizontal="center" vertical="center"/>
      <protection locked="0"/>
    </xf>
    <xf numFmtId="1" fontId="30" fillId="2" borderId="0" xfId="13" applyNumberFormat="1" applyFont="1" applyFill="1" applyBorder="1" applyAlignment="1" applyProtection="1">
      <alignment horizontal="center" vertical="center"/>
      <protection locked="0"/>
    </xf>
    <xf numFmtId="2" fontId="30" fillId="2" borderId="0" xfId="13" applyNumberFormat="1" applyFont="1" applyFill="1" applyBorder="1" applyAlignment="1" applyProtection="1">
      <alignment horizontal="center" vertical="center"/>
      <protection locked="0"/>
    </xf>
    <xf numFmtId="2" fontId="30" fillId="2" borderId="5" xfId="13" applyNumberFormat="1" applyFont="1" applyFill="1" applyBorder="1" applyAlignment="1" applyProtection="1">
      <alignment horizontal="center" vertical="center"/>
      <protection locked="0"/>
    </xf>
    <xf numFmtId="2" fontId="2" fillId="0" borderId="8" xfId="13" applyNumberFormat="1" applyFont="1" applyBorder="1" applyAlignment="1">
      <alignment horizontal="left" vertical="center"/>
    </xf>
    <xf numFmtId="0" fontId="30" fillId="2" borderId="4" xfId="13" applyFont="1" applyFill="1" applyBorder="1"/>
    <xf numFmtId="0" fontId="30" fillId="2" borderId="25" xfId="13" applyFont="1" applyFill="1" applyBorder="1" applyAlignment="1">
      <alignment wrapText="1"/>
    </xf>
    <xf numFmtId="0" fontId="30" fillId="2" borderId="0" xfId="13" applyFont="1" applyFill="1" applyBorder="1"/>
    <xf numFmtId="2" fontId="30" fillId="2" borderId="0" xfId="13" applyNumberFormat="1" applyFont="1" applyFill="1" applyBorder="1"/>
    <xf numFmtId="2" fontId="30" fillId="2" borderId="5" xfId="13" applyNumberFormat="1" applyFont="1" applyFill="1" applyBorder="1"/>
    <xf numFmtId="2" fontId="2" fillId="0" borderId="8" xfId="11" applyNumberFormat="1" applyFont="1" applyBorder="1" applyAlignment="1">
      <alignment horizontal="left" vertical="center"/>
    </xf>
    <xf numFmtId="2" fontId="2" fillId="0" borderId="6" xfId="11" applyNumberFormat="1" applyFont="1" applyBorder="1" applyAlignment="1">
      <alignment horizontal="center" vertical="center"/>
    </xf>
    <xf numFmtId="2" fontId="2" fillId="0" borderId="6" xfId="11" applyNumberFormat="1" applyFont="1" applyBorder="1" applyAlignment="1">
      <alignment horizontal="left" vertical="center"/>
    </xf>
    <xf numFmtId="0" fontId="2" fillId="2" borderId="4" xfId="13" applyFill="1" applyBorder="1"/>
    <xf numFmtId="0" fontId="2" fillId="2" borderId="25" xfId="13" applyFont="1" applyFill="1" applyBorder="1" applyAlignment="1">
      <alignment wrapText="1"/>
    </xf>
    <xf numFmtId="0" fontId="2" fillId="2" borderId="0" xfId="13" applyFont="1" applyFill="1" applyBorder="1"/>
    <xf numFmtId="2" fontId="2" fillId="2" borderId="0" xfId="13" applyNumberFormat="1" applyFont="1" applyFill="1" applyBorder="1"/>
    <xf numFmtId="2" fontId="2" fillId="2" borderId="5" xfId="13" applyNumberFormat="1" applyFont="1" applyFill="1" applyBorder="1"/>
    <xf numFmtId="2" fontId="2" fillId="0" borderId="46" xfId="13" applyNumberFormat="1" applyFont="1" applyBorder="1" applyAlignment="1">
      <alignment horizontal="left" vertical="center"/>
    </xf>
    <xf numFmtId="0" fontId="2" fillId="2" borderId="4" xfId="13" applyFill="1" applyBorder="1" applyAlignment="1">
      <alignment horizontal="left"/>
    </xf>
    <xf numFmtId="0" fontId="2" fillId="2" borderId="25" xfId="13" applyFill="1" applyBorder="1" applyAlignment="1">
      <alignment horizontal="left"/>
    </xf>
    <xf numFmtId="0" fontId="2" fillId="2" borderId="0" xfId="13" applyFill="1" applyBorder="1"/>
    <xf numFmtId="2" fontId="2" fillId="2" borderId="0" xfId="13" applyNumberFormat="1" applyFill="1" applyBorder="1"/>
    <xf numFmtId="2" fontId="2" fillId="2" borderId="5" xfId="13" applyNumberFormat="1" applyFill="1" applyBorder="1"/>
    <xf numFmtId="2" fontId="2" fillId="2" borderId="8" xfId="13" applyNumberFormat="1" applyFont="1" applyFill="1" applyBorder="1" applyAlignment="1">
      <alignment vertical="center"/>
    </xf>
    <xf numFmtId="2" fontId="2" fillId="2" borderId="6" xfId="13" applyNumberFormat="1" applyFont="1" applyFill="1" applyBorder="1" applyAlignment="1">
      <alignment horizontal="center" vertical="center"/>
    </xf>
    <xf numFmtId="0" fontId="2" fillId="2" borderId="4" xfId="13" applyFont="1" applyFill="1" applyBorder="1" applyAlignment="1" applyProtection="1">
      <alignment horizontal="left" wrapText="1"/>
    </xf>
    <xf numFmtId="2" fontId="2" fillId="0" borderId="68" xfId="13" applyNumberFormat="1" applyFont="1" applyBorder="1" applyAlignment="1">
      <alignment horizontal="left" vertical="center"/>
    </xf>
    <xf numFmtId="0" fontId="16" fillId="2" borderId="9" xfId="13" applyFont="1" applyFill="1" applyBorder="1" applyAlignment="1" applyProtection="1">
      <alignment horizontal="left" wrapText="1"/>
    </xf>
    <xf numFmtId="0" fontId="16" fillId="2" borderId="67" xfId="13" applyFont="1" applyFill="1" applyBorder="1" applyAlignment="1">
      <alignment horizontal="left"/>
    </xf>
    <xf numFmtId="0" fontId="16" fillId="2" borderId="10" xfId="13" applyFont="1" applyFill="1" applyBorder="1"/>
    <xf numFmtId="2" fontId="16" fillId="2" borderId="10" xfId="13" applyNumberFormat="1" applyFont="1" applyFill="1" applyBorder="1"/>
    <xf numFmtId="2" fontId="16" fillId="2" borderId="11" xfId="13" applyNumberFormat="1" applyFont="1" applyFill="1" applyBorder="1"/>
    <xf numFmtId="2" fontId="16" fillId="3" borderId="61" xfId="13" applyNumberFormat="1" applyFont="1" applyFill="1" applyBorder="1" applyAlignment="1">
      <alignment horizontal="left" vertical="center"/>
    </xf>
    <xf numFmtId="2" fontId="16" fillId="3" borderId="62" xfId="13" applyNumberFormat="1" applyFont="1" applyFill="1" applyBorder="1" applyAlignment="1">
      <alignment horizontal="center" vertical="center"/>
    </xf>
    <xf numFmtId="2" fontId="2" fillId="3" borderId="65" xfId="13" applyNumberFormat="1" applyFont="1" applyFill="1" applyBorder="1" applyAlignment="1">
      <alignment horizontal="left" vertical="center"/>
    </xf>
    <xf numFmtId="2" fontId="2" fillId="3" borderId="62" xfId="13" applyNumberFormat="1" applyFont="1" applyFill="1" applyBorder="1" applyAlignment="1" applyProtection="1">
      <alignment horizontal="center" vertical="center"/>
      <protection locked="0"/>
    </xf>
    <xf numFmtId="2" fontId="2" fillId="3" borderId="63" xfId="13" applyNumberFormat="1" applyFont="1" applyFill="1" applyBorder="1" applyAlignment="1" applyProtection="1">
      <alignment horizontal="center" vertical="center"/>
      <protection locked="0"/>
    </xf>
    <xf numFmtId="2" fontId="22" fillId="0" borderId="10" xfId="13" applyNumberFormat="1" applyFont="1" applyFill="1" applyBorder="1" applyAlignment="1" applyProtection="1">
      <alignment horizontal="center" vertical="center"/>
      <protection locked="0"/>
    </xf>
    <xf numFmtId="2" fontId="22" fillId="0" borderId="78" xfId="13" applyNumberFormat="1" applyFont="1" applyFill="1" applyBorder="1" applyAlignment="1" applyProtection="1">
      <alignment horizontal="center" vertical="center"/>
      <protection locked="0"/>
    </xf>
    <xf numFmtId="2" fontId="22" fillId="0" borderId="79" xfId="13" applyNumberFormat="1" applyFont="1" applyFill="1" applyBorder="1" applyAlignment="1" applyProtection="1">
      <alignment horizontal="center" vertical="center"/>
      <protection locked="0"/>
    </xf>
    <xf numFmtId="2" fontId="16" fillId="11" borderId="10" xfId="13" applyNumberFormat="1" applyFont="1" applyFill="1" applyBorder="1"/>
    <xf numFmtId="168" fontId="53" fillId="15" borderId="97" xfId="11" applyFill="1" applyBorder="1"/>
    <xf numFmtId="168" fontId="44" fillId="0" borderId="98" xfId="11" applyFont="1" applyFill="1" applyBorder="1"/>
    <xf numFmtId="168" fontId="48" fillId="15" borderId="99" xfId="11" applyFont="1" applyFill="1" applyBorder="1" applyAlignment="1" applyProtection="1">
      <alignment horizontal="center" vertical="center" wrapText="1"/>
    </xf>
    <xf numFmtId="168" fontId="44" fillId="15" borderId="0" xfId="11" applyFont="1" applyFill="1" applyBorder="1" applyAlignment="1">
      <alignment vertical="center"/>
    </xf>
    <xf numFmtId="168" fontId="44" fillId="15" borderId="97" xfId="11" applyFont="1" applyFill="1" applyBorder="1" applyAlignment="1" applyProtection="1">
      <alignment horizontal="center" wrapText="1"/>
    </xf>
    <xf numFmtId="2" fontId="2" fillId="0" borderId="8" xfId="13" applyNumberFormat="1" applyFont="1" applyFill="1" applyBorder="1" applyAlignment="1" applyProtection="1">
      <alignment horizontal="center" vertical="center"/>
      <protection locked="0"/>
    </xf>
    <xf numFmtId="2" fontId="2" fillId="0" borderId="73" xfId="13" applyNumberFormat="1" applyFont="1" applyFill="1" applyBorder="1" applyAlignment="1" applyProtection="1">
      <alignment horizontal="center" vertical="center"/>
      <protection locked="0"/>
    </xf>
    <xf numFmtId="168" fontId="64" fillId="15" borderId="0" xfId="11" applyFont="1" applyFill="1" applyBorder="1"/>
    <xf numFmtId="168" fontId="64" fillId="15" borderId="98" xfId="11" applyFont="1" applyFill="1" applyBorder="1"/>
    <xf numFmtId="168" fontId="64" fillId="0" borderId="0" xfId="11" applyFont="1" applyFill="1" applyBorder="1"/>
    <xf numFmtId="168" fontId="64" fillId="0" borderId="98" xfId="11" applyFont="1" applyFill="1" applyBorder="1"/>
    <xf numFmtId="168" fontId="52" fillId="15" borderId="99" xfId="11" applyFont="1" applyFill="1" applyBorder="1" applyAlignment="1" applyProtection="1">
      <alignment horizontal="center" vertical="center"/>
    </xf>
    <xf numFmtId="168" fontId="53" fillId="15" borderId="0" xfId="11" applyFont="1" applyFill="1" applyBorder="1" applyAlignment="1" applyProtection="1">
      <alignment vertical="center"/>
      <protection locked="0"/>
    </xf>
    <xf numFmtId="2" fontId="27" fillId="2" borderId="25" xfId="13" applyNumberFormat="1" applyFont="1" applyFill="1" applyBorder="1" applyAlignment="1" applyProtection="1">
      <alignment horizontal="left" vertical="center"/>
      <protection locked="0"/>
    </xf>
    <xf numFmtId="168" fontId="52" fillId="15" borderId="88" xfId="11" applyFont="1" applyFill="1" applyBorder="1" applyAlignment="1" applyProtection="1">
      <alignment horizontal="center" vertical="center"/>
    </xf>
    <xf numFmtId="168" fontId="53" fillId="15" borderId="86" xfId="11" applyFont="1" applyFill="1" applyBorder="1" applyAlignment="1" applyProtection="1">
      <alignment horizontal="left" vertical="center"/>
    </xf>
    <xf numFmtId="168" fontId="53" fillId="15" borderId="86" xfId="11" applyFill="1" applyBorder="1"/>
    <xf numFmtId="168" fontId="53" fillId="15" borderId="90" xfId="11" applyFill="1" applyBorder="1"/>
    <xf numFmtId="168" fontId="53" fillId="15" borderId="101" xfId="11" applyFill="1" applyBorder="1"/>
    <xf numFmtId="168" fontId="44" fillId="15" borderId="86" xfId="11" applyFont="1" applyFill="1" applyBorder="1"/>
    <xf numFmtId="168" fontId="44" fillId="15" borderId="90" xfId="11" applyFont="1" applyFill="1" applyBorder="1"/>
    <xf numFmtId="168" fontId="44" fillId="0" borderId="86" xfId="11" applyFont="1" applyFill="1" applyBorder="1"/>
    <xf numFmtId="168" fontId="44" fillId="0" borderId="90" xfId="11" applyFont="1" applyFill="1" applyBorder="1"/>
    <xf numFmtId="168" fontId="58" fillId="13" borderId="0" xfId="11" applyFont="1" applyFill="1" applyBorder="1" applyAlignment="1"/>
    <xf numFmtId="168" fontId="65" fillId="13" borderId="0" xfId="11" applyFont="1" applyFill="1" applyBorder="1"/>
    <xf numFmtId="168" fontId="58" fillId="13" borderId="0" xfId="11" applyFont="1" applyFill="1" applyBorder="1"/>
    <xf numFmtId="168" fontId="44" fillId="13" borderId="0" xfId="11" applyFont="1" applyFill="1" applyBorder="1" applyAlignment="1" applyProtection="1">
      <protection locked="0"/>
    </xf>
    <xf numFmtId="168" fontId="53" fillId="13" borderId="0" xfId="11" applyFont="1" applyFill="1" applyBorder="1" applyProtection="1">
      <protection locked="0"/>
    </xf>
    <xf numFmtId="168" fontId="53" fillId="0" borderId="0" xfId="11" applyFont="1" applyFill="1"/>
    <xf numFmtId="168" fontId="53" fillId="0" borderId="0" xfId="11" applyFill="1"/>
    <xf numFmtId="168" fontId="44" fillId="0" borderId="0" xfId="11" applyFont="1" applyFill="1"/>
    <xf numFmtId="170" fontId="53" fillId="0" borderId="0" xfId="11" applyNumberFormat="1" applyFont="1" applyFill="1"/>
    <xf numFmtId="1" fontId="12" fillId="6" borderId="39" xfId="1" applyNumberFormat="1" applyFont="1" applyFill="1" applyBorder="1" applyAlignment="1" applyProtection="1">
      <alignment horizontal="center"/>
    </xf>
    <xf numFmtId="1" fontId="16" fillId="6" borderId="39" xfId="1" applyNumberFormat="1" applyFont="1" applyFill="1" applyBorder="1" applyAlignment="1" applyProtection="1">
      <alignment horizontal="center"/>
    </xf>
    <xf numFmtId="1" fontId="12" fillId="0" borderId="53" xfId="1" applyNumberFormat="1" applyFont="1" applyFill="1" applyBorder="1" applyAlignment="1" applyProtection="1">
      <alignment horizontal="center" vertical="center"/>
      <protection locked="0"/>
    </xf>
    <xf numFmtId="1" fontId="9" fillId="2" borderId="0" xfId="1" applyNumberFormat="1" applyFont="1" applyFill="1" applyBorder="1" applyAlignment="1" applyProtection="1">
      <alignment horizontal="left" vertical="center"/>
      <protection locked="0"/>
    </xf>
    <xf numFmtId="171" fontId="44" fillId="13" borderId="6" xfId="11" applyNumberFormat="1" applyFont="1" applyFill="1" applyBorder="1" applyAlignment="1" applyProtection="1">
      <protection locked="0"/>
    </xf>
    <xf numFmtId="170" fontId="44" fillId="13" borderId="6" xfId="11" applyNumberFormat="1" applyFont="1" applyFill="1" applyBorder="1" applyAlignment="1" applyProtection="1">
      <protection locked="0"/>
    </xf>
    <xf numFmtId="0" fontId="2" fillId="2" borderId="39" xfId="1" applyFont="1" applyFill="1" applyBorder="1" applyAlignment="1" applyProtection="1">
      <alignment vertical="center" wrapText="1"/>
      <protection locked="0"/>
    </xf>
    <xf numFmtId="0" fontId="2" fillId="0" borderId="6" xfId="1" applyFont="1" applyFill="1" applyBorder="1" applyAlignment="1" applyProtection="1">
      <alignment horizontal="left" vertical="center"/>
      <protection locked="0"/>
    </xf>
    <xf numFmtId="14" fontId="0" fillId="0" borderId="0" xfId="0" applyNumberFormat="1"/>
    <xf numFmtId="0" fontId="8" fillId="0" borderId="0" xfId="1" applyFont="1" applyFill="1" applyBorder="1" applyAlignment="1" applyProtection="1">
      <alignment horizontal="center" vertical="center" wrapText="1"/>
      <protection locked="0"/>
    </xf>
    <xf numFmtId="0" fontId="5" fillId="0" borderId="0" xfId="2" applyAlignment="1" applyProtection="1"/>
    <xf numFmtId="14" fontId="43" fillId="0" borderId="0" xfId="0" applyNumberFormat="1" applyFont="1"/>
    <xf numFmtId="14" fontId="43" fillId="0" borderId="0" xfId="0" applyNumberFormat="1" applyFont="1" applyFill="1"/>
    <xf numFmtId="0" fontId="43" fillId="0" borderId="0" xfId="0" applyFont="1" applyFill="1"/>
    <xf numFmtId="0" fontId="0" fillId="0" borderId="0" xfId="0" applyFill="1"/>
    <xf numFmtId="0" fontId="5" fillId="0" borderId="0" xfId="2" applyFill="1" applyAlignment="1" applyProtection="1"/>
    <xf numFmtId="2" fontId="2" fillId="4" borderId="6" xfId="1" applyNumberFormat="1" applyFont="1" applyFill="1" applyBorder="1" applyAlignment="1" applyProtection="1">
      <alignment horizontal="center" vertical="center"/>
      <protection locked="0"/>
    </xf>
    <xf numFmtId="2" fontId="2" fillId="0" borderId="0" xfId="1" applyNumberFormat="1" applyFont="1" applyFill="1" applyBorder="1" applyAlignment="1" applyProtection="1">
      <alignment vertical="center"/>
      <protection locked="0"/>
    </xf>
    <xf numFmtId="14" fontId="9" fillId="0" borderId="0" xfId="1" applyNumberFormat="1" applyFont="1" applyFill="1" applyBorder="1" applyProtection="1">
      <protection locked="0"/>
    </xf>
    <xf numFmtId="0" fontId="9" fillId="0" borderId="0" xfId="1" applyFont="1" applyFill="1" applyBorder="1" applyProtection="1">
      <protection locked="0"/>
    </xf>
    <xf numFmtId="49" fontId="2" fillId="2" borderId="41" xfId="1" applyNumberFormat="1" applyFont="1" applyFill="1" applyBorder="1" applyAlignment="1" applyProtection="1">
      <alignment horizontal="center" vertical="center" wrapText="1"/>
      <protection locked="0"/>
    </xf>
    <xf numFmtId="0" fontId="2" fillId="2" borderId="41" xfId="1" applyFont="1" applyFill="1" applyBorder="1" applyAlignment="1" applyProtection="1">
      <alignment horizontal="center" vertical="center"/>
      <protection locked="0"/>
    </xf>
    <xf numFmtId="0" fontId="2" fillId="2" borderId="6" xfId="1" applyFont="1" applyFill="1" applyBorder="1" applyAlignment="1" applyProtection="1">
      <alignment horizontal="center" vertical="center"/>
      <protection locked="0"/>
    </xf>
    <xf numFmtId="0" fontId="2" fillId="2" borderId="51" xfId="1" applyFont="1" applyFill="1" applyBorder="1" applyAlignment="1" applyProtection="1">
      <alignment horizontal="center" vertical="center"/>
      <protection locked="0"/>
    </xf>
    <xf numFmtId="2" fontId="2" fillId="4" borderId="51" xfId="1" applyNumberFormat="1" applyFont="1" applyFill="1" applyBorder="1" applyAlignment="1" applyProtection="1">
      <alignment horizontal="center" vertical="center"/>
      <protection locked="0"/>
    </xf>
    <xf numFmtId="2" fontId="2" fillId="0" borderId="51" xfId="1" applyNumberFormat="1" applyFont="1" applyFill="1" applyBorder="1" applyAlignment="1" applyProtection="1">
      <alignment horizontal="center" vertical="center"/>
      <protection locked="0"/>
    </xf>
    <xf numFmtId="2" fontId="2" fillId="0" borderId="56" xfId="1" applyNumberFormat="1" applyFont="1" applyFill="1" applyBorder="1" applyAlignment="1" applyProtection="1">
      <alignment horizontal="center" vertical="center"/>
      <protection locked="0"/>
    </xf>
    <xf numFmtId="0" fontId="2" fillId="3" borderId="8" xfId="1" applyFont="1" applyFill="1" applyBorder="1" applyAlignment="1" applyProtection="1">
      <alignment horizontal="center" vertical="center"/>
      <protection locked="0"/>
    </xf>
    <xf numFmtId="0" fontId="2" fillId="3" borderId="6" xfId="1" applyFont="1" applyFill="1" applyBorder="1" applyAlignment="1" applyProtection="1">
      <alignment horizontal="left" vertical="center" wrapText="1"/>
      <protection locked="0"/>
    </xf>
    <xf numFmtId="0" fontId="2" fillId="3" borderId="6" xfId="1" applyFont="1" applyFill="1" applyBorder="1" applyAlignment="1" applyProtection="1">
      <alignment horizontal="center" vertical="center"/>
      <protection locked="0"/>
    </xf>
    <xf numFmtId="2" fontId="2" fillId="3" borderId="50" xfId="1" applyNumberFormat="1" applyFont="1" applyFill="1" applyBorder="1" applyAlignment="1" applyProtection="1">
      <alignment horizontal="center" vertical="center"/>
      <protection locked="0"/>
    </xf>
    <xf numFmtId="165" fontId="2" fillId="4" borderId="6" xfId="1" applyNumberFormat="1" applyFont="1" applyFill="1" applyBorder="1" applyAlignment="1" applyProtection="1">
      <alignment horizontal="center" vertical="center"/>
      <protection locked="0"/>
    </xf>
    <xf numFmtId="0" fontId="2" fillId="6" borderId="8" xfId="1" applyFont="1" applyFill="1" applyBorder="1" applyAlignment="1" applyProtection="1">
      <alignment horizontal="center" vertical="center"/>
      <protection locked="0"/>
    </xf>
    <xf numFmtId="0" fontId="2" fillId="6" borderId="6" xfId="1" applyFont="1" applyFill="1" applyBorder="1" applyAlignment="1" applyProtection="1">
      <alignment horizontal="left" vertical="center" wrapText="1"/>
      <protection locked="0"/>
    </xf>
    <xf numFmtId="165" fontId="2" fillId="6" borderId="6" xfId="1" applyNumberFormat="1" applyFont="1" applyFill="1" applyBorder="1" applyAlignment="1" applyProtection="1">
      <alignment horizontal="center" vertical="center"/>
      <protection locked="0"/>
    </xf>
    <xf numFmtId="165" fontId="2" fillId="6" borderId="50" xfId="1" applyNumberFormat="1" applyFont="1" applyFill="1" applyBorder="1" applyAlignment="1" applyProtection="1">
      <alignment horizontal="center" vertical="center"/>
      <protection locked="0"/>
    </xf>
    <xf numFmtId="165" fontId="2" fillId="2" borderId="6" xfId="1" applyNumberFormat="1" applyFont="1" applyFill="1" applyBorder="1" applyAlignment="1" applyProtection="1">
      <alignment horizontal="center" vertical="center"/>
      <protection locked="0"/>
    </xf>
    <xf numFmtId="165" fontId="2" fillId="2" borderId="50" xfId="1" applyNumberFormat="1" applyFont="1" applyFill="1" applyBorder="1" applyAlignment="1" applyProtection="1">
      <alignment horizontal="center" vertical="center"/>
      <protection locked="0"/>
    </xf>
    <xf numFmtId="165" fontId="2" fillId="0" borderId="6" xfId="1" applyNumberFormat="1" applyFont="1" applyFill="1" applyBorder="1" applyAlignment="1" applyProtection="1">
      <alignment horizontal="center" vertical="center"/>
      <protection locked="0"/>
    </xf>
    <xf numFmtId="2" fontId="2" fillId="4" borderId="62" xfId="1" applyNumberFormat="1" applyFont="1" applyFill="1" applyBorder="1" applyAlignment="1" applyProtection="1">
      <alignment horizontal="center" vertical="center"/>
      <protection locked="0"/>
    </xf>
    <xf numFmtId="2" fontId="2" fillId="4" borderId="36" xfId="1" applyNumberFormat="1" applyFont="1" applyFill="1" applyBorder="1" applyAlignment="1" applyProtection="1">
      <alignment horizontal="center" vertical="center"/>
      <protection locked="0"/>
    </xf>
    <xf numFmtId="0" fontId="2" fillId="3" borderId="61" xfId="1" applyFont="1" applyFill="1" applyBorder="1" applyAlignment="1" applyProtection="1">
      <alignment horizontal="center" vertical="center"/>
      <protection locked="0"/>
    </xf>
    <xf numFmtId="0" fontId="2" fillId="3" borderId="62" xfId="1" applyFont="1" applyFill="1" applyBorder="1" applyAlignment="1" applyProtection="1">
      <alignment horizontal="left" vertical="center" wrapText="1"/>
      <protection locked="0"/>
    </xf>
    <xf numFmtId="49" fontId="2" fillId="2" borderId="6" xfId="1" applyNumberFormat="1" applyFont="1" applyFill="1" applyBorder="1" applyAlignment="1" applyProtection="1">
      <alignment horizontal="left" vertical="center" wrapText="1"/>
      <protection locked="0"/>
    </xf>
    <xf numFmtId="0" fontId="2" fillId="0" borderId="41" xfId="1" applyFont="1" applyBorder="1" applyAlignment="1" applyProtection="1">
      <alignment horizontal="center" vertical="center"/>
    </xf>
    <xf numFmtId="2" fontId="2" fillId="4" borderId="41" xfId="1" applyNumberFormat="1" applyFont="1" applyFill="1" applyBorder="1" applyAlignment="1" applyProtection="1">
      <alignment horizontal="center" vertical="center"/>
      <protection locked="0"/>
    </xf>
    <xf numFmtId="0" fontId="2" fillId="0" borderId="6" xfId="1" applyFont="1" applyBorder="1" applyAlignment="1" applyProtection="1">
      <alignment horizontal="center" vertical="center"/>
    </xf>
    <xf numFmtId="0" fontId="2" fillId="3" borderId="54" xfId="1" applyFont="1" applyFill="1" applyBorder="1" applyAlignment="1" applyProtection="1">
      <alignment horizontal="center" vertical="center"/>
    </xf>
    <xf numFmtId="0" fontId="2" fillId="3" borderId="36" xfId="1" applyFont="1" applyFill="1" applyBorder="1" applyAlignment="1" applyProtection="1">
      <alignment horizontal="left" vertical="center"/>
    </xf>
    <xf numFmtId="0" fontId="2" fillId="3" borderId="61" xfId="1" applyFont="1" applyFill="1" applyBorder="1" applyAlignment="1" applyProtection="1">
      <alignment horizontal="center" vertical="center"/>
    </xf>
    <xf numFmtId="49" fontId="2" fillId="3" borderId="62" xfId="1" applyNumberFormat="1" applyFont="1" applyFill="1" applyBorder="1" applyAlignment="1" applyProtection="1">
      <alignment horizontal="center" vertical="center" wrapText="1"/>
    </xf>
    <xf numFmtId="0" fontId="2" fillId="3" borderId="68" xfId="1" applyFont="1" applyFill="1" applyBorder="1" applyAlignment="1" applyProtection="1">
      <alignment horizontal="center" vertical="center"/>
    </xf>
    <xf numFmtId="49" fontId="2" fillId="3" borderId="51" xfId="1" applyNumberFormat="1" applyFont="1" applyFill="1" applyBorder="1" applyAlignment="1" applyProtection="1">
      <alignment horizontal="center" vertical="center" wrapText="1"/>
    </xf>
    <xf numFmtId="2" fontId="2" fillId="3" borderId="51" xfId="1" applyNumberFormat="1" applyFont="1" applyFill="1" applyBorder="1" applyAlignment="1" applyProtection="1">
      <alignment horizontal="center" vertical="center"/>
      <protection locked="0"/>
    </xf>
    <xf numFmtId="2" fontId="2" fillId="3" borderId="56" xfId="1" applyNumberFormat="1" applyFont="1" applyFill="1" applyBorder="1" applyAlignment="1" applyProtection="1">
      <alignment horizontal="center" vertical="center"/>
      <protection locked="0"/>
    </xf>
    <xf numFmtId="0" fontId="2" fillId="3" borderId="40" xfId="1" applyFont="1" applyFill="1" applyBorder="1" applyAlignment="1" applyProtection="1">
      <alignment horizontal="left" vertical="center"/>
    </xf>
    <xf numFmtId="49" fontId="2" fillId="3" borderId="40" xfId="1" applyNumberFormat="1" applyFont="1" applyFill="1" applyBorder="1" applyAlignment="1" applyProtection="1">
      <alignment horizontal="center" vertical="center" wrapText="1"/>
    </xf>
    <xf numFmtId="0" fontId="2" fillId="3" borderId="41" xfId="1" applyFont="1" applyFill="1" applyBorder="1" applyAlignment="1" applyProtection="1">
      <alignment horizontal="center" vertical="center"/>
    </xf>
    <xf numFmtId="0" fontId="2" fillId="3" borderId="40" xfId="1" applyFont="1" applyFill="1" applyBorder="1" applyAlignment="1" applyProtection="1">
      <alignment horizontal="center" vertical="center"/>
    </xf>
    <xf numFmtId="165" fontId="2" fillId="4" borderId="40" xfId="1" applyNumberFormat="1" applyFont="1" applyFill="1" applyBorder="1" applyAlignment="1" applyProtection="1">
      <alignment horizontal="center" vertical="center"/>
      <protection locked="0"/>
    </xf>
    <xf numFmtId="165" fontId="2" fillId="3" borderId="40" xfId="1" applyNumberFormat="1" applyFont="1" applyFill="1" applyBorder="1" applyAlignment="1" applyProtection="1">
      <alignment horizontal="center" vertical="center"/>
      <protection locked="0"/>
    </xf>
    <xf numFmtId="165" fontId="2" fillId="3" borderId="60" xfId="1" applyNumberFormat="1" applyFont="1" applyFill="1" applyBorder="1" applyAlignment="1" applyProtection="1">
      <alignment horizontal="center" vertical="center"/>
      <protection locked="0"/>
    </xf>
    <xf numFmtId="0" fontId="2" fillId="3" borderId="62" xfId="1" applyFont="1" applyFill="1" applyBorder="1" applyAlignment="1" applyProtection="1">
      <alignment horizontal="left" vertical="center"/>
    </xf>
    <xf numFmtId="0" fontId="2" fillId="3" borderId="58" xfId="1" applyFont="1" applyFill="1" applyBorder="1" applyAlignment="1" applyProtection="1">
      <alignment horizontal="center" vertical="center"/>
    </xf>
    <xf numFmtId="0" fontId="2" fillId="3" borderId="62" xfId="1" applyFont="1" applyFill="1" applyBorder="1" applyAlignment="1" applyProtection="1">
      <alignment horizontal="center" vertical="center"/>
    </xf>
    <xf numFmtId="165" fontId="2" fillId="4" borderId="62" xfId="1" applyNumberFormat="1" applyFont="1" applyFill="1" applyBorder="1" applyAlignment="1" applyProtection="1">
      <alignment horizontal="center" vertical="center"/>
      <protection locked="0"/>
    </xf>
    <xf numFmtId="49" fontId="2" fillId="3" borderId="36" xfId="1" applyNumberFormat="1" applyFont="1" applyFill="1" applyBorder="1" applyAlignment="1" applyProtection="1">
      <alignment horizontal="center" vertical="center" wrapText="1"/>
    </xf>
    <xf numFmtId="0" fontId="2" fillId="3" borderId="36" xfId="1" applyFont="1" applyFill="1" applyBorder="1" applyAlignment="1" applyProtection="1">
      <alignment horizontal="center" vertical="center"/>
    </xf>
    <xf numFmtId="9" fontId="2" fillId="4" borderId="36" xfId="8" applyFont="1" applyFill="1" applyBorder="1" applyAlignment="1" applyProtection="1">
      <alignment horizontal="center" vertical="center"/>
      <protection locked="0"/>
    </xf>
    <xf numFmtId="9" fontId="2" fillId="3" borderId="48" xfId="8" applyFont="1" applyFill="1" applyBorder="1" applyAlignment="1" applyProtection="1">
      <alignment horizontal="center" vertical="center"/>
      <protection locked="0"/>
    </xf>
    <xf numFmtId="0" fontId="2" fillId="3" borderId="62" xfId="1" applyFont="1" applyFill="1" applyBorder="1" applyAlignment="1" applyProtection="1">
      <alignment horizontal="left" vertical="center" wrapText="1"/>
    </xf>
    <xf numFmtId="9" fontId="2" fillId="4" borderId="58" xfId="8" applyFont="1" applyFill="1" applyBorder="1" applyAlignment="1" applyProtection="1">
      <alignment horizontal="center" vertical="center"/>
      <protection locked="0"/>
    </xf>
    <xf numFmtId="0" fontId="0" fillId="0" borderId="0" xfId="0" applyAlignment="1">
      <alignment horizontal="center"/>
    </xf>
    <xf numFmtId="2" fontId="12" fillId="16" borderId="36" xfId="1" applyNumberFormat="1" applyFont="1" applyFill="1" applyBorder="1" applyAlignment="1" applyProtection="1">
      <alignment horizontal="center" vertical="center"/>
      <protection locked="0"/>
    </xf>
    <xf numFmtId="2" fontId="12" fillId="16" borderId="6" xfId="1" applyNumberFormat="1" applyFont="1" applyFill="1" applyBorder="1" applyAlignment="1" applyProtection="1">
      <alignment horizontal="center" vertical="center"/>
      <protection locked="0"/>
    </xf>
    <xf numFmtId="0" fontId="0" fillId="17" borderId="0" xfId="0" applyFill="1"/>
    <xf numFmtId="168" fontId="52" fillId="0" borderId="0" xfId="15"/>
    <xf numFmtId="2" fontId="30" fillId="0" borderId="8" xfId="14" applyNumberFormat="1" applyFont="1" applyFill="1" applyBorder="1" applyAlignment="1" applyProtection="1">
      <alignment horizontal="center" vertical="center"/>
      <protection locked="0"/>
    </xf>
    <xf numFmtId="1" fontId="2" fillId="0" borderId="6" xfId="14" applyNumberFormat="1" applyFont="1" applyFill="1" applyBorder="1" applyAlignment="1" applyProtection="1">
      <alignment horizontal="center" vertical="center"/>
      <protection locked="0"/>
    </xf>
    <xf numFmtId="49" fontId="2" fillId="0" borderId="6" xfId="14" applyNumberFormat="1" applyFont="1" applyFill="1" applyBorder="1" applyAlignment="1" applyProtection="1">
      <alignment horizontal="center" vertical="center"/>
      <protection locked="0"/>
    </xf>
    <xf numFmtId="2" fontId="2" fillId="0" borderId="6" xfId="14" applyNumberFormat="1" applyFont="1" applyFill="1" applyBorder="1" applyAlignment="1" applyProtection="1">
      <alignment horizontal="center" vertical="center" wrapText="1"/>
      <protection locked="0"/>
    </xf>
    <xf numFmtId="2" fontId="2" fillId="0" borderId="6" xfId="14" applyNumberFormat="1" applyFont="1" applyFill="1" applyBorder="1" applyAlignment="1" applyProtection="1">
      <alignment horizontal="center" vertical="center"/>
      <protection locked="0"/>
    </xf>
    <xf numFmtId="167" fontId="2" fillId="0" borderId="6" xfId="14" applyNumberFormat="1" applyFont="1" applyFill="1" applyBorder="1" applyAlignment="1" applyProtection="1">
      <alignment horizontal="center" vertical="center"/>
      <protection locked="0"/>
    </xf>
    <xf numFmtId="2" fontId="2" fillId="3" borderId="6" xfId="14" applyNumberFormat="1" applyFont="1" applyFill="1" applyBorder="1" applyAlignment="1" applyProtection="1">
      <alignment horizontal="center" vertical="center"/>
      <protection locked="0"/>
    </xf>
    <xf numFmtId="172" fontId="2" fillId="3" borderId="6" xfId="14" applyNumberFormat="1" applyFont="1" applyFill="1" applyBorder="1" applyAlignment="1" applyProtection="1">
      <alignment horizontal="center" vertical="center"/>
      <protection locked="0"/>
    </xf>
    <xf numFmtId="2" fontId="2" fillId="3" borderId="50" xfId="14" applyNumberFormat="1" applyFont="1" applyFill="1" applyBorder="1" applyAlignment="1" applyProtection="1">
      <alignment horizontal="center" vertical="center"/>
      <protection locked="0"/>
    </xf>
    <xf numFmtId="1" fontId="2" fillId="0" borderId="8" xfId="14" applyNumberFormat="1" applyFont="1" applyFill="1" applyBorder="1" applyAlignment="1" applyProtection="1">
      <alignment horizontal="center" vertical="center"/>
      <protection locked="0"/>
    </xf>
    <xf numFmtId="1" fontId="2" fillId="0" borderId="73" xfId="14" applyNumberFormat="1" applyFont="1" applyFill="1" applyBorder="1" applyAlignment="1" applyProtection="1">
      <alignment horizontal="center" vertical="center"/>
      <protection locked="0"/>
    </xf>
    <xf numFmtId="0" fontId="2" fillId="0" borderId="8" xfId="14" applyFont="1" applyBorder="1" applyAlignment="1">
      <alignment horizontal="center" vertical="center" wrapText="1"/>
    </xf>
    <xf numFmtId="0" fontId="2" fillId="0" borderId="6" xfId="14" applyFont="1" applyBorder="1" applyAlignment="1">
      <alignment horizontal="center" vertical="center"/>
    </xf>
    <xf numFmtId="2" fontId="21" fillId="0" borderId="75" xfId="14" applyNumberFormat="1" applyFont="1" applyFill="1" applyBorder="1" applyAlignment="1">
      <alignment horizontal="center" vertical="center"/>
    </xf>
    <xf numFmtId="2" fontId="21" fillId="0" borderId="76" xfId="14" applyNumberFormat="1" applyFont="1" applyFill="1" applyBorder="1" applyAlignment="1">
      <alignment horizontal="center" vertical="center"/>
    </xf>
    <xf numFmtId="2" fontId="21" fillId="0" borderId="77" xfId="14" applyNumberFormat="1" applyFont="1" applyFill="1" applyBorder="1" applyAlignment="1">
      <alignment horizontal="center" vertical="center"/>
    </xf>
    <xf numFmtId="2" fontId="30" fillId="2" borderId="4" xfId="14" applyNumberFormat="1" applyFont="1" applyFill="1" applyBorder="1" applyAlignment="1" applyProtection="1">
      <alignment horizontal="center" vertical="center"/>
      <protection locked="0"/>
    </xf>
    <xf numFmtId="2" fontId="27" fillId="2" borderId="25" xfId="14" applyNumberFormat="1" applyFont="1" applyFill="1" applyBorder="1" applyAlignment="1" applyProtection="1">
      <alignment horizontal="center" vertical="center" wrapText="1"/>
      <protection locked="0"/>
    </xf>
    <xf numFmtId="1" fontId="30" fillId="2" borderId="0" xfId="14" applyNumberFormat="1" applyFont="1" applyFill="1" applyBorder="1" applyAlignment="1" applyProtection="1">
      <alignment horizontal="center" vertical="center"/>
      <protection locked="0"/>
    </xf>
    <xf numFmtId="2" fontId="30" fillId="2" borderId="0" xfId="14" applyNumberFormat="1" applyFont="1" applyFill="1" applyBorder="1" applyAlignment="1" applyProtection="1">
      <alignment horizontal="center" vertical="center"/>
      <protection locked="0"/>
    </xf>
    <xf numFmtId="2" fontId="30" fillId="2" borderId="5" xfId="14" applyNumberFormat="1" applyFont="1" applyFill="1" applyBorder="1" applyAlignment="1" applyProtection="1">
      <alignment horizontal="center" vertical="center"/>
      <protection locked="0"/>
    </xf>
    <xf numFmtId="0" fontId="2" fillId="0" borderId="8" xfId="14" applyFont="1" applyBorder="1" applyAlignment="1">
      <alignment horizontal="center" vertical="center"/>
    </xf>
    <xf numFmtId="0" fontId="30" fillId="2" borderId="4" xfId="14" applyFont="1" applyFill="1" applyBorder="1" applyAlignment="1">
      <alignment horizontal="center" vertical="center"/>
    </xf>
    <xf numFmtId="0" fontId="30" fillId="2" borderId="25" xfId="14" applyFont="1" applyFill="1" applyBorder="1" applyAlignment="1">
      <alignment horizontal="center" vertical="center" wrapText="1"/>
    </xf>
    <xf numFmtId="0" fontId="30" fillId="2" borderId="0" xfId="14" applyFont="1" applyFill="1" applyBorder="1" applyAlignment="1">
      <alignment horizontal="center" vertical="center"/>
    </xf>
    <xf numFmtId="0" fontId="30" fillId="2" borderId="5" xfId="14" applyFont="1" applyFill="1" applyBorder="1" applyAlignment="1">
      <alignment horizontal="center" vertical="center"/>
    </xf>
    <xf numFmtId="0" fontId="2" fillId="2" borderId="4" xfId="14" applyFont="1" applyFill="1" applyBorder="1" applyAlignment="1">
      <alignment horizontal="center" vertical="center"/>
    </xf>
    <xf numFmtId="0" fontId="2" fillId="2" borderId="25" xfId="14" applyFont="1" applyFill="1" applyBorder="1" applyAlignment="1">
      <alignment horizontal="center" vertical="center" wrapText="1"/>
    </xf>
    <xf numFmtId="0" fontId="2" fillId="2" borderId="0" xfId="14" applyFont="1" applyFill="1" applyBorder="1" applyAlignment="1">
      <alignment horizontal="center" vertical="center"/>
    </xf>
    <xf numFmtId="0" fontId="2" fillId="2" borderId="5" xfId="14" applyFont="1" applyFill="1" applyBorder="1" applyAlignment="1">
      <alignment horizontal="center" vertical="center"/>
    </xf>
    <xf numFmtId="0" fontId="2" fillId="0" borderId="46" xfId="14" applyFont="1" applyBorder="1" applyAlignment="1">
      <alignment horizontal="center" vertical="center"/>
    </xf>
    <xf numFmtId="0" fontId="2" fillId="2" borderId="25" xfId="14" applyFont="1" applyFill="1" applyBorder="1" applyAlignment="1">
      <alignment horizontal="center" vertical="center"/>
    </xf>
    <xf numFmtId="0" fontId="2" fillId="2" borderId="8" xfId="14" applyFont="1" applyFill="1" applyBorder="1" applyAlignment="1">
      <alignment horizontal="center" vertical="center"/>
    </xf>
    <xf numFmtId="0" fontId="2" fillId="2" borderId="6" xfId="14" applyFont="1" applyFill="1" applyBorder="1" applyAlignment="1">
      <alignment horizontal="center" vertical="center"/>
    </xf>
    <xf numFmtId="0" fontId="2" fillId="2" borderId="4" xfId="14" applyFont="1" applyFill="1" applyBorder="1" applyAlignment="1" applyProtection="1">
      <alignment horizontal="center" vertical="center" wrapText="1"/>
    </xf>
    <xf numFmtId="0" fontId="2" fillId="0" borderId="68" xfId="14" applyFont="1" applyBorder="1" applyAlignment="1">
      <alignment horizontal="center" vertical="center"/>
    </xf>
    <xf numFmtId="0" fontId="16" fillId="2" borderId="9" xfId="14" applyFont="1" applyFill="1" applyBorder="1" applyAlignment="1" applyProtection="1">
      <alignment horizontal="center" vertical="center" wrapText="1"/>
    </xf>
    <xf numFmtId="0" fontId="16" fillId="2" borderId="67" xfId="14" applyFont="1" applyFill="1" applyBorder="1" applyAlignment="1">
      <alignment horizontal="center" vertical="center"/>
    </xf>
    <xf numFmtId="0" fontId="16" fillId="2" borderId="10" xfId="14" applyFont="1" applyFill="1" applyBorder="1" applyAlignment="1">
      <alignment horizontal="center" vertical="center"/>
    </xf>
    <xf numFmtId="0" fontId="16" fillId="2" borderId="11" xfId="14" applyFont="1" applyFill="1" applyBorder="1" applyAlignment="1">
      <alignment horizontal="center" vertical="center"/>
    </xf>
    <xf numFmtId="0" fontId="16" fillId="3" borderId="61" xfId="14" applyFont="1" applyFill="1" applyBorder="1" applyAlignment="1">
      <alignment horizontal="center" vertical="center"/>
    </xf>
    <xf numFmtId="0" fontId="16" fillId="3" borderId="62" xfId="14" applyFont="1" applyFill="1" applyBorder="1" applyAlignment="1">
      <alignment horizontal="center" vertical="center"/>
    </xf>
    <xf numFmtId="0" fontId="2" fillId="3" borderId="65" xfId="14" applyFont="1" applyFill="1" applyBorder="1" applyAlignment="1">
      <alignment horizontal="center" vertical="center"/>
    </xf>
    <xf numFmtId="2" fontId="2" fillId="3" borderId="62" xfId="14" applyNumberFormat="1" applyFont="1" applyFill="1" applyBorder="1" applyAlignment="1" applyProtection="1">
      <alignment horizontal="center" vertical="center"/>
      <protection locked="0"/>
    </xf>
    <xf numFmtId="2" fontId="2" fillId="3" borderId="63" xfId="14" applyNumberFormat="1" applyFont="1" applyFill="1" applyBorder="1" applyAlignment="1" applyProtection="1">
      <alignment horizontal="center" vertical="center"/>
      <protection locked="0"/>
    </xf>
    <xf numFmtId="2" fontId="69" fillId="0" borderId="10" xfId="14" applyNumberFormat="1" applyFont="1" applyFill="1" applyBorder="1" applyAlignment="1" applyProtection="1">
      <alignment horizontal="center" vertical="center"/>
      <protection locked="0"/>
    </xf>
    <xf numFmtId="2" fontId="69" fillId="0" borderId="78" xfId="14" applyNumberFormat="1" applyFont="1" applyFill="1" applyBorder="1" applyAlignment="1" applyProtection="1">
      <alignment horizontal="center" vertical="center"/>
      <protection locked="0"/>
    </xf>
    <xf numFmtId="2" fontId="69" fillId="0" borderId="79" xfId="14" applyNumberFormat="1" applyFont="1" applyFill="1" applyBorder="1" applyAlignment="1" applyProtection="1">
      <alignment horizontal="center" vertical="center"/>
      <protection locked="0"/>
    </xf>
    <xf numFmtId="0" fontId="2" fillId="0" borderId="0" xfId="1" applyFont="1" applyFill="1" applyBorder="1" applyAlignment="1" applyProtection="1">
      <alignment vertical="center"/>
      <protection locked="0"/>
    </xf>
    <xf numFmtId="0" fontId="0" fillId="0" borderId="0" xfId="0" applyFill="1" applyAlignment="1">
      <alignment wrapText="1"/>
    </xf>
    <xf numFmtId="14" fontId="0" fillId="0" borderId="0" xfId="0" applyNumberFormat="1" applyFill="1"/>
    <xf numFmtId="2" fontId="70" fillId="5" borderId="51" xfId="1" applyNumberFormat="1" applyFont="1" applyFill="1" applyBorder="1" applyAlignment="1" applyProtection="1">
      <alignment horizontal="center" vertical="center"/>
      <protection locked="0"/>
    </xf>
    <xf numFmtId="2" fontId="70" fillId="5" borderId="6" xfId="1" applyNumberFormat="1" applyFont="1" applyFill="1" applyBorder="1" applyAlignment="1" applyProtection="1">
      <alignment horizontal="center" vertical="center"/>
      <protection locked="0"/>
    </xf>
    <xf numFmtId="165" fontId="70" fillId="5" borderId="6" xfId="1" applyNumberFormat="1" applyFont="1" applyFill="1" applyBorder="1" applyAlignment="1" applyProtection="1">
      <alignment horizontal="center" vertical="center"/>
      <protection locked="0"/>
    </xf>
    <xf numFmtId="2" fontId="70" fillId="5" borderId="62" xfId="1" applyNumberFormat="1" applyFont="1" applyFill="1" applyBorder="1" applyAlignment="1" applyProtection="1">
      <alignment horizontal="center" vertical="center"/>
      <protection locked="0"/>
    </xf>
    <xf numFmtId="2" fontId="70" fillId="5" borderId="41" xfId="1" applyNumberFormat="1" applyFont="1" applyFill="1" applyBorder="1" applyAlignment="1" applyProtection="1">
      <alignment horizontal="center" vertical="center"/>
      <protection locked="0"/>
    </xf>
    <xf numFmtId="165" fontId="70" fillId="5" borderId="40" xfId="1" applyNumberFormat="1" applyFont="1" applyFill="1" applyBorder="1" applyAlignment="1" applyProtection="1">
      <alignment horizontal="center" vertical="center"/>
      <protection locked="0"/>
    </xf>
    <xf numFmtId="165" fontId="70" fillId="5" borderId="62" xfId="1" applyNumberFormat="1" applyFont="1" applyFill="1" applyBorder="1" applyAlignment="1" applyProtection="1">
      <alignment horizontal="center" vertical="center"/>
      <protection locked="0"/>
    </xf>
    <xf numFmtId="9" fontId="70" fillId="5" borderId="36" xfId="8" applyFont="1" applyFill="1" applyBorder="1" applyAlignment="1" applyProtection="1">
      <alignment horizontal="center" vertical="center"/>
      <protection locked="0"/>
    </xf>
    <xf numFmtId="9" fontId="70" fillId="5" borderId="58" xfId="8" applyFont="1" applyFill="1" applyBorder="1" applyAlignment="1" applyProtection="1">
      <alignment horizontal="center" vertical="center"/>
      <protection locked="0"/>
    </xf>
    <xf numFmtId="0" fontId="2" fillId="0" borderId="43" xfId="1" applyFont="1" applyFill="1" applyBorder="1" applyAlignment="1" applyProtection="1">
      <alignment horizontal="center" vertical="center"/>
      <protection locked="0"/>
    </xf>
    <xf numFmtId="0" fontId="2" fillId="0" borderId="6" xfId="1" applyFont="1" applyFill="1" applyBorder="1" applyAlignment="1" applyProtection="1">
      <alignment horizontal="left" vertical="center" wrapText="1"/>
      <protection locked="0"/>
    </xf>
    <xf numFmtId="0" fontId="2" fillId="0" borderId="43" xfId="1" applyFont="1" applyFill="1" applyBorder="1" applyAlignment="1" applyProtection="1">
      <alignment horizontal="center" vertical="center"/>
    </xf>
    <xf numFmtId="0" fontId="2" fillId="0" borderId="41" xfId="1" applyFont="1" applyFill="1" applyBorder="1" applyAlignment="1" applyProtection="1">
      <alignment horizontal="left" vertical="center"/>
    </xf>
    <xf numFmtId="0" fontId="2" fillId="0" borderId="8" xfId="1" applyFont="1" applyFill="1" applyBorder="1" applyAlignment="1" applyProtection="1">
      <alignment horizontal="center" vertical="center"/>
    </xf>
    <xf numFmtId="0" fontId="2" fillId="0" borderId="6" xfId="1" applyFont="1" applyFill="1" applyBorder="1" applyAlignment="1" applyProtection="1">
      <alignment horizontal="left" vertical="center"/>
    </xf>
    <xf numFmtId="0" fontId="2" fillId="0" borderId="6" xfId="1" applyFont="1" applyFill="1" applyBorder="1" applyAlignment="1" applyProtection="1">
      <alignment horizontal="left" vertical="center" wrapText="1"/>
    </xf>
    <xf numFmtId="0" fontId="2" fillId="0" borderId="41" xfId="1" applyFont="1" applyFill="1" applyBorder="1" applyAlignment="1" applyProtection="1">
      <alignment vertical="center"/>
    </xf>
    <xf numFmtId="0" fontId="2" fillId="0" borderId="6" xfId="1" applyFont="1" applyFill="1" applyBorder="1" applyAlignment="1" applyProtection="1">
      <alignment vertical="center"/>
    </xf>
    <xf numFmtId="14" fontId="0" fillId="0" borderId="0" xfId="0" applyNumberFormat="1" applyFill="1" applyAlignment="1"/>
    <xf numFmtId="0" fontId="12" fillId="0" borderId="54" xfId="1" applyFont="1" applyFill="1" applyBorder="1" applyAlignment="1" applyProtection="1">
      <alignment horizontal="center"/>
      <protection locked="0"/>
    </xf>
    <xf numFmtId="0" fontId="0" fillId="0" borderId="0" xfId="0" applyFill="1" applyAlignment="1"/>
    <xf numFmtId="2" fontId="34" fillId="0" borderId="8" xfId="14" applyNumberFormat="1" applyFont="1" applyFill="1" applyBorder="1" applyAlignment="1" applyProtection="1">
      <alignment horizontal="center" vertical="center"/>
      <protection locked="0"/>
    </xf>
    <xf numFmtId="0" fontId="9" fillId="0" borderId="8" xfId="14" applyFont="1" applyBorder="1" applyAlignment="1">
      <alignment horizontal="left" vertical="center" wrapText="1"/>
    </xf>
    <xf numFmtId="0" fontId="9" fillId="0" borderId="6" xfId="14" applyFont="1" applyBorder="1" applyAlignment="1">
      <alignment horizontal="center" vertical="center"/>
    </xf>
    <xf numFmtId="0" fontId="9" fillId="0" borderId="6" xfId="14" applyFont="1" applyBorder="1" applyAlignment="1">
      <alignment horizontal="left" vertical="center"/>
    </xf>
    <xf numFmtId="165" fontId="2" fillId="0" borderId="6" xfId="14" applyNumberFormat="1" applyFont="1" applyFill="1" applyBorder="1" applyAlignment="1" applyProtection="1">
      <alignment horizontal="center" vertical="center"/>
      <protection locked="0"/>
    </xf>
    <xf numFmtId="165" fontId="9" fillId="0" borderId="6" xfId="14" applyNumberFormat="1" applyFont="1" applyFill="1" applyBorder="1" applyAlignment="1" applyProtection="1">
      <alignment horizontal="center" vertical="center"/>
      <protection locked="0"/>
    </xf>
    <xf numFmtId="165" fontId="9" fillId="0" borderId="74" xfId="14" applyNumberFormat="1" applyFont="1" applyFill="1" applyBorder="1" applyAlignment="1" applyProtection="1">
      <alignment horizontal="center" vertical="center"/>
      <protection locked="0"/>
    </xf>
    <xf numFmtId="165" fontId="9" fillId="0" borderId="50" xfId="14" applyNumberFormat="1" applyFont="1" applyFill="1" applyBorder="1" applyAlignment="1" applyProtection="1">
      <alignment horizontal="center" vertical="center"/>
      <protection locked="0"/>
    </xf>
    <xf numFmtId="165" fontId="21" fillId="0" borderId="75" xfId="14" applyNumberFormat="1" applyFont="1" applyFill="1" applyBorder="1"/>
    <xf numFmtId="165" fontId="21" fillId="0" borderId="76" xfId="14" applyNumberFormat="1" applyFont="1" applyFill="1" applyBorder="1"/>
    <xf numFmtId="165" fontId="21" fillId="0" borderId="77" xfId="14" applyNumberFormat="1" applyFont="1" applyFill="1" applyBorder="1"/>
    <xf numFmtId="0" fontId="2" fillId="0" borderId="0" xfId="14" applyFill="1" applyBorder="1"/>
    <xf numFmtId="2" fontId="34" fillId="2" borderId="4" xfId="14" applyNumberFormat="1" applyFont="1" applyFill="1" applyBorder="1" applyAlignment="1" applyProtection="1">
      <alignment horizontal="center" vertical="center"/>
      <protection locked="0"/>
    </xf>
    <xf numFmtId="2" fontId="30" fillId="2" borderId="25" xfId="14" applyNumberFormat="1" applyFont="1" applyFill="1" applyBorder="1" applyAlignment="1" applyProtection="1">
      <alignment horizontal="center" vertical="center"/>
      <protection locked="0"/>
    </xf>
    <xf numFmtId="0" fontId="9" fillId="0" borderId="8" xfId="14" applyFont="1" applyBorder="1" applyAlignment="1">
      <alignment horizontal="left" vertical="center"/>
    </xf>
    <xf numFmtId="0" fontId="30" fillId="2" borderId="4" xfId="14" applyFont="1" applyFill="1" applyBorder="1"/>
    <xf numFmtId="0" fontId="30" fillId="2" borderId="25" xfId="14" applyFont="1" applyFill="1" applyBorder="1" applyAlignment="1">
      <alignment wrapText="1"/>
    </xf>
    <xf numFmtId="0" fontId="30" fillId="2" borderId="0" xfId="14" applyFont="1" applyFill="1" applyBorder="1"/>
    <xf numFmtId="0" fontId="30" fillId="2" borderId="5" xfId="14" applyFont="1" applyFill="1" applyBorder="1"/>
    <xf numFmtId="0" fontId="2" fillId="2" borderId="4" xfId="14" applyFill="1" applyBorder="1"/>
    <xf numFmtId="0" fontId="2" fillId="2" borderId="25" xfId="14" applyFont="1" applyFill="1" applyBorder="1" applyAlignment="1">
      <alignment wrapText="1"/>
    </xf>
    <xf numFmtId="0" fontId="2" fillId="2" borderId="0" xfId="14" applyFont="1" applyFill="1" applyBorder="1"/>
    <xf numFmtId="0" fontId="2" fillId="2" borderId="5" xfId="14" applyFont="1" applyFill="1" applyBorder="1"/>
    <xf numFmtId="0" fontId="9" fillId="0" borderId="46" xfId="14" applyFont="1" applyBorder="1" applyAlignment="1">
      <alignment horizontal="left" vertical="center"/>
    </xf>
    <xf numFmtId="0" fontId="2" fillId="2" borderId="4" xfId="14" applyFill="1" applyBorder="1" applyAlignment="1">
      <alignment horizontal="left"/>
    </xf>
    <xf numFmtId="0" fontId="2" fillId="2" borderId="25" xfId="14" applyFill="1" applyBorder="1" applyAlignment="1">
      <alignment horizontal="left"/>
    </xf>
    <xf numFmtId="0" fontId="2" fillId="2" borderId="0" xfId="14" applyFill="1" applyBorder="1"/>
    <xf numFmtId="0" fontId="2" fillId="2" borderId="5" xfId="14" applyFill="1" applyBorder="1"/>
    <xf numFmtId="0" fontId="9" fillId="2" borderId="8" xfId="14" applyFont="1" applyFill="1" applyBorder="1" applyAlignment="1">
      <alignment vertical="center"/>
    </xf>
    <xf numFmtId="0" fontId="9" fillId="2" borderId="6" xfId="14" applyFont="1" applyFill="1" applyBorder="1" applyAlignment="1">
      <alignment horizontal="center" vertical="center"/>
    </xf>
    <xf numFmtId="0" fontId="2" fillId="2" borderId="4" xfId="14" applyFont="1" applyFill="1" applyBorder="1" applyAlignment="1" applyProtection="1">
      <alignment horizontal="left" wrapText="1"/>
    </xf>
    <xf numFmtId="0" fontId="9" fillId="0" borderId="68" xfId="14" applyFont="1" applyBorder="1" applyAlignment="1">
      <alignment horizontal="left" vertical="center"/>
    </xf>
    <xf numFmtId="165" fontId="9" fillId="0" borderId="51" xfId="14" applyNumberFormat="1" applyFont="1" applyFill="1" applyBorder="1" applyAlignment="1" applyProtection="1">
      <alignment horizontal="center" vertical="center"/>
      <protection locked="0"/>
    </xf>
    <xf numFmtId="165" fontId="9" fillId="0" borderId="18" xfId="14" applyNumberFormat="1" applyFont="1" applyFill="1" applyBorder="1" applyAlignment="1" applyProtection="1">
      <alignment horizontal="center" vertical="center"/>
      <protection locked="0"/>
    </xf>
    <xf numFmtId="165" fontId="9" fillId="0" borderId="56" xfId="14" applyNumberFormat="1" applyFont="1" applyFill="1" applyBorder="1" applyAlignment="1" applyProtection="1">
      <alignment horizontal="center" vertical="center"/>
      <protection locked="0"/>
    </xf>
    <xf numFmtId="0" fontId="16" fillId="2" borderId="9" xfId="14" applyFont="1" applyFill="1" applyBorder="1" applyAlignment="1" applyProtection="1">
      <alignment horizontal="left" wrapText="1"/>
    </xf>
    <xf numFmtId="0" fontId="16" fillId="2" borderId="67" xfId="14" applyFont="1" applyFill="1" applyBorder="1" applyAlignment="1">
      <alignment horizontal="left"/>
    </xf>
    <xf numFmtId="0" fontId="16" fillId="2" borderId="10" xfId="14" applyFont="1" applyFill="1" applyBorder="1"/>
    <xf numFmtId="0" fontId="16" fillId="2" borderId="11" xfId="14" applyFont="1" applyFill="1" applyBorder="1"/>
    <xf numFmtId="0" fontId="26" fillId="3" borderId="61" xfId="14" applyFont="1" applyFill="1" applyBorder="1" applyAlignment="1">
      <alignment horizontal="left" vertical="center"/>
    </xf>
    <xf numFmtId="0" fontId="26" fillId="3" borderId="62" xfId="14" applyFont="1" applyFill="1" applyBorder="1" applyAlignment="1">
      <alignment horizontal="center" vertical="center"/>
    </xf>
    <xf numFmtId="0" fontId="9" fillId="3" borderId="65" xfId="14" applyFont="1" applyFill="1" applyBorder="1" applyAlignment="1">
      <alignment horizontal="left" vertical="center"/>
    </xf>
    <xf numFmtId="2" fontId="9" fillId="3" borderId="62" xfId="14" applyNumberFormat="1" applyFont="1" applyFill="1" applyBorder="1" applyAlignment="1" applyProtection="1">
      <alignment horizontal="center" vertical="center"/>
      <protection locked="0"/>
    </xf>
    <xf numFmtId="2" fontId="9" fillId="3" borderId="63" xfId="14" applyNumberFormat="1" applyFont="1" applyFill="1" applyBorder="1" applyAlignment="1" applyProtection="1">
      <alignment horizontal="center" vertical="center"/>
      <protection locked="0"/>
    </xf>
    <xf numFmtId="0" fontId="9" fillId="2" borderId="1" xfId="1" applyFont="1" applyFill="1" applyBorder="1" applyProtection="1"/>
    <xf numFmtId="0" fontId="8" fillId="0" borderId="40" xfId="1" applyFont="1" applyBorder="1" applyAlignment="1" applyProtection="1">
      <alignment vertical="center" wrapText="1"/>
      <protection locked="0"/>
    </xf>
    <xf numFmtId="0" fontId="12" fillId="2" borderId="6" xfId="1" applyFont="1" applyFill="1" applyBorder="1" applyAlignment="1" applyProtection="1">
      <alignment horizontal="left" vertical="center"/>
      <protection locked="0"/>
    </xf>
    <xf numFmtId="0" fontId="2" fillId="0" borderId="6" xfId="1" applyFont="1" applyFill="1" applyBorder="1" applyAlignment="1" applyProtection="1">
      <alignment horizontal="center" vertical="center"/>
      <protection locked="0"/>
    </xf>
    <xf numFmtId="0" fontId="2" fillId="0" borderId="6" xfId="1" applyFont="1" applyFill="1" applyBorder="1" applyAlignment="1" applyProtection="1">
      <alignment vertical="center"/>
      <protection locked="0"/>
    </xf>
    <xf numFmtId="0" fontId="40" fillId="0" borderId="6" xfId="1" applyFont="1" applyFill="1" applyBorder="1" applyAlignment="1" applyProtection="1">
      <alignment horizontal="center" vertical="center"/>
      <protection locked="0"/>
    </xf>
    <xf numFmtId="2" fontId="40" fillId="4" borderId="6" xfId="1" applyNumberFormat="1" applyFont="1" applyFill="1" applyBorder="1" applyAlignment="1" applyProtection="1">
      <alignment horizontal="center" vertical="center"/>
      <protection locked="0"/>
    </xf>
    <xf numFmtId="2" fontId="47" fillId="5" borderId="6" xfId="1" applyNumberFormat="1" applyFont="1" applyFill="1" applyBorder="1" applyAlignment="1" applyProtection="1">
      <alignment horizontal="center" vertical="center"/>
      <protection locked="0"/>
    </xf>
    <xf numFmtId="0" fontId="12" fillId="2" borderId="41" xfId="1" applyFont="1" applyFill="1" applyBorder="1" applyAlignment="1" applyProtection="1">
      <alignment horizontal="left" vertical="center"/>
      <protection locked="0"/>
    </xf>
    <xf numFmtId="49" fontId="12" fillId="2" borderId="41" xfId="1" applyNumberFormat="1" applyFont="1" applyFill="1" applyBorder="1" applyAlignment="1" applyProtection="1">
      <alignment horizontal="left" vertical="center" wrapText="1"/>
      <protection locked="0"/>
    </xf>
    <xf numFmtId="0" fontId="12" fillId="2" borderId="41" xfId="1" applyFont="1" applyFill="1" applyBorder="1" applyAlignment="1" applyProtection="1">
      <alignment horizontal="center" vertical="center"/>
      <protection locked="0"/>
    </xf>
    <xf numFmtId="2" fontId="12" fillId="0" borderId="41" xfId="1" applyNumberFormat="1" applyFont="1" applyFill="1" applyBorder="1" applyAlignment="1" applyProtection="1">
      <alignment horizontal="center" vertical="center"/>
      <protection locked="0"/>
    </xf>
    <xf numFmtId="2" fontId="12" fillId="0" borderId="64" xfId="1" applyNumberFormat="1" applyFont="1" applyFill="1" applyBorder="1" applyAlignment="1" applyProtection="1">
      <alignment horizontal="center" vertical="center"/>
      <protection locked="0"/>
    </xf>
    <xf numFmtId="2" fontId="40" fillId="0" borderId="50" xfId="1" applyNumberFormat="1" applyFont="1" applyFill="1" applyBorder="1" applyAlignment="1" applyProtection="1">
      <alignment horizontal="center" vertical="center"/>
      <protection locked="0"/>
    </xf>
    <xf numFmtId="0" fontId="12" fillId="3" borderId="68" xfId="1" applyFont="1" applyFill="1" applyBorder="1" applyAlignment="1" applyProtection="1">
      <alignment horizontal="center" vertical="center"/>
      <protection locked="0"/>
    </xf>
    <xf numFmtId="0" fontId="12" fillId="3" borderId="51" xfId="1" applyFont="1" applyFill="1" applyBorder="1" applyAlignment="1" applyProtection="1">
      <alignment horizontal="left" vertical="center"/>
      <protection locked="0"/>
    </xf>
    <xf numFmtId="49" fontId="12" fillId="3" borderId="51" xfId="1" applyNumberFormat="1" applyFont="1" applyFill="1" applyBorder="1" applyAlignment="1" applyProtection="1">
      <alignment vertical="center" wrapText="1"/>
      <protection locked="0"/>
    </xf>
    <xf numFmtId="0" fontId="12" fillId="3" borderId="51" xfId="1" applyFont="1" applyFill="1" applyBorder="1" applyAlignment="1" applyProtection="1">
      <alignment horizontal="center" vertical="center"/>
      <protection locked="0"/>
    </xf>
    <xf numFmtId="2" fontId="12" fillId="3" borderId="56" xfId="1" applyNumberFormat="1" applyFont="1" applyFill="1" applyBorder="1" applyAlignment="1" applyProtection="1">
      <alignment horizontal="center" vertical="center"/>
      <protection locked="0"/>
    </xf>
    <xf numFmtId="0" fontId="12" fillId="0" borderId="6" xfId="1" applyFont="1" applyFill="1" applyBorder="1" applyAlignment="1" applyProtection="1">
      <alignment horizontal="left" vertical="center"/>
      <protection locked="0"/>
    </xf>
    <xf numFmtId="0" fontId="12" fillId="0" borderId="6" xfId="1" applyFont="1" applyFill="1" applyBorder="1" applyAlignment="1" applyProtection="1">
      <alignment vertical="center"/>
      <protection locked="0"/>
    </xf>
    <xf numFmtId="0" fontId="12" fillId="3" borderId="41" xfId="1" applyFont="1" applyFill="1" applyBorder="1" applyAlignment="1" applyProtection="1">
      <alignment horizontal="left" vertical="center"/>
      <protection locked="0"/>
    </xf>
    <xf numFmtId="49" fontId="12" fillId="3" borderId="41" xfId="1" applyNumberFormat="1" applyFont="1" applyFill="1" applyBorder="1" applyAlignment="1" applyProtection="1">
      <alignment vertical="center" wrapText="1"/>
      <protection locked="0"/>
    </xf>
    <xf numFmtId="0" fontId="12" fillId="3" borderId="41" xfId="1" applyFont="1" applyFill="1" applyBorder="1" applyAlignment="1" applyProtection="1">
      <alignment horizontal="center" vertical="center"/>
      <protection locked="0"/>
    </xf>
    <xf numFmtId="2" fontId="12" fillId="3" borderId="41" xfId="1" applyNumberFormat="1" applyFont="1" applyFill="1" applyBorder="1" applyAlignment="1" applyProtection="1">
      <alignment horizontal="center" vertical="center"/>
      <protection locked="0"/>
    </xf>
    <xf numFmtId="2" fontId="12" fillId="3" borderId="64" xfId="1" applyNumberFormat="1" applyFont="1" applyFill="1" applyBorder="1" applyAlignment="1" applyProtection="1">
      <alignment horizontal="center" vertical="center"/>
      <protection locked="0"/>
    </xf>
    <xf numFmtId="0" fontId="12" fillId="0" borderId="62" xfId="1" applyFont="1" applyFill="1" applyBorder="1" applyAlignment="1" applyProtection="1">
      <alignment horizontal="left" vertical="center"/>
      <protection locked="0"/>
    </xf>
    <xf numFmtId="49" fontId="12" fillId="2" borderId="62" xfId="1" applyNumberFormat="1" applyFont="1" applyFill="1" applyBorder="1" applyAlignment="1" applyProtection="1">
      <alignment vertical="center" wrapText="1"/>
      <protection locked="0"/>
    </xf>
    <xf numFmtId="0" fontId="12" fillId="2" borderId="62" xfId="1" applyFont="1" applyFill="1" applyBorder="1" applyAlignment="1" applyProtection="1">
      <alignment horizontal="center" vertical="center"/>
      <protection locked="0"/>
    </xf>
    <xf numFmtId="2" fontId="12" fillId="5" borderId="62" xfId="1" applyNumberFormat="1" applyFont="1" applyFill="1" applyBorder="1" applyAlignment="1" applyProtection="1">
      <alignment horizontal="center" vertical="center"/>
      <protection locked="0"/>
    </xf>
    <xf numFmtId="2" fontId="12" fillId="0" borderId="63" xfId="1" applyNumberFormat="1" applyFont="1" applyFill="1" applyBorder="1" applyAlignment="1" applyProtection="1">
      <alignment horizontal="center" vertical="center"/>
      <protection locked="0"/>
    </xf>
    <xf numFmtId="49" fontId="8" fillId="0" borderId="40" xfId="1" applyNumberFormat="1" applyFont="1" applyBorder="1" applyAlignment="1" applyProtection="1">
      <alignment horizontal="center" vertical="center" wrapText="1"/>
      <protection locked="0"/>
    </xf>
    <xf numFmtId="0" fontId="2" fillId="0" borderId="41" xfId="1" applyFont="1" applyFill="1" applyBorder="1" applyAlignment="1" applyProtection="1">
      <alignment horizontal="left" vertical="center" wrapText="1"/>
      <protection locked="0"/>
    </xf>
    <xf numFmtId="2" fontId="2" fillId="2" borderId="41" xfId="1" applyNumberFormat="1" applyFont="1" applyFill="1" applyBorder="1" applyAlignment="1" applyProtection="1">
      <alignment horizontal="center" vertical="center"/>
      <protection locked="0"/>
    </xf>
    <xf numFmtId="2" fontId="2" fillId="2" borderId="64" xfId="1" applyNumberFormat="1" applyFont="1" applyFill="1" applyBorder="1" applyAlignment="1" applyProtection="1">
      <alignment horizontal="center" vertical="center"/>
      <protection locked="0"/>
    </xf>
    <xf numFmtId="49" fontId="2" fillId="3" borderId="6" xfId="1" applyNumberFormat="1" applyFont="1" applyFill="1" applyBorder="1" applyAlignment="1" applyProtection="1">
      <alignment horizontal="center" vertical="center" wrapText="1"/>
    </xf>
    <xf numFmtId="0" fontId="2" fillId="0" borderId="6" xfId="1" applyFont="1" applyFill="1" applyBorder="1" applyAlignment="1" applyProtection="1">
      <alignment horizontal="center" vertical="center"/>
    </xf>
    <xf numFmtId="0" fontId="2" fillId="6" borderId="68" xfId="1" applyFont="1" applyFill="1" applyBorder="1" applyAlignment="1" applyProtection="1">
      <alignment horizontal="center" vertical="center"/>
      <protection locked="0"/>
    </xf>
    <xf numFmtId="0" fontId="2" fillId="6" borderId="51" xfId="1" applyFont="1" applyFill="1" applyBorder="1" applyAlignment="1" applyProtection="1">
      <alignment horizontal="left" vertical="center" wrapText="1"/>
      <protection locked="0"/>
    </xf>
    <xf numFmtId="49" fontId="2" fillId="6" borderId="51" xfId="1" quotePrefix="1" applyNumberFormat="1" applyFont="1" applyFill="1" applyBorder="1" applyAlignment="1" applyProtection="1">
      <alignment horizontal="center" vertical="center" wrapText="1"/>
    </xf>
    <xf numFmtId="0" fontId="2" fillId="6" borderId="51" xfId="1" applyFont="1" applyFill="1" applyBorder="1" applyAlignment="1" applyProtection="1">
      <alignment horizontal="center" vertical="center"/>
      <protection locked="0"/>
    </xf>
    <xf numFmtId="165" fontId="2" fillId="4" borderId="51" xfId="1" applyNumberFormat="1" applyFont="1" applyFill="1" applyBorder="1" applyAlignment="1" applyProtection="1">
      <alignment horizontal="center" vertical="center"/>
      <protection locked="0"/>
    </xf>
    <xf numFmtId="165" fontId="70" fillId="6" borderId="51" xfId="1" applyNumberFormat="1" applyFont="1" applyFill="1" applyBorder="1" applyAlignment="1" applyProtection="1">
      <alignment horizontal="center" vertical="center"/>
      <protection locked="0"/>
    </xf>
    <xf numFmtId="165" fontId="2" fillId="6" borderId="51" xfId="1" applyNumberFormat="1" applyFont="1" applyFill="1" applyBorder="1" applyAlignment="1" applyProtection="1">
      <alignment horizontal="center" vertical="center"/>
      <protection locked="0"/>
    </xf>
    <xf numFmtId="165" fontId="2" fillId="6" borderId="56" xfId="1" applyNumberFormat="1" applyFont="1" applyFill="1" applyBorder="1" applyAlignment="1" applyProtection="1">
      <alignment horizontal="center" vertical="center"/>
      <protection locked="0"/>
    </xf>
    <xf numFmtId="0" fontId="2" fillId="3" borderId="43" xfId="1" applyFont="1" applyFill="1" applyBorder="1" applyAlignment="1" applyProtection="1">
      <alignment horizontal="center" vertical="center"/>
      <protection locked="0"/>
    </xf>
    <xf numFmtId="0" fontId="2" fillId="3" borderId="41" xfId="1" applyFont="1" applyFill="1" applyBorder="1" applyAlignment="1" applyProtection="1">
      <alignment horizontal="left" vertical="center" wrapText="1"/>
      <protection locked="0"/>
    </xf>
    <xf numFmtId="49" fontId="2" fillId="3" borderId="41" xfId="1" applyNumberFormat="1" applyFont="1" applyFill="1" applyBorder="1" applyAlignment="1" applyProtection="1">
      <alignment horizontal="center" vertical="center" wrapText="1"/>
    </xf>
    <xf numFmtId="165" fontId="2" fillId="4" borderId="41" xfId="1" applyNumberFormat="1" applyFont="1" applyFill="1" applyBorder="1" applyAlignment="1" applyProtection="1">
      <alignment horizontal="center" vertical="center"/>
      <protection locked="0"/>
    </xf>
    <xf numFmtId="165" fontId="70" fillId="5" borderId="41" xfId="1" applyNumberFormat="1" applyFont="1" applyFill="1" applyBorder="1" applyAlignment="1" applyProtection="1">
      <alignment horizontal="center" vertical="center"/>
      <protection locked="0"/>
    </xf>
    <xf numFmtId="165" fontId="2" fillId="3" borderId="41" xfId="1" applyNumberFormat="1" applyFont="1" applyFill="1" applyBorder="1" applyAlignment="1" applyProtection="1">
      <alignment horizontal="center" vertical="center"/>
      <protection locked="0"/>
    </xf>
    <xf numFmtId="0" fontId="2" fillId="3" borderId="6" xfId="1" applyFont="1" applyFill="1" applyBorder="1" applyAlignment="1" applyProtection="1">
      <alignment horizontal="center" vertical="center"/>
    </xf>
    <xf numFmtId="165" fontId="2" fillId="3" borderId="50" xfId="1" applyNumberFormat="1" applyFont="1" applyFill="1" applyBorder="1" applyAlignment="1" applyProtection="1">
      <alignment horizontal="center" vertical="center"/>
      <protection locked="0"/>
    </xf>
    <xf numFmtId="0" fontId="2" fillId="0" borderId="68" xfId="1" applyFont="1" applyFill="1" applyBorder="1" applyAlignment="1" applyProtection="1">
      <alignment horizontal="center" vertical="center"/>
      <protection locked="0"/>
    </xf>
    <xf numFmtId="0" fontId="2" fillId="0" borderId="51" xfId="1" applyFont="1" applyFill="1" applyBorder="1" applyAlignment="1" applyProtection="1">
      <alignment horizontal="left" vertical="center" wrapText="1"/>
      <protection locked="0"/>
    </xf>
    <xf numFmtId="49" fontId="2" fillId="2" borderId="51" xfId="1" applyNumberFormat="1" applyFont="1" applyFill="1" applyBorder="1" applyAlignment="1" applyProtection="1">
      <alignment horizontal="center" vertical="center" wrapText="1"/>
      <protection locked="0"/>
    </xf>
    <xf numFmtId="49" fontId="2" fillId="3" borderId="6" xfId="1" applyNumberFormat="1" applyFont="1" applyFill="1" applyBorder="1" applyAlignment="1" applyProtection="1">
      <alignment horizontal="center" vertical="center"/>
      <protection locked="0"/>
    </xf>
    <xf numFmtId="0" fontId="2" fillId="3" borderId="68" xfId="1" applyFont="1" applyFill="1" applyBorder="1" applyAlignment="1" applyProtection="1">
      <alignment horizontal="center" vertical="center"/>
      <protection locked="0"/>
    </xf>
    <xf numFmtId="0" fontId="2" fillId="3" borderId="51" xfId="1" applyFont="1" applyFill="1" applyBorder="1" applyAlignment="1" applyProtection="1">
      <alignment horizontal="left" vertical="center" wrapText="1"/>
      <protection locked="0"/>
    </xf>
    <xf numFmtId="49" fontId="2" fillId="3" borderId="51" xfId="1" applyNumberFormat="1" applyFont="1" applyFill="1" applyBorder="1" applyAlignment="1" applyProtection="1">
      <alignment horizontal="center" vertical="center"/>
      <protection locked="0"/>
    </xf>
    <xf numFmtId="0" fontId="2" fillId="3" borderId="51" xfId="1" applyFont="1" applyFill="1" applyBorder="1" applyAlignment="1" applyProtection="1">
      <alignment horizontal="center" vertical="center"/>
      <protection locked="0"/>
    </xf>
    <xf numFmtId="1" fontId="2" fillId="3" borderId="51" xfId="1" applyNumberFormat="1" applyFont="1" applyFill="1" applyBorder="1" applyAlignment="1" applyProtection="1">
      <alignment horizontal="center" vertical="center"/>
      <protection locked="0"/>
    </xf>
    <xf numFmtId="1" fontId="2" fillId="3" borderId="56" xfId="1" applyNumberFormat="1" applyFont="1" applyFill="1" applyBorder="1" applyAlignment="1" applyProtection="1">
      <alignment horizontal="center" vertical="center"/>
      <protection locked="0"/>
    </xf>
    <xf numFmtId="49" fontId="2" fillId="2" borderId="41" xfId="1" applyNumberFormat="1" applyFont="1" applyFill="1" applyBorder="1" applyAlignment="1" applyProtection="1">
      <alignment horizontal="left" vertical="center" wrapText="1"/>
      <protection locked="0"/>
    </xf>
    <xf numFmtId="0" fontId="2" fillId="3" borderId="8" xfId="1" applyFont="1" applyFill="1" applyBorder="1" applyAlignment="1" applyProtection="1">
      <alignment horizontal="center" vertical="center"/>
    </xf>
    <xf numFmtId="0" fontId="2" fillId="3" borderId="6" xfId="1" applyFont="1" applyFill="1" applyBorder="1" applyAlignment="1" applyProtection="1">
      <alignment horizontal="left" vertical="center"/>
    </xf>
    <xf numFmtId="49" fontId="2" fillId="3" borderId="6" xfId="1" applyNumberFormat="1" applyFont="1" applyFill="1" applyBorder="1" applyAlignment="1" applyProtection="1">
      <alignment horizontal="center" vertical="center" wrapText="1"/>
      <protection locked="0"/>
    </xf>
    <xf numFmtId="0" fontId="2" fillId="3" borderId="51" xfId="1" applyFont="1" applyFill="1" applyBorder="1" applyAlignment="1" applyProtection="1">
      <alignment horizontal="left" vertical="center"/>
    </xf>
    <xf numFmtId="0" fontId="2" fillId="3" borderId="51" xfId="1" applyFont="1" applyFill="1" applyBorder="1" applyAlignment="1" applyProtection="1">
      <alignment horizontal="center" vertical="center"/>
    </xf>
    <xf numFmtId="0" fontId="2" fillId="3" borderId="80" xfId="1" applyFont="1" applyFill="1" applyBorder="1" applyAlignment="1" applyProtection="1">
      <alignment horizontal="center" vertical="center"/>
    </xf>
    <xf numFmtId="0" fontId="2" fillId="3" borderId="41" xfId="1" applyFont="1" applyFill="1" applyBorder="1" applyAlignment="1" applyProtection="1">
      <alignment horizontal="left" vertical="center"/>
      <protection locked="0"/>
    </xf>
    <xf numFmtId="0" fontId="2" fillId="3" borderId="41" xfId="1" applyFont="1" applyFill="1" applyBorder="1" applyAlignment="1" applyProtection="1">
      <alignment horizontal="center" vertical="center"/>
      <protection locked="0"/>
    </xf>
    <xf numFmtId="2" fontId="2" fillId="3" borderId="41" xfId="1" applyNumberFormat="1" applyFont="1" applyFill="1" applyBorder="1" applyAlignment="1" applyProtection="1">
      <alignment horizontal="center" vertical="center"/>
      <protection locked="0"/>
    </xf>
    <xf numFmtId="2" fontId="2" fillId="3" borderId="64" xfId="1" applyNumberFormat="1" applyFont="1" applyFill="1" applyBorder="1" applyAlignment="1" applyProtection="1">
      <alignment horizontal="center" vertical="center"/>
      <protection locked="0"/>
    </xf>
    <xf numFmtId="0" fontId="2" fillId="3" borderId="6" xfId="1" applyFont="1" applyFill="1" applyBorder="1" applyAlignment="1" applyProtection="1">
      <alignment horizontal="left" vertical="center"/>
      <protection locked="0"/>
    </xf>
    <xf numFmtId="49" fontId="2" fillId="2" borderId="6" xfId="1" applyNumberFormat="1" applyFont="1" applyFill="1" applyBorder="1" applyAlignment="1" applyProtection="1">
      <alignment vertical="center" wrapText="1"/>
      <protection locked="0"/>
    </xf>
    <xf numFmtId="0" fontId="2" fillId="3" borderId="62" xfId="1" applyFont="1" applyFill="1" applyBorder="1" applyAlignment="1" applyProtection="1">
      <alignment horizontal="left" vertical="center"/>
      <protection locked="0"/>
    </xf>
    <xf numFmtId="49" fontId="2" fillId="3" borderId="62" xfId="1" applyNumberFormat="1" applyFont="1" applyFill="1" applyBorder="1" applyAlignment="1" applyProtection="1">
      <alignment vertical="center"/>
      <protection locked="0"/>
    </xf>
    <xf numFmtId="0" fontId="2" fillId="3" borderId="62" xfId="1" applyFont="1" applyFill="1" applyBorder="1" applyAlignment="1" applyProtection="1">
      <alignment horizontal="center" vertical="center"/>
      <protection locked="0"/>
    </xf>
    <xf numFmtId="0" fontId="2" fillId="3" borderId="41" xfId="1" applyFont="1" applyFill="1" applyBorder="1" applyAlignment="1" applyProtection="1">
      <alignment horizontal="left" vertical="center" wrapText="1"/>
    </xf>
    <xf numFmtId="49" fontId="2" fillId="3" borderId="41" xfId="1" applyNumberFormat="1" applyFont="1" applyFill="1" applyBorder="1" applyAlignment="1" applyProtection="1">
      <alignment horizontal="center" vertical="center" wrapText="1"/>
      <protection locked="0"/>
    </xf>
    <xf numFmtId="0" fontId="2" fillId="2" borderId="6" xfId="1" applyFont="1" applyFill="1" applyBorder="1" applyAlignment="1" applyProtection="1">
      <alignment horizontal="center" vertical="center" wrapText="1"/>
      <protection locked="0"/>
    </xf>
    <xf numFmtId="49" fontId="2" fillId="2" borderId="6" xfId="1" applyNumberFormat="1" applyFont="1" applyFill="1" applyBorder="1" applyAlignment="1" applyProtection="1">
      <alignment horizontal="center" vertical="center" wrapText="1"/>
    </xf>
    <xf numFmtId="49" fontId="2" fillId="2" borderId="6" xfId="1" applyNumberFormat="1" applyFont="1" applyFill="1" applyBorder="1" applyAlignment="1" applyProtection="1">
      <alignment horizontal="center" vertical="center"/>
      <protection locked="0"/>
    </xf>
    <xf numFmtId="0" fontId="2" fillId="2" borderId="51" xfId="1" applyFont="1" applyFill="1" applyBorder="1" applyAlignment="1" applyProtection="1">
      <alignment horizontal="center" vertical="center" wrapText="1"/>
      <protection locked="0"/>
    </xf>
    <xf numFmtId="49" fontId="2" fillId="2" borderId="51" xfId="1" applyNumberFormat="1" applyFont="1" applyFill="1" applyBorder="1" applyAlignment="1" applyProtection="1">
      <alignment horizontal="center" vertical="center"/>
      <protection locked="0"/>
    </xf>
    <xf numFmtId="0" fontId="40" fillId="2" borderId="51" xfId="1" applyFont="1" applyFill="1" applyBorder="1" applyAlignment="1" applyProtection="1">
      <alignment horizontal="center" vertical="center"/>
      <protection locked="0"/>
    </xf>
    <xf numFmtId="0" fontId="2" fillId="0" borderId="6" xfId="1" applyFont="1" applyFill="1" applyBorder="1" applyAlignment="1" applyProtection="1">
      <alignment horizontal="center" vertical="center" wrapText="1"/>
      <protection locked="0"/>
    </xf>
    <xf numFmtId="0" fontId="2" fillId="3" borderId="6" xfId="1" applyFont="1" applyFill="1" applyBorder="1" applyAlignment="1" applyProtection="1">
      <alignment horizontal="center" vertical="center" wrapText="1"/>
      <protection locked="0"/>
    </xf>
    <xf numFmtId="49" fontId="2" fillId="3" borderId="62" xfId="1" applyNumberFormat="1" applyFont="1" applyFill="1" applyBorder="1" applyAlignment="1" applyProtection="1">
      <alignment horizontal="center" vertical="center" wrapText="1"/>
      <protection locked="0"/>
    </xf>
    <xf numFmtId="49" fontId="8" fillId="2" borderId="40" xfId="1" applyNumberFormat="1" applyFont="1" applyFill="1" applyBorder="1" applyAlignment="1" applyProtection="1">
      <alignment horizontal="center" vertical="center" wrapText="1"/>
    </xf>
    <xf numFmtId="49" fontId="2" fillId="6" borderId="6" xfId="1" applyNumberFormat="1" applyFont="1" applyFill="1" applyBorder="1" applyAlignment="1" applyProtection="1">
      <alignment horizontal="center" vertical="center" wrapText="1"/>
    </xf>
    <xf numFmtId="0" fontId="2" fillId="6" borderId="6" xfId="1" applyFont="1" applyFill="1" applyBorder="1" applyAlignment="1" applyProtection="1">
      <alignment horizontal="center" vertical="center"/>
    </xf>
    <xf numFmtId="165" fontId="21" fillId="6" borderId="6" xfId="1" applyNumberFormat="1" applyFont="1" applyFill="1" applyBorder="1" applyAlignment="1" applyProtection="1">
      <alignment horizontal="center" vertical="center"/>
      <protection locked="0"/>
    </xf>
    <xf numFmtId="49" fontId="2" fillId="6" borderId="51" xfId="1" applyNumberFormat="1" applyFont="1" applyFill="1" applyBorder="1" applyAlignment="1" applyProtection="1">
      <alignment horizontal="center" vertical="center" wrapText="1"/>
    </xf>
    <xf numFmtId="0" fontId="2" fillId="6" borderId="51" xfId="1" applyFont="1" applyFill="1" applyBorder="1" applyAlignment="1" applyProtection="1">
      <alignment horizontal="center" vertical="center"/>
    </xf>
    <xf numFmtId="165" fontId="21" fillId="6" borderId="51" xfId="1" applyNumberFormat="1" applyFont="1" applyFill="1" applyBorder="1" applyAlignment="1" applyProtection="1">
      <alignment horizontal="center" vertical="center"/>
      <protection locked="0"/>
    </xf>
    <xf numFmtId="165" fontId="21" fillId="5" borderId="41" xfId="1" applyNumberFormat="1" applyFont="1" applyFill="1" applyBorder="1" applyAlignment="1" applyProtection="1">
      <alignment horizontal="center" vertical="center"/>
      <protection locked="0"/>
    </xf>
    <xf numFmtId="49" fontId="2" fillId="0" borderId="6" xfId="1" applyNumberFormat="1" applyFont="1" applyFill="1" applyBorder="1" applyAlignment="1" applyProtection="1">
      <alignment horizontal="center" vertical="center" wrapText="1"/>
    </xf>
    <xf numFmtId="165" fontId="21" fillId="5" borderId="6" xfId="1" applyNumberFormat="1" applyFont="1" applyFill="1" applyBorder="1" applyAlignment="1" applyProtection="1">
      <alignment horizontal="center" vertical="center"/>
      <protection locked="0"/>
    </xf>
    <xf numFmtId="49" fontId="2" fillId="3" borderId="51" xfId="1" applyNumberFormat="1" applyFont="1" applyFill="1" applyBorder="1" applyAlignment="1" applyProtection="1">
      <alignment horizontal="center" vertical="center" wrapText="1"/>
      <protection locked="0"/>
    </xf>
    <xf numFmtId="165" fontId="21" fillId="5" borderId="51" xfId="1" applyNumberFormat="1" applyFont="1" applyFill="1" applyBorder="1" applyAlignment="1" applyProtection="1">
      <alignment horizontal="center" vertical="center"/>
      <protection locked="0"/>
    </xf>
    <xf numFmtId="165" fontId="2" fillId="3" borderId="51" xfId="1" applyNumberFormat="1" applyFont="1" applyFill="1" applyBorder="1" applyAlignment="1" applyProtection="1">
      <alignment horizontal="center" vertical="center"/>
      <protection locked="0"/>
    </xf>
    <xf numFmtId="165" fontId="2" fillId="3" borderId="56" xfId="1" applyNumberFormat="1" applyFont="1" applyFill="1" applyBorder="1" applyAlignment="1" applyProtection="1">
      <alignment horizontal="center" vertical="center"/>
      <protection locked="0"/>
    </xf>
    <xf numFmtId="2" fontId="2" fillId="3" borderId="8" xfId="1" applyNumberFormat="1" applyFont="1" applyFill="1" applyBorder="1" applyAlignment="1" applyProtection="1">
      <alignment horizontal="center" vertical="center"/>
    </xf>
    <xf numFmtId="2" fontId="2" fillId="3" borderId="6" xfId="1" applyNumberFormat="1" applyFont="1" applyFill="1" applyBorder="1" applyAlignment="1" applyProtection="1">
      <alignment horizontal="left" vertical="center"/>
    </xf>
    <xf numFmtId="1" fontId="2" fillId="3" borderId="6" xfId="1" applyNumberFormat="1" applyFont="1" applyFill="1" applyBorder="1" applyAlignment="1" applyProtection="1">
      <alignment horizontal="center" vertical="center"/>
    </xf>
    <xf numFmtId="0" fontId="2" fillId="0" borderId="6" xfId="1" applyFont="1" applyBorder="1" applyAlignment="1" applyProtection="1">
      <alignment horizontal="left" vertical="center" wrapText="1"/>
    </xf>
    <xf numFmtId="0" fontId="2" fillId="2" borderId="41" xfId="1" applyFont="1" applyFill="1" applyBorder="1" applyAlignment="1" applyProtection="1">
      <alignment vertical="center"/>
    </xf>
    <xf numFmtId="0" fontId="2" fillId="2" borderId="6" xfId="1" applyFont="1" applyFill="1" applyBorder="1" applyAlignment="1" applyProtection="1">
      <alignment vertical="center"/>
    </xf>
    <xf numFmtId="0" fontId="2" fillId="3" borderId="40" xfId="1" applyFont="1" applyFill="1" applyBorder="1" applyAlignment="1" applyProtection="1">
      <alignment horizontal="left" vertical="center" wrapText="1"/>
    </xf>
    <xf numFmtId="165" fontId="2" fillId="0" borderId="6" xfId="14" applyNumberFormat="1" applyFont="1" applyFill="1" applyBorder="1" applyAlignment="1" applyProtection="1">
      <alignment horizontal="center" vertical="center"/>
      <protection locked="0"/>
    </xf>
    <xf numFmtId="165" fontId="9" fillId="0" borderId="6" xfId="14" applyNumberFormat="1" applyFont="1" applyFill="1" applyBorder="1" applyAlignment="1" applyProtection="1">
      <alignment horizontal="center" vertical="center"/>
      <protection locked="0"/>
    </xf>
    <xf numFmtId="165" fontId="9" fillId="0" borderId="74" xfId="14" applyNumberFormat="1" applyFont="1" applyFill="1" applyBorder="1" applyAlignment="1" applyProtection="1">
      <alignment horizontal="center" vertical="center"/>
      <protection locked="0"/>
    </xf>
    <xf numFmtId="165" fontId="9" fillId="0" borderId="50" xfId="14" applyNumberFormat="1" applyFont="1" applyFill="1" applyBorder="1" applyAlignment="1" applyProtection="1">
      <alignment horizontal="center" vertical="center"/>
      <protection locked="0"/>
    </xf>
    <xf numFmtId="165" fontId="9" fillId="0" borderId="51" xfId="14" applyNumberFormat="1" applyFont="1" applyFill="1" applyBorder="1" applyAlignment="1" applyProtection="1">
      <alignment horizontal="center" vertical="center"/>
      <protection locked="0"/>
    </xf>
    <xf numFmtId="165" fontId="9" fillId="0" borderId="18" xfId="14" applyNumberFormat="1" applyFont="1" applyFill="1" applyBorder="1" applyAlignment="1" applyProtection="1">
      <alignment horizontal="center" vertical="center"/>
      <protection locked="0"/>
    </xf>
    <xf numFmtId="165" fontId="9" fillId="0" borderId="56" xfId="14" applyNumberFormat="1" applyFont="1" applyFill="1" applyBorder="1" applyAlignment="1" applyProtection="1">
      <alignment horizontal="center" vertical="center"/>
      <protection locked="0"/>
    </xf>
    <xf numFmtId="0" fontId="3" fillId="0" borderId="82" xfId="1" applyFont="1" applyBorder="1" applyAlignment="1" applyProtection="1">
      <alignment horizontal="center"/>
    </xf>
    <xf numFmtId="0" fontId="3" fillId="0" borderId="83" xfId="1" applyFont="1" applyBorder="1" applyAlignment="1" applyProtection="1">
      <alignment horizontal="center"/>
    </xf>
    <xf numFmtId="0" fontId="3" fillId="0" borderId="84" xfId="1" applyFont="1" applyBorder="1" applyAlignment="1" applyProtection="1">
      <alignment horizontal="center"/>
    </xf>
    <xf numFmtId="0" fontId="4" fillId="17" borderId="4" xfId="1" applyFont="1" applyFill="1" applyBorder="1" applyAlignment="1" applyProtection="1">
      <alignment horizontal="center"/>
    </xf>
    <xf numFmtId="0" fontId="4" fillId="17" borderId="0" xfId="1" applyFont="1" applyFill="1" applyBorder="1" applyAlignment="1" applyProtection="1">
      <alignment horizontal="center"/>
    </xf>
    <xf numFmtId="0" fontId="4" fillId="17" borderId="5" xfId="1" applyFont="1" applyFill="1" applyBorder="1" applyAlignment="1" applyProtection="1">
      <alignment horizontal="center"/>
    </xf>
    <xf numFmtId="0" fontId="4" fillId="0" borderId="4" xfId="1" applyFont="1" applyBorder="1" applyAlignment="1" applyProtection="1">
      <alignment horizontal="center" vertical="center"/>
    </xf>
    <xf numFmtId="0" fontId="4" fillId="0" borderId="0" xfId="1" applyFont="1" applyBorder="1" applyAlignment="1" applyProtection="1">
      <alignment horizontal="center" vertical="center"/>
    </xf>
    <xf numFmtId="0" fontId="4" fillId="0" borderId="5" xfId="1" applyFont="1" applyBorder="1" applyAlignment="1" applyProtection="1">
      <alignment horizontal="center" vertical="center"/>
    </xf>
    <xf numFmtId="0" fontId="5" fillId="0" borderId="4" xfId="2" applyBorder="1" applyAlignment="1" applyProtection="1">
      <alignment horizontal="center" vertical="center"/>
    </xf>
    <xf numFmtId="0" fontId="5" fillId="0" borderId="0" xfId="2" applyBorder="1" applyAlignment="1" applyProtection="1">
      <alignment horizontal="center" vertical="center"/>
    </xf>
    <xf numFmtId="0" fontId="5" fillId="0" borderId="5" xfId="2" applyBorder="1" applyAlignment="1" applyProtection="1">
      <alignment horizontal="center" vertical="center"/>
    </xf>
    <xf numFmtId="2" fontId="12" fillId="2" borderId="21" xfId="1" applyNumberFormat="1" applyFont="1" applyFill="1" applyBorder="1" applyAlignment="1" applyProtection="1">
      <alignment horizontal="left"/>
    </xf>
    <xf numFmtId="2" fontId="12" fillId="2" borderId="19" xfId="1" applyNumberFormat="1" applyFont="1" applyFill="1" applyBorder="1" applyAlignment="1" applyProtection="1">
      <alignment horizontal="left"/>
    </xf>
    <xf numFmtId="2" fontId="12" fillId="2" borderId="22" xfId="1" applyNumberFormat="1" applyFont="1" applyFill="1" applyBorder="1" applyAlignment="1" applyProtection="1">
      <alignment horizontal="left"/>
    </xf>
    <xf numFmtId="2" fontId="12" fillId="2" borderId="26" xfId="1" applyNumberFormat="1" applyFont="1" applyFill="1" applyBorder="1" applyAlignment="1" applyProtection="1">
      <alignment horizontal="left"/>
    </xf>
    <xf numFmtId="2" fontId="12" fillId="2" borderId="0" xfId="1" applyNumberFormat="1" applyFont="1" applyFill="1" applyBorder="1" applyAlignment="1" applyProtection="1">
      <alignment horizontal="left"/>
    </xf>
    <xf numFmtId="2" fontId="12" fillId="2" borderId="27" xfId="1" applyNumberFormat="1" applyFont="1" applyFill="1" applyBorder="1" applyAlignment="1" applyProtection="1">
      <alignment horizontal="left"/>
    </xf>
    <xf numFmtId="1" fontId="12" fillId="2" borderId="26" xfId="1" applyNumberFormat="1" applyFont="1" applyFill="1" applyBorder="1" applyAlignment="1" applyProtection="1">
      <alignment horizontal="left"/>
    </xf>
    <xf numFmtId="1" fontId="12" fillId="2" borderId="0" xfId="1" applyNumberFormat="1" applyFont="1" applyFill="1" applyBorder="1" applyAlignment="1" applyProtection="1">
      <alignment horizontal="left"/>
    </xf>
    <xf numFmtId="1" fontId="12" fillId="2" borderId="27" xfId="1" applyNumberFormat="1" applyFont="1" applyFill="1" applyBorder="1" applyAlignment="1" applyProtection="1">
      <alignment horizontal="left"/>
    </xf>
    <xf numFmtId="2" fontId="2" fillId="0" borderId="51" xfId="1" applyNumberFormat="1" applyFont="1" applyFill="1" applyBorder="1" applyAlignment="1" applyProtection="1">
      <alignment horizontal="center" vertical="center" wrapText="1"/>
      <protection locked="0"/>
    </xf>
    <xf numFmtId="2" fontId="2" fillId="0" borderId="36" xfId="1" applyNumberFormat="1" applyFont="1" applyFill="1" applyBorder="1" applyAlignment="1" applyProtection="1">
      <alignment horizontal="center" vertical="center" wrapText="1"/>
      <protection locked="0"/>
    </xf>
    <xf numFmtId="2" fontId="2" fillId="0" borderId="51" xfId="0" applyNumberFormat="1" applyFont="1" applyFill="1" applyBorder="1" applyAlignment="1" applyProtection="1">
      <alignment horizontal="center" vertical="center"/>
      <protection locked="0"/>
    </xf>
    <xf numFmtId="2" fontId="2" fillId="0" borderId="53" xfId="0" applyNumberFormat="1" applyFont="1" applyFill="1" applyBorder="1" applyAlignment="1" applyProtection="1">
      <alignment horizontal="center" vertical="center"/>
      <protection locked="0"/>
    </xf>
    <xf numFmtId="2" fontId="2" fillId="0" borderId="36" xfId="0" applyNumberFormat="1" applyFont="1" applyFill="1" applyBorder="1" applyAlignment="1" applyProtection="1">
      <alignment horizontal="center" vertical="center"/>
      <protection locked="0"/>
    </xf>
    <xf numFmtId="2" fontId="2" fillId="0" borderId="53" xfId="1" applyNumberFormat="1" applyFont="1" applyFill="1" applyBorder="1" applyAlignment="1" applyProtection="1">
      <alignment horizontal="center" vertical="center" wrapText="1"/>
      <protection locked="0"/>
    </xf>
    <xf numFmtId="2" fontId="2" fillId="0" borderId="51" xfId="7" applyNumberFormat="1" applyFont="1" applyFill="1" applyBorder="1" applyAlignment="1" applyProtection="1">
      <alignment horizontal="center" vertical="center"/>
      <protection locked="0"/>
    </xf>
    <xf numFmtId="0" fontId="43" fillId="0" borderId="53" xfId="0" applyFont="1" applyBorder="1" applyAlignment="1">
      <alignment horizontal="center" vertical="center"/>
    </xf>
    <xf numFmtId="0" fontId="43" fillId="0" borderId="36" xfId="0" applyFont="1" applyBorder="1" applyAlignment="1">
      <alignment horizontal="center" vertical="center"/>
    </xf>
    <xf numFmtId="2" fontId="2" fillId="0" borderId="51" xfId="0" applyNumberFormat="1" applyFont="1" applyFill="1" applyBorder="1" applyAlignment="1" applyProtection="1">
      <alignment horizontal="center" vertical="center" wrapText="1"/>
      <protection locked="0"/>
    </xf>
    <xf numFmtId="2" fontId="2" fillId="0" borderId="36" xfId="0" applyNumberFormat="1" applyFont="1" applyFill="1" applyBorder="1" applyAlignment="1" applyProtection="1">
      <alignment horizontal="center" vertical="center" wrapText="1"/>
      <protection locked="0"/>
    </xf>
    <xf numFmtId="2" fontId="2" fillId="0" borderId="51" xfId="6" applyNumberFormat="1" applyFont="1" applyFill="1" applyBorder="1" applyAlignment="1">
      <alignment horizontal="center" vertical="center"/>
    </xf>
    <xf numFmtId="2" fontId="2" fillId="0" borderId="36" xfId="6" applyNumberFormat="1" applyFont="1" applyFill="1" applyBorder="1" applyAlignment="1">
      <alignment horizontal="center" vertical="center"/>
    </xf>
    <xf numFmtId="2" fontId="2" fillId="0" borderId="53" xfId="6" applyNumberFormat="1" applyFont="1" applyFill="1" applyBorder="1" applyAlignment="1">
      <alignment horizontal="center" vertical="center"/>
    </xf>
    <xf numFmtId="1" fontId="2" fillId="0" borderId="51" xfId="6" quotePrefix="1" applyNumberFormat="1" applyFont="1" applyFill="1" applyBorder="1" applyAlignment="1">
      <alignment horizontal="center" vertical="center"/>
    </xf>
    <xf numFmtId="1" fontId="2" fillId="0" borderId="36" xfId="6" quotePrefix="1" applyNumberFormat="1" applyFont="1" applyFill="1" applyBorder="1" applyAlignment="1">
      <alignment horizontal="center" vertical="center"/>
    </xf>
    <xf numFmtId="0" fontId="0" fillId="0" borderId="0" xfId="0" applyAlignment="1">
      <alignment horizontal="center"/>
    </xf>
    <xf numFmtId="0" fontId="68" fillId="0" borderId="0" xfId="0" applyFont="1" applyAlignment="1">
      <alignment horizontal="center" wrapText="1"/>
    </xf>
    <xf numFmtId="0" fontId="43" fillId="0" borderId="0" xfId="0" applyFont="1" applyAlignment="1">
      <alignment horizontal="center"/>
    </xf>
    <xf numFmtId="14" fontId="43" fillId="0" borderId="0" xfId="0" applyNumberFormat="1" applyFont="1" applyAlignment="1">
      <alignment horizontal="center" wrapText="1"/>
    </xf>
    <xf numFmtId="0" fontId="12" fillId="2" borderId="0" xfId="1" applyFont="1" applyFill="1" applyBorder="1" applyAlignment="1" applyProtection="1">
      <alignment horizontal="center" vertical="center"/>
      <protection locked="0"/>
    </xf>
    <xf numFmtId="0" fontId="12" fillId="2" borderId="10" xfId="1" applyFont="1" applyFill="1" applyBorder="1" applyAlignment="1" applyProtection="1">
      <alignment horizontal="center" vertical="center"/>
      <protection locked="0"/>
    </xf>
    <xf numFmtId="0" fontId="27" fillId="2" borderId="4" xfId="1" applyFont="1" applyFill="1" applyBorder="1" applyAlignment="1" applyProtection="1">
      <alignment horizontal="center" vertical="center" textRotation="90"/>
    </xf>
    <xf numFmtId="0" fontId="27" fillId="2" borderId="9" xfId="1" applyFont="1" applyFill="1" applyBorder="1" applyAlignment="1" applyProtection="1">
      <alignment horizontal="center" vertical="center" textRotation="90"/>
    </xf>
    <xf numFmtId="0" fontId="25" fillId="2" borderId="1" xfId="1" applyFont="1" applyFill="1" applyBorder="1" applyAlignment="1" applyProtection="1">
      <alignment horizontal="center" vertical="center" textRotation="90" wrapText="1" readingOrder="1"/>
      <protection locked="0"/>
    </xf>
    <xf numFmtId="0" fontId="25" fillId="2" borderId="4" xfId="1" applyFont="1" applyFill="1" applyBorder="1" applyAlignment="1" applyProtection="1">
      <alignment horizontal="center" vertical="center" textRotation="90" wrapText="1" readingOrder="1"/>
      <protection locked="0"/>
    </xf>
    <xf numFmtId="0" fontId="25" fillId="2" borderId="9" xfId="1" applyFont="1" applyFill="1" applyBorder="1" applyAlignment="1" applyProtection="1">
      <alignment horizontal="center" vertical="center" textRotation="90" wrapText="1" readingOrder="1"/>
      <protection locked="0"/>
    </xf>
    <xf numFmtId="0" fontId="68" fillId="0" borderId="0" xfId="0" applyFont="1" applyFill="1" applyAlignment="1">
      <alignment horizontal="center" wrapText="1"/>
    </xf>
    <xf numFmtId="0" fontId="25" fillId="0" borderId="42" xfId="1" applyFont="1" applyBorder="1" applyAlignment="1">
      <alignment horizontal="center" vertical="center" textRotation="90"/>
    </xf>
    <xf numFmtId="0" fontId="25" fillId="0" borderId="52" xfId="1" applyFont="1" applyBorder="1" applyAlignment="1">
      <alignment horizontal="center" vertical="center" textRotation="90"/>
    </xf>
    <xf numFmtId="0" fontId="25" fillId="0" borderId="4" xfId="1" applyFont="1" applyBorder="1" applyAlignment="1">
      <alignment horizontal="center" vertical="center" textRotation="90"/>
    </xf>
    <xf numFmtId="0" fontId="25" fillId="0" borderId="9" xfId="1" applyFont="1" applyBorder="1" applyAlignment="1">
      <alignment horizontal="center" vertical="center" textRotation="90"/>
    </xf>
    <xf numFmtId="166" fontId="12" fillId="2" borderId="0" xfId="1" applyNumberFormat="1" applyFont="1" applyFill="1" applyBorder="1" applyAlignment="1" applyProtection="1">
      <alignment horizontal="center" vertical="center"/>
      <protection locked="0"/>
    </xf>
    <xf numFmtId="0" fontId="25" fillId="2" borderId="1" xfId="1" applyFont="1" applyFill="1" applyBorder="1" applyAlignment="1" applyProtection="1">
      <alignment horizontal="center" vertical="center" textRotation="90"/>
    </xf>
    <xf numFmtId="0" fontId="25" fillId="2" borderId="4" xfId="1" applyFont="1" applyFill="1" applyBorder="1" applyAlignment="1" applyProtection="1">
      <alignment horizontal="center" vertical="center" textRotation="90"/>
    </xf>
    <xf numFmtId="0" fontId="25" fillId="2" borderId="9" xfId="1" applyFont="1" applyFill="1" applyBorder="1" applyAlignment="1" applyProtection="1">
      <alignment horizontal="center" vertical="center" textRotation="90"/>
    </xf>
    <xf numFmtId="0" fontId="25" fillId="0" borderId="1" xfId="1" applyFont="1" applyBorder="1" applyAlignment="1">
      <alignment horizontal="center" vertical="center" textRotation="90"/>
    </xf>
    <xf numFmtId="0" fontId="9" fillId="0" borderId="4" xfId="1" applyFont="1" applyBorder="1" applyAlignment="1"/>
    <xf numFmtId="0" fontId="9" fillId="0" borderId="9" xfId="1" applyFont="1" applyBorder="1" applyAlignment="1"/>
    <xf numFmtId="0" fontId="2" fillId="0" borderId="4" xfId="1" applyBorder="1" applyAlignment="1"/>
    <xf numFmtId="0" fontId="2" fillId="0" borderId="9" xfId="1" applyBorder="1" applyAlignment="1"/>
    <xf numFmtId="0" fontId="25" fillId="2" borderId="1" xfId="1" applyFont="1" applyFill="1" applyBorder="1" applyAlignment="1" applyProtection="1">
      <alignment horizontal="center" vertical="center" textRotation="90" wrapText="1"/>
      <protection locked="0"/>
    </xf>
    <xf numFmtId="0" fontId="2" fillId="2" borderId="4" xfId="1" applyFill="1" applyBorder="1" applyAlignment="1" applyProtection="1">
      <alignment wrapText="1"/>
      <protection locked="0"/>
    </xf>
    <xf numFmtId="0" fontId="2" fillId="2" borderId="9" xfId="1" applyFill="1" applyBorder="1" applyAlignment="1" applyProtection="1">
      <alignment wrapText="1"/>
      <protection locked="0"/>
    </xf>
    <xf numFmtId="0" fontId="56" fillId="13" borderId="86" xfId="12" applyFill="1" applyBorder="1"/>
    <xf numFmtId="0" fontId="8" fillId="2" borderId="10" xfId="1" applyFont="1" applyFill="1" applyBorder="1" applyAlignment="1" applyProtection="1">
      <alignment horizontal="left" vertical="center" wrapText="1"/>
    </xf>
    <xf numFmtId="0" fontId="4" fillId="0" borderId="10" xfId="1" applyFont="1" applyBorder="1" applyAlignment="1">
      <alignment vertical="center"/>
    </xf>
    <xf numFmtId="0" fontId="25" fillId="0" borderId="1" xfId="1" applyFont="1" applyBorder="1" applyAlignment="1">
      <alignment horizontal="center" vertical="center" textRotation="90" wrapText="1"/>
    </xf>
    <xf numFmtId="0" fontId="25" fillId="0" borderId="4" xfId="1" applyFont="1" applyBorder="1" applyAlignment="1">
      <alignment horizontal="center" vertical="center" textRotation="90" wrapText="1"/>
    </xf>
    <xf numFmtId="0" fontId="27" fillId="0" borderId="4" xfId="1" applyFont="1" applyBorder="1" applyAlignment="1">
      <alignment horizontal="center" vertical="center" textRotation="90" wrapText="1"/>
    </xf>
    <xf numFmtId="0" fontId="25" fillId="2" borderId="4" xfId="1" applyFont="1" applyFill="1" applyBorder="1" applyAlignment="1" applyProtection="1">
      <alignment horizontal="center" textRotation="90" wrapText="1"/>
      <protection locked="0"/>
    </xf>
    <xf numFmtId="0" fontId="2" fillId="0" borderId="9" xfId="1" applyBorder="1" applyAlignment="1">
      <alignment horizontal="center" textRotation="90" wrapText="1"/>
    </xf>
    <xf numFmtId="0" fontId="27" fillId="2" borderId="1" xfId="1" applyFont="1" applyFill="1" applyBorder="1" applyAlignment="1" applyProtection="1">
      <alignment horizontal="center" vertical="center" textRotation="90" wrapText="1"/>
      <protection locked="0"/>
    </xf>
    <xf numFmtId="0" fontId="2" fillId="0" borderId="4" xfId="1" applyFont="1" applyBorder="1" applyAlignment="1">
      <alignment horizontal="center" vertical="center" wrapText="1"/>
    </xf>
    <xf numFmtId="0" fontId="2" fillId="0" borderId="9" xfId="1" applyFont="1" applyBorder="1" applyAlignment="1">
      <alignment horizontal="center" vertical="center" wrapText="1"/>
    </xf>
    <xf numFmtId="0" fontId="2" fillId="7" borderId="49" xfId="1" applyFont="1" applyFill="1" applyBorder="1" applyAlignment="1">
      <alignment horizontal="left" vertical="center" wrapText="1"/>
    </xf>
    <xf numFmtId="0" fontId="2" fillId="0" borderId="73" xfId="1" applyFont="1" applyFill="1" applyBorder="1" applyAlignment="1">
      <alignment vertical="center" wrapText="1"/>
    </xf>
    <xf numFmtId="0" fontId="2" fillId="0" borderId="46" xfId="1" applyFont="1" applyFill="1" applyBorder="1" applyAlignment="1">
      <alignment vertical="center" wrapText="1"/>
    </xf>
    <xf numFmtId="0" fontId="2" fillId="7" borderId="6" xfId="1" applyFont="1" applyFill="1" applyBorder="1" applyAlignment="1">
      <alignment horizontal="left" vertical="top" wrapText="1"/>
    </xf>
    <xf numFmtId="0" fontId="2" fillId="7" borderId="6" xfId="1" applyFont="1" applyFill="1" applyBorder="1" applyAlignment="1">
      <alignment horizontal="left" vertical="top"/>
    </xf>
    <xf numFmtId="0" fontId="2" fillId="7" borderId="50" xfId="1" applyFont="1" applyFill="1" applyBorder="1" applyAlignment="1">
      <alignment horizontal="left" vertical="top"/>
    </xf>
    <xf numFmtId="0" fontId="2" fillId="0" borderId="6" xfId="1" applyFont="1" applyFill="1" applyBorder="1" applyAlignment="1"/>
    <xf numFmtId="0" fontId="2" fillId="0" borderId="50" xfId="1" applyFont="1" applyFill="1" applyBorder="1" applyAlignment="1"/>
    <xf numFmtId="0" fontId="2" fillId="0" borderId="62" xfId="1" applyFont="1" applyFill="1" applyBorder="1" applyAlignment="1"/>
    <xf numFmtId="0" fontId="2" fillId="0" borderId="63" xfId="1" applyFont="1" applyFill="1" applyBorder="1" applyAlignment="1"/>
    <xf numFmtId="0" fontId="2" fillId="7" borderId="72" xfId="1" applyFont="1" applyFill="1" applyBorder="1" applyAlignment="1">
      <alignment horizontal="left" vertical="center" wrapText="1"/>
    </xf>
    <xf numFmtId="0" fontId="2" fillId="0" borderId="19" xfId="1" applyFont="1" applyFill="1" applyBorder="1" applyAlignment="1">
      <alignment wrapText="1"/>
    </xf>
    <xf numFmtId="0" fontId="2" fillId="0" borderId="37" xfId="1" applyFont="1" applyFill="1" applyBorder="1" applyAlignment="1">
      <alignment wrapText="1"/>
    </xf>
    <xf numFmtId="0" fontId="2" fillId="0" borderId="4" xfId="1" applyFont="1" applyFill="1" applyBorder="1" applyAlignment="1">
      <alignment wrapText="1"/>
    </xf>
    <xf numFmtId="0" fontId="2" fillId="0" borderId="0" xfId="1" applyFont="1" applyFill="1" applyBorder="1" applyAlignment="1">
      <alignment wrapText="1"/>
    </xf>
    <xf numFmtId="0" fontId="2" fillId="0" borderId="38" xfId="1" applyFont="1" applyFill="1" applyBorder="1" applyAlignment="1">
      <alignment wrapText="1"/>
    </xf>
    <xf numFmtId="0" fontId="2" fillId="0" borderId="9" xfId="1" applyFont="1" applyFill="1" applyBorder="1" applyAlignment="1">
      <alignment wrapText="1"/>
    </xf>
    <xf numFmtId="0" fontId="2" fillId="0" borderId="10" xfId="1" applyFont="1" applyFill="1" applyBorder="1" applyAlignment="1">
      <alignment wrapText="1"/>
    </xf>
    <xf numFmtId="0" fontId="2" fillId="0" borderId="66" xfId="1" applyFont="1" applyFill="1" applyBorder="1" applyAlignment="1">
      <alignment wrapText="1"/>
    </xf>
    <xf numFmtId="0" fontId="27" fillId="7" borderId="68" xfId="1" applyFont="1" applyFill="1" applyBorder="1" applyAlignment="1">
      <alignment horizontal="center" vertical="center" wrapText="1"/>
    </xf>
    <xf numFmtId="0" fontId="27" fillId="7" borderId="55" xfId="1" applyFont="1" applyFill="1" applyBorder="1" applyAlignment="1">
      <alignment horizontal="center" vertical="center" wrapText="1"/>
    </xf>
    <xf numFmtId="0" fontId="27" fillId="7" borderId="57" xfId="1" applyFont="1" applyFill="1" applyBorder="1" applyAlignment="1">
      <alignment horizontal="center" vertical="center" wrapText="1"/>
    </xf>
    <xf numFmtId="2" fontId="2" fillId="8" borderId="0" xfId="1" applyNumberFormat="1" applyFont="1" applyFill="1" applyBorder="1" applyAlignment="1">
      <alignment horizontal="center" vertical="center"/>
    </xf>
    <xf numFmtId="0" fontId="27" fillId="11" borderId="0" xfId="1" quotePrefix="1" applyFont="1" applyFill="1" applyBorder="1" applyAlignment="1">
      <alignment horizontal="center" vertical="center" wrapText="1"/>
    </xf>
    <xf numFmtId="0" fontId="41" fillId="9" borderId="70" xfId="1" applyFont="1" applyFill="1" applyBorder="1" applyAlignment="1">
      <alignment horizontal="center" vertical="center"/>
    </xf>
    <xf numFmtId="0" fontId="41" fillId="9" borderId="71" xfId="1" applyFont="1" applyFill="1" applyBorder="1" applyAlignment="1">
      <alignment horizontal="center" vertical="center"/>
    </xf>
    <xf numFmtId="0" fontId="41" fillId="9" borderId="45" xfId="1" applyFont="1" applyFill="1" applyBorder="1" applyAlignment="1">
      <alignment horizontal="center" vertical="center"/>
    </xf>
    <xf numFmtId="0" fontId="2" fillId="0" borderId="73" xfId="1" applyFont="1" applyFill="1" applyBorder="1" applyAlignment="1">
      <alignment vertical="center"/>
    </xf>
    <xf numFmtId="0" fontId="2" fillId="0" borderId="46" xfId="1" applyFont="1" applyFill="1" applyBorder="1" applyAlignment="1">
      <alignment vertical="center"/>
    </xf>
    <xf numFmtId="0" fontId="2" fillId="7" borderId="74" xfId="1" applyFont="1" applyFill="1" applyBorder="1" applyAlignment="1">
      <alignment horizontal="left" vertical="center" wrapText="1"/>
    </xf>
    <xf numFmtId="0" fontId="2" fillId="0" borderId="73" xfId="1" applyFont="1" applyFill="1" applyBorder="1" applyAlignment="1"/>
    <xf numFmtId="0" fontId="2" fillId="0" borderId="85" xfId="1" applyFont="1" applyFill="1" applyBorder="1" applyAlignment="1"/>
    <xf numFmtId="0" fontId="27" fillId="7" borderId="69" xfId="1" applyFont="1" applyFill="1" applyBorder="1" applyAlignment="1">
      <alignment horizontal="center" vertical="center" wrapText="1"/>
    </xf>
    <xf numFmtId="0" fontId="27" fillId="7" borderId="71" xfId="1" applyFont="1" applyFill="1" applyBorder="1" applyAlignment="1">
      <alignment horizontal="center" vertical="center" wrapText="1"/>
    </xf>
    <xf numFmtId="0" fontId="27" fillId="7" borderId="44" xfId="1" applyFont="1" applyFill="1" applyBorder="1" applyAlignment="1">
      <alignment horizontal="center" vertical="center" wrapText="1"/>
    </xf>
    <xf numFmtId="0" fontId="27" fillId="7" borderId="7" xfId="1" applyFont="1" applyFill="1" applyBorder="1" applyAlignment="1">
      <alignment horizontal="center" vertical="center" wrapText="1"/>
    </xf>
    <xf numFmtId="0" fontId="27" fillId="12" borderId="69" xfId="1" applyFont="1" applyFill="1" applyBorder="1" applyAlignment="1">
      <alignment horizontal="center" vertical="center" wrapText="1"/>
    </xf>
    <xf numFmtId="0" fontId="27" fillId="12" borderId="71" xfId="1" applyFont="1" applyFill="1" applyBorder="1" applyAlignment="1">
      <alignment horizontal="center" vertical="center" wrapText="1"/>
    </xf>
    <xf numFmtId="0" fontId="27" fillId="12" borderId="44" xfId="1" applyFont="1" applyFill="1" applyBorder="1" applyAlignment="1">
      <alignment horizontal="center" vertical="center" wrapText="1"/>
    </xf>
    <xf numFmtId="0" fontId="27" fillId="12" borderId="29" xfId="1" applyFont="1" applyFill="1" applyBorder="1" applyAlignment="1">
      <alignment horizontal="center" vertical="center" wrapText="1"/>
    </xf>
    <xf numFmtId="0" fontId="27" fillId="12" borderId="7" xfId="1" applyFont="1" applyFill="1" applyBorder="1" applyAlignment="1">
      <alignment horizontal="center" vertical="center" wrapText="1"/>
    </xf>
    <xf numFmtId="0" fontId="27" fillId="12" borderId="47" xfId="1" applyFont="1" applyFill="1" applyBorder="1" applyAlignment="1">
      <alignment horizontal="center" vertical="center" wrapText="1"/>
    </xf>
    <xf numFmtId="0" fontId="44" fillId="7" borderId="80" xfId="1" applyFont="1" applyFill="1" applyBorder="1" applyAlignment="1">
      <alignment horizontal="center" vertical="center" wrapText="1"/>
    </xf>
    <xf numFmtId="0" fontId="44" fillId="7" borderId="55" xfId="1" applyFont="1" applyFill="1" applyBorder="1" applyAlignment="1">
      <alignment horizontal="center" vertical="center" wrapText="1"/>
    </xf>
    <xf numFmtId="0" fontId="44" fillId="7" borderId="54" xfId="1" applyFont="1" applyFill="1" applyBorder="1" applyAlignment="1">
      <alignment horizontal="center" vertical="center" wrapText="1"/>
    </xf>
    <xf numFmtId="0" fontId="48" fillId="7" borderId="80" xfId="1" applyFont="1" applyFill="1" applyBorder="1" applyAlignment="1">
      <alignment horizontal="center" vertical="center" wrapText="1"/>
    </xf>
    <xf numFmtId="0" fontId="48" fillId="7" borderId="57" xfId="1" applyFont="1" applyFill="1" applyBorder="1" applyAlignment="1">
      <alignment horizontal="center" vertical="center" wrapText="1"/>
    </xf>
    <xf numFmtId="0" fontId="44" fillId="7" borderId="69" xfId="1" applyFont="1" applyFill="1" applyBorder="1" applyAlignment="1">
      <alignment horizontal="center" vertical="center" wrapText="1"/>
    </xf>
    <xf numFmtId="0" fontId="44" fillId="7" borderId="45" xfId="1" applyFont="1" applyFill="1" applyBorder="1" applyAlignment="1">
      <alignment horizontal="center" vertical="center" wrapText="1"/>
    </xf>
    <xf numFmtId="0" fontId="27" fillId="12" borderId="41" xfId="1" applyFont="1" applyFill="1" applyBorder="1" applyAlignment="1">
      <alignment horizontal="center" vertical="center" wrapText="1"/>
    </xf>
    <xf numFmtId="0" fontId="27" fillId="12" borderId="41" xfId="1" applyFont="1" applyFill="1" applyBorder="1" applyAlignment="1">
      <alignment horizontal="center" vertical="center"/>
    </xf>
    <xf numFmtId="0" fontId="27" fillId="7" borderId="41" xfId="1" applyFont="1" applyFill="1" applyBorder="1" applyAlignment="1">
      <alignment horizontal="center" vertical="center" wrapText="1"/>
    </xf>
    <xf numFmtId="0" fontId="27" fillId="7" borderId="41" xfId="1" applyFont="1" applyFill="1" applyBorder="1" applyAlignment="1">
      <alignment horizontal="center" vertical="center"/>
    </xf>
    <xf numFmtId="0" fontId="27" fillId="7" borderId="70" xfId="1" applyFont="1" applyFill="1" applyBorder="1" applyAlignment="1">
      <alignment horizontal="center" vertical="center" wrapText="1"/>
    </xf>
    <xf numFmtId="0" fontId="27" fillId="7" borderId="0" xfId="1" applyFont="1" applyFill="1" applyBorder="1" applyAlignment="1">
      <alignment horizontal="left" vertical="center"/>
    </xf>
    <xf numFmtId="0" fontId="8" fillId="7" borderId="82" xfId="1" applyFont="1" applyFill="1" applyBorder="1" applyAlignment="1">
      <alignment horizontal="center" vertical="center"/>
    </xf>
    <xf numFmtId="0" fontId="27" fillId="7" borderId="83" xfId="1" applyFont="1" applyFill="1" applyBorder="1" applyAlignment="1">
      <alignment horizontal="center" vertical="center"/>
    </xf>
    <xf numFmtId="0" fontId="27" fillId="7" borderId="84" xfId="1" applyFont="1" applyFill="1" applyBorder="1" applyAlignment="1">
      <alignment horizontal="center" vertical="center"/>
    </xf>
    <xf numFmtId="0" fontId="44" fillId="7" borderId="82" xfId="1" applyFont="1" applyFill="1" applyBorder="1" applyAlignment="1">
      <alignment horizontal="center" vertical="center"/>
    </xf>
    <xf numFmtId="0" fontId="44" fillId="7" borderId="83" xfId="1" applyFont="1" applyFill="1" applyBorder="1" applyAlignment="1">
      <alignment horizontal="center" vertical="center"/>
    </xf>
    <xf numFmtId="0" fontId="44" fillId="7" borderId="84" xfId="1" applyFont="1" applyFill="1" applyBorder="1" applyAlignment="1">
      <alignment horizontal="center" vertical="center"/>
    </xf>
    <xf numFmtId="0" fontId="44" fillId="12" borderId="82" xfId="1" applyFont="1" applyFill="1" applyBorder="1" applyAlignment="1">
      <alignment horizontal="center" vertical="center"/>
    </xf>
    <xf numFmtId="0" fontId="44" fillId="12" borderId="84" xfId="1" applyFont="1" applyFill="1" applyBorder="1" applyAlignment="1">
      <alignment horizontal="center" vertical="center"/>
    </xf>
  </cellXfs>
  <cellStyles count="18">
    <cellStyle name="Hyperlink" xfId="2" builtinId="8"/>
    <cellStyle name="Hyperlink 2" xfId="9"/>
    <cellStyle name="Normal" xfId="0" builtinId="0"/>
    <cellStyle name="Normal 2" xfId="1"/>
    <cellStyle name="Normal 2 2" xfId="3"/>
    <cellStyle name="Normal 2 2 15" xfId="14"/>
    <cellStyle name="Normal 2 2 2" xfId="11"/>
    <cellStyle name="Normal 2 2_5. Feasible Options" xfId="13"/>
    <cellStyle name="Normal 3" xfId="4"/>
    <cellStyle name="Normal 3 2" xfId="10"/>
    <cellStyle name="Normal 3 2 2" xfId="15"/>
    <cellStyle name="Normal 3 2 3" xfId="17"/>
    <cellStyle name="Normal 4" xfId="5"/>
    <cellStyle name="Normal 5" xfId="6"/>
    <cellStyle name="Normal 6" xfId="7"/>
    <cellStyle name="Normal 7" xfId="12"/>
    <cellStyle name="Normal 8" xfId="16"/>
    <cellStyle name="Percent 2" xfId="8"/>
  </cellStyles>
  <dxfs count="46">
    <dxf>
      <fill>
        <patternFill>
          <bgColor rgb="FFA5A5A5"/>
        </patternFill>
      </fill>
    </dxf>
    <dxf>
      <fill>
        <patternFill>
          <bgColor rgb="FFA5A5A5"/>
        </patternFill>
      </fill>
    </dxf>
    <dxf>
      <fill>
        <patternFill>
          <bgColor rgb="FFA5A5A5"/>
        </patternFill>
      </fill>
    </dxf>
    <dxf>
      <fill>
        <patternFill>
          <bgColor rgb="FF70AD47"/>
        </patternFill>
      </fill>
    </dxf>
    <dxf>
      <fill>
        <patternFill>
          <bgColor rgb="FFA5A5A5"/>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n-GB"/>
              <a:t>Baseline Water Supply-Demand Balance and Components of Demand</a:t>
            </a:r>
          </a:p>
        </c:rich>
      </c:tx>
      <c:layout>
        <c:manualLayout>
          <c:xMode val="edge"/>
          <c:yMode val="edge"/>
          <c:x val="0.20958094702002655"/>
          <c:y val="2.9013693730272669E-2"/>
        </c:manualLayout>
      </c:layout>
      <c:overlay val="0"/>
      <c:spPr>
        <a:noFill/>
        <a:ln w="25400">
          <a:noFill/>
        </a:ln>
      </c:spPr>
    </c:title>
    <c:autoTitleDeleted val="0"/>
    <c:plotArea>
      <c:layout>
        <c:manualLayout>
          <c:layoutTarget val="inner"/>
          <c:xMode val="edge"/>
          <c:yMode val="edge"/>
          <c:x val="8.5343266856694813E-2"/>
          <c:y val="0.10444884139344435"/>
          <c:w val="0.89146608097046665"/>
          <c:h val="0.57482108106981478"/>
        </c:manualLayout>
      </c:layout>
      <c:areaChart>
        <c:grouping val="stacked"/>
        <c:varyColors val="0"/>
        <c:ser>
          <c:idx val="6"/>
          <c:order val="0"/>
          <c:tx>
            <c:v>Measured household consumption</c:v>
          </c:tx>
          <c:spPr>
            <a:ln w="25400">
              <a:noFill/>
            </a:ln>
          </c:spP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summary'!$H$10:$AF$10</c:f>
              <c:numCache>
                <c:formatCode>0.00</c:formatCode>
                <c:ptCount val="25"/>
                <c:pt idx="0">
                  <c:v>280.92453646024029</c:v>
                </c:pt>
                <c:pt idx="1">
                  <c:v>290.96084695115326</c:v>
                </c:pt>
                <c:pt idx="2">
                  <c:v>300.72094917089498</c:v>
                </c:pt>
                <c:pt idx="3">
                  <c:v>310.17110288111076</c:v>
                </c:pt>
                <c:pt idx="4">
                  <c:v>319.58053494448836</c:v>
                </c:pt>
                <c:pt idx="5">
                  <c:v>328.73448122355171</c:v>
                </c:pt>
                <c:pt idx="6">
                  <c:v>337.86769198660983</c:v>
                </c:pt>
                <c:pt idx="7">
                  <c:v>346.85387970796239</c:v>
                </c:pt>
                <c:pt idx="8">
                  <c:v>355.86325226189524</c:v>
                </c:pt>
                <c:pt idx="9">
                  <c:v>364.60795586422557</c:v>
                </c:pt>
                <c:pt idx="10">
                  <c:v>372.0926202666675</c:v>
                </c:pt>
                <c:pt idx="11">
                  <c:v>379.70128792050104</c:v>
                </c:pt>
                <c:pt idx="12">
                  <c:v>387.19760187279712</c:v>
                </c:pt>
                <c:pt idx="13">
                  <c:v>394.56525808647922</c:v>
                </c:pt>
                <c:pt idx="14">
                  <c:v>401.82493901636047</c:v>
                </c:pt>
                <c:pt idx="15">
                  <c:v>409.36554314285581</c:v>
                </c:pt>
                <c:pt idx="16">
                  <c:v>416.89178493818065</c:v>
                </c:pt>
                <c:pt idx="17">
                  <c:v>424.31024750672572</c:v>
                </c:pt>
                <c:pt idx="18">
                  <c:v>431.59263220416426</c:v>
                </c:pt>
                <c:pt idx="19">
                  <c:v>438.8398488781844</c:v>
                </c:pt>
                <c:pt idx="20">
                  <c:v>446.00275470022865</c:v>
                </c:pt>
                <c:pt idx="21">
                  <c:v>453.0834844689378</c:v>
                </c:pt>
                <c:pt idx="22">
                  <c:v>460.13100527075829</c:v>
                </c:pt>
                <c:pt idx="23">
                  <c:v>467.10061119591637</c:v>
                </c:pt>
                <c:pt idx="24">
                  <c:v>474.51474585648174</c:v>
                </c:pt>
              </c:numCache>
            </c:numRef>
          </c:val>
          <c:extLst xmlns:c16r2="http://schemas.microsoft.com/office/drawing/2015/06/chart">
            <c:ext xmlns:c16="http://schemas.microsoft.com/office/drawing/2014/chart" uri="{C3380CC4-5D6E-409C-BE32-E72D297353CC}">
              <c16:uniqueId val="{00000000-A489-4B6A-8A43-0AE688DD868B}"/>
            </c:ext>
          </c:extLst>
        </c:ser>
        <c:ser>
          <c:idx val="0"/>
          <c:order val="1"/>
          <c:tx>
            <c:v>Unmeasured household consumption</c:v>
          </c:tx>
          <c:spPr>
            <a:ln w="25400">
              <a:noFill/>
            </a:ln>
          </c:spP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summary'!$H$8:$AF$8</c:f>
              <c:numCache>
                <c:formatCode>0.00</c:formatCode>
                <c:ptCount val="25"/>
                <c:pt idx="0">
                  <c:v>393.4307316401792</c:v>
                </c:pt>
                <c:pt idx="1">
                  <c:v>385.15759418978519</c:v>
                </c:pt>
                <c:pt idx="2">
                  <c:v>377.36814856782519</c:v>
                </c:pt>
                <c:pt idx="3">
                  <c:v>369.88794650198764</c:v>
                </c:pt>
                <c:pt idx="4">
                  <c:v>362.62468719805668</c:v>
                </c:pt>
                <c:pt idx="5">
                  <c:v>355.70433865376947</c:v>
                </c:pt>
                <c:pt idx="6">
                  <c:v>348.9891028179515</c:v>
                </c:pt>
                <c:pt idx="7">
                  <c:v>342.47649239828962</c:v>
                </c:pt>
                <c:pt idx="8">
                  <c:v>336.10827065728552</c:v>
                </c:pt>
                <c:pt idx="9">
                  <c:v>329.97308296449182</c:v>
                </c:pt>
                <c:pt idx="10">
                  <c:v>323.69483172649831</c:v>
                </c:pt>
                <c:pt idx="11">
                  <c:v>317.375859088901</c:v>
                </c:pt>
                <c:pt idx="12">
                  <c:v>311.19529891790381</c:v>
                </c:pt>
                <c:pt idx="13">
                  <c:v>305.13826484368917</c:v>
                </c:pt>
                <c:pt idx="14">
                  <c:v>299.20633115531672</c:v>
                </c:pt>
                <c:pt idx="15">
                  <c:v>293.60075459375446</c:v>
                </c:pt>
                <c:pt idx="16">
                  <c:v>288.14809124862171</c:v>
                </c:pt>
                <c:pt idx="17">
                  <c:v>282.79571352649924</c:v>
                </c:pt>
                <c:pt idx="18">
                  <c:v>277.52741680797766</c:v>
                </c:pt>
                <c:pt idx="19">
                  <c:v>272.38848329384581</c:v>
                </c:pt>
                <c:pt idx="20">
                  <c:v>267.35111557253725</c:v>
                </c:pt>
                <c:pt idx="21">
                  <c:v>262.41279640527614</c:v>
                </c:pt>
                <c:pt idx="22">
                  <c:v>257.58992644602591</c:v>
                </c:pt>
                <c:pt idx="23">
                  <c:v>252.86072646367148</c:v>
                </c:pt>
                <c:pt idx="24">
                  <c:v>247.80362336026946</c:v>
                </c:pt>
              </c:numCache>
            </c:numRef>
          </c:val>
          <c:extLst xmlns:c16r2="http://schemas.microsoft.com/office/drawing/2015/06/chart">
            <c:ext xmlns:c16="http://schemas.microsoft.com/office/drawing/2014/chart" uri="{C3380CC4-5D6E-409C-BE32-E72D297353CC}">
              <c16:uniqueId val="{00000001-A489-4B6A-8A43-0AE688DD868B}"/>
            </c:ext>
          </c:extLst>
        </c:ser>
        <c:ser>
          <c:idx val="1"/>
          <c:order val="2"/>
          <c:tx>
            <c:v>Non-household consumption</c:v>
          </c:tx>
          <c:spPr>
            <a:ln w="25400">
              <a:noFill/>
            </a:ln>
          </c:spP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summary'!$H$12:$AF$12</c:f>
              <c:numCache>
                <c:formatCode>0.00</c:formatCode>
                <c:ptCount val="25"/>
                <c:pt idx="0">
                  <c:v>237.32058893765478</c:v>
                </c:pt>
                <c:pt idx="1">
                  <c:v>238.5211876346537</c:v>
                </c:pt>
                <c:pt idx="2">
                  <c:v>239.26930166927204</c:v>
                </c:pt>
                <c:pt idx="3">
                  <c:v>239.98026443356483</c:v>
                </c:pt>
                <c:pt idx="4">
                  <c:v>239.85714194616898</c:v>
                </c:pt>
                <c:pt idx="5">
                  <c:v>240.74615126103885</c:v>
                </c:pt>
                <c:pt idx="6">
                  <c:v>240.94013161498376</c:v>
                </c:pt>
                <c:pt idx="7">
                  <c:v>241.13089248563418</c:v>
                </c:pt>
                <c:pt idx="8">
                  <c:v>240.6734628963541</c:v>
                </c:pt>
                <c:pt idx="9">
                  <c:v>241.49795139561854</c:v>
                </c:pt>
                <c:pt idx="10">
                  <c:v>241.72855696270099</c:v>
                </c:pt>
                <c:pt idx="11">
                  <c:v>241.97493194592988</c:v>
                </c:pt>
                <c:pt idx="12">
                  <c:v>241.55215721708339</c:v>
                </c:pt>
                <c:pt idx="13">
                  <c:v>242.38690631908335</c:v>
                </c:pt>
                <c:pt idx="14">
                  <c:v>242.54674229343152</c:v>
                </c:pt>
                <c:pt idx="15">
                  <c:v>242.70318772331561</c:v>
                </c:pt>
                <c:pt idx="16">
                  <c:v>242.19710667679291</c:v>
                </c:pt>
                <c:pt idx="17">
                  <c:v>243.02864622854725</c:v>
                </c:pt>
                <c:pt idx="18">
                  <c:v>243.2274168869663</c:v>
                </c:pt>
                <c:pt idx="19">
                  <c:v>243.43544665096712</c:v>
                </c:pt>
                <c:pt idx="20">
                  <c:v>242.99916191206972</c:v>
                </c:pt>
                <c:pt idx="21">
                  <c:v>243.88098204208279</c:v>
                </c:pt>
                <c:pt idx="22">
                  <c:v>244.1186436235383</c:v>
                </c:pt>
                <c:pt idx="23">
                  <c:v>244.36364330165742</c:v>
                </c:pt>
                <c:pt idx="24">
                  <c:v>243.96056709717871</c:v>
                </c:pt>
              </c:numCache>
            </c:numRef>
          </c:val>
          <c:extLst xmlns:c16r2="http://schemas.microsoft.com/office/drawing/2015/06/chart">
            <c:ext xmlns:c16="http://schemas.microsoft.com/office/drawing/2014/chart" uri="{C3380CC4-5D6E-409C-BE32-E72D297353CC}">
              <c16:uniqueId val="{00000002-A489-4B6A-8A43-0AE688DD868B}"/>
            </c:ext>
          </c:extLst>
        </c:ser>
        <c:ser>
          <c:idx val="2"/>
          <c:order val="3"/>
          <c:tx>
            <c:v>Total leakage</c:v>
          </c:tx>
          <c:spPr>
            <a:ln w="25400">
              <a:noFill/>
            </a:ln>
          </c:spP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summary'!$H$14:$AF$14</c:f>
              <c:numCache>
                <c:formatCode>0.00</c:formatCode>
                <c:ptCount val="25"/>
                <c:pt idx="0">
                  <c:v>272.13</c:v>
                </c:pt>
                <c:pt idx="1">
                  <c:v>272.13</c:v>
                </c:pt>
                <c:pt idx="2">
                  <c:v>272.13</c:v>
                </c:pt>
                <c:pt idx="3">
                  <c:v>272.13</c:v>
                </c:pt>
                <c:pt idx="4">
                  <c:v>272.13</c:v>
                </c:pt>
                <c:pt idx="5">
                  <c:v>272.13</c:v>
                </c:pt>
                <c:pt idx="6">
                  <c:v>272.13</c:v>
                </c:pt>
                <c:pt idx="7">
                  <c:v>272.13</c:v>
                </c:pt>
                <c:pt idx="8">
                  <c:v>272.13</c:v>
                </c:pt>
                <c:pt idx="9">
                  <c:v>272.13</c:v>
                </c:pt>
                <c:pt idx="10">
                  <c:v>272.13</c:v>
                </c:pt>
                <c:pt idx="11">
                  <c:v>272.13</c:v>
                </c:pt>
                <c:pt idx="12">
                  <c:v>272.13</c:v>
                </c:pt>
                <c:pt idx="13">
                  <c:v>272.13</c:v>
                </c:pt>
                <c:pt idx="14">
                  <c:v>272.13</c:v>
                </c:pt>
                <c:pt idx="15">
                  <c:v>272.13</c:v>
                </c:pt>
                <c:pt idx="16">
                  <c:v>272.13</c:v>
                </c:pt>
                <c:pt idx="17">
                  <c:v>272.13</c:v>
                </c:pt>
                <c:pt idx="18">
                  <c:v>272.13</c:v>
                </c:pt>
                <c:pt idx="19">
                  <c:v>272.13</c:v>
                </c:pt>
                <c:pt idx="20">
                  <c:v>272.13</c:v>
                </c:pt>
                <c:pt idx="21">
                  <c:v>272.13</c:v>
                </c:pt>
                <c:pt idx="22">
                  <c:v>272.13</c:v>
                </c:pt>
                <c:pt idx="23">
                  <c:v>272.13</c:v>
                </c:pt>
                <c:pt idx="24">
                  <c:v>272.13</c:v>
                </c:pt>
              </c:numCache>
            </c:numRef>
          </c:val>
          <c:extLst xmlns:c16r2="http://schemas.microsoft.com/office/drawing/2015/06/chart">
            <c:ext xmlns:c16="http://schemas.microsoft.com/office/drawing/2014/chart" uri="{C3380CC4-5D6E-409C-BE32-E72D297353CC}">
              <c16:uniqueId val="{00000003-A489-4B6A-8A43-0AE688DD868B}"/>
            </c:ext>
          </c:extLst>
        </c:ser>
        <c:ser>
          <c:idx val="3"/>
          <c:order val="4"/>
          <c:tx>
            <c:v>Other components of demand</c:v>
          </c:tx>
          <c:spPr>
            <a:ln w="25400">
              <a:noFill/>
            </a:ln>
          </c:spP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summary'!$H$16:$AF$16</c:f>
              <c:numCache>
                <c:formatCode>0.00</c:formatCode>
                <c:ptCount val="25"/>
                <c:pt idx="0">
                  <c:v>35.058718321273204</c:v>
                </c:pt>
                <c:pt idx="1">
                  <c:v>35.058718321273204</c:v>
                </c:pt>
                <c:pt idx="2">
                  <c:v>35.058718321273432</c:v>
                </c:pt>
                <c:pt idx="3">
                  <c:v>35.058718321273432</c:v>
                </c:pt>
                <c:pt idx="4">
                  <c:v>35.058718321273204</c:v>
                </c:pt>
                <c:pt idx="5">
                  <c:v>35.058718321273545</c:v>
                </c:pt>
                <c:pt idx="6">
                  <c:v>35.058718321273432</c:v>
                </c:pt>
                <c:pt idx="7">
                  <c:v>35.058718321273432</c:v>
                </c:pt>
                <c:pt idx="8">
                  <c:v>35.058718321273318</c:v>
                </c:pt>
                <c:pt idx="9">
                  <c:v>35.058718321273432</c:v>
                </c:pt>
                <c:pt idx="10">
                  <c:v>35.058718321273659</c:v>
                </c:pt>
                <c:pt idx="11">
                  <c:v>35.058718321273432</c:v>
                </c:pt>
                <c:pt idx="12">
                  <c:v>35.058718321273432</c:v>
                </c:pt>
                <c:pt idx="13">
                  <c:v>35.058718321273545</c:v>
                </c:pt>
                <c:pt idx="14">
                  <c:v>35.058718321273432</c:v>
                </c:pt>
                <c:pt idx="15">
                  <c:v>35.058718321273659</c:v>
                </c:pt>
                <c:pt idx="16">
                  <c:v>35.058718321273432</c:v>
                </c:pt>
                <c:pt idx="17">
                  <c:v>35.058718321273659</c:v>
                </c:pt>
                <c:pt idx="18">
                  <c:v>35.058718321273204</c:v>
                </c:pt>
                <c:pt idx="19">
                  <c:v>35.058718321273432</c:v>
                </c:pt>
                <c:pt idx="20">
                  <c:v>35.058718321273659</c:v>
                </c:pt>
                <c:pt idx="21">
                  <c:v>35.058718321273432</c:v>
                </c:pt>
                <c:pt idx="22">
                  <c:v>35.058718321273432</c:v>
                </c:pt>
                <c:pt idx="23">
                  <c:v>35.058718321273432</c:v>
                </c:pt>
                <c:pt idx="24">
                  <c:v>35.058718321273432</c:v>
                </c:pt>
              </c:numCache>
            </c:numRef>
          </c:val>
          <c:extLst xmlns:c16r2="http://schemas.microsoft.com/office/drawing/2015/06/chart">
            <c:ext xmlns:c16="http://schemas.microsoft.com/office/drawing/2014/chart" uri="{C3380CC4-5D6E-409C-BE32-E72D297353CC}">
              <c16:uniqueId val="{00000004-A489-4B6A-8A43-0AE688DD868B}"/>
            </c:ext>
          </c:extLst>
        </c:ser>
        <c:dLbls>
          <c:showLegendKey val="0"/>
          <c:showVal val="0"/>
          <c:showCatName val="0"/>
          <c:showSerName val="0"/>
          <c:showPercent val="0"/>
          <c:showBubbleSize val="0"/>
        </c:dLbls>
        <c:axId val="153419408"/>
        <c:axId val="153416664"/>
      </c:areaChart>
      <c:lineChart>
        <c:grouping val="standard"/>
        <c:varyColors val="0"/>
        <c:ser>
          <c:idx val="4"/>
          <c:order val="5"/>
          <c:tx>
            <c:v>Total water available for use</c:v>
          </c:tx>
          <c:marker>
            <c:symbol val="none"/>
          </c:marke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summary'!$H$5:$AF$5</c:f>
              <c:numCache>
                <c:formatCode>0.00</c:formatCode>
                <c:ptCount val="25"/>
                <c:pt idx="0">
                  <c:v>1302.6566166397761</c:v>
                </c:pt>
                <c:pt idx="1">
                  <c:v>1300.6566166397761</c:v>
                </c:pt>
                <c:pt idx="2">
                  <c:v>1298.6566166397761</c:v>
                </c:pt>
                <c:pt idx="3">
                  <c:v>1296.6566166397761</c:v>
                </c:pt>
                <c:pt idx="4">
                  <c:v>1294.6566166397761</c:v>
                </c:pt>
                <c:pt idx="5">
                  <c:v>1287.6566166397761</c:v>
                </c:pt>
                <c:pt idx="6">
                  <c:v>1285.6566166397761</c:v>
                </c:pt>
                <c:pt idx="7">
                  <c:v>1283.6566166397761</c:v>
                </c:pt>
                <c:pt idx="8">
                  <c:v>1281.6566166397761</c:v>
                </c:pt>
                <c:pt idx="9">
                  <c:v>1279.6566166397761</c:v>
                </c:pt>
                <c:pt idx="10">
                  <c:v>1193.1566166397761</c:v>
                </c:pt>
                <c:pt idx="11">
                  <c:v>1192.6566166397761</c:v>
                </c:pt>
                <c:pt idx="12">
                  <c:v>1192.1566166397761</c:v>
                </c:pt>
                <c:pt idx="13">
                  <c:v>1191.6566166397761</c:v>
                </c:pt>
                <c:pt idx="14">
                  <c:v>1191.1566166397761</c:v>
                </c:pt>
                <c:pt idx="15">
                  <c:v>1185.6566166397761</c:v>
                </c:pt>
                <c:pt idx="16">
                  <c:v>1185.1566166397761</c:v>
                </c:pt>
                <c:pt idx="17">
                  <c:v>1184.6566166397761</c:v>
                </c:pt>
                <c:pt idx="18">
                  <c:v>1184.1566166397761</c:v>
                </c:pt>
                <c:pt idx="19">
                  <c:v>1183.6566166397761</c:v>
                </c:pt>
                <c:pt idx="20">
                  <c:v>1183.1566166397761</c:v>
                </c:pt>
                <c:pt idx="21">
                  <c:v>1182.6566166397761</c:v>
                </c:pt>
                <c:pt idx="22">
                  <c:v>1182.1566166397761</c:v>
                </c:pt>
                <c:pt idx="23">
                  <c:v>1181.6566166397761</c:v>
                </c:pt>
                <c:pt idx="24">
                  <c:v>1181.1566166397761</c:v>
                </c:pt>
              </c:numCache>
            </c:numRef>
          </c:val>
          <c:smooth val="0"/>
          <c:extLst xmlns:c16r2="http://schemas.microsoft.com/office/drawing/2015/06/chart">
            <c:ext xmlns:c16="http://schemas.microsoft.com/office/drawing/2014/chart" uri="{C3380CC4-5D6E-409C-BE32-E72D297353CC}">
              <c16:uniqueId val="{00000005-A489-4B6A-8A43-0AE688DD868B}"/>
            </c:ext>
          </c:extLst>
        </c:ser>
        <c:ser>
          <c:idx val="5"/>
          <c:order val="6"/>
          <c:tx>
            <c:v>Total demand + target headroom (baseline)</c:v>
          </c:tx>
          <c:marker>
            <c:symbol val="none"/>
          </c:marke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summary'!$H$18:$AF$18</c:f>
              <c:numCache>
                <c:formatCode>0.00</c:formatCode>
                <c:ptCount val="25"/>
                <c:pt idx="0">
                  <c:v>1296.3015862494283</c:v>
                </c:pt>
                <c:pt idx="1">
                  <c:v>1316.8989099101514</c:v>
                </c:pt>
                <c:pt idx="2">
                  <c:v>1336.8536075497877</c:v>
                </c:pt>
                <c:pt idx="3">
                  <c:v>1358.4917375389298</c:v>
                </c:pt>
                <c:pt idx="4">
                  <c:v>1377.7668315251562</c:v>
                </c:pt>
                <c:pt idx="5">
                  <c:v>1377.4404476071577</c:v>
                </c:pt>
                <c:pt idx="6">
                  <c:v>1394.6929945236511</c:v>
                </c:pt>
                <c:pt idx="7">
                  <c:v>1421.7593649201172</c:v>
                </c:pt>
                <c:pt idx="8">
                  <c:v>1437.1757856010704</c:v>
                </c:pt>
                <c:pt idx="9">
                  <c:v>1457.580940439901</c:v>
                </c:pt>
                <c:pt idx="10">
                  <c:v>1425.5398792174794</c:v>
                </c:pt>
                <c:pt idx="11">
                  <c:v>1426.2865614724669</c:v>
                </c:pt>
                <c:pt idx="12">
                  <c:v>1431.0851960675009</c:v>
                </c:pt>
                <c:pt idx="13">
                  <c:v>1435.7844479350679</c:v>
                </c:pt>
                <c:pt idx="14">
                  <c:v>1442.2091622703308</c:v>
                </c:pt>
                <c:pt idx="15">
                  <c:v>1409.2123493816325</c:v>
                </c:pt>
                <c:pt idx="16">
                  <c:v>1411.8750030597894</c:v>
                </c:pt>
                <c:pt idx="17">
                  <c:v>1419.6942583236321</c:v>
                </c:pt>
                <c:pt idx="18">
                  <c:v>1420.4868570378992</c:v>
                </c:pt>
                <c:pt idx="19">
                  <c:v>1428.1597626930134</c:v>
                </c:pt>
                <c:pt idx="20">
                  <c:v>1397.2907069637981</c:v>
                </c:pt>
                <c:pt idx="21">
                  <c:v>1400.0237588825012</c:v>
                </c:pt>
                <c:pt idx="22">
                  <c:v>1405.4359022976801</c:v>
                </c:pt>
                <c:pt idx="23">
                  <c:v>1411.1463417012387</c:v>
                </c:pt>
                <c:pt idx="24">
                  <c:v>1416.2079740117163</c:v>
                </c:pt>
              </c:numCache>
            </c:numRef>
          </c:val>
          <c:smooth val="0"/>
          <c:extLst xmlns:c16r2="http://schemas.microsoft.com/office/drawing/2015/06/chart">
            <c:ext xmlns:c16="http://schemas.microsoft.com/office/drawing/2014/chart" uri="{C3380CC4-5D6E-409C-BE32-E72D297353CC}">
              <c16:uniqueId val="{00000006-A489-4B6A-8A43-0AE688DD868B}"/>
            </c:ext>
          </c:extLst>
        </c:ser>
        <c:dLbls>
          <c:showLegendKey val="0"/>
          <c:showVal val="0"/>
          <c:showCatName val="0"/>
          <c:showSerName val="0"/>
          <c:showPercent val="0"/>
          <c:showBubbleSize val="0"/>
        </c:dLbls>
        <c:marker val="1"/>
        <c:smooth val="0"/>
        <c:axId val="153419408"/>
        <c:axId val="153416664"/>
      </c:lineChart>
      <c:catAx>
        <c:axId val="15341940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53416664"/>
        <c:crosses val="autoZero"/>
        <c:auto val="1"/>
        <c:lblAlgn val="ctr"/>
        <c:lblOffset val="100"/>
        <c:tickLblSkip val="2"/>
        <c:tickMarkSkip val="1"/>
        <c:noMultiLvlLbl val="0"/>
      </c:catAx>
      <c:valAx>
        <c:axId val="153416664"/>
        <c:scaling>
          <c:orientation val="minMax"/>
        </c:scaling>
        <c:delete val="0"/>
        <c:axPos val="l"/>
        <c:majorGridlines>
          <c:spPr>
            <a:ln w="3175">
              <a:solidFill>
                <a:srgbClr val="000000"/>
              </a:solidFill>
              <a:prstDash val="solid"/>
            </a:ln>
          </c:spPr>
        </c:majorGridlines>
        <c:title>
          <c:tx>
            <c:rich>
              <a:bodyPr/>
              <a:lstStyle/>
              <a:p>
                <a:pPr>
                  <a:defRPr sz="1175" b="1" i="0" u="none" strike="noStrike" baseline="0">
                    <a:solidFill>
                      <a:srgbClr val="000000"/>
                    </a:solidFill>
                    <a:latin typeface="Arial"/>
                    <a:ea typeface="Arial"/>
                    <a:cs typeface="Arial"/>
                  </a:defRPr>
                </a:pPr>
                <a:r>
                  <a:rPr lang="en-GB"/>
                  <a:t>Ml/d</a:t>
                </a:r>
              </a:p>
            </c:rich>
          </c:tx>
          <c:layout>
            <c:manualLayout>
              <c:xMode val="edge"/>
              <c:yMode val="edge"/>
              <c:x val="2.0359337875782993E-2"/>
              <c:y val="0.39858528733632076"/>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53419408"/>
        <c:crosses val="autoZero"/>
        <c:crossBetween val="midCat"/>
      </c:valAx>
      <c:spPr>
        <a:noFill/>
        <a:ln w="12700">
          <a:solidFill>
            <a:srgbClr val="808080"/>
          </a:solidFill>
          <a:prstDash val="solid"/>
        </a:ln>
      </c:spPr>
    </c:plotArea>
    <c:legend>
      <c:legendPos val="b"/>
      <c:legendEntry>
        <c:idx val="0"/>
        <c:txPr>
          <a:bodyPr/>
          <a:lstStyle/>
          <a:p>
            <a:pPr>
              <a:defRPr sz="1000" b="0" i="0" u="none" strike="noStrike" baseline="0">
                <a:solidFill>
                  <a:srgbClr val="000000"/>
                </a:solidFill>
                <a:latin typeface="Arial"/>
                <a:ea typeface="Arial"/>
                <a:cs typeface="Arial"/>
              </a:defRPr>
            </a:pPr>
            <a:endParaRPr lang="en-US"/>
          </a:p>
        </c:txPr>
      </c:legendEntry>
      <c:layout>
        <c:manualLayout>
          <c:xMode val="edge"/>
          <c:yMode val="edge"/>
          <c:x val="0.16452269470774322"/>
          <c:y val="0.82158446545736585"/>
          <c:w val="0.7156398695723647"/>
          <c:h val="0.16402912270077008"/>
        </c:manualLayout>
      </c:layout>
      <c:overlay val="0"/>
      <c:spPr>
        <a:solidFill>
          <a:srgbClr val="FFFFFF"/>
        </a:solidFill>
        <a:ln w="25400">
          <a:noFill/>
        </a:ln>
      </c:spPr>
      <c:txPr>
        <a:bodyPr/>
        <a:lstStyle/>
        <a:p>
          <a:pPr>
            <a:defRPr sz="1000" b="0" i="0" u="none" strike="noStrike" baseline="0">
              <a:solidFill>
                <a:srgbClr val="000000"/>
              </a:solidFill>
              <a:latin typeface="Arial"/>
              <a:ea typeface="Arial"/>
              <a:cs typeface="Arial"/>
            </a:defRPr>
          </a:pPr>
          <a:endParaRPr lang="en-US"/>
        </a:p>
      </c:txPr>
    </c:legend>
    <c:plotVisOnly val="0"/>
    <c:dispBlanksAs val="zero"/>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000000000000644" r="0.75000000000000644"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n-GB"/>
              <a:t>Final Planning Water Supply-Demand Balance and Components of Demand</a:t>
            </a:r>
          </a:p>
        </c:rich>
      </c:tx>
      <c:layout>
        <c:manualLayout>
          <c:xMode val="edge"/>
          <c:yMode val="edge"/>
          <c:x val="0.25139146883447561"/>
          <c:y val="3.1007826724362173E-2"/>
        </c:manualLayout>
      </c:layout>
      <c:overlay val="0"/>
      <c:spPr>
        <a:noFill/>
        <a:ln w="25400">
          <a:noFill/>
        </a:ln>
      </c:spPr>
    </c:title>
    <c:autoTitleDeleted val="0"/>
    <c:plotArea>
      <c:layout>
        <c:manualLayout>
          <c:layoutTarget val="inner"/>
          <c:xMode val="edge"/>
          <c:yMode val="edge"/>
          <c:x val="7.3073946134444595E-2"/>
          <c:y val="0.13443854749105721"/>
          <c:w val="0.89767565444686215"/>
          <c:h val="0.5966861559877048"/>
        </c:manualLayout>
      </c:layout>
      <c:areaChart>
        <c:grouping val="stacked"/>
        <c:varyColors val="0"/>
        <c:ser>
          <c:idx val="2"/>
          <c:order val="0"/>
          <c:tx>
            <c:v>Measured household consumption</c:v>
          </c:tx>
          <c:spPr>
            <a:ln w="25400">
              <a:noFill/>
            </a:ln>
          </c:spP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summary'!$H$11:$AF$11</c:f>
              <c:numCache>
                <c:formatCode>0.00</c:formatCode>
                <c:ptCount val="25"/>
                <c:pt idx="0">
                  <c:v>280.99953646024028</c:v>
                </c:pt>
                <c:pt idx="1">
                  <c:v>291.03172195115326</c:v>
                </c:pt>
                <c:pt idx="2">
                  <c:v>300.33680104589496</c:v>
                </c:pt>
                <c:pt idx="3">
                  <c:v>308.81491190311078</c:v>
                </c:pt>
                <c:pt idx="4">
                  <c:v>320.68893447048839</c:v>
                </c:pt>
                <c:pt idx="5">
                  <c:v>359.56111877455169</c:v>
                </c:pt>
                <c:pt idx="6">
                  <c:v>398.53826447260985</c:v>
                </c:pt>
                <c:pt idx="7">
                  <c:v>437.58042070796239</c:v>
                </c:pt>
                <c:pt idx="8">
                  <c:v>476.81493350689527</c:v>
                </c:pt>
                <c:pt idx="9">
                  <c:v>515.97240464022559</c:v>
                </c:pt>
                <c:pt idx="10">
                  <c:v>570.93697435966749</c:v>
                </c:pt>
                <c:pt idx="11">
                  <c:v>612.64964253850098</c:v>
                </c:pt>
                <c:pt idx="12">
                  <c:v>640.83824698779711</c:v>
                </c:pt>
                <c:pt idx="13">
                  <c:v>662.21611607879936</c:v>
                </c:pt>
                <c:pt idx="14">
                  <c:v>664.92763360914546</c:v>
                </c:pt>
                <c:pt idx="15">
                  <c:v>668.41810902023474</c:v>
                </c:pt>
                <c:pt idx="16">
                  <c:v>671.99873503394019</c:v>
                </c:pt>
                <c:pt idx="17">
                  <c:v>675.581830913575</c:v>
                </c:pt>
                <c:pt idx="18">
                  <c:v>679.07509429734409</c:v>
                </c:pt>
                <c:pt idx="19">
                  <c:v>682.61581252564565</c:v>
                </c:pt>
                <c:pt idx="20">
                  <c:v>686.09408971051221</c:v>
                </c:pt>
                <c:pt idx="21">
                  <c:v>689.58735730068634</c:v>
                </c:pt>
                <c:pt idx="22">
                  <c:v>693.07671171418156</c:v>
                </c:pt>
                <c:pt idx="23">
                  <c:v>696.70001029022069</c:v>
                </c:pt>
                <c:pt idx="24">
                  <c:v>703.35337188072424</c:v>
                </c:pt>
              </c:numCache>
            </c:numRef>
          </c:val>
          <c:extLst xmlns:c16r2="http://schemas.microsoft.com/office/drawing/2015/06/chart">
            <c:ext xmlns:c16="http://schemas.microsoft.com/office/drawing/2014/chart" uri="{C3380CC4-5D6E-409C-BE32-E72D297353CC}">
              <c16:uniqueId val="{00000000-8B85-4FDC-998A-F39922910EAC}"/>
            </c:ext>
          </c:extLst>
        </c:ser>
        <c:ser>
          <c:idx val="4"/>
          <c:order val="1"/>
          <c:tx>
            <c:v>Unmeasured household consumption</c:v>
          </c:tx>
          <c:spPr>
            <a:ln w="25400">
              <a:noFill/>
            </a:ln>
          </c:spP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summary'!$H$9:$AF$9</c:f>
              <c:numCache>
                <c:formatCode>0.00</c:formatCode>
                <c:ptCount val="25"/>
                <c:pt idx="0">
                  <c:v>393.4307316401792</c:v>
                </c:pt>
                <c:pt idx="1">
                  <c:v>385.15759418978519</c:v>
                </c:pt>
                <c:pt idx="2">
                  <c:v>377.36814856782519</c:v>
                </c:pt>
                <c:pt idx="3">
                  <c:v>369.88794650198764</c:v>
                </c:pt>
                <c:pt idx="4">
                  <c:v>358.79468719805669</c:v>
                </c:pt>
                <c:pt idx="5">
                  <c:v>317.76433865376947</c:v>
                </c:pt>
                <c:pt idx="6">
                  <c:v>276.82910281795148</c:v>
                </c:pt>
                <c:pt idx="7">
                  <c:v>235.9964923982896</c:v>
                </c:pt>
                <c:pt idx="8">
                  <c:v>195.2482706572855</c:v>
                </c:pt>
                <c:pt idx="9">
                  <c:v>154.62308296449183</c:v>
                </c:pt>
                <c:pt idx="10">
                  <c:v>95.034831726498311</c:v>
                </c:pt>
                <c:pt idx="11">
                  <c:v>50.46585908890097</c:v>
                </c:pt>
                <c:pt idx="12">
                  <c:v>20.88529891790381</c:v>
                </c:pt>
                <c:pt idx="13">
                  <c:v>0</c:v>
                </c:pt>
                <c:pt idx="14">
                  <c:v>0</c:v>
                </c:pt>
                <c:pt idx="15">
                  <c:v>0</c:v>
                </c:pt>
                <c:pt idx="16">
                  <c:v>0</c:v>
                </c:pt>
                <c:pt idx="17">
                  <c:v>0</c:v>
                </c:pt>
                <c:pt idx="18">
                  <c:v>0</c:v>
                </c:pt>
                <c:pt idx="19">
                  <c:v>0</c:v>
                </c:pt>
                <c:pt idx="20">
                  <c:v>0</c:v>
                </c:pt>
                <c:pt idx="21">
                  <c:v>0</c:v>
                </c:pt>
                <c:pt idx="22">
                  <c:v>0</c:v>
                </c:pt>
                <c:pt idx="23">
                  <c:v>0</c:v>
                </c:pt>
                <c:pt idx="24">
                  <c:v>0</c:v>
                </c:pt>
              </c:numCache>
            </c:numRef>
          </c:val>
          <c:extLst xmlns:c16r2="http://schemas.microsoft.com/office/drawing/2015/06/chart">
            <c:ext xmlns:c16="http://schemas.microsoft.com/office/drawing/2014/chart" uri="{C3380CC4-5D6E-409C-BE32-E72D297353CC}">
              <c16:uniqueId val="{00000001-8B85-4FDC-998A-F39922910EAC}"/>
            </c:ext>
          </c:extLst>
        </c:ser>
        <c:ser>
          <c:idx val="5"/>
          <c:order val="2"/>
          <c:tx>
            <c:v>Non-household consumption</c:v>
          </c:tx>
          <c:spPr>
            <a:ln w="25400">
              <a:noFill/>
            </a:ln>
          </c:spP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summary'!$H$13:$AF$13</c:f>
              <c:numCache>
                <c:formatCode>0.00</c:formatCode>
                <c:ptCount val="25"/>
                <c:pt idx="0">
                  <c:v>237.32058893765478</c:v>
                </c:pt>
                <c:pt idx="1">
                  <c:v>238.5211876346537</c:v>
                </c:pt>
                <c:pt idx="2">
                  <c:v>239.26930166927204</c:v>
                </c:pt>
                <c:pt idx="3">
                  <c:v>239.98026443356483</c:v>
                </c:pt>
                <c:pt idx="4">
                  <c:v>239.85714194616898</c:v>
                </c:pt>
                <c:pt idx="5">
                  <c:v>240.74615126103885</c:v>
                </c:pt>
                <c:pt idx="6">
                  <c:v>240.94013161498376</c:v>
                </c:pt>
                <c:pt idx="7">
                  <c:v>241.13089248563418</c:v>
                </c:pt>
                <c:pt idx="8">
                  <c:v>240.6734628963541</c:v>
                </c:pt>
                <c:pt idx="9">
                  <c:v>241.49795139561854</c:v>
                </c:pt>
                <c:pt idx="10">
                  <c:v>241.72855696270099</c:v>
                </c:pt>
                <c:pt idx="11">
                  <c:v>241.97493194592988</c:v>
                </c:pt>
                <c:pt idx="12">
                  <c:v>241.55215721708339</c:v>
                </c:pt>
                <c:pt idx="13">
                  <c:v>242.38690631908335</c:v>
                </c:pt>
                <c:pt idx="14">
                  <c:v>242.54674229343152</c:v>
                </c:pt>
                <c:pt idx="15">
                  <c:v>242.70318772331561</c:v>
                </c:pt>
                <c:pt idx="16">
                  <c:v>242.19710667679291</c:v>
                </c:pt>
                <c:pt idx="17">
                  <c:v>243.02864622854725</c:v>
                </c:pt>
                <c:pt idx="18">
                  <c:v>243.2274168869663</c:v>
                </c:pt>
                <c:pt idx="19">
                  <c:v>243.43544665096712</c:v>
                </c:pt>
                <c:pt idx="20">
                  <c:v>242.99916191206972</c:v>
                </c:pt>
                <c:pt idx="21">
                  <c:v>243.88098204208279</c:v>
                </c:pt>
                <c:pt idx="22">
                  <c:v>244.1186436235383</c:v>
                </c:pt>
                <c:pt idx="23">
                  <c:v>244.36364330165742</c:v>
                </c:pt>
                <c:pt idx="24">
                  <c:v>243.96056709717871</c:v>
                </c:pt>
              </c:numCache>
            </c:numRef>
          </c:val>
          <c:extLst xmlns:c16r2="http://schemas.microsoft.com/office/drawing/2015/06/chart">
            <c:ext xmlns:c16="http://schemas.microsoft.com/office/drawing/2014/chart" uri="{C3380CC4-5D6E-409C-BE32-E72D297353CC}">
              <c16:uniqueId val="{00000002-8B85-4FDC-998A-F39922910EAC}"/>
            </c:ext>
          </c:extLst>
        </c:ser>
        <c:ser>
          <c:idx val="6"/>
          <c:order val="3"/>
          <c:tx>
            <c:v>Total leakage</c:v>
          </c:tx>
          <c:spPr>
            <a:ln w="25400">
              <a:noFill/>
            </a:ln>
          </c:spP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summary'!$H$15:$AF$15</c:f>
              <c:numCache>
                <c:formatCode>0.00</c:formatCode>
                <c:ptCount val="25"/>
                <c:pt idx="0">
                  <c:v>272.13</c:v>
                </c:pt>
                <c:pt idx="1">
                  <c:v>257.11</c:v>
                </c:pt>
                <c:pt idx="2">
                  <c:v>236.36</c:v>
                </c:pt>
                <c:pt idx="3">
                  <c:v>214.05</c:v>
                </c:pt>
                <c:pt idx="4">
                  <c:v>214.05</c:v>
                </c:pt>
                <c:pt idx="5">
                  <c:v>207.62849999999997</c:v>
                </c:pt>
                <c:pt idx="6">
                  <c:v>201.20699999999999</c:v>
                </c:pt>
                <c:pt idx="7">
                  <c:v>194.78549999999998</c:v>
                </c:pt>
                <c:pt idx="8">
                  <c:v>188.36399999999998</c:v>
                </c:pt>
                <c:pt idx="9">
                  <c:v>181.9425</c:v>
                </c:pt>
                <c:pt idx="10">
                  <c:v>176.48422500000001</c:v>
                </c:pt>
                <c:pt idx="11">
                  <c:v>171.02595000000002</c:v>
                </c:pt>
                <c:pt idx="12">
                  <c:v>165.56767500000004</c:v>
                </c:pt>
                <c:pt idx="13">
                  <c:v>160.10940000000005</c:v>
                </c:pt>
                <c:pt idx="14">
                  <c:v>154.65112500000001</c:v>
                </c:pt>
                <c:pt idx="15">
                  <c:v>151.55810250000002</c:v>
                </c:pt>
                <c:pt idx="16">
                  <c:v>148.46508000000003</c:v>
                </c:pt>
                <c:pt idx="17">
                  <c:v>145.37205750000004</c:v>
                </c:pt>
                <c:pt idx="18">
                  <c:v>142.27903500000005</c:v>
                </c:pt>
                <c:pt idx="19">
                  <c:v>139.1860125</c:v>
                </c:pt>
                <c:pt idx="20">
                  <c:v>136.40229225000002</c:v>
                </c:pt>
                <c:pt idx="21">
                  <c:v>133.61857200000003</c:v>
                </c:pt>
                <c:pt idx="22">
                  <c:v>130.83485175000004</c:v>
                </c:pt>
                <c:pt idx="23">
                  <c:v>128.05113150000005</c:v>
                </c:pt>
                <c:pt idx="24">
                  <c:v>125.26741125000001</c:v>
                </c:pt>
              </c:numCache>
            </c:numRef>
          </c:val>
          <c:extLst xmlns:c16r2="http://schemas.microsoft.com/office/drawing/2015/06/chart">
            <c:ext xmlns:c16="http://schemas.microsoft.com/office/drawing/2014/chart" uri="{C3380CC4-5D6E-409C-BE32-E72D297353CC}">
              <c16:uniqueId val="{00000003-8B85-4FDC-998A-F39922910EAC}"/>
            </c:ext>
          </c:extLst>
        </c:ser>
        <c:ser>
          <c:idx val="7"/>
          <c:order val="4"/>
          <c:tx>
            <c:v>Other components of demand</c:v>
          </c:tx>
          <c:spPr>
            <a:ln w="25400">
              <a:noFill/>
            </a:ln>
          </c:spP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summary'!$H$17:$AF$17</c:f>
              <c:numCache>
                <c:formatCode>0.00</c:formatCode>
                <c:ptCount val="25"/>
                <c:pt idx="0">
                  <c:v>35.058718321273432</c:v>
                </c:pt>
                <c:pt idx="1">
                  <c:v>35.058718321273432</c:v>
                </c:pt>
                <c:pt idx="2">
                  <c:v>35.058718321273318</c:v>
                </c:pt>
                <c:pt idx="3">
                  <c:v>35.058718321273489</c:v>
                </c:pt>
                <c:pt idx="4">
                  <c:v>35.058718321273489</c:v>
                </c:pt>
                <c:pt idx="5">
                  <c:v>35.058718321273375</c:v>
                </c:pt>
                <c:pt idx="6">
                  <c:v>35.058718321273432</c:v>
                </c:pt>
                <c:pt idx="7">
                  <c:v>35.058718321273517</c:v>
                </c:pt>
                <c:pt idx="8">
                  <c:v>35.058718321273489</c:v>
                </c:pt>
                <c:pt idx="9">
                  <c:v>35.058718321273318</c:v>
                </c:pt>
                <c:pt idx="10">
                  <c:v>35.058718321273346</c:v>
                </c:pt>
                <c:pt idx="11">
                  <c:v>35.058718321273489</c:v>
                </c:pt>
                <c:pt idx="12">
                  <c:v>35.058718321273517</c:v>
                </c:pt>
                <c:pt idx="13">
                  <c:v>35.058718321273432</c:v>
                </c:pt>
                <c:pt idx="14">
                  <c:v>35.05871832127329</c:v>
                </c:pt>
                <c:pt idx="15">
                  <c:v>35.058718321273432</c:v>
                </c:pt>
                <c:pt idx="16">
                  <c:v>35.058718321273346</c:v>
                </c:pt>
                <c:pt idx="17">
                  <c:v>35.058718321273375</c:v>
                </c:pt>
                <c:pt idx="18">
                  <c:v>35.058718321273517</c:v>
                </c:pt>
                <c:pt idx="19">
                  <c:v>35.058718321273375</c:v>
                </c:pt>
                <c:pt idx="20">
                  <c:v>35.058718321273375</c:v>
                </c:pt>
                <c:pt idx="21">
                  <c:v>35.058718321273489</c:v>
                </c:pt>
                <c:pt idx="22">
                  <c:v>35.058718321273489</c:v>
                </c:pt>
                <c:pt idx="23">
                  <c:v>35.058718321273375</c:v>
                </c:pt>
                <c:pt idx="24">
                  <c:v>35.058718321273545</c:v>
                </c:pt>
              </c:numCache>
            </c:numRef>
          </c:val>
          <c:extLst xmlns:c16r2="http://schemas.microsoft.com/office/drawing/2015/06/chart">
            <c:ext xmlns:c16="http://schemas.microsoft.com/office/drawing/2014/chart" uri="{C3380CC4-5D6E-409C-BE32-E72D297353CC}">
              <c16:uniqueId val="{00000004-8B85-4FDC-998A-F39922910EAC}"/>
            </c:ext>
          </c:extLst>
        </c:ser>
        <c:dLbls>
          <c:showLegendKey val="0"/>
          <c:showVal val="0"/>
          <c:showCatName val="0"/>
          <c:showSerName val="0"/>
          <c:showPercent val="0"/>
          <c:showBubbleSize val="0"/>
        </c:dLbls>
        <c:axId val="153413136"/>
        <c:axId val="153413920"/>
      </c:areaChart>
      <c:lineChart>
        <c:grouping val="standard"/>
        <c:varyColors val="0"/>
        <c:ser>
          <c:idx val="0"/>
          <c:order val="5"/>
          <c:tx>
            <c:v>Total water available for use</c:v>
          </c:tx>
          <c:marker>
            <c:symbol val="none"/>
          </c:marke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summary'!$H$6:$AF$6</c:f>
              <c:numCache>
                <c:formatCode>0.00</c:formatCode>
                <c:ptCount val="25"/>
                <c:pt idx="0">
                  <c:v>1307.496616639776</c:v>
                </c:pt>
                <c:pt idx="1">
                  <c:v>1305.496616639776</c:v>
                </c:pt>
                <c:pt idx="2">
                  <c:v>1303.496616639776</c:v>
                </c:pt>
                <c:pt idx="3">
                  <c:v>1301.496616639776</c:v>
                </c:pt>
                <c:pt idx="4">
                  <c:v>1320.6566166397761</c:v>
                </c:pt>
                <c:pt idx="5">
                  <c:v>1318.4901969840432</c:v>
                </c:pt>
                <c:pt idx="6">
                  <c:v>1335.4901969840432</c:v>
                </c:pt>
                <c:pt idx="7">
                  <c:v>1367.5901969840431</c:v>
                </c:pt>
                <c:pt idx="8">
                  <c:v>1365.5901969840431</c:v>
                </c:pt>
                <c:pt idx="9">
                  <c:v>1382.4901969840432</c:v>
                </c:pt>
                <c:pt idx="10">
                  <c:v>1310.190196984043</c:v>
                </c:pt>
                <c:pt idx="11">
                  <c:v>1309.690196984043</c:v>
                </c:pt>
                <c:pt idx="12">
                  <c:v>1309.190196984043</c:v>
                </c:pt>
                <c:pt idx="13">
                  <c:v>1308.690196984043</c:v>
                </c:pt>
                <c:pt idx="14">
                  <c:v>1308.190196984043</c:v>
                </c:pt>
                <c:pt idx="15">
                  <c:v>1302.690196984043</c:v>
                </c:pt>
                <c:pt idx="16">
                  <c:v>1302.190196984043</c:v>
                </c:pt>
                <c:pt idx="17">
                  <c:v>1301.690196984043</c:v>
                </c:pt>
                <c:pt idx="18">
                  <c:v>1301.190196984043</c:v>
                </c:pt>
                <c:pt idx="19">
                  <c:v>1300.690196984043</c:v>
                </c:pt>
                <c:pt idx="20">
                  <c:v>1302.8389625082698</c:v>
                </c:pt>
                <c:pt idx="21">
                  <c:v>1302.3389625082698</c:v>
                </c:pt>
                <c:pt idx="22">
                  <c:v>1301.8389625082698</c:v>
                </c:pt>
                <c:pt idx="23">
                  <c:v>1301.3389625082698</c:v>
                </c:pt>
                <c:pt idx="24">
                  <c:v>1300.8389625082698</c:v>
                </c:pt>
              </c:numCache>
            </c:numRef>
          </c:val>
          <c:smooth val="0"/>
          <c:extLst xmlns:c16r2="http://schemas.microsoft.com/office/drawing/2015/06/chart">
            <c:ext xmlns:c16="http://schemas.microsoft.com/office/drawing/2014/chart" uri="{C3380CC4-5D6E-409C-BE32-E72D297353CC}">
              <c16:uniqueId val="{00000005-8B85-4FDC-998A-F39922910EAC}"/>
            </c:ext>
          </c:extLst>
        </c:ser>
        <c:ser>
          <c:idx val="1"/>
          <c:order val="6"/>
          <c:tx>
            <c:v>Total demand + target headroom (final plan)</c:v>
          </c:tx>
          <c:marker>
            <c:symbol val="none"/>
          </c:marker>
          <c:cat>
            <c:strLit>
              <c:ptCount val="25"/>
              <c:pt idx="0">
                <c:v>2020-21</c:v>
              </c:pt>
              <c:pt idx="1">
                <c:v>2021-22</c:v>
              </c:pt>
              <c:pt idx="2">
                <c:v>2022-23</c:v>
              </c:pt>
              <c:pt idx="3">
                <c:v>2023-24</c:v>
              </c:pt>
              <c:pt idx="4">
                <c:v>2024-25</c:v>
              </c:pt>
              <c:pt idx="5">
                <c:v>2025-26</c:v>
              </c:pt>
              <c:pt idx="6">
                <c:v>2026-27</c:v>
              </c:pt>
              <c:pt idx="7">
                <c:v>2027-28</c:v>
              </c:pt>
              <c:pt idx="8">
                <c:v>2028-29</c:v>
              </c:pt>
              <c:pt idx="9">
                <c:v>2029-2030</c:v>
              </c:pt>
              <c:pt idx="10">
                <c:v>2030-2031</c:v>
              </c:pt>
              <c:pt idx="11">
                <c:v>2031-2032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pt idx="23">
                <c:v>2043-44</c:v>
              </c:pt>
              <c:pt idx="24">
                <c:v>2044-45</c:v>
              </c:pt>
            </c:strLit>
          </c:cat>
          <c:val>
            <c:numRef>
              <c:f>'WRZ summary'!$H$19:$AF$19</c:f>
              <c:numCache>
                <c:formatCode>0.00</c:formatCode>
                <c:ptCount val="25"/>
                <c:pt idx="0">
                  <c:v>1296.3765862494286</c:v>
                </c:pt>
                <c:pt idx="1">
                  <c:v>1301.9497849101513</c:v>
                </c:pt>
                <c:pt idx="2">
                  <c:v>1300.6994594247876</c:v>
                </c:pt>
                <c:pt idx="3">
                  <c:v>1299.0555465609298</c:v>
                </c:pt>
                <c:pt idx="4">
                  <c:v>1316.9652310511567</c:v>
                </c:pt>
                <c:pt idx="5">
                  <c:v>1305.8255851581575</c:v>
                </c:pt>
                <c:pt idx="6">
                  <c:v>1312.2805670096511</c:v>
                </c:pt>
                <c:pt idx="7">
                  <c:v>1328.6614059201172</c:v>
                </c:pt>
                <c:pt idx="8">
                  <c:v>1333.5014668460706</c:v>
                </c:pt>
                <c:pt idx="9">
                  <c:v>1343.4078892159009</c:v>
                </c:pt>
                <c:pt idx="10">
                  <c:v>1300.0784583104792</c:v>
                </c:pt>
                <c:pt idx="11">
                  <c:v>1291.2208660904669</c:v>
                </c:pt>
                <c:pt idx="12">
                  <c:v>1287.8535161825009</c:v>
                </c:pt>
                <c:pt idx="13">
                  <c:v>1286.2764410836985</c:v>
                </c:pt>
                <c:pt idx="14">
                  <c:v>1288.6266507077989</c:v>
                </c:pt>
                <c:pt idx="15">
                  <c:v>1254.0922631652568</c:v>
                </c:pt>
                <c:pt idx="16">
                  <c:v>1255.1689419069271</c:v>
                </c:pt>
                <c:pt idx="17">
                  <c:v>1261.412185703982</c:v>
                </c:pt>
                <c:pt idx="18">
                  <c:v>1260.5909373231018</c:v>
                </c:pt>
                <c:pt idx="19">
                  <c:v>1266.6032555466288</c:v>
                </c:pt>
                <c:pt idx="20">
                  <c:v>1234.3032186515441</c:v>
                </c:pt>
                <c:pt idx="21">
                  <c:v>1235.6034073089736</c:v>
                </c:pt>
                <c:pt idx="22">
                  <c:v>1239.4965340450776</c:v>
                </c:pt>
                <c:pt idx="23">
                  <c:v>1243.8061458318716</c:v>
                </c:pt>
                <c:pt idx="24">
                  <c:v>1250.3803879256893</c:v>
                </c:pt>
              </c:numCache>
            </c:numRef>
          </c:val>
          <c:smooth val="0"/>
          <c:extLst xmlns:c16r2="http://schemas.microsoft.com/office/drawing/2015/06/chart">
            <c:ext xmlns:c16="http://schemas.microsoft.com/office/drawing/2014/chart" uri="{C3380CC4-5D6E-409C-BE32-E72D297353CC}">
              <c16:uniqueId val="{00000006-8B85-4FDC-998A-F39922910EAC}"/>
            </c:ext>
          </c:extLst>
        </c:ser>
        <c:dLbls>
          <c:showLegendKey val="0"/>
          <c:showVal val="0"/>
          <c:showCatName val="0"/>
          <c:showSerName val="0"/>
          <c:showPercent val="0"/>
          <c:showBubbleSize val="0"/>
        </c:dLbls>
        <c:marker val="1"/>
        <c:smooth val="0"/>
        <c:axId val="153413136"/>
        <c:axId val="153413920"/>
      </c:lineChart>
      <c:catAx>
        <c:axId val="15341313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100" b="0" i="0" u="none" strike="noStrike" baseline="0">
                <a:solidFill>
                  <a:srgbClr val="000000"/>
                </a:solidFill>
                <a:latin typeface="Arial"/>
                <a:ea typeface="Arial"/>
                <a:cs typeface="Arial"/>
              </a:defRPr>
            </a:pPr>
            <a:endParaRPr lang="en-US"/>
          </a:p>
        </c:txPr>
        <c:crossAx val="153413920"/>
        <c:crosses val="autoZero"/>
        <c:auto val="1"/>
        <c:lblAlgn val="ctr"/>
        <c:lblOffset val="100"/>
        <c:tickLblSkip val="2"/>
        <c:tickMarkSkip val="1"/>
        <c:noMultiLvlLbl val="0"/>
      </c:catAx>
      <c:valAx>
        <c:axId val="153413920"/>
        <c:scaling>
          <c:orientation val="minMax"/>
          <c:min val="0"/>
        </c:scaling>
        <c:delete val="0"/>
        <c:axPos val="l"/>
        <c:majorGridlines>
          <c:spPr>
            <a:ln w="3175">
              <a:solidFill>
                <a:srgbClr val="000000"/>
              </a:solidFill>
              <a:prstDash val="solid"/>
            </a:ln>
          </c:spPr>
        </c:majorGridlines>
        <c:title>
          <c:tx>
            <c:rich>
              <a:bodyPr/>
              <a:lstStyle/>
              <a:p>
                <a:pPr>
                  <a:defRPr sz="1175" b="1" i="0" u="none" strike="noStrike" baseline="0">
                    <a:solidFill>
                      <a:srgbClr val="000000"/>
                    </a:solidFill>
                    <a:latin typeface="Arial"/>
                    <a:ea typeface="Arial"/>
                    <a:cs typeface="Arial"/>
                  </a:defRPr>
                </a:pPr>
                <a:r>
                  <a:rPr lang="en-GB"/>
                  <a:t>Ml/d</a:t>
                </a:r>
              </a:p>
            </c:rich>
          </c:tx>
          <c:layout>
            <c:manualLayout>
              <c:xMode val="edge"/>
              <c:yMode val="edge"/>
              <c:x val="2.2727258843268032E-2"/>
              <c:y val="0.40094393606204631"/>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53413136"/>
        <c:crosses val="autoZero"/>
        <c:crossBetween val="midCat"/>
      </c:valAx>
      <c:spPr>
        <a:noFill/>
        <a:ln w="12700">
          <a:solidFill>
            <a:srgbClr val="808080"/>
          </a:solidFill>
          <a:prstDash val="solid"/>
        </a:ln>
      </c:spPr>
    </c:plotArea>
    <c:legend>
      <c:legendPos val="b"/>
      <c:layout>
        <c:manualLayout>
          <c:xMode val="edge"/>
          <c:yMode val="edge"/>
          <c:x val="0.19160461976251572"/>
          <c:y val="0.8535580838704635"/>
          <c:w val="0.65132029756728005"/>
          <c:h val="0.12691795037943177"/>
        </c:manualLayout>
      </c:layout>
      <c:overlay val="0"/>
      <c:spPr>
        <a:solidFill>
          <a:srgbClr val="FFFFFF"/>
        </a:solidFill>
        <a:ln w="25400">
          <a:noFill/>
        </a:ln>
      </c:spPr>
      <c:txPr>
        <a:bodyPr/>
        <a:lstStyle/>
        <a:p>
          <a:pPr>
            <a:defRPr sz="1000" b="0" i="0" u="none" strike="noStrike" baseline="0">
              <a:solidFill>
                <a:srgbClr val="000000"/>
              </a:solidFill>
              <a:latin typeface="Arial"/>
              <a:ea typeface="Arial"/>
              <a:cs typeface="Arial"/>
            </a:defRPr>
          </a:pPr>
          <a:endParaRPr lang="en-US"/>
        </a:p>
      </c:txPr>
    </c:legend>
    <c:plotVisOnly val="0"/>
    <c:dispBlanksAs val="zero"/>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000000000000644" r="0.75000000000000644" t="1" header="0.5" footer="0.5"/>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88900</xdr:colOff>
      <xdr:row>2</xdr:row>
      <xdr:rowOff>17408</xdr:rowOff>
    </xdr:from>
    <xdr:to>
      <xdr:col>5</xdr:col>
      <xdr:colOff>1397000</xdr:colOff>
      <xdr:row>6</xdr:row>
      <xdr:rowOff>76200</xdr:rowOff>
    </xdr:to>
    <xdr:pic>
      <xdr:nvPicPr>
        <xdr:cNvPr id="4" name="Picture 3">
          <a:extLst>
            <a:ext uri="{FF2B5EF4-FFF2-40B4-BE49-F238E27FC236}">
              <a16:creationId xmlns:a16="http://schemas.microsoft.com/office/drawing/2014/main" xmlns="" id="{00000000-0008-0000-0000-000004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393" t="8223" b="11890"/>
        <a:stretch/>
      </xdr:blipFill>
      <xdr:spPr bwMode="auto">
        <a:xfrm>
          <a:off x="5194300" y="563508"/>
          <a:ext cx="2895600" cy="9604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1269999</xdr:colOff>
      <xdr:row>2</xdr:row>
      <xdr:rowOff>141783</xdr:rowOff>
    </xdr:from>
    <xdr:to>
      <xdr:col>10</xdr:col>
      <xdr:colOff>685800</xdr:colOff>
      <xdr:row>6</xdr:row>
      <xdr:rowOff>92075</xdr:rowOff>
    </xdr:to>
    <xdr:pic>
      <xdr:nvPicPr>
        <xdr:cNvPr id="5" name="Picture 4" descr="http://www.monmouthshiregreenweb.co.uk/wordpress/wp-content/uploads/2014/08/NRW-logo.jpg">
          <a:extLst>
            <a:ext uri="{FF2B5EF4-FFF2-40B4-BE49-F238E27FC236}">
              <a16:creationId xmlns:a16="http://schemas.microsoft.com/office/drawing/2014/main" xmlns="" id="{00000000-0008-0000-00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14879"/>
        <a:stretch/>
      </xdr:blipFill>
      <xdr:spPr bwMode="auto">
        <a:xfrm>
          <a:off x="7962899" y="687883"/>
          <a:ext cx="3149601" cy="8519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1316182</xdr:colOff>
      <xdr:row>30</xdr:row>
      <xdr:rowOff>55418</xdr:rowOff>
    </xdr:from>
    <xdr:to>
      <xdr:col>19</xdr:col>
      <xdr:colOff>303414</xdr:colOff>
      <xdr:row>57</xdr:row>
      <xdr:rowOff>63037</xdr:rowOff>
    </xdr:to>
    <xdr:graphicFrame macro="">
      <xdr:nvGraphicFramePr>
        <xdr:cNvPr id="2" name="Chart 1">
          <a:extLst>
            <a:ext uri="{FF2B5EF4-FFF2-40B4-BE49-F238E27FC236}">
              <a16:creationId xmlns:a16="http://schemas.microsoft.com/office/drawing/2014/main" xmlns=""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1108364</xdr:colOff>
      <xdr:row>65</xdr:row>
      <xdr:rowOff>69273</xdr:rowOff>
    </xdr:from>
    <xdr:to>
      <xdr:col>19</xdr:col>
      <xdr:colOff>95596</xdr:colOff>
      <xdr:row>93</xdr:row>
      <xdr:rowOff>57496</xdr:rowOff>
    </xdr:to>
    <xdr:graphicFrame macro="">
      <xdr:nvGraphicFramePr>
        <xdr:cNvPr id="3" name="Chart 13">
          <a:extLst>
            <a:ext uri="{FF2B5EF4-FFF2-40B4-BE49-F238E27FC236}">
              <a16:creationId xmlns:a16="http://schemas.microsoft.com/office/drawing/2014/main" xmlns=""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ater%20Strategy/Water%20Resources%20Strategy/&#183;Section-Wide%20Data/Regulation/WRMP/08%20Final%20WRMP%202015/Tables/09%20Final%20WRMP%20Jan%2014%20tables/02%20Final%20public%20domain/Strategic%20Grid%20public%20v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PAGE"/>
      <sheetName val="Resource zone summary"/>
      <sheetName val="Data QA summary"/>
      <sheetName val="WRP1a BL Licences"/>
      <sheetName val="WRP1 BL Supply"/>
      <sheetName val="WRP2 BL Demand"/>
      <sheetName val="WRP2a BL Customers"/>
      <sheetName val="WRP2b Weighted BL Demand"/>
      <sheetName val="WRP3 Feasible options"/>
      <sheetName val="WRP4 Preferred (Scenario Yr)"/>
      <sheetName val="WRP5 FP Supply"/>
      <sheetName val="WRP6 FP Demand"/>
      <sheetName val="WRP6a FP Customers"/>
      <sheetName val="WRP6b Weighted FP Demand"/>
      <sheetName val="List of named ranges"/>
      <sheetName val="HIDDENMACROS3a"/>
    </sheetNames>
    <sheetDataSet>
      <sheetData sheetId="0"/>
      <sheetData sheetId="1"/>
      <sheetData sheetId="2"/>
      <sheetData sheetId="3">
        <row r="1109">
          <cell r="C1109" t="str">
            <v>GW</v>
          </cell>
        </row>
        <row r="1110">
          <cell r="C1110" t="str">
            <v>SW:River</v>
          </cell>
        </row>
        <row r="1111">
          <cell r="C1111" t="str">
            <v>SW:Reservoir</v>
          </cell>
        </row>
        <row r="1112">
          <cell r="C1112" t="str">
            <v>SW:Other</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44"/>
  <sheetViews>
    <sheetView showGridLines="0" tabSelected="1" zoomScale="80" zoomScaleNormal="80" workbookViewId="0">
      <selection activeCell="D25" sqref="D25"/>
    </sheetView>
  </sheetViews>
  <sheetFormatPr defaultColWidth="8.88671875" defaultRowHeight="15" x14ac:dyDescent="0.2"/>
  <cols>
    <col min="1" max="1" width="2.5546875" customWidth="1"/>
    <col min="2" max="2" width="22.5546875" customWidth="1"/>
    <col min="3" max="3" width="7.77734375" customWidth="1"/>
    <col min="4" max="4" width="79.109375" bestFit="1" customWidth="1"/>
    <col min="5" max="5" width="18.5546875" customWidth="1"/>
    <col min="6" max="6" width="17.77734375" customWidth="1"/>
    <col min="7" max="7" width="2.44140625" customWidth="1"/>
    <col min="8" max="8" width="7.5546875" customWidth="1"/>
    <col min="9" max="9" width="13.33203125" customWidth="1"/>
    <col min="10" max="10" width="2.33203125" customWidth="1"/>
    <col min="13" max="13" width="8.21875" bestFit="1" customWidth="1"/>
    <col min="257" max="257" width="2.5546875" customWidth="1"/>
    <col min="258" max="258" width="22.5546875" customWidth="1"/>
    <col min="259" max="259" width="7.77734375" customWidth="1"/>
    <col min="260" max="260" width="26.6640625" customWidth="1"/>
    <col min="261" max="261" width="18.5546875" customWidth="1"/>
    <col min="262" max="262" width="17.77734375" customWidth="1"/>
    <col min="263" max="263" width="2.44140625" customWidth="1"/>
    <col min="264" max="264" width="7.5546875" customWidth="1"/>
    <col min="265" max="265" width="13.33203125" customWidth="1"/>
    <col min="266" max="266" width="2.33203125" customWidth="1"/>
    <col min="269" max="269" width="8.21875" bestFit="1" customWidth="1"/>
    <col min="513" max="513" width="2.5546875" customWidth="1"/>
    <col min="514" max="514" width="22.5546875" customWidth="1"/>
    <col min="515" max="515" width="7.77734375" customWidth="1"/>
    <col min="516" max="516" width="26.6640625" customWidth="1"/>
    <col min="517" max="517" width="18.5546875" customWidth="1"/>
    <col min="518" max="518" width="17.77734375" customWidth="1"/>
    <col min="519" max="519" width="2.44140625" customWidth="1"/>
    <col min="520" max="520" width="7.5546875" customWidth="1"/>
    <col min="521" max="521" width="13.33203125" customWidth="1"/>
    <col min="522" max="522" width="2.33203125" customWidth="1"/>
    <col min="525" max="525" width="8.21875" bestFit="1" customWidth="1"/>
    <col min="769" max="769" width="2.5546875" customWidth="1"/>
    <col min="770" max="770" width="22.5546875" customWidth="1"/>
    <col min="771" max="771" width="7.77734375" customWidth="1"/>
    <col min="772" max="772" width="26.6640625" customWidth="1"/>
    <col min="773" max="773" width="18.5546875" customWidth="1"/>
    <col min="774" max="774" width="17.77734375" customWidth="1"/>
    <col min="775" max="775" width="2.44140625" customWidth="1"/>
    <col min="776" max="776" width="7.5546875" customWidth="1"/>
    <col min="777" max="777" width="13.33203125" customWidth="1"/>
    <col min="778" max="778" width="2.33203125" customWidth="1"/>
    <col min="781" max="781" width="8.21875" bestFit="1" customWidth="1"/>
    <col min="1025" max="1025" width="2.5546875" customWidth="1"/>
    <col min="1026" max="1026" width="22.5546875" customWidth="1"/>
    <col min="1027" max="1027" width="7.77734375" customWidth="1"/>
    <col min="1028" max="1028" width="26.6640625" customWidth="1"/>
    <col min="1029" max="1029" width="18.5546875" customWidth="1"/>
    <col min="1030" max="1030" width="17.77734375" customWidth="1"/>
    <col min="1031" max="1031" width="2.44140625" customWidth="1"/>
    <col min="1032" max="1032" width="7.5546875" customWidth="1"/>
    <col min="1033" max="1033" width="13.33203125" customWidth="1"/>
    <col min="1034" max="1034" width="2.33203125" customWidth="1"/>
    <col min="1037" max="1037" width="8.21875" bestFit="1" customWidth="1"/>
    <col min="1281" max="1281" width="2.5546875" customWidth="1"/>
    <col min="1282" max="1282" width="22.5546875" customWidth="1"/>
    <col min="1283" max="1283" width="7.77734375" customWidth="1"/>
    <col min="1284" max="1284" width="26.6640625" customWidth="1"/>
    <col min="1285" max="1285" width="18.5546875" customWidth="1"/>
    <col min="1286" max="1286" width="17.77734375" customWidth="1"/>
    <col min="1287" max="1287" width="2.44140625" customWidth="1"/>
    <col min="1288" max="1288" width="7.5546875" customWidth="1"/>
    <col min="1289" max="1289" width="13.33203125" customWidth="1"/>
    <col min="1290" max="1290" width="2.33203125" customWidth="1"/>
    <col min="1293" max="1293" width="8.21875" bestFit="1" customWidth="1"/>
    <col min="1537" max="1537" width="2.5546875" customWidth="1"/>
    <col min="1538" max="1538" width="22.5546875" customWidth="1"/>
    <col min="1539" max="1539" width="7.77734375" customWidth="1"/>
    <col min="1540" max="1540" width="26.6640625" customWidth="1"/>
    <col min="1541" max="1541" width="18.5546875" customWidth="1"/>
    <col min="1542" max="1542" width="17.77734375" customWidth="1"/>
    <col min="1543" max="1543" width="2.44140625" customWidth="1"/>
    <col min="1544" max="1544" width="7.5546875" customWidth="1"/>
    <col min="1545" max="1545" width="13.33203125" customWidth="1"/>
    <col min="1546" max="1546" width="2.33203125" customWidth="1"/>
    <col min="1549" max="1549" width="8.21875" bestFit="1" customWidth="1"/>
    <col min="1793" max="1793" width="2.5546875" customWidth="1"/>
    <col min="1794" max="1794" width="22.5546875" customWidth="1"/>
    <col min="1795" max="1795" width="7.77734375" customWidth="1"/>
    <col min="1796" max="1796" width="26.6640625" customWidth="1"/>
    <col min="1797" max="1797" width="18.5546875" customWidth="1"/>
    <col min="1798" max="1798" width="17.77734375" customWidth="1"/>
    <col min="1799" max="1799" width="2.44140625" customWidth="1"/>
    <col min="1800" max="1800" width="7.5546875" customWidth="1"/>
    <col min="1801" max="1801" width="13.33203125" customWidth="1"/>
    <col min="1802" max="1802" width="2.33203125" customWidth="1"/>
    <col min="1805" max="1805" width="8.21875" bestFit="1" customWidth="1"/>
    <col min="2049" max="2049" width="2.5546875" customWidth="1"/>
    <col min="2050" max="2050" width="22.5546875" customWidth="1"/>
    <col min="2051" max="2051" width="7.77734375" customWidth="1"/>
    <col min="2052" max="2052" width="26.6640625" customWidth="1"/>
    <col min="2053" max="2053" width="18.5546875" customWidth="1"/>
    <col min="2054" max="2054" width="17.77734375" customWidth="1"/>
    <col min="2055" max="2055" width="2.44140625" customWidth="1"/>
    <col min="2056" max="2056" width="7.5546875" customWidth="1"/>
    <col min="2057" max="2057" width="13.33203125" customWidth="1"/>
    <col min="2058" max="2058" width="2.33203125" customWidth="1"/>
    <col min="2061" max="2061" width="8.21875" bestFit="1" customWidth="1"/>
    <col min="2305" max="2305" width="2.5546875" customWidth="1"/>
    <col min="2306" max="2306" width="22.5546875" customWidth="1"/>
    <col min="2307" max="2307" width="7.77734375" customWidth="1"/>
    <col min="2308" max="2308" width="26.6640625" customWidth="1"/>
    <col min="2309" max="2309" width="18.5546875" customWidth="1"/>
    <col min="2310" max="2310" width="17.77734375" customWidth="1"/>
    <col min="2311" max="2311" width="2.44140625" customWidth="1"/>
    <col min="2312" max="2312" width="7.5546875" customWidth="1"/>
    <col min="2313" max="2313" width="13.33203125" customWidth="1"/>
    <col min="2314" max="2314" width="2.33203125" customWidth="1"/>
    <col min="2317" max="2317" width="8.21875" bestFit="1" customWidth="1"/>
    <col min="2561" max="2561" width="2.5546875" customWidth="1"/>
    <col min="2562" max="2562" width="22.5546875" customWidth="1"/>
    <col min="2563" max="2563" width="7.77734375" customWidth="1"/>
    <col min="2564" max="2564" width="26.6640625" customWidth="1"/>
    <col min="2565" max="2565" width="18.5546875" customWidth="1"/>
    <col min="2566" max="2566" width="17.77734375" customWidth="1"/>
    <col min="2567" max="2567" width="2.44140625" customWidth="1"/>
    <col min="2568" max="2568" width="7.5546875" customWidth="1"/>
    <col min="2569" max="2569" width="13.33203125" customWidth="1"/>
    <col min="2570" max="2570" width="2.33203125" customWidth="1"/>
    <col min="2573" max="2573" width="8.21875" bestFit="1" customWidth="1"/>
    <col min="2817" max="2817" width="2.5546875" customWidth="1"/>
    <col min="2818" max="2818" width="22.5546875" customWidth="1"/>
    <col min="2819" max="2819" width="7.77734375" customWidth="1"/>
    <col min="2820" max="2820" width="26.6640625" customWidth="1"/>
    <col min="2821" max="2821" width="18.5546875" customWidth="1"/>
    <col min="2822" max="2822" width="17.77734375" customWidth="1"/>
    <col min="2823" max="2823" width="2.44140625" customWidth="1"/>
    <col min="2824" max="2824" width="7.5546875" customWidth="1"/>
    <col min="2825" max="2825" width="13.33203125" customWidth="1"/>
    <col min="2826" max="2826" width="2.33203125" customWidth="1"/>
    <col min="2829" max="2829" width="8.21875" bestFit="1" customWidth="1"/>
    <col min="3073" max="3073" width="2.5546875" customWidth="1"/>
    <col min="3074" max="3074" width="22.5546875" customWidth="1"/>
    <col min="3075" max="3075" width="7.77734375" customWidth="1"/>
    <col min="3076" max="3076" width="26.6640625" customWidth="1"/>
    <col min="3077" max="3077" width="18.5546875" customWidth="1"/>
    <col min="3078" max="3078" width="17.77734375" customWidth="1"/>
    <col min="3079" max="3079" width="2.44140625" customWidth="1"/>
    <col min="3080" max="3080" width="7.5546875" customWidth="1"/>
    <col min="3081" max="3081" width="13.33203125" customWidth="1"/>
    <col min="3082" max="3082" width="2.33203125" customWidth="1"/>
    <col min="3085" max="3085" width="8.21875" bestFit="1" customWidth="1"/>
    <col min="3329" max="3329" width="2.5546875" customWidth="1"/>
    <col min="3330" max="3330" width="22.5546875" customWidth="1"/>
    <col min="3331" max="3331" width="7.77734375" customWidth="1"/>
    <col min="3332" max="3332" width="26.6640625" customWidth="1"/>
    <col min="3333" max="3333" width="18.5546875" customWidth="1"/>
    <col min="3334" max="3334" width="17.77734375" customWidth="1"/>
    <col min="3335" max="3335" width="2.44140625" customWidth="1"/>
    <col min="3336" max="3336" width="7.5546875" customWidth="1"/>
    <col min="3337" max="3337" width="13.33203125" customWidth="1"/>
    <col min="3338" max="3338" width="2.33203125" customWidth="1"/>
    <col min="3341" max="3341" width="8.21875" bestFit="1" customWidth="1"/>
    <col min="3585" max="3585" width="2.5546875" customWidth="1"/>
    <col min="3586" max="3586" width="22.5546875" customWidth="1"/>
    <col min="3587" max="3587" width="7.77734375" customWidth="1"/>
    <col min="3588" max="3588" width="26.6640625" customWidth="1"/>
    <col min="3589" max="3589" width="18.5546875" customWidth="1"/>
    <col min="3590" max="3590" width="17.77734375" customWidth="1"/>
    <col min="3591" max="3591" width="2.44140625" customWidth="1"/>
    <col min="3592" max="3592" width="7.5546875" customWidth="1"/>
    <col min="3593" max="3593" width="13.33203125" customWidth="1"/>
    <col min="3594" max="3594" width="2.33203125" customWidth="1"/>
    <col min="3597" max="3597" width="8.21875" bestFit="1" customWidth="1"/>
    <col min="3841" max="3841" width="2.5546875" customWidth="1"/>
    <col min="3842" max="3842" width="22.5546875" customWidth="1"/>
    <col min="3843" max="3843" width="7.77734375" customWidth="1"/>
    <col min="3844" max="3844" width="26.6640625" customWidth="1"/>
    <col min="3845" max="3845" width="18.5546875" customWidth="1"/>
    <col min="3846" max="3846" width="17.77734375" customWidth="1"/>
    <col min="3847" max="3847" width="2.44140625" customWidth="1"/>
    <col min="3848" max="3848" width="7.5546875" customWidth="1"/>
    <col min="3849" max="3849" width="13.33203125" customWidth="1"/>
    <col min="3850" max="3850" width="2.33203125" customWidth="1"/>
    <col min="3853" max="3853" width="8.21875" bestFit="1" customWidth="1"/>
    <col min="4097" max="4097" width="2.5546875" customWidth="1"/>
    <col min="4098" max="4098" width="22.5546875" customWidth="1"/>
    <col min="4099" max="4099" width="7.77734375" customWidth="1"/>
    <col min="4100" max="4100" width="26.6640625" customWidth="1"/>
    <col min="4101" max="4101" width="18.5546875" customWidth="1"/>
    <col min="4102" max="4102" width="17.77734375" customWidth="1"/>
    <col min="4103" max="4103" width="2.44140625" customWidth="1"/>
    <col min="4104" max="4104" width="7.5546875" customWidth="1"/>
    <col min="4105" max="4105" width="13.33203125" customWidth="1"/>
    <col min="4106" max="4106" width="2.33203125" customWidth="1"/>
    <col min="4109" max="4109" width="8.21875" bestFit="1" customWidth="1"/>
    <col min="4353" max="4353" width="2.5546875" customWidth="1"/>
    <col min="4354" max="4354" width="22.5546875" customWidth="1"/>
    <col min="4355" max="4355" width="7.77734375" customWidth="1"/>
    <col min="4356" max="4356" width="26.6640625" customWidth="1"/>
    <col min="4357" max="4357" width="18.5546875" customWidth="1"/>
    <col min="4358" max="4358" width="17.77734375" customWidth="1"/>
    <col min="4359" max="4359" width="2.44140625" customWidth="1"/>
    <col min="4360" max="4360" width="7.5546875" customWidth="1"/>
    <col min="4361" max="4361" width="13.33203125" customWidth="1"/>
    <col min="4362" max="4362" width="2.33203125" customWidth="1"/>
    <col min="4365" max="4365" width="8.21875" bestFit="1" customWidth="1"/>
    <col min="4609" max="4609" width="2.5546875" customWidth="1"/>
    <col min="4610" max="4610" width="22.5546875" customWidth="1"/>
    <col min="4611" max="4611" width="7.77734375" customWidth="1"/>
    <col min="4612" max="4612" width="26.6640625" customWidth="1"/>
    <col min="4613" max="4613" width="18.5546875" customWidth="1"/>
    <col min="4614" max="4614" width="17.77734375" customWidth="1"/>
    <col min="4615" max="4615" width="2.44140625" customWidth="1"/>
    <col min="4616" max="4616" width="7.5546875" customWidth="1"/>
    <col min="4617" max="4617" width="13.33203125" customWidth="1"/>
    <col min="4618" max="4618" width="2.33203125" customWidth="1"/>
    <col min="4621" max="4621" width="8.21875" bestFit="1" customWidth="1"/>
    <col min="4865" max="4865" width="2.5546875" customWidth="1"/>
    <col min="4866" max="4866" width="22.5546875" customWidth="1"/>
    <col min="4867" max="4867" width="7.77734375" customWidth="1"/>
    <col min="4868" max="4868" width="26.6640625" customWidth="1"/>
    <col min="4869" max="4869" width="18.5546875" customWidth="1"/>
    <col min="4870" max="4870" width="17.77734375" customWidth="1"/>
    <col min="4871" max="4871" width="2.44140625" customWidth="1"/>
    <col min="4872" max="4872" width="7.5546875" customWidth="1"/>
    <col min="4873" max="4873" width="13.33203125" customWidth="1"/>
    <col min="4874" max="4874" width="2.33203125" customWidth="1"/>
    <col min="4877" max="4877" width="8.21875" bestFit="1" customWidth="1"/>
    <col min="5121" max="5121" width="2.5546875" customWidth="1"/>
    <col min="5122" max="5122" width="22.5546875" customWidth="1"/>
    <col min="5123" max="5123" width="7.77734375" customWidth="1"/>
    <col min="5124" max="5124" width="26.6640625" customWidth="1"/>
    <col min="5125" max="5125" width="18.5546875" customWidth="1"/>
    <col min="5126" max="5126" width="17.77734375" customWidth="1"/>
    <col min="5127" max="5127" width="2.44140625" customWidth="1"/>
    <col min="5128" max="5128" width="7.5546875" customWidth="1"/>
    <col min="5129" max="5129" width="13.33203125" customWidth="1"/>
    <col min="5130" max="5130" width="2.33203125" customWidth="1"/>
    <col min="5133" max="5133" width="8.21875" bestFit="1" customWidth="1"/>
    <col min="5377" max="5377" width="2.5546875" customWidth="1"/>
    <col min="5378" max="5378" width="22.5546875" customWidth="1"/>
    <col min="5379" max="5379" width="7.77734375" customWidth="1"/>
    <col min="5380" max="5380" width="26.6640625" customWidth="1"/>
    <col min="5381" max="5381" width="18.5546875" customWidth="1"/>
    <col min="5382" max="5382" width="17.77734375" customWidth="1"/>
    <col min="5383" max="5383" width="2.44140625" customWidth="1"/>
    <col min="5384" max="5384" width="7.5546875" customWidth="1"/>
    <col min="5385" max="5385" width="13.33203125" customWidth="1"/>
    <col min="5386" max="5386" width="2.33203125" customWidth="1"/>
    <col min="5389" max="5389" width="8.21875" bestFit="1" customWidth="1"/>
    <col min="5633" max="5633" width="2.5546875" customWidth="1"/>
    <col min="5634" max="5634" width="22.5546875" customWidth="1"/>
    <col min="5635" max="5635" width="7.77734375" customWidth="1"/>
    <col min="5636" max="5636" width="26.6640625" customWidth="1"/>
    <col min="5637" max="5637" width="18.5546875" customWidth="1"/>
    <col min="5638" max="5638" width="17.77734375" customWidth="1"/>
    <col min="5639" max="5639" width="2.44140625" customWidth="1"/>
    <col min="5640" max="5640" width="7.5546875" customWidth="1"/>
    <col min="5641" max="5641" width="13.33203125" customWidth="1"/>
    <col min="5642" max="5642" width="2.33203125" customWidth="1"/>
    <col min="5645" max="5645" width="8.21875" bestFit="1" customWidth="1"/>
    <col min="5889" max="5889" width="2.5546875" customWidth="1"/>
    <col min="5890" max="5890" width="22.5546875" customWidth="1"/>
    <col min="5891" max="5891" width="7.77734375" customWidth="1"/>
    <col min="5892" max="5892" width="26.6640625" customWidth="1"/>
    <col min="5893" max="5893" width="18.5546875" customWidth="1"/>
    <col min="5894" max="5894" width="17.77734375" customWidth="1"/>
    <col min="5895" max="5895" width="2.44140625" customWidth="1"/>
    <col min="5896" max="5896" width="7.5546875" customWidth="1"/>
    <col min="5897" max="5897" width="13.33203125" customWidth="1"/>
    <col min="5898" max="5898" width="2.33203125" customWidth="1"/>
    <col min="5901" max="5901" width="8.21875" bestFit="1" customWidth="1"/>
    <col min="6145" max="6145" width="2.5546875" customWidth="1"/>
    <col min="6146" max="6146" width="22.5546875" customWidth="1"/>
    <col min="6147" max="6147" width="7.77734375" customWidth="1"/>
    <col min="6148" max="6148" width="26.6640625" customWidth="1"/>
    <col min="6149" max="6149" width="18.5546875" customWidth="1"/>
    <col min="6150" max="6150" width="17.77734375" customWidth="1"/>
    <col min="6151" max="6151" width="2.44140625" customWidth="1"/>
    <col min="6152" max="6152" width="7.5546875" customWidth="1"/>
    <col min="6153" max="6153" width="13.33203125" customWidth="1"/>
    <col min="6154" max="6154" width="2.33203125" customWidth="1"/>
    <col min="6157" max="6157" width="8.21875" bestFit="1" customWidth="1"/>
    <col min="6401" max="6401" width="2.5546875" customWidth="1"/>
    <col min="6402" max="6402" width="22.5546875" customWidth="1"/>
    <col min="6403" max="6403" width="7.77734375" customWidth="1"/>
    <col min="6404" max="6404" width="26.6640625" customWidth="1"/>
    <col min="6405" max="6405" width="18.5546875" customWidth="1"/>
    <col min="6406" max="6406" width="17.77734375" customWidth="1"/>
    <col min="6407" max="6407" width="2.44140625" customWidth="1"/>
    <col min="6408" max="6408" width="7.5546875" customWidth="1"/>
    <col min="6409" max="6409" width="13.33203125" customWidth="1"/>
    <col min="6410" max="6410" width="2.33203125" customWidth="1"/>
    <col min="6413" max="6413" width="8.21875" bestFit="1" customWidth="1"/>
    <col min="6657" max="6657" width="2.5546875" customWidth="1"/>
    <col min="6658" max="6658" width="22.5546875" customWidth="1"/>
    <col min="6659" max="6659" width="7.77734375" customWidth="1"/>
    <col min="6660" max="6660" width="26.6640625" customWidth="1"/>
    <col min="6661" max="6661" width="18.5546875" customWidth="1"/>
    <col min="6662" max="6662" width="17.77734375" customWidth="1"/>
    <col min="6663" max="6663" width="2.44140625" customWidth="1"/>
    <col min="6664" max="6664" width="7.5546875" customWidth="1"/>
    <col min="6665" max="6665" width="13.33203125" customWidth="1"/>
    <col min="6666" max="6666" width="2.33203125" customWidth="1"/>
    <col min="6669" max="6669" width="8.21875" bestFit="1" customWidth="1"/>
    <col min="6913" max="6913" width="2.5546875" customWidth="1"/>
    <col min="6914" max="6914" width="22.5546875" customWidth="1"/>
    <col min="6915" max="6915" width="7.77734375" customWidth="1"/>
    <col min="6916" max="6916" width="26.6640625" customWidth="1"/>
    <col min="6917" max="6917" width="18.5546875" customWidth="1"/>
    <col min="6918" max="6918" width="17.77734375" customWidth="1"/>
    <col min="6919" max="6919" width="2.44140625" customWidth="1"/>
    <col min="6920" max="6920" width="7.5546875" customWidth="1"/>
    <col min="6921" max="6921" width="13.33203125" customWidth="1"/>
    <col min="6922" max="6922" width="2.33203125" customWidth="1"/>
    <col min="6925" max="6925" width="8.21875" bestFit="1" customWidth="1"/>
    <col min="7169" max="7169" width="2.5546875" customWidth="1"/>
    <col min="7170" max="7170" width="22.5546875" customWidth="1"/>
    <col min="7171" max="7171" width="7.77734375" customWidth="1"/>
    <col min="7172" max="7172" width="26.6640625" customWidth="1"/>
    <col min="7173" max="7173" width="18.5546875" customWidth="1"/>
    <col min="7174" max="7174" width="17.77734375" customWidth="1"/>
    <col min="7175" max="7175" width="2.44140625" customWidth="1"/>
    <col min="7176" max="7176" width="7.5546875" customWidth="1"/>
    <col min="7177" max="7177" width="13.33203125" customWidth="1"/>
    <col min="7178" max="7178" width="2.33203125" customWidth="1"/>
    <col min="7181" max="7181" width="8.21875" bestFit="1" customWidth="1"/>
    <col min="7425" max="7425" width="2.5546875" customWidth="1"/>
    <col min="7426" max="7426" width="22.5546875" customWidth="1"/>
    <col min="7427" max="7427" width="7.77734375" customWidth="1"/>
    <col min="7428" max="7428" width="26.6640625" customWidth="1"/>
    <col min="7429" max="7429" width="18.5546875" customWidth="1"/>
    <col min="7430" max="7430" width="17.77734375" customWidth="1"/>
    <col min="7431" max="7431" width="2.44140625" customWidth="1"/>
    <col min="7432" max="7432" width="7.5546875" customWidth="1"/>
    <col min="7433" max="7433" width="13.33203125" customWidth="1"/>
    <col min="7434" max="7434" width="2.33203125" customWidth="1"/>
    <col min="7437" max="7437" width="8.21875" bestFit="1" customWidth="1"/>
    <col min="7681" max="7681" width="2.5546875" customWidth="1"/>
    <col min="7682" max="7682" width="22.5546875" customWidth="1"/>
    <col min="7683" max="7683" width="7.77734375" customWidth="1"/>
    <col min="7684" max="7684" width="26.6640625" customWidth="1"/>
    <col min="7685" max="7685" width="18.5546875" customWidth="1"/>
    <col min="7686" max="7686" width="17.77734375" customWidth="1"/>
    <col min="7687" max="7687" width="2.44140625" customWidth="1"/>
    <col min="7688" max="7688" width="7.5546875" customWidth="1"/>
    <col min="7689" max="7689" width="13.33203125" customWidth="1"/>
    <col min="7690" max="7690" width="2.33203125" customWidth="1"/>
    <col min="7693" max="7693" width="8.21875" bestFit="1" customWidth="1"/>
    <col min="7937" max="7937" width="2.5546875" customWidth="1"/>
    <col min="7938" max="7938" width="22.5546875" customWidth="1"/>
    <col min="7939" max="7939" width="7.77734375" customWidth="1"/>
    <col min="7940" max="7940" width="26.6640625" customWidth="1"/>
    <col min="7941" max="7941" width="18.5546875" customWidth="1"/>
    <col min="7942" max="7942" width="17.77734375" customWidth="1"/>
    <col min="7943" max="7943" width="2.44140625" customWidth="1"/>
    <col min="7944" max="7944" width="7.5546875" customWidth="1"/>
    <col min="7945" max="7945" width="13.33203125" customWidth="1"/>
    <col min="7946" max="7946" width="2.33203125" customWidth="1"/>
    <col min="7949" max="7949" width="8.21875" bestFit="1" customWidth="1"/>
    <col min="8193" max="8193" width="2.5546875" customWidth="1"/>
    <col min="8194" max="8194" width="22.5546875" customWidth="1"/>
    <col min="8195" max="8195" width="7.77734375" customWidth="1"/>
    <col min="8196" max="8196" width="26.6640625" customWidth="1"/>
    <col min="8197" max="8197" width="18.5546875" customWidth="1"/>
    <col min="8198" max="8198" width="17.77734375" customWidth="1"/>
    <col min="8199" max="8199" width="2.44140625" customWidth="1"/>
    <col min="8200" max="8200" width="7.5546875" customWidth="1"/>
    <col min="8201" max="8201" width="13.33203125" customWidth="1"/>
    <col min="8202" max="8202" width="2.33203125" customWidth="1"/>
    <col min="8205" max="8205" width="8.21875" bestFit="1" customWidth="1"/>
    <col min="8449" max="8449" width="2.5546875" customWidth="1"/>
    <col min="8450" max="8450" width="22.5546875" customWidth="1"/>
    <col min="8451" max="8451" width="7.77734375" customWidth="1"/>
    <col min="8452" max="8452" width="26.6640625" customWidth="1"/>
    <col min="8453" max="8453" width="18.5546875" customWidth="1"/>
    <col min="8454" max="8454" width="17.77734375" customWidth="1"/>
    <col min="8455" max="8455" width="2.44140625" customWidth="1"/>
    <col min="8456" max="8456" width="7.5546875" customWidth="1"/>
    <col min="8457" max="8457" width="13.33203125" customWidth="1"/>
    <col min="8458" max="8458" width="2.33203125" customWidth="1"/>
    <col min="8461" max="8461" width="8.21875" bestFit="1" customWidth="1"/>
    <col min="8705" max="8705" width="2.5546875" customWidth="1"/>
    <col min="8706" max="8706" width="22.5546875" customWidth="1"/>
    <col min="8707" max="8707" width="7.77734375" customWidth="1"/>
    <col min="8708" max="8708" width="26.6640625" customWidth="1"/>
    <col min="8709" max="8709" width="18.5546875" customWidth="1"/>
    <col min="8710" max="8710" width="17.77734375" customWidth="1"/>
    <col min="8711" max="8711" width="2.44140625" customWidth="1"/>
    <col min="8712" max="8712" width="7.5546875" customWidth="1"/>
    <col min="8713" max="8713" width="13.33203125" customWidth="1"/>
    <col min="8714" max="8714" width="2.33203125" customWidth="1"/>
    <col min="8717" max="8717" width="8.21875" bestFit="1" customWidth="1"/>
    <col min="8961" max="8961" width="2.5546875" customWidth="1"/>
    <col min="8962" max="8962" width="22.5546875" customWidth="1"/>
    <col min="8963" max="8963" width="7.77734375" customWidth="1"/>
    <col min="8964" max="8964" width="26.6640625" customWidth="1"/>
    <col min="8965" max="8965" width="18.5546875" customWidth="1"/>
    <col min="8966" max="8966" width="17.77734375" customWidth="1"/>
    <col min="8967" max="8967" width="2.44140625" customWidth="1"/>
    <col min="8968" max="8968" width="7.5546875" customWidth="1"/>
    <col min="8969" max="8969" width="13.33203125" customWidth="1"/>
    <col min="8970" max="8970" width="2.33203125" customWidth="1"/>
    <col min="8973" max="8973" width="8.21875" bestFit="1" customWidth="1"/>
    <col min="9217" max="9217" width="2.5546875" customWidth="1"/>
    <col min="9218" max="9218" width="22.5546875" customWidth="1"/>
    <col min="9219" max="9219" width="7.77734375" customWidth="1"/>
    <col min="9220" max="9220" width="26.6640625" customWidth="1"/>
    <col min="9221" max="9221" width="18.5546875" customWidth="1"/>
    <col min="9222" max="9222" width="17.77734375" customWidth="1"/>
    <col min="9223" max="9223" width="2.44140625" customWidth="1"/>
    <col min="9224" max="9224" width="7.5546875" customWidth="1"/>
    <col min="9225" max="9225" width="13.33203125" customWidth="1"/>
    <col min="9226" max="9226" width="2.33203125" customWidth="1"/>
    <col min="9229" max="9229" width="8.21875" bestFit="1" customWidth="1"/>
    <col min="9473" max="9473" width="2.5546875" customWidth="1"/>
    <col min="9474" max="9474" width="22.5546875" customWidth="1"/>
    <col min="9475" max="9475" width="7.77734375" customWidth="1"/>
    <col min="9476" max="9476" width="26.6640625" customWidth="1"/>
    <col min="9477" max="9477" width="18.5546875" customWidth="1"/>
    <col min="9478" max="9478" width="17.77734375" customWidth="1"/>
    <col min="9479" max="9479" width="2.44140625" customWidth="1"/>
    <col min="9480" max="9480" width="7.5546875" customWidth="1"/>
    <col min="9481" max="9481" width="13.33203125" customWidth="1"/>
    <col min="9482" max="9482" width="2.33203125" customWidth="1"/>
    <col min="9485" max="9485" width="8.21875" bestFit="1" customWidth="1"/>
    <col min="9729" max="9729" width="2.5546875" customWidth="1"/>
    <col min="9730" max="9730" width="22.5546875" customWidth="1"/>
    <col min="9731" max="9731" width="7.77734375" customWidth="1"/>
    <col min="9732" max="9732" width="26.6640625" customWidth="1"/>
    <col min="9733" max="9733" width="18.5546875" customWidth="1"/>
    <col min="9734" max="9734" width="17.77734375" customWidth="1"/>
    <col min="9735" max="9735" width="2.44140625" customWidth="1"/>
    <col min="9736" max="9736" width="7.5546875" customWidth="1"/>
    <col min="9737" max="9737" width="13.33203125" customWidth="1"/>
    <col min="9738" max="9738" width="2.33203125" customWidth="1"/>
    <col min="9741" max="9741" width="8.21875" bestFit="1" customWidth="1"/>
    <col min="9985" max="9985" width="2.5546875" customWidth="1"/>
    <col min="9986" max="9986" width="22.5546875" customWidth="1"/>
    <col min="9987" max="9987" width="7.77734375" customWidth="1"/>
    <col min="9988" max="9988" width="26.6640625" customWidth="1"/>
    <col min="9989" max="9989" width="18.5546875" customWidth="1"/>
    <col min="9990" max="9990" width="17.77734375" customWidth="1"/>
    <col min="9991" max="9991" width="2.44140625" customWidth="1"/>
    <col min="9992" max="9992" width="7.5546875" customWidth="1"/>
    <col min="9993" max="9993" width="13.33203125" customWidth="1"/>
    <col min="9994" max="9994" width="2.33203125" customWidth="1"/>
    <col min="9997" max="9997" width="8.21875" bestFit="1" customWidth="1"/>
    <col min="10241" max="10241" width="2.5546875" customWidth="1"/>
    <col min="10242" max="10242" width="22.5546875" customWidth="1"/>
    <col min="10243" max="10243" width="7.77734375" customWidth="1"/>
    <col min="10244" max="10244" width="26.6640625" customWidth="1"/>
    <col min="10245" max="10245" width="18.5546875" customWidth="1"/>
    <col min="10246" max="10246" width="17.77734375" customWidth="1"/>
    <col min="10247" max="10247" width="2.44140625" customWidth="1"/>
    <col min="10248" max="10248" width="7.5546875" customWidth="1"/>
    <col min="10249" max="10249" width="13.33203125" customWidth="1"/>
    <col min="10250" max="10250" width="2.33203125" customWidth="1"/>
    <col min="10253" max="10253" width="8.21875" bestFit="1" customWidth="1"/>
    <col min="10497" max="10497" width="2.5546875" customWidth="1"/>
    <col min="10498" max="10498" width="22.5546875" customWidth="1"/>
    <col min="10499" max="10499" width="7.77734375" customWidth="1"/>
    <col min="10500" max="10500" width="26.6640625" customWidth="1"/>
    <col min="10501" max="10501" width="18.5546875" customWidth="1"/>
    <col min="10502" max="10502" width="17.77734375" customWidth="1"/>
    <col min="10503" max="10503" width="2.44140625" customWidth="1"/>
    <col min="10504" max="10504" width="7.5546875" customWidth="1"/>
    <col min="10505" max="10505" width="13.33203125" customWidth="1"/>
    <col min="10506" max="10506" width="2.33203125" customWidth="1"/>
    <col min="10509" max="10509" width="8.21875" bestFit="1" customWidth="1"/>
    <col min="10753" max="10753" width="2.5546875" customWidth="1"/>
    <col min="10754" max="10754" width="22.5546875" customWidth="1"/>
    <col min="10755" max="10755" width="7.77734375" customWidth="1"/>
    <col min="10756" max="10756" width="26.6640625" customWidth="1"/>
    <col min="10757" max="10757" width="18.5546875" customWidth="1"/>
    <col min="10758" max="10758" width="17.77734375" customWidth="1"/>
    <col min="10759" max="10759" width="2.44140625" customWidth="1"/>
    <col min="10760" max="10760" width="7.5546875" customWidth="1"/>
    <col min="10761" max="10761" width="13.33203125" customWidth="1"/>
    <col min="10762" max="10762" width="2.33203125" customWidth="1"/>
    <col min="10765" max="10765" width="8.21875" bestFit="1" customWidth="1"/>
    <col min="11009" max="11009" width="2.5546875" customWidth="1"/>
    <col min="11010" max="11010" width="22.5546875" customWidth="1"/>
    <col min="11011" max="11011" width="7.77734375" customWidth="1"/>
    <col min="11012" max="11012" width="26.6640625" customWidth="1"/>
    <col min="11013" max="11013" width="18.5546875" customWidth="1"/>
    <col min="11014" max="11014" width="17.77734375" customWidth="1"/>
    <col min="11015" max="11015" width="2.44140625" customWidth="1"/>
    <col min="11016" max="11016" width="7.5546875" customWidth="1"/>
    <col min="11017" max="11017" width="13.33203125" customWidth="1"/>
    <col min="11018" max="11018" width="2.33203125" customWidth="1"/>
    <col min="11021" max="11021" width="8.21875" bestFit="1" customWidth="1"/>
    <col min="11265" max="11265" width="2.5546875" customWidth="1"/>
    <col min="11266" max="11266" width="22.5546875" customWidth="1"/>
    <col min="11267" max="11267" width="7.77734375" customWidth="1"/>
    <col min="11268" max="11268" width="26.6640625" customWidth="1"/>
    <col min="11269" max="11269" width="18.5546875" customWidth="1"/>
    <col min="11270" max="11270" width="17.77734375" customWidth="1"/>
    <col min="11271" max="11271" width="2.44140625" customWidth="1"/>
    <col min="11272" max="11272" width="7.5546875" customWidth="1"/>
    <col min="11273" max="11273" width="13.33203125" customWidth="1"/>
    <col min="11274" max="11274" width="2.33203125" customWidth="1"/>
    <col min="11277" max="11277" width="8.21875" bestFit="1" customWidth="1"/>
    <col min="11521" max="11521" width="2.5546875" customWidth="1"/>
    <col min="11522" max="11522" width="22.5546875" customWidth="1"/>
    <col min="11523" max="11523" width="7.77734375" customWidth="1"/>
    <col min="11524" max="11524" width="26.6640625" customWidth="1"/>
    <col min="11525" max="11525" width="18.5546875" customWidth="1"/>
    <col min="11526" max="11526" width="17.77734375" customWidth="1"/>
    <col min="11527" max="11527" width="2.44140625" customWidth="1"/>
    <col min="11528" max="11528" width="7.5546875" customWidth="1"/>
    <col min="11529" max="11529" width="13.33203125" customWidth="1"/>
    <col min="11530" max="11530" width="2.33203125" customWidth="1"/>
    <col min="11533" max="11533" width="8.21875" bestFit="1" customWidth="1"/>
    <col min="11777" max="11777" width="2.5546875" customWidth="1"/>
    <col min="11778" max="11778" width="22.5546875" customWidth="1"/>
    <col min="11779" max="11779" width="7.77734375" customWidth="1"/>
    <col min="11780" max="11780" width="26.6640625" customWidth="1"/>
    <col min="11781" max="11781" width="18.5546875" customWidth="1"/>
    <col min="11782" max="11782" width="17.77734375" customWidth="1"/>
    <col min="11783" max="11783" width="2.44140625" customWidth="1"/>
    <col min="11784" max="11784" width="7.5546875" customWidth="1"/>
    <col min="11785" max="11785" width="13.33203125" customWidth="1"/>
    <col min="11786" max="11786" width="2.33203125" customWidth="1"/>
    <col min="11789" max="11789" width="8.21875" bestFit="1" customWidth="1"/>
    <col min="12033" max="12033" width="2.5546875" customWidth="1"/>
    <col min="12034" max="12034" width="22.5546875" customWidth="1"/>
    <col min="12035" max="12035" width="7.77734375" customWidth="1"/>
    <col min="12036" max="12036" width="26.6640625" customWidth="1"/>
    <col min="12037" max="12037" width="18.5546875" customWidth="1"/>
    <col min="12038" max="12038" width="17.77734375" customWidth="1"/>
    <col min="12039" max="12039" width="2.44140625" customWidth="1"/>
    <col min="12040" max="12040" width="7.5546875" customWidth="1"/>
    <col min="12041" max="12041" width="13.33203125" customWidth="1"/>
    <col min="12042" max="12042" width="2.33203125" customWidth="1"/>
    <col min="12045" max="12045" width="8.21875" bestFit="1" customWidth="1"/>
    <col min="12289" max="12289" width="2.5546875" customWidth="1"/>
    <col min="12290" max="12290" width="22.5546875" customWidth="1"/>
    <col min="12291" max="12291" width="7.77734375" customWidth="1"/>
    <col min="12292" max="12292" width="26.6640625" customWidth="1"/>
    <col min="12293" max="12293" width="18.5546875" customWidth="1"/>
    <col min="12294" max="12294" width="17.77734375" customWidth="1"/>
    <col min="12295" max="12295" width="2.44140625" customWidth="1"/>
    <col min="12296" max="12296" width="7.5546875" customWidth="1"/>
    <col min="12297" max="12297" width="13.33203125" customWidth="1"/>
    <col min="12298" max="12298" width="2.33203125" customWidth="1"/>
    <col min="12301" max="12301" width="8.21875" bestFit="1" customWidth="1"/>
    <col min="12545" max="12545" width="2.5546875" customWidth="1"/>
    <col min="12546" max="12546" width="22.5546875" customWidth="1"/>
    <col min="12547" max="12547" width="7.77734375" customWidth="1"/>
    <col min="12548" max="12548" width="26.6640625" customWidth="1"/>
    <col min="12549" max="12549" width="18.5546875" customWidth="1"/>
    <col min="12550" max="12550" width="17.77734375" customWidth="1"/>
    <col min="12551" max="12551" width="2.44140625" customWidth="1"/>
    <col min="12552" max="12552" width="7.5546875" customWidth="1"/>
    <col min="12553" max="12553" width="13.33203125" customWidth="1"/>
    <col min="12554" max="12554" width="2.33203125" customWidth="1"/>
    <col min="12557" max="12557" width="8.21875" bestFit="1" customWidth="1"/>
    <col min="12801" max="12801" width="2.5546875" customWidth="1"/>
    <col min="12802" max="12802" width="22.5546875" customWidth="1"/>
    <col min="12803" max="12803" width="7.77734375" customWidth="1"/>
    <col min="12804" max="12804" width="26.6640625" customWidth="1"/>
    <col min="12805" max="12805" width="18.5546875" customWidth="1"/>
    <col min="12806" max="12806" width="17.77734375" customWidth="1"/>
    <col min="12807" max="12807" width="2.44140625" customWidth="1"/>
    <col min="12808" max="12808" width="7.5546875" customWidth="1"/>
    <col min="12809" max="12809" width="13.33203125" customWidth="1"/>
    <col min="12810" max="12810" width="2.33203125" customWidth="1"/>
    <col min="12813" max="12813" width="8.21875" bestFit="1" customWidth="1"/>
    <col min="13057" max="13057" width="2.5546875" customWidth="1"/>
    <col min="13058" max="13058" width="22.5546875" customWidth="1"/>
    <col min="13059" max="13059" width="7.77734375" customWidth="1"/>
    <col min="13060" max="13060" width="26.6640625" customWidth="1"/>
    <col min="13061" max="13061" width="18.5546875" customWidth="1"/>
    <col min="13062" max="13062" width="17.77734375" customWidth="1"/>
    <col min="13063" max="13063" width="2.44140625" customWidth="1"/>
    <col min="13064" max="13064" width="7.5546875" customWidth="1"/>
    <col min="13065" max="13065" width="13.33203125" customWidth="1"/>
    <col min="13066" max="13066" width="2.33203125" customWidth="1"/>
    <col min="13069" max="13069" width="8.21875" bestFit="1" customWidth="1"/>
    <col min="13313" max="13313" width="2.5546875" customWidth="1"/>
    <col min="13314" max="13314" width="22.5546875" customWidth="1"/>
    <col min="13315" max="13315" width="7.77734375" customWidth="1"/>
    <col min="13316" max="13316" width="26.6640625" customWidth="1"/>
    <col min="13317" max="13317" width="18.5546875" customWidth="1"/>
    <col min="13318" max="13318" width="17.77734375" customWidth="1"/>
    <col min="13319" max="13319" width="2.44140625" customWidth="1"/>
    <col min="13320" max="13320" width="7.5546875" customWidth="1"/>
    <col min="13321" max="13321" width="13.33203125" customWidth="1"/>
    <col min="13322" max="13322" width="2.33203125" customWidth="1"/>
    <col min="13325" max="13325" width="8.21875" bestFit="1" customWidth="1"/>
    <col min="13569" max="13569" width="2.5546875" customWidth="1"/>
    <col min="13570" max="13570" width="22.5546875" customWidth="1"/>
    <col min="13571" max="13571" width="7.77734375" customWidth="1"/>
    <col min="13572" max="13572" width="26.6640625" customWidth="1"/>
    <col min="13573" max="13573" width="18.5546875" customWidth="1"/>
    <col min="13574" max="13574" width="17.77734375" customWidth="1"/>
    <col min="13575" max="13575" width="2.44140625" customWidth="1"/>
    <col min="13576" max="13576" width="7.5546875" customWidth="1"/>
    <col min="13577" max="13577" width="13.33203125" customWidth="1"/>
    <col min="13578" max="13578" width="2.33203125" customWidth="1"/>
    <col min="13581" max="13581" width="8.21875" bestFit="1" customWidth="1"/>
    <col min="13825" max="13825" width="2.5546875" customWidth="1"/>
    <col min="13826" max="13826" width="22.5546875" customWidth="1"/>
    <col min="13827" max="13827" width="7.77734375" customWidth="1"/>
    <col min="13828" max="13828" width="26.6640625" customWidth="1"/>
    <col min="13829" max="13829" width="18.5546875" customWidth="1"/>
    <col min="13830" max="13830" width="17.77734375" customWidth="1"/>
    <col min="13831" max="13831" width="2.44140625" customWidth="1"/>
    <col min="13832" max="13832" width="7.5546875" customWidth="1"/>
    <col min="13833" max="13833" width="13.33203125" customWidth="1"/>
    <col min="13834" max="13834" width="2.33203125" customWidth="1"/>
    <col min="13837" max="13837" width="8.21875" bestFit="1" customWidth="1"/>
    <col min="14081" max="14081" width="2.5546875" customWidth="1"/>
    <col min="14082" max="14082" width="22.5546875" customWidth="1"/>
    <col min="14083" max="14083" width="7.77734375" customWidth="1"/>
    <col min="14084" max="14084" width="26.6640625" customWidth="1"/>
    <col min="14085" max="14085" width="18.5546875" customWidth="1"/>
    <col min="14086" max="14086" width="17.77734375" customWidth="1"/>
    <col min="14087" max="14087" width="2.44140625" customWidth="1"/>
    <col min="14088" max="14088" width="7.5546875" customWidth="1"/>
    <col min="14089" max="14089" width="13.33203125" customWidth="1"/>
    <col min="14090" max="14090" width="2.33203125" customWidth="1"/>
    <col min="14093" max="14093" width="8.21875" bestFit="1" customWidth="1"/>
    <col min="14337" max="14337" width="2.5546875" customWidth="1"/>
    <col min="14338" max="14338" width="22.5546875" customWidth="1"/>
    <col min="14339" max="14339" width="7.77734375" customWidth="1"/>
    <col min="14340" max="14340" width="26.6640625" customWidth="1"/>
    <col min="14341" max="14341" width="18.5546875" customWidth="1"/>
    <col min="14342" max="14342" width="17.77734375" customWidth="1"/>
    <col min="14343" max="14343" width="2.44140625" customWidth="1"/>
    <col min="14344" max="14344" width="7.5546875" customWidth="1"/>
    <col min="14345" max="14345" width="13.33203125" customWidth="1"/>
    <col min="14346" max="14346" width="2.33203125" customWidth="1"/>
    <col min="14349" max="14349" width="8.21875" bestFit="1" customWidth="1"/>
    <col min="14593" max="14593" width="2.5546875" customWidth="1"/>
    <col min="14594" max="14594" width="22.5546875" customWidth="1"/>
    <col min="14595" max="14595" width="7.77734375" customWidth="1"/>
    <col min="14596" max="14596" width="26.6640625" customWidth="1"/>
    <col min="14597" max="14597" width="18.5546875" customWidth="1"/>
    <col min="14598" max="14598" width="17.77734375" customWidth="1"/>
    <col min="14599" max="14599" width="2.44140625" customWidth="1"/>
    <col min="14600" max="14600" width="7.5546875" customWidth="1"/>
    <col min="14601" max="14601" width="13.33203125" customWidth="1"/>
    <col min="14602" max="14602" width="2.33203125" customWidth="1"/>
    <col min="14605" max="14605" width="8.21875" bestFit="1" customWidth="1"/>
    <col min="14849" max="14849" width="2.5546875" customWidth="1"/>
    <col min="14850" max="14850" width="22.5546875" customWidth="1"/>
    <col min="14851" max="14851" width="7.77734375" customWidth="1"/>
    <col min="14852" max="14852" width="26.6640625" customWidth="1"/>
    <col min="14853" max="14853" width="18.5546875" customWidth="1"/>
    <col min="14854" max="14854" width="17.77734375" customWidth="1"/>
    <col min="14855" max="14855" width="2.44140625" customWidth="1"/>
    <col min="14856" max="14856" width="7.5546875" customWidth="1"/>
    <col min="14857" max="14857" width="13.33203125" customWidth="1"/>
    <col min="14858" max="14858" width="2.33203125" customWidth="1"/>
    <col min="14861" max="14861" width="8.21875" bestFit="1" customWidth="1"/>
    <col min="15105" max="15105" width="2.5546875" customWidth="1"/>
    <col min="15106" max="15106" width="22.5546875" customWidth="1"/>
    <col min="15107" max="15107" width="7.77734375" customWidth="1"/>
    <col min="15108" max="15108" width="26.6640625" customWidth="1"/>
    <col min="15109" max="15109" width="18.5546875" customWidth="1"/>
    <col min="15110" max="15110" width="17.77734375" customWidth="1"/>
    <col min="15111" max="15111" width="2.44140625" customWidth="1"/>
    <col min="15112" max="15112" width="7.5546875" customWidth="1"/>
    <col min="15113" max="15113" width="13.33203125" customWidth="1"/>
    <col min="15114" max="15114" width="2.33203125" customWidth="1"/>
    <col min="15117" max="15117" width="8.21875" bestFit="1" customWidth="1"/>
    <col min="15361" max="15361" width="2.5546875" customWidth="1"/>
    <col min="15362" max="15362" width="22.5546875" customWidth="1"/>
    <col min="15363" max="15363" width="7.77734375" customWidth="1"/>
    <col min="15364" max="15364" width="26.6640625" customWidth="1"/>
    <col min="15365" max="15365" width="18.5546875" customWidth="1"/>
    <col min="15366" max="15366" width="17.77734375" customWidth="1"/>
    <col min="15367" max="15367" width="2.44140625" customWidth="1"/>
    <col min="15368" max="15368" width="7.5546875" customWidth="1"/>
    <col min="15369" max="15369" width="13.33203125" customWidth="1"/>
    <col min="15370" max="15370" width="2.33203125" customWidth="1"/>
    <col min="15373" max="15373" width="8.21875" bestFit="1" customWidth="1"/>
    <col min="15617" max="15617" width="2.5546875" customWidth="1"/>
    <col min="15618" max="15618" width="22.5546875" customWidth="1"/>
    <col min="15619" max="15619" width="7.77734375" customWidth="1"/>
    <col min="15620" max="15620" width="26.6640625" customWidth="1"/>
    <col min="15621" max="15621" width="18.5546875" customWidth="1"/>
    <col min="15622" max="15622" width="17.77734375" customWidth="1"/>
    <col min="15623" max="15623" width="2.44140625" customWidth="1"/>
    <col min="15624" max="15624" width="7.5546875" customWidth="1"/>
    <col min="15625" max="15625" width="13.33203125" customWidth="1"/>
    <col min="15626" max="15626" width="2.33203125" customWidth="1"/>
    <col min="15629" max="15629" width="8.21875" bestFit="1" customWidth="1"/>
    <col min="15873" max="15873" width="2.5546875" customWidth="1"/>
    <col min="15874" max="15874" width="22.5546875" customWidth="1"/>
    <col min="15875" max="15875" width="7.77734375" customWidth="1"/>
    <col min="15876" max="15876" width="26.6640625" customWidth="1"/>
    <col min="15877" max="15877" width="18.5546875" customWidth="1"/>
    <col min="15878" max="15878" width="17.77734375" customWidth="1"/>
    <col min="15879" max="15879" width="2.44140625" customWidth="1"/>
    <col min="15880" max="15880" width="7.5546875" customWidth="1"/>
    <col min="15881" max="15881" width="13.33203125" customWidth="1"/>
    <col min="15882" max="15882" width="2.33203125" customWidth="1"/>
    <col min="15885" max="15885" width="8.21875" bestFit="1" customWidth="1"/>
    <col min="16129" max="16129" width="2.5546875" customWidth="1"/>
    <col min="16130" max="16130" width="22.5546875" customWidth="1"/>
    <col min="16131" max="16131" width="7.77734375" customWidth="1"/>
    <col min="16132" max="16132" width="26.6640625" customWidth="1"/>
    <col min="16133" max="16133" width="18.5546875" customWidth="1"/>
    <col min="16134" max="16134" width="17.77734375" customWidth="1"/>
    <col min="16135" max="16135" width="2.44140625" customWidth="1"/>
    <col min="16136" max="16136" width="7.5546875" customWidth="1"/>
    <col min="16137" max="16137" width="13.33203125" customWidth="1"/>
    <col min="16138" max="16138" width="2.33203125" customWidth="1"/>
    <col min="16141" max="16141" width="8.21875" bestFit="1" customWidth="1"/>
  </cols>
  <sheetData>
    <row r="1" spans="1:12" ht="10.5" customHeight="1" thickBot="1" x14ac:dyDescent="0.25">
      <c r="A1" s="1"/>
      <c r="B1" s="2"/>
      <c r="C1" s="2"/>
      <c r="D1" s="2"/>
      <c r="E1" s="2"/>
      <c r="F1" s="2"/>
      <c r="G1" s="2"/>
      <c r="H1" s="2"/>
      <c r="I1" s="2"/>
      <c r="J1" s="2"/>
      <c r="K1" s="2"/>
      <c r="L1" s="2"/>
    </row>
    <row r="2" spans="1:12" ht="27" customHeight="1" thickBot="1" x14ac:dyDescent="0.45">
      <c r="A2" s="2"/>
      <c r="B2" s="1007" t="s">
        <v>0</v>
      </c>
      <c r="C2" s="1008"/>
      <c r="D2" s="1008"/>
      <c r="E2" s="1008"/>
      <c r="F2" s="1008"/>
      <c r="G2" s="1008"/>
      <c r="H2" s="1008"/>
      <c r="I2" s="1008"/>
      <c r="J2" s="1008"/>
      <c r="K2" s="1009"/>
      <c r="L2" s="2"/>
    </row>
    <row r="3" spans="1:12" ht="26.25" x14ac:dyDescent="0.4">
      <c r="A3" s="2"/>
      <c r="B3" s="391"/>
      <c r="C3" s="392"/>
      <c r="D3" s="392"/>
      <c r="E3" s="389"/>
      <c r="F3" s="3"/>
      <c r="G3" s="3"/>
      <c r="H3" s="3"/>
      <c r="I3" s="3"/>
      <c r="J3" s="3"/>
      <c r="K3" s="4"/>
      <c r="L3" s="2"/>
    </row>
    <row r="4" spans="1:12" x14ac:dyDescent="0.2">
      <c r="A4" s="2"/>
      <c r="B4" s="1010" t="s">
        <v>937</v>
      </c>
      <c r="C4" s="1011"/>
      <c r="D4" s="1012"/>
      <c r="E4" s="34"/>
      <c r="F4" s="5"/>
      <c r="G4" s="5"/>
      <c r="H4" s="5"/>
      <c r="J4" s="5"/>
      <c r="K4" s="6"/>
      <c r="L4" s="2"/>
    </row>
    <row r="5" spans="1:12" x14ac:dyDescent="0.2">
      <c r="A5" s="2"/>
      <c r="B5" s="1013" t="s">
        <v>1</v>
      </c>
      <c r="C5" s="1014"/>
      <c r="D5" s="1015"/>
      <c r="E5" s="388"/>
      <c r="F5" s="7"/>
      <c r="G5" s="7"/>
      <c r="H5" s="7"/>
      <c r="I5" s="7"/>
      <c r="J5" s="5"/>
      <c r="K5" s="6"/>
      <c r="L5" s="2"/>
    </row>
    <row r="6" spans="1:12" x14ac:dyDescent="0.2">
      <c r="A6" s="2"/>
      <c r="B6" s="1016" t="s">
        <v>2</v>
      </c>
      <c r="C6" s="1017"/>
      <c r="D6" s="1018"/>
      <c r="E6" s="388"/>
      <c r="F6" s="7"/>
      <c r="G6" s="7"/>
      <c r="H6" s="7"/>
      <c r="I6" s="7"/>
      <c r="J6" s="5"/>
      <c r="K6" s="6"/>
      <c r="L6" s="2"/>
    </row>
    <row r="7" spans="1:12" ht="7.5" customHeight="1" thickBot="1" x14ac:dyDescent="0.25">
      <c r="A7" s="2"/>
      <c r="B7" s="393"/>
      <c r="C7" s="7"/>
      <c r="D7" s="7"/>
      <c r="E7" s="390"/>
      <c r="F7" s="7"/>
      <c r="G7" s="7"/>
      <c r="H7" s="7"/>
      <c r="I7" s="7"/>
      <c r="J7" s="5"/>
      <c r="K7" s="6"/>
      <c r="L7" s="2"/>
    </row>
    <row r="8" spans="1:12" ht="15.75" x14ac:dyDescent="0.2">
      <c r="A8" s="2"/>
      <c r="B8" s="8" t="s">
        <v>3</v>
      </c>
      <c r="C8" s="3"/>
      <c r="D8" s="3"/>
      <c r="E8" s="3"/>
      <c r="F8" s="3"/>
      <c r="G8" s="3"/>
      <c r="H8" s="3"/>
      <c r="I8" s="3"/>
      <c r="J8" s="3"/>
      <c r="K8" s="4"/>
      <c r="L8" s="2"/>
    </row>
    <row r="9" spans="1:12" ht="15.75" x14ac:dyDescent="0.25">
      <c r="A9" s="9"/>
      <c r="B9" s="10" t="s">
        <v>4</v>
      </c>
      <c r="C9" s="11"/>
      <c r="D9" s="12" t="s">
        <v>778</v>
      </c>
      <c r="E9" s="13"/>
      <c r="F9" s="14"/>
      <c r="G9" s="14"/>
      <c r="H9" s="14"/>
      <c r="I9" s="14"/>
      <c r="J9" s="14"/>
      <c r="K9" s="15"/>
      <c r="L9" s="16"/>
    </row>
    <row r="10" spans="1:12" ht="15.75" x14ac:dyDescent="0.25">
      <c r="A10" s="9"/>
      <c r="B10" s="10" t="s">
        <v>5</v>
      </c>
      <c r="C10" s="11"/>
      <c r="D10" s="12" t="s">
        <v>779</v>
      </c>
      <c r="E10" s="13"/>
      <c r="F10" s="14"/>
      <c r="G10" s="14"/>
      <c r="H10" s="14"/>
      <c r="I10" s="14"/>
      <c r="J10" s="14"/>
      <c r="K10" s="15"/>
      <c r="L10" s="387" t="s">
        <v>766</v>
      </c>
    </row>
    <row r="11" spans="1:12" ht="15.75" x14ac:dyDescent="0.25">
      <c r="A11" s="9"/>
      <c r="B11" s="10" t="s">
        <v>6</v>
      </c>
      <c r="C11" s="11"/>
      <c r="D11" s="17">
        <v>13</v>
      </c>
      <c r="E11" s="13"/>
      <c r="F11" s="14"/>
      <c r="G11" s="14"/>
      <c r="H11" s="14"/>
      <c r="I11" s="14"/>
      <c r="J11" s="14"/>
      <c r="K11" s="15"/>
      <c r="L11" s="387" t="s">
        <v>767</v>
      </c>
    </row>
    <row r="12" spans="1:12" ht="15.75" x14ac:dyDescent="0.25">
      <c r="A12" s="9"/>
      <c r="B12" s="18" t="s">
        <v>7</v>
      </c>
      <c r="C12" s="386"/>
      <c r="D12" s="12" t="s">
        <v>767</v>
      </c>
      <c r="E12" s="19" t="str">
        <f>IF(D12="Dry Year Annual Average","DYAA ",IF(D12="dry year critical period","DYCP ",0))</f>
        <v xml:space="preserve">DYAA </v>
      </c>
      <c r="F12" s="19" t="str">
        <f>IF(D12="Dry Year Annual Average","Normal Year Annual Average ",IF(D12="dry year critical period","Normal Year Critical Period ",0))</f>
        <v xml:space="preserve">Normal Year Annual Average </v>
      </c>
      <c r="G12" s="14"/>
      <c r="H12" s="14"/>
      <c r="I12" s="14"/>
      <c r="J12" s="14"/>
      <c r="K12" s="15"/>
      <c r="L12" s="387" t="s">
        <v>768</v>
      </c>
    </row>
    <row r="13" spans="1:12" ht="15.75" x14ac:dyDescent="0.25">
      <c r="A13" s="9"/>
      <c r="B13" s="10" t="s">
        <v>8</v>
      </c>
      <c r="C13" s="20"/>
      <c r="D13" s="21" t="s">
        <v>823</v>
      </c>
      <c r="E13" s="13"/>
      <c r="F13" s="14"/>
      <c r="G13" s="14"/>
      <c r="H13" s="14"/>
      <c r="I13" s="14"/>
      <c r="J13" s="14"/>
      <c r="K13" s="15"/>
      <c r="L13" s="387" t="s">
        <v>769</v>
      </c>
    </row>
    <row r="14" spans="1:12" ht="15.75" x14ac:dyDescent="0.25">
      <c r="A14" s="9"/>
      <c r="B14" s="10" t="s">
        <v>9</v>
      </c>
      <c r="C14" s="20"/>
      <c r="D14" s="22" t="s">
        <v>780</v>
      </c>
      <c r="E14" s="13"/>
      <c r="F14" s="14"/>
      <c r="G14" s="14"/>
      <c r="H14" s="14"/>
      <c r="I14" s="14"/>
      <c r="J14" s="14"/>
      <c r="K14" s="15"/>
      <c r="L14" s="387" t="s">
        <v>770</v>
      </c>
    </row>
    <row r="15" spans="1:12" ht="15.75" x14ac:dyDescent="0.25">
      <c r="A15" s="14"/>
      <c r="B15" s="10" t="s">
        <v>10</v>
      </c>
      <c r="C15" s="20"/>
      <c r="D15" s="12" t="s">
        <v>782</v>
      </c>
      <c r="E15" s="20" t="s">
        <v>11</v>
      </c>
      <c r="F15" s="23" t="s">
        <v>782</v>
      </c>
      <c r="G15" s="24"/>
      <c r="H15" s="20" t="s">
        <v>12</v>
      </c>
      <c r="I15" s="25"/>
      <c r="J15" s="14"/>
      <c r="K15" s="15"/>
    </row>
    <row r="16" spans="1:12" ht="15.75" x14ac:dyDescent="0.25">
      <c r="A16" s="14"/>
      <c r="B16" s="10"/>
      <c r="C16" s="20"/>
      <c r="D16" s="26"/>
      <c r="E16" s="24"/>
      <c r="F16" s="24"/>
      <c r="G16" s="24"/>
      <c r="H16" s="20"/>
      <c r="I16" s="24"/>
      <c r="J16" s="14"/>
      <c r="K16" s="15"/>
      <c r="L16" s="385"/>
    </row>
    <row r="17" spans="1:12" ht="15.75" x14ac:dyDescent="0.25">
      <c r="A17" s="27"/>
      <c r="B17" s="10" t="s">
        <v>13</v>
      </c>
      <c r="C17" s="14"/>
      <c r="D17" s="12">
        <v>1</v>
      </c>
      <c r="E17" s="14"/>
      <c r="F17" s="28" t="s">
        <v>14</v>
      </c>
      <c r="G17" s="14"/>
      <c r="H17" s="14"/>
      <c r="I17" s="14"/>
      <c r="J17" s="14"/>
      <c r="K17" s="15"/>
      <c r="L17" s="385"/>
    </row>
    <row r="18" spans="1:12" ht="15.75" thickBot="1" x14ac:dyDescent="0.25">
      <c r="A18" s="2"/>
      <c r="B18" s="29"/>
      <c r="C18" s="5"/>
      <c r="D18" s="2"/>
      <c r="E18" s="5"/>
      <c r="F18" s="5"/>
      <c r="G18" s="5"/>
      <c r="H18" s="5"/>
      <c r="I18" s="5"/>
      <c r="J18" s="5"/>
      <c r="K18" s="6"/>
      <c r="L18" s="30"/>
    </row>
    <row r="19" spans="1:12" ht="26.25" x14ac:dyDescent="0.4">
      <c r="A19" s="31"/>
      <c r="B19" s="8" t="s">
        <v>15</v>
      </c>
      <c r="C19" s="32"/>
      <c r="D19" s="32"/>
      <c r="E19" s="33"/>
      <c r="F19" s="33"/>
      <c r="G19" s="32"/>
      <c r="H19" s="32"/>
      <c r="I19" s="32"/>
      <c r="J19" s="3"/>
      <c r="K19" s="4"/>
      <c r="L19" s="2"/>
    </row>
    <row r="20" spans="1:12" ht="26.25" x14ac:dyDescent="0.4">
      <c r="A20" s="31"/>
      <c r="B20" s="34"/>
      <c r="C20" s="5"/>
      <c r="D20" s="5"/>
      <c r="E20" s="5"/>
      <c r="F20" s="5"/>
      <c r="G20" s="5"/>
      <c r="H20" s="5"/>
      <c r="I20" s="5"/>
      <c r="J20" s="5"/>
      <c r="K20" s="6"/>
      <c r="L20" s="2"/>
    </row>
    <row r="21" spans="1:12" x14ac:dyDescent="0.2">
      <c r="A21" s="2"/>
      <c r="B21" s="35"/>
      <c r="C21" s="36" t="s">
        <v>16</v>
      </c>
      <c r="D21" s="36"/>
      <c r="E21" s="36"/>
      <c r="F21" s="37"/>
      <c r="G21" s="37"/>
      <c r="H21" s="37"/>
      <c r="I21" s="37"/>
      <c r="J21" s="37"/>
      <c r="K21" s="6"/>
      <c r="L21" s="2"/>
    </row>
    <row r="22" spans="1:12" ht="18.600000000000001" customHeight="1" x14ac:dyDescent="0.4">
      <c r="A22" s="31"/>
      <c r="B22" s="34"/>
      <c r="C22" s="37"/>
      <c r="D22" s="37"/>
      <c r="E22" s="37"/>
      <c r="F22" s="37"/>
      <c r="G22" s="37"/>
      <c r="H22" s="37"/>
      <c r="I22" s="37"/>
      <c r="J22" s="37"/>
      <c r="K22" s="6"/>
      <c r="L22" s="2"/>
    </row>
    <row r="23" spans="1:12" ht="18" x14ac:dyDescent="0.25">
      <c r="A23" s="38"/>
      <c r="B23" s="39"/>
      <c r="C23" s="36" t="s">
        <v>17</v>
      </c>
      <c r="D23" s="36"/>
      <c r="E23" s="36"/>
      <c r="F23" s="37"/>
      <c r="G23" s="37"/>
      <c r="H23" s="37"/>
      <c r="I23" s="37"/>
      <c r="J23" s="37"/>
      <c r="K23" s="6"/>
      <c r="L23" s="2"/>
    </row>
    <row r="24" spans="1:12" x14ac:dyDescent="0.2">
      <c r="A24" s="2"/>
      <c r="B24" s="40"/>
      <c r="C24" s="36"/>
      <c r="D24" s="36"/>
      <c r="E24" s="36"/>
      <c r="F24" s="37"/>
      <c r="G24" s="37"/>
      <c r="H24" s="37"/>
      <c r="I24" s="37"/>
      <c r="J24" s="37"/>
      <c r="K24" s="6"/>
      <c r="L24" s="2"/>
    </row>
    <row r="25" spans="1:12" x14ac:dyDescent="0.2">
      <c r="A25" s="2"/>
      <c r="B25" s="41"/>
      <c r="C25" s="36" t="s">
        <v>18</v>
      </c>
      <c r="D25" s="36"/>
      <c r="E25" s="36"/>
      <c r="F25" s="37"/>
      <c r="G25" s="37"/>
      <c r="H25" s="37"/>
      <c r="I25" s="37"/>
      <c r="J25" s="37"/>
      <c r="K25" s="6"/>
      <c r="L25" s="2"/>
    </row>
    <row r="26" spans="1:12" x14ac:dyDescent="0.2">
      <c r="A26" s="2"/>
      <c r="B26" s="40"/>
      <c r="C26" s="36"/>
      <c r="D26" s="36"/>
      <c r="E26" s="36"/>
      <c r="F26" s="37"/>
      <c r="G26" s="37"/>
      <c r="H26" s="37"/>
      <c r="I26" s="37"/>
      <c r="J26" s="37"/>
      <c r="K26" s="6"/>
      <c r="L26" s="2"/>
    </row>
    <row r="27" spans="1:12" x14ac:dyDescent="0.2">
      <c r="A27" s="2"/>
      <c r="B27" s="42"/>
      <c r="C27" s="36" t="s">
        <v>19</v>
      </c>
      <c r="D27" s="36"/>
      <c r="E27" s="36"/>
      <c r="F27" s="37"/>
      <c r="G27" s="37"/>
      <c r="H27" s="37"/>
      <c r="I27" s="37"/>
      <c r="J27" s="37"/>
      <c r="K27" s="6"/>
      <c r="L27" s="2"/>
    </row>
    <row r="28" spans="1:12" x14ac:dyDescent="0.2">
      <c r="A28" s="2"/>
      <c r="B28" s="40"/>
      <c r="C28" s="36"/>
      <c r="D28" s="36"/>
      <c r="E28" s="36"/>
      <c r="F28" s="37"/>
      <c r="G28" s="37"/>
      <c r="H28" s="37"/>
      <c r="I28" s="37"/>
      <c r="J28" s="37"/>
      <c r="K28" s="6"/>
      <c r="L28" s="2"/>
    </row>
    <row r="29" spans="1:12" x14ac:dyDescent="0.2">
      <c r="A29" s="2"/>
      <c r="B29" s="43"/>
      <c r="C29" s="36" t="s">
        <v>20</v>
      </c>
      <c r="D29" s="36"/>
      <c r="E29" s="36"/>
      <c r="F29" s="37"/>
      <c r="G29" s="37"/>
      <c r="H29" s="37"/>
      <c r="I29" s="37"/>
      <c r="J29" s="37"/>
      <c r="K29" s="6"/>
      <c r="L29" s="2"/>
    </row>
    <row r="30" spans="1:12" ht="15.75" thickBot="1" x14ac:dyDescent="0.25">
      <c r="A30" s="2"/>
      <c r="B30" s="44"/>
      <c r="C30" s="45"/>
      <c r="D30" s="45"/>
      <c r="E30" s="45"/>
      <c r="F30" s="45"/>
      <c r="G30" s="46"/>
      <c r="H30" s="46"/>
      <c r="I30" s="46"/>
      <c r="J30" s="46"/>
      <c r="K30" s="47"/>
      <c r="L30" s="2"/>
    </row>
    <row r="31" spans="1:12" ht="15.75" x14ac:dyDescent="0.25">
      <c r="A31" s="2"/>
      <c r="B31" s="8" t="s">
        <v>21</v>
      </c>
      <c r="C31" s="48"/>
      <c r="D31" s="49" t="s">
        <v>22</v>
      </c>
      <c r="E31" s="3"/>
      <c r="F31" s="3"/>
      <c r="G31" s="3"/>
      <c r="H31" s="3"/>
      <c r="I31" s="50"/>
      <c r="J31" s="3"/>
      <c r="K31" s="4"/>
      <c r="L31" s="30"/>
    </row>
    <row r="32" spans="1:12" ht="15.75" x14ac:dyDescent="0.25">
      <c r="A32" s="2"/>
      <c r="B32" s="51" t="s">
        <v>23</v>
      </c>
      <c r="C32" s="5"/>
      <c r="D32" s="14" t="s">
        <v>24</v>
      </c>
      <c r="E32" s="14"/>
      <c r="F32" s="14"/>
      <c r="G32" s="14"/>
      <c r="H32" s="14"/>
      <c r="I32" s="52"/>
      <c r="J32" s="14"/>
      <c r="K32" s="15"/>
      <c r="L32" s="30"/>
    </row>
    <row r="33" spans="1:12" ht="15.75" x14ac:dyDescent="0.25">
      <c r="A33" s="2"/>
      <c r="B33" s="51" t="s">
        <v>25</v>
      </c>
      <c r="C33" s="5"/>
      <c r="D33" s="53" t="s">
        <v>26</v>
      </c>
      <c r="E33" s="14"/>
      <c r="F33" s="5"/>
      <c r="G33" s="14"/>
      <c r="H33" s="14"/>
      <c r="I33" s="54"/>
      <c r="J33" s="14"/>
      <c r="K33" s="15"/>
      <c r="L33" s="30"/>
    </row>
    <row r="34" spans="1:12" ht="15.75" x14ac:dyDescent="0.25">
      <c r="A34" s="2"/>
      <c r="B34" s="51" t="s">
        <v>27</v>
      </c>
      <c r="C34" s="5"/>
      <c r="D34" s="53" t="s">
        <v>28</v>
      </c>
      <c r="E34" s="14"/>
      <c r="F34" s="5"/>
      <c r="G34" s="14"/>
      <c r="H34" s="14"/>
      <c r="I34" s="54"/>
      <c r="J34" s="14"/>
      <c r="K34" s="15"/>
      <c r="L34" s="30"/>
    </row>
    <row r="35" spans="1:12" ht="15.75" x14ac:dyDescent="0.25">
      <c r="A35" s="2"/>
      <c r="B35" s="51" t="s">
        <v>29</v>
      </c>
      <c r="C35" s="5"/>
      <c r="D35" s="36" t="s">
        <v>30</v>
      </c>
      <c r="E35" s="14"/>
      <c r="F35" s="5"/>
      <c r="G35" s="14"/>
      <c r="H35" s="14"/>
      <c r="I35" s="54"/>
      <c r="J35" s="14"/>
      <c r="K35" s="15"/>
      <c r="L35" s="2"/>
    </row>
    <row r="36" spans="1:12" ht="15.75" x14ac:dyDescent="0.25">
      <c r="A36" s="2"/>
      <c r="B36" s="51" t="s">
        <v>31</v>
      </c>
      <c r="C36" s="5"/>
      <c r="D36" s="36" t="s">
        <v>32</v>
      </c>
      <c r="E36" s="14"/>
      <c r="F36" s="5"/>
      <c r="G36" s="14"/>
      <c r="H36" s="14"/>
      <c r="I36" s="52"/>
      <c r="J36" s="14"/>
      <c r="K36" s="15"/>
      <c r="L36" s="2"/>
    </row>
    <row r="37" spans="1:12" ht="15.75" x14ac:dyDescent="0.25">
      <c r="A37" s="2"/>
      <c r="B37" s="51" t="s">
        <v>33</v>
      </c>
      <c r="C37" s="5"/>
      <c r="D37" s="36" t="s">
        <v>34</v>
      </c>
      <c r="E37" s="14"/>
      <c r="F37" s="5"/>
      <c r="G37" s="14"/>
      <c r="H37" s="14"/>
      <c r="I37" s="52"/>
      <c r="J37" s="14"/>
      <c r="K37" s="15"/>
      <c r="L37" s="2"/>
    </row>
    <row r="38" spans="1:12" ht="15.75" x14ac:dyDescent="0.25">
      <c r="A38" s="2"/>
      <c r="B38" s="51" t="s">
        <v>35</v>
      </c>
      <c r="C38" s="5"/>
      <c r="D38" s="53" t="s">
        <v>36</v>
      </c>
      <c r="E38" s="14"/>
      <c r="F38" s="5"/>
      <c r="G38" s="14"/>
      <c r="H38" s="14"/>
      <c r="I38" s="52"/>
      <c r="J38" s="14"/>
      <c r="K38" s="15"/>
      <c r="L38" s="2"/>
    </row>
    <row r="39" spans="1:12" ht="15.75" x14ac:dyDescent="0.25">
      <c r="A39" s="2"/>
      <c r="B39" s="51" t="s">
        <v>37</v>
      </c>
      <c r="C39" s="5"/>
      <c r="D39" s="53" t="s">
        <v>38</v>
      </c>
      <c r="E39" s="14"/>
      <c r="F39" s="5"/>
      <c r="G39" s="14"/>
      <c r="H39" s="14"/>
      <c r="I39" s="52"/>
      <c r="J39" s="14"/>
      <c r="K39" s="15"/>
      <c r="L39" s="2"/>
    </row>
    <row r="40" spans="1:12" ht="15.75" x14ac:dyDescent="0.25">
      <c r="A40" s="2"/>
      <c r="B40" s="51" t="s">
        <v>39</v>
      </c>
      <c r="C40" s="5"/>
      <c r="D40" s="53" t="s">
        <v>40</v>
      </c>
      <c r="E40" s="14"/>
      <c r="F40" s="5"/>
      <c r="G40" s="14"/>
      <c r="H40" s="14"/>
      <c r="I40" s="52"/>
      <c r="J40" s="14"/>
      <c r="K40" s="15"/>
      <c r="L40" s="2"/>
    </row>
    <row r="41" spans="1:12" ht="15.75" x14ac:dyDescent="0.25">
      <c r="A41" s="2"/>
      <c r="B41" s="51" t="s">
        <v>41</v>
      </c>
      <c r="C41" s="5"/>
      <c r="D41" s="53" t="s">
        <v>42</v>
      </c>
      <c r="E41" s="14"/>
      <c r="F41" s="5"/>
      <c r="G41" s="14"/>
      <c r="H41" s="14"/>
      <c r="I41" s="52"/>
      <c r="J41" s="14"/>
      <c r="K41" s="15"/>
      <c r="L41" s="2"/>
    </row>
    <row r="42" spans="1:12" ht="15.75" x14ac:dyDescent="0.25">
      <c r="A42" s="2"/>
      <c r="B42" s="51" t="s">
        <v>43</v>
      </c>
      <c r="C42" s="5"/>
      <c r="D42" s="53" t="s">
        <v>44</v>
      </c>
      <c r="E42" s="14"/>
      <c r="F42" s="5"/>
      <c r="G42" s="14"/>
      <c r="H42" s="14"/>
      <c r="I42" s="52"/>
      <c r="J42" s="14"/>
      <c r="K42" s="15"/>
      <c r="L42" s="2"/>
    </row>
    <row r="43" spans="1:12" ht="16.5" thickBot="1" x14ac:dyDescent="0.3">
      <c r="A43" s="2"/>
      <c r="B43" s="55" t="s">
        <v>45</v>
      </c>
      <c r="C43" s="56"/>
      <c r="D43" s="57" t="s">
        <v>46</v>
      </c>
      <c r="E43" s="58"/>
      <c r="F43" s="59"/>
      <c r="G43" s="58"/>
      <c r="H43" s="58"/>
      <c r="I43" s="60"/>
      <c r="J43" s="58"/>
      <c r="K43" s="61"/>
      <c r="L43" s="2"/>
    </row>
    <row r="44" spans="1:12" ht="15.75" x14ac:dyDescent="0.25">
      <c r="A44" s="2"/>
      <c r="B44" s="62"/>
      <c r="C44" s="62"/>
      <c r="D44" s="14"/>
      <c r="E44" s="14"/>
      <c r="F44" s="14"/>
      <c r="G44" s="14"/>
      <c r="H44" s="14"/>
      <c r="I44" s="14"/>
      <c r="J44" s="14"/>
      <c r="K44" s="14"/>
      <c r="L44" s="2"/>
    </row>
  </sheetData>
  <sheetProtection algorithmName="SHA-512" hashValue="f7ShLu5mmqPEs2QowdePW6CPqQy2BJZpZelT7Er8QVr148nDFTHcXmXdNMfoRFXLbgD6WnEMRtIil77sx7/fIg==" saltValue="3keXubiV9y71Jbu8L7EK1A==" spinCount="100000" sheet="1" objects="1" scenarios="1" selectLockedCells="1" selectUnlockedCells="1"/>
  <mergeCells count="4">
    <mergeCell ref="B2:K2"/>
    <mergeCell ref="B4:D4"/>
    <mergeCell ref="B5:D5"/>
    <mergeCell ref="B6:D6"/>
  </mergeCells>
  <dataValidations count="1">
    <dataValidation type="list" allowBlank="1" showInputMessage="1" showErrorMessage="1" sqref="D12">
      <formula1>$L$11:$L$14</formula1>
    </dataValidation>
  </dataValidations>
  <pageMargins left="0.7" right="0.7" top="0.75" bottom="0.75" header="0.3" footer="0.3"/>
  <pageSetup paperSize="9" orientation="portrait" verticalDpi="3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AK69"/>
  <sheetViews>
    <sheetView zoomScale="80" zoomScaleNormal="80" workbookViewId="0">
      <selection activeCell="D13" sqref="D13"/>
    </sheetView>
  </sheetViews>
  <sheetFormatPr defaultColWidth="8.88671875" defaultRowHeight="15" x14ac:dyDescent="0.2"/>
  <cols>
    <col min="1" max="1" width="4.109375" customWidth="1"/>
    <col min="2" max="3" width="6.88671875" customWidth="1"/>
    <col min="4" max="4" width="36.88671875" customWidth="1"/>
    <col min="5" max="5" width="39.21875" customWidth="1"/>
    <col min="6" max="6" width="6.88671875" customWidth="1"/>
    <col min="7" max="7" width="8.21875" bestFit="1" customWidth="1"/>
    <col min="8" max="36" width="11.44140625" customWidth="1"/>
    <col min="250" max="250" width="4.109375" customWidth="1"/>
    <col min="251" max="252" width="6.88671875" customWidth="1"/>
    <col min="253" max="253" width="36.88671875" customWidth="1"/>
    <col min="254" max="254" width="39.21875" customWidth="1"/>
    <col min="255" max="255" width="6.88671875" customWidth="1"/>
    <col min="256" max="256" width="8.21875" bestFit="1" customWidth="1"/>
    <col min="257" max="285" width="11.44140625" customWidth="1"/>
    <col min="506" max="506" width="4.109375" customWidth="1"/>
    <col min="507" max="508" width="6.88671875" customWidth="1"/>
    <col min="509" max="509" width="36.88671875" customWidth="1"/>
    <col min="510" max="510" width="39.21875" customWidth="1"/>
    <col min="511" max="511" width="6.88671875" customWidth="1"/>
    <col min="512" max="512" width="8.21875" bestFit="1" customWidth="1"/>
    <col min="513" max="541" width="11.44140625" customWidth="1"/>
    <col min="762" max="762" width="4.109375" customWidth="1"/>
    <col min="763" max="764" width="6.88671875" customWidth="1"/>
    <col min="765" max="765" width="36.88671875" customWidth="1"/>
    <col min="766" max="766" width="39.21875" customWidth="1"/>
    <col min="767" max="767" width="6.88671875" customWidth="1"/>
    <col min="768" max="768" width="8.21875" bestFit="1" customWidth="1"/>
    <col min="769" max="797" width="11.44140625" customWidth="1"/>
    <col min="1018" max="1018" width="4.109375" customWidth="1"/>
    <col min="1019" max="1020" width="6.88671875" customWidth="1"/>
    <col min="1021" max="1021" width="36.88671875" customWidth="1"/>
    <col min="1022" max="1022" width="39.21875" customWidth="1"/>
    <col min="1023" max="1023" width="6.88671875" customWidth="1"/>
    <col min="1024" max="1024" width="8.21875" bestFit="1" customWidth="1"/>
    <col min="1025" max="1053" width="11.44140625" customWidth="1"/>
    <col min="1274" max="1274" width="4.109375" customWidth="1"/>
    <col min="1275" max="1276" width="6.88671875" customWidth="1"/>
    <col min="1277" max="1277" width="36.88671875" customWidth="1"/>
    <col min="1278" max="1278" width="39.21875" customWidth="1"/>
    <col min="1279" max="1279" width="6.88671875" customWidth="1"/>
    <col min="1280" max="1280" width="8.21875" bestFit="1" customWidth="1"/>
    <col min="1281" max="1309" width="11.44140625" customWidth="1"/>
    <col min="1530" max="1530" width="4.109375" customWidth="1"/>
    <col min="1531" max="1532" width="6.88671875" customWidth="1"/>
    <col min="1533" max="1533" width="36.88671875" customWidth="1"/>
    <col min="1534" max="1534" width="39.21875" customWidth="1"/>
    <col min="1535" max="1535" width="6.88671875" customWidth="1"/>
    <col min="1536" max="1536" width="8.21875" bestFit="1" customWidth="1"/>
    <col min="1537" max="1565" width="11.44140625" customWidth="1"/>
    <col min="1786" max="1786" width="4.109375" customWidth="1"/>
    <col min="1787" max="1788" width="6.88671875" customWidth="1"/>
    <col min="1789" max="1789" width="36.88671875" customWidth="1"/>
    <col min="1790" max="1790" width="39.21875" customWidth="1"/>
    <col min="1791" max="1791" width="6.88671875" customWidth="1"/>
    <col min="1792" max="1792" width="8.21875" bestFit="1" customWidth="1"/>
    <col min="1793" max="1821" width="11.44140625" customWidth="1"/>
    <col min="2042" max="2042" width="4.109375" customWidth="1"/>
    <col min="2043" max="2044" width="6.88671875" customWidth="1"/>
    <col min="2045" max="2045" width="36.88671875" customWidth="1"/>
    <col min="2046" max="2046" width="39.21875" customWidth="1"/>
    <col min="2047" max="2047" width="6.88671875" customWidth="1"/>
    <col min="2048" max="2048" width="8.21875" bestFit="1" customWidth="1"/>
    <col min="2049" max="2077" width="11.44140625" customWidth="1"/>
    <col min="2298" max="2298" width="4.109375" customWidth="1"/>
    <col min="2299" max="2300" width="6.88671875" customWidth="1"/>
    <col min="2301" max="2301" width="36.88671875" customWidth="1"/>
    <col min="2302" max="2302" width="39.21875" customWidth="1"/>
    <col min="2303" max="2303" width="6.88671875" customWidth="1"/>
    <col min="2304" max="2304" width="8.21875" bestFit="1" customWidth="1"/>
    <col min="2305" max="2333" width="11.44140625" customWidth="1"/>
    <col min="2554" max="2554" width="4.109375" customWidth="1"/>
    <col min="2555" max="2556" width="6.88671875" customWidth="1"/>
    <col min="2557" max="2557" width="36.88671875" customWidth="1"/>
    <col min="2558" max="2558" width="39.21875" customWidth="1"/>
    <col min="2559" max="2559" width="6.88671875" customWidth="1"/>
    <col min="2560" max="2560" width="8.21875" bestFit="1" customWidth="1"/>
    <col min="2561" max="2589" width="11.44140625" customWidth="1"/>
    <col min="2810" max="2810" width="4.109375" customWidth="1"/>
    <col min="2811" max="2812" width="6.88671875" customWidth="1"/>
    <col min="2813" max="2813" width="36.88671875" customWidth="1"/>
    <col min="2814" max="2814" width="39.21875" customWidth="1"/>
    <col min="2815" max="2815" width="6.88671875" customWidth="1"/>
    <col min="2816" max="2816" width="8.21875" bestFit="1" customWidth="1"/>
    <col min="2817" max="2845" width="11.44140625" customWidth="1"/>
    <col min="3066" max="3066" width="4.109375" customWidth="1"/>
    <col min="3067" max="3068" width="6.88671875" customWidth="1"/>
    <col min="3069" max="3069" width="36.88671875" customWidth="1"/>
    <col min="3070" max="3070" width="39.21875" customWidth="1"/>
    <col min="3071" max="3071" width="6.88671875" customWidth="1"/>
    <col min="3072" max="3072" width="8.21875" bestFit="1" customWidth="1"/>
    <col min="3073" max="3101" width="11.44140625" customWidth="1"/>
    <col min="3322" max="3322" width="4.109375" customWidth="1"/>
    <col min="3323" max="3324" width="6.88671875" customWidth="1"/>
    <col min="3325" max="3325" width="36.88671875" customWidth="1"/>
    <col min="3326" max="3326" width="39.21875" customWidth="1"/>
    <col min="3327" max="3327" width="6.88671875" customWidth="1"/>
    <col min="3328" max="3328" width="8.21875" bestFit="1" customWidth="1"/>
    <col min="3329" max="3357" width="11.44140625" customWidth="1"/>
    <col min="3578" max="3578" width="4.109375" customWidth="1"/>
    <col min="3579" max="3580" width="6.88671875" customWidth="1"/>
    <col min="3581" max="3581" width="36.88671875" customWidth="1"/>
    <col min="3582" max="3582" width="39.21875" customWidth="1"/>
    <col min="3583" max="3583" width="6.88671875" customWidth="1"/>
    <col min="3584" max="3584" width="8.21875" bestFit="1" customWidth="1"/>
    <col min="3585" max="3613" width="11.44140625" customWidth="1"/>
    <col min="3834" max="3834" width="4.109375" customWidth="1"/>
    <col min="3835" max="3836" width="6.88671875" customWidth="1"/>
    <col min="3837" max="3837" width="36.88671875" customWidth="1"/>
    <col min="3838" max="3838" width="39.21875" customWidth="1"/>
    <col min="3839" max="3839" width="6.88671875" customWidth="1"/>
    <col min="3840" max="3840" width="8.21875" bestFit="1" customWidth="1"/>
    <col min="3841" max="3869" width="11.44140625" customWidth="1"/>
    <col min="4090" max="4090" width="4.109375" customWidth="1"/>
    <col min="4091" max="4092" width="6.88671875" customWidth="1"/>
    <col min="4093" max="4093" width="36.88671875" customWidth="1"/>
    <col min="4094" max="4094" width="39.21875" customWidth="1"/>
    <col min="4095" max="4095" width="6.88671875" customWidth="1"/>
    <col min="4096" max="4096" width="8.21875" bestFit="1" customWidth="1"/>
    <col min="4097" max="4125" width="11.44140625" customWidth="1"/>
    <col min="4346" max="4346" width="4.109375" customWidth="1"/>
    <col min="4347" max="4348" width="6.88671875" customWidth="1"/>
    <col min="4349" max="4349" width="36.88671875" customWidth="1"/>
    <col min="4350" max="4350" width="39.21875" customWidth="1"/>
    <col min="4351" max="4351" width="6.88671875" customWidth="1"/>
    <col min="4352" max="4352" width="8.21875" bestFit="1" customWidth="1"/>
    <col min="4353" max="4381" width="11.44140625" customWidth="1"/>
    <col min="4602" max="4602" width="4.109375" customWidth="1"/>
    <col min="4603" max="4604" width="6.88671875" customWidth="1"/>
    <col min="4605" max="4605" width="36.88671875" customWidth="1"/>
    <col min="4606" max="4606" width="39.21875" customWidth="1"/>
    <col min="4607" max="4607" width="6.88671875" customWidth="1"/>
    <col min="4608" max="4608" width="8.21875" bestFit="1" customWidth="1"/>
    <col min="4609" max="4637" width="11.44140625" customWidth="1"/>
    <col min="4858" max="4858" width="4.109375" customWidth="1"/>
    <col min="4859" max="4860" width="6.88671875" customWidth="1"/>
    <col min="4861" max="4861" width="36.88671875" customWidth="1"/>
    <col min="4862" max="4862" width="39.21875" customWidth="1"/>
    <col min="4863" max="4863" width="6.88671875" customWidth="1"/>
    <col min="4864" max="4864" width="8.21875" bestFit="1" customWidth="1"/>
    <col min="4865" max="4893" width="11.44140625" customWidth="1"/>
    <col min="5114" max="5114" width="4.109375" customWidth="1"/>
    <col min="5115" max="5116" width="6.88671875" customWidth="1"/>
    <col min="5117" max="5117" width="36.88671875" customWidth="1"/>
    <col min="5118" max="5118" width="39.21875" customWidth="1"/>
    <col min="5119" max="5119" width="6.88671875" customWidth="1"/>
    <col min="5120" max="5120" width="8.21875" bestFit="1" customWidth="1"/>
    <col min="5121" max="5149" width="11.44140625" customWidth="1"/>
    <col min="5370" max="5370" width="4.109375" customWidth="1"/>
    <col min="5371" max="5372" width="6.88671875" customWidth="1"/>
    <col min="5373" max="5373" width="36.88671875" customWidth="1"/>
    <col min="5374" max="5374" width="39.21875" customWidth="1"/>
    <col min="5375" max="5375" width="6.88671875" customWidth="1"/>
    <col min="5376" max="5376" width="8.21875" bestFit="1" customWidth="1"/>
    <col min="5377" max="5405" width="11.44140625" customWidth="1"/>
    <col min="5626" max="5626" width="4.109375" customWidth="1"/>
    <col min="5627" max="5628" width="6.88671875" customWidth="1"/>
    <col min="5629" max="5629" width="36.88671875" customWidth="1"/>
    <col min="5630" max="5630" width="39.21875" customWidth="1"/>
    <col min="5631" max="5631" width="6.88671875" customWidth="1"/>
    <col min="5632" max="5632" width="8.21875" bestFit="1" customWidth="1"/>
    <col min="5633" max="5661" width="11.44140625" customWidth="1"/>
    <col min="5882" max="5882" width="4.109375" customWidth="1"/>
    <col min="5883" max="5884" width="6.88671875" customWidth="1"/>
    <col min="5885" max="5885" width="36.88671875" customWidth="1"/>
    <col min="5886" max="5886" width="39.21875" customWidth="1"/>
    <col min="5887" max="5887" width="6.88671875" customWidth="1"/>
    <col min="5888" max="5888" width="8.21875" bestFit="1" customWidth="1"/>
    <col min="5889" max="5917" width="11.44140625" customWidth="1"/>
    <col min="6138" max="6138" width="4.109375" customWidth="1"/>
    <col min="6139" max="6140" width="6.88671875" customWidth="1"/>
    <col min="6141" max="6141" width="36.88671875" customWidth="1"/>
    <col min="6142" max="6142" width="39.21875" customWidth="1"/>
    <col min="6143" max="6143" width="6.88671875" customWidth="1"/>
    <col min="6144" max="6144" width="8.21875" bestFit="1" customWidth="1"/>
    <col min="6145" max="6173" width="11.44140625" customWidth="1"/>
    <col min="6394" max="6394" width="4.109375" customWidth="1"/>
    <col min="6395" max="6396" width="6.88671875" customWidth="1"/>
    <col min="6397" max="6397" width="36.88671875" customWidth="1"/>
    <col min="6398" max="6398" width="39.21875" customWidth="1"/>
    <col min="6399" max="6399" width="6.88671875" customWidth="1"/>
    <col min="6400" max="6400" width="8.21875" bestFit="1" customWidth="1"/>
    <col min="6401" max="6429" width="11.44140625" customWidth="1"/>
    <col min="6650" max="6650" width="4.109375" customWidth="1"/>
    <col min="6651" max="6652" width="6.88671875" customWidth="1"/>
    <col min="6653" max="6653" width="36.88671875" customWidth="1"/>
    <col min="6654" max="6654" width="39.21875" customWidth="1"/>
    <col min="6655" max="6655" width="6.88671875" customWidth="1"/>
    <col min="6656" max="6656" width="8.21875" bestFit="1" customWidth="1"/>
    <col min="6657" max="6685" width="11.44140625" customWidth="1"/>
    <col min="6906" max="6906" width="4.109375" customWidth="1"/>
    <col min="6907" max="6908" width="6.88671875" customWidth="1"/>
    <col min="6909" max="6909" width="36.88671875" customWidth="1"/>
    <col min="6910" max="6910" width="39.21875" customWidth="1"/>
    <col min="6911" max="6911" width="6.88671875" customWidth="1"/>
    <col min="6912" max="6912" width="8.21875" bestFit="1" customWidth="1"/>
    <col min="6913" max="6941" width="11.44140625" customWidth="1"/>
    <col min="7162" max="7162" width="4.109375" customWidth="1"/>
    <col min="7163" max="7164" width="6.88671875" customWidth="1"/>
    <col min="7165" max="7165" width="36.88671875" customWidth="1"/>
    <col min="7166" max="7166" width="39.21875" customWidth="1"/>
    <col min="7167" max="7167" width="6.88671875" customWidth="1"/>
    <col min="7168" max="7168" width="8.21875" bestFit="1" customWidth="1"/>
    <col min="7169" max="7197" width="11.44140625" customWidth="1"/>
    <col min="7418" max="7418" width="4.109375" customWidth="1"/>
    <col min="7419" max="7420" width="6.88671875" customWidth="1"/>
    <col min="7421" max="7421" width="36.88671875" customWidth="1"/>
    <col min="7422" max="7422" width="39.21875" customWidth="1"/>
    <col min="7423" max="7423" width="6.88671875" customWidth="1"/>
    <col min="7424" max="7424" width="8.21875" bestFit="1" customWidth="1"/>
    <col min="7425" max="7453" width="11.44140625" customWidth="1"/>
    <col min="7674" max="7674" width="4.109375" customWidth="1"/>
    <col min="7675" max="7676" width="6.88671875" customWidth="1"/>
    <col min="7677" max="7677" width="36.88671875" customWidth="1"/>
    <col min="7678" max="7678" width="39.21875" customWidth="1"/>
    <col min="7679" max="7679" width="6.88671875" customWidth="1"/>
    <col min="7680" max="7680" width="8.21875" bestFit="1" customWidth="1"/>
    <col min="7681" max="7709" width="11.44140625" customWidth="1"/>
    <col min="7930" max="7930" width="4.109375" customWidth="1"/>
    <col min="7931" max="7932" width="6.88671875" customWidth="1"/>
    <col min="7933" max="7933" width="36.88671875" customWidth="1"/>
    <col min="7934" max="7934" width="39.21875" customWidth="1"/>
    <col min="7935" max="7935" width="6.88671875" customWidth="1"/>
    <col min="7936" max="7936" width="8.21875" bestFit="1" customWidth="1"/>
    <col min="7937" max="7965" width="11.44140625" customWidth="1"/>
    <col min="8186" max="8186" width="4.109375" customWidth="1"/>
    <col min="8187" max="8188" width="6.88671875" customWidth="1"/>
    <col min="8189" max="8189" width="36.88671875" customWidth="1"/>
    <col min="8190" max="8190" width="39.21875" customWidth="1"/>
    <col min="8191" max="8191" width="6.88671875" customWidth="1"/>
    <col min="8192" max="8192" width="8.21875" bestFit="1" customWidth="1"/>
    <col min="8193" max="8221" width="11.44140625" customWidth="1"/>
    <col min="8442" max="8442" width="4.109375" customWidth="1"/>
    <col min="8443" max="8444" width="6.88671875" customWidth="1"/>
    <col min="8445" max="8445" width="36.88671875" customWidth="1"/>
    <col min="8446" max="8446" width="39.21875" customWidth="1"/>
    <col min="8447" max="8447" width="6.88671875" customWidth="1"/>
    <col min="8448" max="8448" width="8.21875" bestFit="1" customWidth="1"/>
    <col min="8449" max="8477" width="11.44140625" customWidth="1"/>
    <col min="8698" max="8698" width="4.109375" customWidth="1"/>
    <col min="8699" max="8700" width="6.88671875" customWidth="1"/>
    <col min="8701" max="8701" width="36.88671875" customWidth="1"/>
    <col min="8702" max="8702" width="39.21875" customWidth="1"/>
    <col min="8703" max="8703" width="6.88671875" customWidth="1"/>
    <col min="8704" max="8704" width="8.21875" bestFit="1" customWidth="1"/>
    <col min="8705" max="8733" width="11.44140625" customWidth="1"/>
    <col min="8954" max="8954" width="4.109375" customWidth="1"/>
    <col min="8955" max="8956" width="6.88671875" customWidth="1"/>
    <col min="8957" max="8957" width="36.88671875" customWidth="1"/>
    <col min="8958" max="8958" width="39.21875" customWidth="1"/>
    <col min="8959" max="8959" width="6.88671875" customWidth="1"/>
    <col min="8960" max="8960" width="8.21875" bestFit="1" customWidth="1"/>
    <col min="8961" max="8989" width="11.44140625" customWidth="1"/>
    <col min="9210" max="9210" width="4.109375" customWidth="1"/>
    <col min="9211" max="9212" width="6.88671875" customWidth="1"/>
    <col min="9213" max="9213" width="36.88671875" customWidth="1"/>
    <col min="9214" max="9214" width="39.21875" customWidth="1"/>
    <col min="9215" max="9215" width="6.88671875" customWidth="1"/>
    <col min="9216" max="9216" width="8.21875" bestFit="1" customWidth="1"/>
    <col min="9217" max="9245" width="11.44140625" customWidth="1"/>
    <col min="9466" max="9466" width="4.109375" customWidth="1"/>
    <col min="9467" max="9468" width="6.88671875" customWidth="1"/>
    <col min="9469" max="9469" width="36.88671875" customWidth="1"/>
    <col min="9470" max="9470" width="39.21875" customWidth="1"/>
    <col min="9471" max="9471" width="6.88671875" customWidth="1"/>
    <col min="9472" max="9472" width="8.21875" bestFit="1" customWidth="1"/>
    <col min="9473" max="9501" width="11.44140625" customWidth="1"/>
    <col min="9722" max="9722" width="4.109375" customWidth="1"/>
    <col min="9723" max="9724" width="6.88671875" customWidth="1"/>
    <col min="9725" max="9725" width="36.88671875" customWidth="1"/>
    <col min="9726" max="9726" width="39.21875" customWidth="1"/>
    <col min="9727" max="9727" width="6.88671875" customWidth="1"/>
    <col min="9728" max="9728" width="8.21875" bestFit="1" customWidth="1"/>
    <col min="9729" max="9757" width="11.44140625" customWidth="1"/>
    <col min="9978" max="9978" width="4.109375" customWidth="1"/>
    <col min="9979" max="9980" width="6.88671875" customWidth="1"/>
    <col min="9981" max="9981" width="36.88671875" customWidth="1"/>
    <col min="9982" max="9982" width="39.21875" customWidth="1"/>
    <col min="9983" max="9983" width="6.88671875" customWidth="1"/>
    <col min="9984" max="9984" width="8.21875" bestFit="1" customWidth="1"/>
    <col min="9985" max="10013" width="11.44140625" customWidth="1"/>
    <col min="10234" max="10234" width="4.109375" customWidth="1"/>
    <col min="10235" max="10236" width="6.88671875" customWidth="1"/>
    <col min="10237" max="10237" width="36.88671875" customWidth="1"/>
    <col min="10238" max="10238" width="39.21875" customWidth="1"/>
    <col min="10239" max="10239" width="6.88671875" customWidth="1"/>
    <col min="10240" max="10240" width="8.21875" bestFit="1" customWidth="1"/>
    <col min="10241" max="10269" width="11.44140625" customWidth="1"/>
    <col min="10490" max="10490" width="4.109375" customWidth="1"/>
    <col min="10491" max="10492" width="6.88671875" customWidth="1"/>
    <col min="10493" max="10493" width="36.88671875" customWidth="1"/>
    <col min="10494" max="10494" width="39.21875" customWidth="1"/>
    <col min="10495" max="10495" width="6.88671875" customWidth="1"/>
    <col min="10496" max="10496" width="8.21875" bestFit="1" customWidth="1"/>
    <col min="10497" max="10525" width="11.44140625" customWidth="1"/>
    <col min="10746" max="10746" width="4.109375" customWidth="1"/>
    <col min="10747" max="10748" width="6.88671875" customWidth="1"/>
    <col min="10749" max="10749" width="36.88671875" customWidth="1"/>
    <col min="10750" max="10750" width="39.21875" customWidth="1"/>
    <col min="10751" max="10751" width="6.88671875" customWidth="1"/>
    <col min="10752" max="10752" width="8.21875" bestFit="1" customWidth="1"/>
    <col min="10753" max="10781" width="11.44140625" customWidth="1"/>
    <col min="11002" max="11002" width="4.109375" customWidth="1"/>
    <col min="11003" max="11004" width="6.88671875" customWidth="1"/>
    <col min="11005" max="11005" width="36.88671875" customWidth="1"/>
    <col min="11006" max="11006" width="39.21875" customWidth="1"/>
    <col min="11007" max="11007" width="6.88671875" customWidth="1"/>
    <col min="11008" max="11008" width="8.21875" bestFit="1" customWidth="1"/>
    <col min="11009" max="11037" width="11.44140625" customWidth="1"/>
    <col min="11258" max="11258" width="4.109375" customWidth="1"/>
    <col min="11259" max="11260" width="6.88671875" customWidth="1"/>
    <col min="11261" max="11261" width="36.88671875" customWidth="1"/>
    <col min="11262" max="11262" width="39.21875" customWidth="1"/>
    <col min="11263" max="11263" width="6.88671875" customWidth="1"/>
    <col min="11264" max="11264" width="8.21875" bestFit="1" customWidth="1"/>
    <col min="11265" max="11293" width="11.44140625" customWidth="1"/>
    <col min="11514" max="11514" width="4.109375" customWidth="1"/>
    <col min="11515" max="11516" width="6.88671875" customWidth="1"/>
    <col min="11517" max="11517" width="36.88671875" customWidth="1"/>
    <col min="11518" max="11518" width="39.21875" customWidth="1"/>
    <col min="11519" max="11519" width="6.88671875" customWidth="1"/>
    <col min="11520" max="11520" width="8.21875" bestFit="1" customWidth="1"/>
    <col min="11521" max="11549" width="11.44140625" customWidth="1"/>
    <col min="11770" max="11770" width="4.109375" customWidth="1"/>
    <col min="11771" max="11772" width="6.88671875" customWidth="1"/>
    <col min="11773" max="11773" width="36.88671875" customWidth="1"/>
    <col min="11774" max="11774" width="39.21875" customWidth="1"/>
    <col min="11775" max="11775" width="6.88671875" customWidth="1"/>
    <col min="11776" max="11776" width="8.21875" bestFit="1" customWidth="1"/>
    <col min="11777" max="11805" width="11.44140625" customWidth="1"/>
    <col min="12026" max="12026" width="4.109375" customWidth="1"/>
    <col min="12027" max="12028" width="6.88671875" customWidth="1"/>
    <col min="12029" max="12029" width="36.88671875" customWidth="1"/>
    <col min="12030" max="12030" width="39.21875" customWidth="1"/>
    <col min="12031" max="12031" width="6.88671875" customWidth="1"/>
    <col min="12032" max="12032" width="8.21875" bestFit="1" customWidth="1"/>
    <col min="12033" max="12061" width="11.44140625" customWidth="1"/>
    <col min="12282" max="12282" width="4.109375" customWidth="1"/>
    <col min="12283" max="12284" width="6.88671875" customWidth="1"/>
    <col min="12285" max="12285" width="36.88671875" customWidth="1"/>
    <col min="12286" max="12286" width="39.21875" customWidth="1"/>
    <col min="12287" max="12287" width="6.88671875" customWidth="1"/>
    <col min="12288" max="12288" width="8.21875" bestFit="1" customWidth="1"/>
    <col min="12289" max="12317" width="11.44140625" customWidth="1"/>
    <col min="12538" max="12538" width="4.109375" customWidth="1"/>
    <col min="12539" max="12540" width="6.88671875" customWidth="1"/>
    <col min="12541" max="12541" width="36.88671875" customWidth="1"/>
    <col min="12542" max="12542" width="39.21875" customWidth="1"/>
    <col min="12543" max="12543" width="6.88671875" customWidth="1"/>
    <col min="12544" max="12544" width="8.21875" bestFit="1" customWidth="1"/>
    <col min="12545" max="12573" width="11.44140625" customWidth="1"/>
    <col min="12794" max="12794" width="4.109375" customWidth="1"/>
    <col min="12795" max="12796" width="6.88671875" customWidth="1"/>
    <col min="12797" max="12797" width="36.88671875" customWidth="1"/>
    <col min="12798" max="12798" width="39.21875" customWidth="1"/>
    <col min="12799" max="12799" width="6.88671875" customWidth="1"/>
    <col min="12800" max="12800" width="8.21875" bestFit="1" customWidth="1"/>
    <col min="12801" max="12829" width="11.44140625" customWidth="1"/>
    <col min="13050" max="13050" width="4.109375" customWidth="1"/>
    <col min="13051" max="13052" width="6.88671875" customWidth="1"/>
    <col min="13053" max="13053" width="36.88671875" customWidth="1"/>
    <col min="13054" max="13054" width="39.21875" customWidth="1"/>
    <col min="13055" max="13055" width="6.88671875" customWidth="1"/>
    <col min="13056" max="13056" width="8.21875" bestFit="1" customWidth="1"/>
    <col min="13057" max="13085" width="11.44140625" customWidth="1"/>
    <col min="13306" max="13306" width="4.109375" customWidth="1"/>
    <col min="13307" max="13308" width="6.88671875" customWidth="1"/>
    <col min="13309" max="13309" width="36.88671875" customWidth="1"/>
    <col min="13310" max="13310" width="39.21875" customWidth="1"/>
    <col min="13311" max="13311" width="6.88671875" customWidth="1"/>
    <col min="13312" max="13312" width="8.21875" bestFit="1" customWidth="1"/>
    <col min="13313" max="13341" width="11.44140625" customWidth="1"/>
    <col min="13562" max="13562" width="4.109375" customWidth="1"/>
    <col min="13563" max="13564" width="6.88671875" customWidth="1"/>
    <col min="13565" max="13565" width="36.88671875" customWidth="1"/>
    <col min="13566" max="13566" width="39.21875" customWidth="1"/>
    <col min="13567" max="13567" width="6.88671875" customWidth="1"/>
    <col min="13568" max="13568" width="8.21875" bestFit="1" customWidth="1"/>
    <col min="13569" max="13597" width="11.44140625" customWidth="1"/>
    <col min="13818" max="13818" width="4.109375" customWidth="1"/>
    <col min="13819" max="13820" width="6.88671875" customWidth="1"/>
    <col min="13821" max="13821" width="36.88671875" customWidth="1"/>
    <col min="13822" max="13822" width="39.21875" customWidth="1"/>
    <col min="13823" max="13823" width="6.88671875" customWidth="1"/>
    <col min="13824" max="13824" width="8.21875" bestFit="1" customWidth="1"/>
    <col min="13825" max="13853" width="11.44140625" customWidth="1"/>
    <col min="14074" max="14074" width="4.109375" customWidth="1"/>
    <col min="14075" max="14076" width="6.88671875" customWidth="1"/>
    <col min="14077" max="14077" width="36.88671875" customWidth="1"/>
    <col min="14078" max="14078" width="39.21875" customWidth="1"/>
    <col min="14079" max="14079" width="6.88671875" customWidth="1"/>
    <col min="14080" max="14080" width="8.21875" bestFit="1" customWidth="1"/>
    <col min="14081" max="14109" width="11.44140625" customWidth="1"/>
    <col min="14330" max="14330" width="4.109375" customWidth="1"/>
    <col min="14331" max="14332" width="6.88671875" customWidth="1"/>
    <col min="14333" max="14333" width="36.88671875" customWidth="1"/>
    <col min="14334" max="14334" width="39.21875" customWidth="1"/>
    <col min="14335" max="14335" width="6.88671875" customWidth="1"/>
    <col min="14336" max="14336" width="8.21875" bestFit="1" customWidth="1"/>
    <col min="14337" max="14365" width="11.44140625" customWidth="1"/>
    <col min="14586" max="14586" width="4.109375" customWidth="1"/>
    <col min="14587" max="14588" width="6.88671875" customWidth="1"/>
    <col min="14589" max="14589" width="36.88671875" customWidth="1"/>
    <col min="14590" max="14590" width="39.21875" customWidth="1"/>
    <col min="14591" max="14591" width="6.88671875" customWidth="1"/>
    <col min="14592" max="14592" width="8.21875" bestFit="1" customWidth="1"/>
    <col min="14593" max="14621" width="11.44140625" customWidth="1"/>
    <col min="14842" max="14842" width="4.109375" customWidth="1"/>
    <col min="14843" max="14844" width="6.88671875" customWidth="1"/>
    <col min="14845" max="14845" width="36.88671875" customWidth="1"/>
    <col min="14846" max="14846" width="39.21875" customWidth="1"/>
    <col min="14847" max="14847" width="6.88671875" customWidth="1"/>
    <col min="14848" max="14848" width="8.21875" bestFit="1" customWidth="1"/>
    <col min="14849" max="14877" width="11.44140625" customWidth="1"/>
    <col min="15098" max="15098" width="4.109375" customWidth="1"/>
    <col min="15099" max="15100" width="6.88671875" customWidth="1"/>
    <col min="15101" max="15101" width="36.88671875" customWidth="1"/>
    <col min="15102" max="15102" width="39.21875" customWidth="1"/>
    <col min="15103" max="15103" width="6.88671875" customWidth="1"/>
    <col min="15104" max="15104" width="8.21875" bestFit="1" customWidth="1"/>
    <col min="15105" max="15133" width="11.44140625" customWidth="1"/>
    <col min="15354" max="15354" width="4.109375" customWidth="1"/>
    <col min="15355" max="15356" width="6.88671875" customWidth="1"/>
    <col min="15357" max="15357" width="36.88671875" customWidth="1"/>
    <col min="15358" max="15358" width="39.21875" customWidth="1"/>
    <col min="15359" max="15359" width="6.88671875" customWidth="1"/>
    <col min="15360" max="15360" width="8.21875" bestFit="1" customWidth="1"/>
    <col min="15361" max="15389" width="11.44140625" customWidth="1"/>
    <col min="15610" max="15610" width="4.109375" customWidth="1"/>
    <col min="15611" max="15612" width="6.88671875" customWidth="1"/>
    <col min="15613" max="15613" width="36.88671875" customWidth="1"/>
    <col min="15614" max="15614" width="39.21875" customWidth="1"/>
    <col min="15615" max="15615" width="6.88671875" customWidth="1"/>
    <col min="15616" max="15616" width="8.21875" bestFit="1" customWidth="1"/>
    <col min="15617" max="15645" width="11.44140625" customWidth="1"/>
    <col min="15866" max="15866" width="4.109375" customWidth="1"/>
    <col min="15867" max="15868" width="6.88671875" customWidth="1"/>
    <col min="15869" max="15869" width="36.88671875" customWidth="1"/>
    <col min="15870" max="15870" width="39.21875" customWidth="1"/>
    <col min="15871" max="15871" width="6.88671875" customWidth="1"/>
    <col min="15872" max="15872" width="8.21875" bestFit="1" customWidth="1"/>
    <col min="15873" max="15901" width="11.44140625" customWidth="1"/>
    <col min="16122" max="16122" width="4.109375" customWidth="1"/>
    <col min="16123" max="16124" width="6.88671875" customWidth="1"/>
    <col min="16125" max="16125" width="36.88671875" customWidth="1"/>
    <col min="16126" max="16126" width="39.21875" customWidth="1"/>
    <col min="16127" max="16127" width="6.88671875" customWidth="1"/>
    <col min="16128" max="16128" width="8.21875" bestFit="1" customWidth="1"/>
    <col min="16129" max="16157" width="11.44140625" customWidth="1"/>
  </cols>
  <sheetData>
    <row r="1" spans="1:37" ht="18.75" thickBot="1" x14ac:dyDescent="0.25">
      <c r="A1" s="181"/>
      <c r="B1" s="173"/>
      <c r="C1" s="174" t="s">
        <v>640</v>
      </c>
      <c r="D1" s="175"/>
      <c r="E1" s="293"/>
      <c r="F1" s="177"/>
      <c r="G1" s="177"/>
      <c r="H1" s="177"/>
      <c r="I1" s="177"/>
      <c r="J1" s="178"/>
      <c r="K1" s="178"/>
      <c r="L1" s="268"/>
      <c r="M1" s="178"/>
      <c r="N1" s="178"/>
      <c r="O1" s="178"/>
      <c r="P1" s="179"/>
      <c r="Q1" s="179"/>
      <c r="R1" s="179"/>
      <c r="S1" s="179"/>
      <c r="T1" s="179"/>
      <c r="U1" s="179"/>
      <c r="V1" s="179"/>
      <c r="W1" s="179"/>
      <c r="X1" s="179"/>
      <c r="Y1" s="179"/>
      <c r="Z1" s="179"/>
      <c r="AA1" s="179"/>
      <c r="AB1" s="179"/>
      <c r="AC1" s="179"/>
      <c r="AD1" s="179"/>
      <c r="AE1" s="179"/>
      <c r="AF1" s="179"/>
      <c r="AG1" s="179"/>
      <c r="AH1" s="181"/>
      <c r="AI1" s="179"/>
      <c r="AJ1" s="179"/>
    </row>
    <row r="2" spans="1:37" ht="32.25" thickBot="1" x14ac:dyDescent="0.25">
      <c r="A2" s="183"/>
      <c r="B2" s="183"/>
      <c r="C2" s="269" t="s">
        <v>586</v>
      </c>
      <c r="D2" s="184" t="s">
        <v>139</v>
      </c>
      <c r="E2" s="979" t="s">
        <v>641</v>
      </c>
      <c r="F2" s="184" t="s">
        <v>140</v>
      </c>
      <c r="G2" s="184" t="s">
        <v>182</v>
      </c>
      <c r="H2" s="206" t="str">
        <f>'TITLE PAGE'!D14</f>
        <v>2016-17</v>
      </c>
      <c r="I2" s="271" t="str">
        <f>'WRZ summary'!E3</f>
        <v>For info 2017-18</v>
      </c>
      <c r="J2" s="271" t="str">
        <f>'WRZ summary'!F3</f>
        <v>For info 2018-19</v>
      </c>
      <c r="K2" s="271" t="str">
        <f>'WRZ summary'!G3</f>
        <v>For info 2019-20</v>
      </c>
      <c r="L2" s="207" t="str">
        <f>'WRZ summary'!H3</f>
        <v>2020-21</v>
      </c>
      <c r="M2" s="207" t="str">
        <f>'WRZ summary'!I3</f>
        <v>2021-22</v>
      </c>
      <c r="N2" s="207" t="str">
        <f>'WRZ summary'!J3</f>
        <v>2022-23</v>
      </c>
      <c r="O2" s="207" t="str">
        <f>'WRZ summary'!K3</f>
        <v>2023-24</v>
      </c>
      <c r="P2" s="207" t="str">
        <f>'WRZ summary'!L3</f>
        <v>2024-25</v>
      </c>
      <c r="Q2" s="207" t="str">
        <f>'WRZ summary'!M3</f>
        <v>2025-26</v>
      </c>
      <c r="R2" s="207" t="str">
        <f>'WRZ summary'!N3</f>
        <v>2026-27</v>
      </c>
      <c r="S2" s="207" t="str">
        <f>'WRZ summary'!O3</f>
        <v>2027-28</v>
      </c>
      <c r="T2" s="207" t="str">
        <f>'WRZ summary'!P3</f>
        <v>2028-29</v>
      </c>
      <c r="U2" s="207" t="str">
        <f>'WRZ summary'!Q3</f>
        <v>2029-30</v>
      </c>
      <c r="V2" s="207" t="str">
        <f>'WRZ summary'!R3</f>
        <v>2030-31</v>
      </c>
      <c r="W2" s="207" t="str">
        <f>'WRZ summary'!S3</f>
        <v>2031-32</v>
      </c>
      <c r="X2" s="207" t="str">
        <f>'WRZ summary'!T3</f>
        <v>2032-33</v>
      </c>
      <c r="Y2" s="207" t="str">
        <f>'WRZ summary'!U3</f>
        <v>2033-34</v>
      </c>
      <c r="Z2" s="207" t="str">
        <f>'WRZ summary'!V3</f>
        <v>2034-35</v>
      </c>
      <c r="AA2" s="207" t="str">
        <f>'WRZ summary'!W3</f>
        <v>2035-36</v>
      </c>
      <c r="AB2" s="207" t="str">
        <f>'WRZ summary'!X3</f>
        <v>2036-37</v>
      </c>
      <c r="AC2" s="207" t="str">
        <f>'WRZ summary'!Y3</f>
        <v>2037-38</v>
      </c>
      <c r="AD2" s="207" t="str">
        <f>'WRZ summary'!Z3</f>
        <v>2038-39</v>
      </c>
      <c r="AE2" s="207" t="str">
        <f>'WRZ summary'!AA3</f>
        <v>2039-40</v>
      </c>
      <c r="AF2" s="207" t="str">
        <f>'WRZ summary'!AB3</f>
        <v>2040-41</v>
      </c>
      <c r="AG2" s="207" t="str">
        <f>'WRZ summary'!AC3</f>
        <v>2041-42</v>
      </c>
      <c r="AH2" s="207" t="str">
        <f>'WRZ summary'!AD3</f>
        <v>2042-43</v>
      </c>
      <c r="AI2" s="207" t="str">
        <f>'WRZ summary'!AE3</f>
        <v>2043-44</v>
      </c>
      <c r="AJ2" s="208" t="str">
        <f>'WRZ summary'!AF3</f>
        <v>2044-45</v>
      </c>
    </row>
    <row r="3" spans="1:37" ht="15" customHeight="1" x14ac:dyDescent="0.2">
      <c r="A3" s="294"/>
      <c r="B3" s="1061" t="s">
        <v>183</v>
      </c>
      <c r="C3" s="934" t="s">
        <v>642</v>
      </c>
      <c r="D3" s="935" t="s">
        <v>643</v>
      </c>
      <c r="E3" s="969" t="s">
        <v>644</v>
      </c>
      <c r="F3" s="960" t="s">
        <v>75</v>
      </c>
      <c r="G3" s="960">
        <v>2</v>
      </c>
      <c r="H3" s="741">
        <f>'3. BL Demand'!H3+SUM('6. Preferred (Scenario Yr)'!H61)</f>
        <v>236.19198367015733</v>
      </c>
      <c r="I3" s="324">
        <f>'3. BL Demand'!I3+SUM('6. Preferred (Scenario Yr)'!I61)</f>
        <v>236.38414432023706</v>
      </c>
      <c r="J3" s="324">
        <f>'3. BL Demand'!J3+SUM('6. Preferred (Scenario Yr)'!J61)</f>
        <v>236.21229290013005</v>
      </c>
      <c r="K3" s="324">
        <f>'3. BL Demand'!K3+SUM('6. Preferred (Scenario Yr)'!K61)</f>
        <v>236.46600194201986</v>
      </c>
      <c r="L3" s="961">
        <f>'3. BL Demand'!L3+SUM('6. Preferred (Scenario Yr)'!L61)</f>
        <v>236.23090090707527</v>
      </c>
      <c r="M3" s="961">
        <f>'3. BL Demand'!M3+SUM('6. Preferred (Scenario Yr)'!M61)</f>
        <v>237.43149960407419</v>
      </c>
      <c r="N3" s="961">
        <f>'3. BL Demand'!N3+SUM('6. Preferred (Scenario Yr)'!N61)</f>
        <v>238.17961363869253</v>
      </c>
      <c r="O3" s="961">
        <f>'3. BL Demand'!O3+SUM('6. Preferred (Scenario Yr)'!O61)</f>
        <v>238.89057640298532</v>
      </c>
      <c r="P3" s="961">
        <f>'3. BL Demand'!P3+SUM('6. Preferred (Scenario Yr)'!P61)</f>
        <v>238.76745391558947</v>
      </c>
      <c r="Q3" s="961">
        <f>'3. BL Demand'!Q3+SUM('6. Preferred (Scenario Yr)'!Q61)</f>
        <v>239.65646323045934</v>
      </c>
      <c r="R3" s="961">
        <f>'3. BL Demand'!R3+SUM('6. Preferred (Scenario Yr)'!R61)</f>
        <v>239.85044358440425</v>
      </c>
      <c r="S3" s="961">
        <f>'3. BL Demand'!S3+SUM('6. Preferred (Scenario Yr)'!S61)</f>
        <v>240.04120445505467</v>
      </c>
      <c r="T3" s="961">
        <f>'3. BL Demand'!T3+SUM('6. Preferred (Scenario Yr)'!T61)</f>
        <v>239.58377486577459</v>
      </c>
      <c r="U3" s="961">
        <f>'3. BL Demand'!U3+SUM('6. Preferred (Scenario Yr)'!U61)</f>
        <v>240.40826336503903</v>
      </c>
      <c r="V3" s="961">
        <f>'3. BL Demand'!V3+SUM('6. Preferred (Scenario Yr)'!V61)</f>
        <v>240.63886893212148</v>
      </c>
      <c r="W3" s="961">
        <f>'3. BL Demand'!W3+SUM('6. Preferred (Scenario Yr)'!W61)</f>
        <v>240.88524391535037</v>
      </c>
      <c r="X3" s="961">
        <f>'3. BL Demand'!X3+SUM('6. Preferred (Scenario Yr)'!X61)</f>
        <v>240.46246918650388</v>
      </c>
      <c r="Y3" s="961">
        <f>'3. BL Demand'!Y3+SUM('6. Preferred (Scenario Yr)'!Y61)</f>
        <v>241.29721828850384</v>
      </c>
      <c r="Z3" s="961">
        <f>'3. BL Demand'!Z3+SUM('6. Preferred (Scenario Yr)'!Z61)</f>
        <v>241.45705426285201</v>
      </c>
      <c r="AA3" s="961">
        <f>'3. BL Demand'!AA3+SUM('6. Preferred (Scenario Yr)'!AA61)</f>
        <v>241.6134996927361</v>
      </c>
      <c r="AB3" s="961">
        <f>'3. BL Demand'!AB3+SUM('6. Preferred (Scenario Yr)'!AB61)</f>
        <v>241.1074186462134</v>
      </c>
      <c r="AC3" s="961">
        <f>'3. BL Demand'!AC3+SUM('6. Preferred (Scenario Yr)'!AC61)</f>
        <v>241.93895819796774</v>
      </c>
      <c r="AD3" s="961">
        <f>'3. BL Demand'!AD3+SUM('6. Preferred (Scenario Yr)'!AD61)</f>
        <v>242.13772885638679</v>
      </c>
      <c r="AE3" s="961">
        <f>'3. BL Demand'!AE3+SUM('6. Preferred (Scenario Yr)'!AE61)</f>
        <v>242.34575862038761</v>
      </c>
      <c r="AF3" s="961">
        <f>'3. BL Demand'!AF3+SUM('6. Preferred (Scenario Yr)'!AF61)</f>
        <v>241.90947388149021</v>
      </c>
      <c r="AG3" s="961">
        <f>'3. BL Demand'!AG3+SUM('6. Preferred (Scenario Yr)'!AG61)</f>
        <v>242.79129401150328</v>
      </c>
      <c r="AH3" s="961">
        <f>'3. BL Demand'!AH3+SUM('6. Preferred (Scenario Yr)'!AH61)</f>
        <v>243.02895559295879</v>
      </c>
      <c r="AI3" s="961">
        <f>'3. BL Demand'!AI3+SUM('6. Preferred (Scenario Yr)'!AI61)</f>
        <v>243.27395527107791</v>
      </c>
      <c r="AJ3" s="962">
        <f>'3. BL Demand'!AJ3+SUM('6. Preferred (Scenario Yr)'!AJ61)</f>
        <v>242.8708790665992</v>
      </c>
    </row>
    <row r="4" spans="1:37" x14ac:dyDescent="0.2">
      <c r="A4" s="294"/>
      <c r="B4" s="1062"/>
      <c r="C4" s="723" t="s">
        <v>645</v>
      </c>
      <c r="D4" s="724" t="s">
        <v>646</v>
      </c>
      <c r="E4" s="955" t="s">
        <v>644</v>
      </c>
      <c r="F4" s="725" t="s">
        <v>75</v>
      </c>
      <c r="G4" s="725">
        <v>2</v>
      </c>
      <c r="H4" s="712">
        <f>'3. BL Demand'!H4+'6. Preferred (Scenario Yr)'!H64</f>
        <v>4.8931731286504947</v>
      </c>
      <c r="I4" s="323">
        <f>'3. BL Demand'!I4+'6. Preferred (Scenario Yr)'!I64</f>
        <v>4.8931731286504947</v>
      </c>
      <c r="J4" s="323">
        <f>'3. BL Demand'!J4+'6. Preferred (Scenario Yr)'!J64</f>
        <v>4.8931731286504947</v>
      </c>
      <c r="K4" s="323">
        <f>'3. BL Demand'!K4+'6. Preferred (Scenario Yr)'!K64</f>
        <v>4.8931731286504947</v>
      </c>
      <c r="L4" s="405">
        <f>'3. BL Demand'!L4+'6. Preferred (Scenario Yr)'!L64</f>
        <v>4.8931731286504947</v>
      </c>
      <c r="M4" s="405">
        <f>'3. BL Demand'!M4+'6. Preferred (Scenario Yr)'!M64</f>
        <v>4.8931731286504947</v>
      </c>
      <c r="N4" s="405">
        <f>'3. BL Demand'!N4+'6. Preferred (Scenario Yr)'!N64</f>
        <v>4.8931731286504947</v>
      </c>
      <c r="O4" s="405">
        <f>'3. BL Demand'!O4+'6. Preferred (Scenario Yr)'!O64</f>
        <v>4.8931731286504947</v>
      </c>
      <c r="P4" s="405">
        <f>'3. BL Demand'!P4+'6. Preferred (Scenario Yr)'!P64</f>
        <v>4.8931731286504947</v>
      </c>
      <c r="Q4" s="405">
        <f>'3. BL Demand'!Q4+'6. Preferred (Scenario Yr)'!Q64</f>
        <v>4.8931731286504947</v>
      </c>
      <c r="R4" s="405">
        <f>'3. BL Demand'!R4+'6. Preferred (Scenario Yr)'!R64</f>
        <v>4.8931731286504947</v>
      </c>
      <c r="S4" s="405">
        <f>'3. BL Demand'!S4+'6. Preferred (Scenario Yr)'!S64</f>
        <v>4.8931731286504947</v>
      </c>
      <c r="T4" s="405">
        <f>'3. BL Demand'!T4+'6. Preferred (Scenario Yr)'!T64</f>
        <v>4.8931731286504947</v>
      </c>
      <c r="U4" s="405">
        <f>'3. BL Demand'!U4+'6. Preferred (Scenario Yr)'!U64</f>
        <v>4.8931731286504947</v>
      </c>
      <c r="V4" s="405">
        <f>'3. BL Demand'!V4+'6. Preferred (Scenario Yr)'!V64</f>
        <v>4.8931731286504947</v>
      </c>
      <c r="W4" s="405">
        <f>'3. BL Demand'!W4+'6. Preferred (Scenario Yr)'!W64</f>
        <v>4.8931731286504947</v>
      </c>
      <c r="X4" s="405">
        <f>'3. BL Demand'!X4+'6. Preferred (Scenario Yr)'!X64</f>
        <v>4.8931731286504947</v>
      </c>
      <c r="Y4" s="405">
        <f>'3. BL Demand'!Y4+'6. Preferred (Scenario Yr)'!Y64</f>
        <v>4.8931731286504947</v>
      </c>
      <c r="Z4" s="405">
        <f>'3. BL Demand'!Z4+'6. Preferred (Scenario Yr)'!Z64</f>
        <v>4.8931731286504947</v>
      </c>
      <c r="AA4" s="405">
        <f>'3. BL Demand'!AA4+'6. Preferred (Scenario Yr)'!AA64</f>
        <v>4.8931731286504947</v>
      </c>
      <c r="AB4" s="405">
        <f>'3. BL Demand'!AB4+'6. Preferred (Scenario Yr)'!AB64</f>
        <v>4.8931731286504947</v>
      </c>
      <c r="AC4" s="405">
        <f>'3. BL Demand'!AC4+'6. Preferred (Scenario Yr)'!AC64</f>
        <v>4.8931731286504947</v>
      </c>
      <c r="AD4" s="405">
        <f>'3. BL Demand'!AD4+'6. Preferred (Scenario Yr)'!AD64</f>
        <v>4.8931731286504947</v>
      </c>
      <c r="AE4" s="405">
        <f>'3. BL Demand'!AE4+'6. Preferred (Scenario Yr)'!AE64</f>
        <v>4.8931731286504947</v>
      </c>
      <c r="AF4" s="405">
        <f>'3. BL Demand'!AF4+'6. Preferred (Scenario Yr)'!AF64</f>
        <v>4.8931731286504947</v>
      </c>
      <c r="AG4" s="405">
        <f>'3. BL Demand'!AG4+'6. Preferred (Scenario Yr)'!AG64</f>
        <v>4.8931731286504947</v>
      </c>
      <c r="AH4" s="405">
        <f>'3. BL Demand'!AH4+'6. Preferred (Scenario Yr)'!AH64</f>
        <v>4.8931731286504947</v>
      </c>
      <c r="AI4" s="405">
        <f>'3. BL Demand'!AI4+'6. Preferred (Scenario Yr)'!AI64</f>
        <v>4.8931731286504947</v>
      </c>
      <c r="AJ4" s="726">
        <f>'3. BL Demand'!AJ4+'6. Preferred (Scenario Yr)'!AJ64</f>
        <v>4.8931731286504947</v>
      </c>
    </row>
    <row r="5" spans="1:37" x14ac:dyDescent="0.2">
      <c r="A5" s="294"/>
      <c r="B5" s="1062"/>
      <c r="C5" s="723" t="s">
        <v>647</v>
      </c>
      <c r="D5" s="724" t="s">
        <v>648</v>
      </c>
      <c r="E5" s="955" t="s">
        <v>644</v>
      </c>
      <c r="F5" s="725" t="s">
        <v>75</v>
      </c>
      <c r="G5" s="725">
        <v>2</v>
      </c>
      <c r="H5" s="712">
        <f>'3. BL Demand'!H5+'6. Preferred (Scenario Yr)'!H67+'6. Preferred (Scenario Yr)'!H83</f>
        <v>263.10740357678321</v>
      </c>
      <c r="I5" s="323">
        <f>'3. BL Demand'!I5+'6. Preferred (Scenario Yr)'!I67+'6. Preferred (Scenario Yr)'!I83</f>
        <v>274.0785929283083</v>
      </c>
      <c r="J5" s="323">
        <f>'3. BL Demand'!J5+'6. Preferred (Scenario Yr)'!J67+'6. Preferred (Scenario Yr)'!J83</f>
        <v>285.50947647500783</v>
      </c>
      <c r="K5" s="323">
        <f>'3. BL Demand'!K5+'6. Preferred (Scenario Yr)'!K67+'6. Preferred (Scenario Yr)'!K83</f>
        <v>296.75039280067574</v>
      </c>
      <c r="L5" s="405">
        <f>'3. BL Demand'!L5+'6. Preferred (Scenario Yr)'!L67+'6. Preferred (Scenario Yr)'!L83</f>
        <v>307.17888824573868</v>
      </c>
      <c r="M5" s="405">
        <f>'3. BL Demand'!M5+'6. Preferred (Scenario Yr)'!M67+'6. Preferred (Scenario Yr)'!M83</f>
        <v>317.67321280775553</v>
      </c>
      <c r="N5" s="405">
        <f>'3. BL Demand'!N5+'6. Preferred (Scenario Yr)'!N67+'6. Preferred (Scenario Yr)'!N83</f>
        <v>327.43145142021535</v>
      </c>
      <c r="O5" s="405">
        <f>'3. BL Demand'!O5+'6. Preferred (Scenario Yr)'!O67+'6. Preferred (Scenario Yr)'!O83</f>
        <v>336.35397689737442</v>
      </c>
      <c r="P5" s="405">
        <f>'3. BL Demand'!P5+'6. Preferred (Scenario Yr)'!P67+'6. Preferred (Scenario Yr)'!P83</f>
        <v>348.92652434113546</v>
      </c>
      <c r="Q5" s="405">
        <f>'3. BL Demand'!Q5+'6. Preferred (Scenario Yr)'!Q67+'6. Preferred (Scenario Yr)'!Q83</f>
        <v>390.56683033261652</v>
      </c>
      <c r="R5" s="405">
        <f>'3. BL Demand'!R5+'6. Preferred (Scenario Yr)'!R67+'6. Preferred (Scenario Yr)'!R83</f>
        <v>432.31184065069033</v>
      </c>
      <c r="S5" s="405">
        <f>'3. BL Demand'!S5+'6. Preferred (Scenario Yr)'!S67+'6. Preferred (Scenario Yr)'!S83</f>
        <v>474.12150607854539</v>
      </c>
      <c r="T5" s="405">
        <f>'3. BL Demand'!T5+'6. Preferred (Scenario Yr)'!T67+'6. Preferred (Scenario Yr)'!T83</f>
        <v>516.12332192436122</v>
      </c>
      <c r="U5" s="405">
        <f>'3. BL Demand'!U5+'6. Preferred (Scenario Yr)'!U67+'6. Preferred (Scenario Yr)'!U83</f>
        <v>558.04790171759441</v>
      </c>
      <c r="V5" s="405">
        <f>'3. BL Demand'!V5+'6. Preferred (Scenario Yr)'!V67+'6. Preferred (Scenario Yr)'!V83</f>
        <v>617.09186171882266</v>
      </c>
      <c r="W5" s="405">
        <f>'3. BL Demand'!W5+'6. Preferred (Scenario Yr)'!W67+'6. Preferred (Scenario Yr)'!W83</f>
        <v>661.85964137611563</v>
      </c>
      <c r="X5" s="405">
        <f>'3. BL Demand'!X5+'6. Preferred (Scenario Yr)'!X67+'6. Preferred (Scenario Yr)'!X83</f>
        <v>692.07912456748181</v>
      </c>
      <c r="Y5" s="405">
        <f>'3. BL Demand'!Y5+'6. Preferred (Scenario Yr)'!Y67+'6. Preferred (Scenario Yr)'!Y83</f>
        <v>716.62359565601071</v>
      </c>
      <c r="Z5" s="405">
        <f>'3. BL Demand'!Z5+'6. Preferred (Scenario Yr)'!Z67+'6. Preferred (Scenario Yr)'!Z83</f>
        <v>719.27038722342934</v>
      </c>
      <c r="AA5" s="405">
        <f>'3. BL Demand'!AA5+'6. Preferred (Scenario Yr)'!AA67+'6. Preferred (Scenario Yr)'!AA83</f>
        <v>722.69166936113481</v>
      </c>
      <c r="AB5" s="405">
        <f>'3. BL Demand'!AB5+'6. Preferred (Scenario Yr)'!AB67+'6. Preferred (Scenario Yr)'!AB83</f>
        <v>726.20381010960557</v>
      </c>
      <c r="AC5" s="405">
        <f>'3. BL Demand'!AC5+'6. Preferred (Scenario Yr)'!AC67+'6. Preferred (Scenario Yr)'!AC83</f>
        <v>729.71911553209316</v>
      </c>
      <c r="AD5" s="405">
        <f>'3. BL Demand'!AD5+'6. Preferred (Scenario Yr)'!AD67+'6. Preferred (Scenario Yr)'!AD83</f>
        <v>733.14529556390653</v>
      </c>
      <c r="AE5" s="405">
        <f>'3. BL Demand'!AE5+'6. Preferred (Scenario Yr)'!AE67+'6. Preferred (Scenario Yr)'!AE83</f>
        <v>736.61959884307782</v>
      </c>
      <c r="AF5" s="405">
        <f>'3. BL Demand'!AF5+'6. Preferred (Scenario Yr)'!AF67+'6. Preferred (Scenario Yr)'!AF83</f>
        <v>740.03214342940032</v>
      </c>
      <c r="AG5" s="405">
        <f>'3. BL Demand'!AG5+'6. Preferred (Scenario Yr)'!AG67+'6. Preferred (Scenario Yr)'!AG83</f>
        <v>743.47916639315463</v>
      </c>
      <c r="AH5" s="405">
        <f>'3. BL Demand'!AH5+'6. Preferred (Scenario Yr)'!AH67+'6. Preferred (Scenario Yr)'!AH83</f>
        <v>746.92305986297777</v>
      </c>
      <c r="AI5" s="405">
        <f>'3. BL Demand'!AI5+'6. Preferred (Scenario Yr)'!AI67+'6. Preferred (Scenario Yr)'!AI83</f>
        <v>750.50169818868358</v>
      </c>
      <c r="AJ5" s="726">
        <f>'3. BL Demand'!AJ5+'6. Preferred (Scenario Yr)'!AJ67+'6. Preferred (Scenario Yr)'!AJ83</f>
        <v>757.11116010777369</v>
      </c>
    </row>
    <row r="6" spans="1:37" x14ac:dyDescent="0.2">
      <c r="A6" s="294"/>
      <c r="B6" s="1062"/>
      <c r="C6" s="723" t="s">
        <v>649</v>
      </c>
      <c r="D6" s="724" t="s">
        <v>650</v>
      </c>
      <c r="E6" s="955" t="s">
        <v>644</v>
      </c>
      <c r="F6" s="725" t="s">
        <v>75</v>
      </c>
      <c r="G6" s="725">
        <v>2</v>
      </c>
      <c r="H6" s="712">
        <f>'3. BL Demand'!H6+'6. Preferred (Scenario Yr)'!H71+'6. Preferred (Scenario Yr)'!H86</f>
        <v>463.28413143710401</v>
      </c>
      <c r="I6" s="323">
        <f>'3. BL Demand'!I6+'6. Preferred (Scenario Yr)'!I71+'6. Preferred (Scenario Yr)'!I86</f>
        <v>453.61285397016928</v>
      </c>
      <c r="J6" s="323">
        <f>'3. BL Demand'!J6+'6. Preferred (Scenario Yr)'!J71+'6. Preferred (Scenario Yr)'!J86</f>
        <v>443.56955701058871</v>
      </c>
      <c r="K6" s="323">
        <f>'3. BL Demand'!K6+'6. Preferred (Scenario Yr)'!K71+'6. Preferred (Scenario Yr)'!K86</f>
        <v>434.13582021748596</v>
      </c>
      <c r="L6" s="405">
        <f>'3. BL Demand'!L6+'6. Preferred (Scenario Yr)'!L71+'6. Preferred (Scenario Yr)'!L86</f>
        <v>424.80717548281046</v>
      </c>
      <c r="M6" s="405">
        <f>'3. BL Demand'!M6+'6. Preferred (Scenario Yr)'!M71+'6. Preferred (Scenario Yr)'!M86</f>
        <v>415.99104549859771</v>
      </c>
      <c r="N6" s="405">
        <f>'3. BL Demand'!N6+'6. Preferred (Scenario Yr)'!N71+'6. Preferred (Scenario Yr)'!N86</f>
        <v>407.66853919522555</v>
      </c>
      <c r="O6" s="405">
        <f>'3. BL Demand'!O6+'6. Preferred (Scenario Yr)'!O71+'6. Preferred (Scenario Yr)'!O86</f>
        <v>399.66497982362591</v>
      </c>
      <c r="P6" s="405">
        <f>'3. BL Demand'!P6+'6. Preferred (Scenario Yr)'!P71+'6. Preferred (Scenario Yr)'!P86</f>
        <v>387.76779049794675</v>
      </c>
      <c r="Q6" s="405">
        <f>'3. BL Demand'!Q6+'6. Preferred (Scenario Yr)'!Q71+'6. Preferred (Scenario Yr)'!Q86</f>
        <v>343.64809396763945</v>
      </c>
      <c r="R6" s="405">
        <f>'3. BL Demand'!R6+'6. Preferred (Scenario Yr)'!R71+'6. Preferred (Scenario Yr)'!R86</f>
        <v>299.62375463894591</v>
      </c>
      <c r="S6" s="405">
        <f>'3. BL Demand'!S6+'6. Preferred (Scenario Yr)'!S71+'6. Preferred (Scenario Yr)'!S86</f>
        <v>255.7022004652344</v>
      </c>
      <c r="T6" s="405">
        <f>'3. BL Demand'!T6+'6. Preferred (Scenario Yr)'!T71+'6. Preferred (Scenario Yr)'!T86</f>
        <v>211.86527954917472</v>
      </c>
      <c r="U6" s="405">
        <f>'3. BL Demand'!U6+'6. Preferred (Scenario Yr)'!U71+'6. Preferred (Scenario Yr)'!U86</f>
        <v>168.15148971548615</v>
      </c>
      <c r="V6" s="405">
        <f>'3. BL Demand'!V6+'6. Preferred (Scenario Yr)'!V71+'6. Preferred (Scenario Yr)'!V86</f>
        <v>104.02552058496045</v>
      </c>
      <c r="W6" s="405">
        <f>'3. BL Demand'!W6+'6. Preferred (Scenario Yr)'!W71+'6. Preferred (Scenario Yr)'!W86</f>
        <v>56.050098091924895</v>
      </c>
      <c r="X6" s="405">
        <f>'3. BL Demand'!X6+'6. Preferred (Scenario Yr)'!X71+'6. Preferred (Scenario Yr)'!X86</f>
        <v>24.194171918495471</v>
      </c>
      <c r="Y6" s="405">
        <f>'3. BL Demand'!Y6+'6. Preferred (Scenario Yr)'!Y71+'6. Preferred (Scenario Yr)'!Y86</f>
        <v>0</v>
      </c>
      <c r="Z6" s="405">
        <f>'3. BL Demand'!Z6+'6. Preferred (Scenario Yr)'!Z71+'6. Preferred (Scenario Yr)'!Z86</f>
        <v>0</v>
      </c>
      <c r="AA6" s="405">
        <f>'3. BL Demand'!AA6+'6. Preferred (Scenario Yr)'!AA71+'6. Preferred (Scenario Yr)'!AA86</f>
        <v>0</v>
      </c>
      <c r="AB6" s="405">
        <f>'3. BL Demand'!AB6+'6. Preferred (Scenario Yr)'!AB71+'6. Preferred (Scenario Yr)'!AB86</f>
        <v>0</v>
      </c>
      <c r="AC6" s="405">
        <f>'3. BL Demand'!AC6+'6. Preferred (Scenario Yr)'!AC71+'6. Preferred (Scenario Yr)'!AC86</f>
        <v>0</v>
      </c>
      <c r="AD6" s="405">
        <f>'3. BL Demand'!AD6+'6. Preferred (Scenario Yr)'!AD71+'6. Preferred (Scenario Yr)'!AD86</f>
        <v>0</v>
      </c>
      <c r="AE6" s="405">
        <f>'3. BL Demand'!AE6+'6. Preferred (Scenario Yr)'!AE71+'6. Preferred (Scenario Yr)'!AE86</f>
        <v>0</v>
      </c>
      <c r="AF6" s="405">
        <f>'3. BL Demand'!AF6+'6. Preferred (Scenario Yr)'!AF71+'6. Preferred (Scenario Yr)'!AF86</f>
        <v>0</v>
      </c>
      <c r="AG6" s="405">
        <f>'3. BL Demand'!AG6+'6. Preferred (Scenario Yr)'!AG71+'6. Preferred (Scenario Yr)'!AG86</f>
        <v>-2.8421709430404007E-14</v>
      </c>
      <c r="AH6" s="405">
        <f>'3. BL Demand'!AH6+'6. Preferred (Scenario Yr)'!AH71+'6. Preferred (Scenario Yr)'!AH86</f>
        <v>0</v>
      </c>
      <c r="AI6" s="405">
        <f>'3. BL Demand'!AI6+'6. Preferred (Scenario Yr)'!AI71+'6. Preferred (Scenario Yr)'!AI86</f>
        <v>0</v>
      </c>
      <c r="AJ6" s="726">
        <f>'3. BL Demand'!AJ6+'6. Preferred (Scenario Yr)'!AJ71+'6. Preferred (Scenario Yr)'!AJ86</f>
        <v>0</v>
      </c>
    </row>
    <row r="7" spans="1:37" x14ac:dyDescent="0.2">
      <c r="A7" s="294"/>
      <c r="B7" s="1062"/>
      <c r="C7" s="723" t="s">
        <v>651</v>
      </c>
      <c r="D7" s="724" t="s">
        <v>193</v>
      </c>
      <c r="E7" s="924" t="s">
        <v>652</v>
      </c>
      <c r="F7" s="725" t="s">
        <v>75</v>
      </c>
      <c r="G7" s="725">
        <v>2</v>
      </c>
      <c r="H7" s="712">
        <f t="shared" ref="H7:AJ7" si="0">H3-H32</f>
        <v>232.54872381103795</v>
      </c>
      <c r="I7" s="323">
        <f t="shared" si="0"/>
        <v>232.74088446111767</v>
      </c>
      <c r="J7" s="323">
        <f t="shared" si="0"/>
        <v>232.56903304101067</v>
      </c>
      <c r="K7" s="323">
        <f t="shared" si="0"/>
        <v>232.82274208290048</v>
      </c>
      <c r="L7" s="405">
        <f t="shared" si="0"/>
        <v>232.58764104795588</v>
      </c>
      <c r="M7" s="405">
        <f t="shared" si="0"/>
        <v>233.78823974495481</v>
      </c>
      <c r="N7" s="405">
        <f t="shared" si="0"/>
        <v>234.53635377957315</v>
      </c>
      <c r="O7" s="405">
        <f t="shared" si="0"/>
        <v>235.24731654386594</v>
      </c>
      <c r="P7" s="405">
        <f t="shared" si="0"/>
        <v>235.12419405647009</v>
      </c>
      <c r="Q7" s="405">
        <f t="shared" si="0"/>
        <v>236.01320337133996</v>
      </c>
      <c r="R7" s="405">
        <f t="shared" si="0"/>
        <v>236.20718372528486</v>
      </c>
      <c r="S7" s="405">
        <f t="shared" si="0"/>
        <v>236.39794459593529</v>
      </c>
      <c r="T7" s="405">
        <f t="shared" si="0"/>
        <v>235.9405150066552</v>
      </c>
      <c r="U7" s="405">
        <f t="shared" si="0"/>
        <v>236.76500350591965</v>
      </c>
      <c r="V7" s="405">
        <f t="shared" si="0"/>
        <v>236.9956090730021</v>
      </c>
      <c r="W7" s="405">
        <f t="shared" si="0"/>
        <v>237.24198405623099</v>
      </c>
      <c r="X7" s="405">
        <f t="shared" si="0"/>
        <v>236.8192093273845</v>
      </c>
      <c r="Y7" s="405">
        <f t="shared" si="0"/>
        <v>237.65395842938446</v>
      </c>
      <c r="Z7" s="405">
        <f t="shared" si="0"/>
        <v>237.81379440373263</v>
      </c>
      <c r="AA7" s="405">
        <f t="shared" si="0"/>
        <v>237.97023983361672</v>
      </c>
      <c r="AB7" s="405">
        <f t="shared" si="0"/>
        <v>237.46415878709402</v>
      </c>
      <c r="AC7" s="405">
        <f t="shared" si="0"/>
        <v>238.29569833884835</v>
      </c>
      <c r="AD7" s="405">
        <f t="shared" si="0"/>
        <v>238.4944689972674</v>
      </c>
      <c r="AE7" s="405">
        <f t="shared" si="0"/>
        <v>238.70249876126823</v>
      </c>
      <c r="AF7" s="405">
        <f t="shared" si="0"/>
        <v>238.26621402237083</v>
      </c>
      <c r="AG7" s="405">
        <f t="shared" si="0"/>
        <v>239.1480341523839</v>
      </c>
      <c r="AH7" s="405">
        <f t="shared" si="0"/>
        <v>239.38569573383941</v>
      </c>
      <c r="AI7" s="405">
        <f t="shared" si="0"/>
        <v>239.63069541195853</v>
      </c>
      <c r="AJ7" s="726">
        <f t="shared" si="0"/>
        <v>239.22761920747982</v>
      </c>
    </row>
    <row r="8" spans="1:37" x14ac:dyDescent="0.2">
      <c r="A8" s="294"/>
      <c r="B8" s="1062"/>
      <c r="C8" s="723" t="s">
        <v>653</v>
      </c>
      <c r="D8" s="724" t="s">
        <v>196</v>
      </c>
      <c r="E8" s="924" t="s">
        <v>654</v>
      </c>
      <c r="F8" s="725" t="s">
        <v>75</v>
      </c>
      <c r="G8" s="725">
        <v>2</v>
      </c>
      <c r="H8" s="712">
        <f t="shared" ref="H8:AJ8" si="1">H4-H33</f>
        <v>4.7329478896989032</v>
      </c>
      <c r="I8" s="323">
        <f t="shared" si="1"/>
        <v>4.7329478896989032</v>
      </c>
      <c r="J8" s="323">
        <f t="shared" si="1"/>
        <v>4.7329478896989032</v>
      </c>
      <c r="K8" s="323">
        <f t="shared" si="1"/>
        <v>4.7329478896989032</v>
      </c>
      <c r="L8" s="405">
        <f t="shared" si="1"/>
        <v>4.7329478896989032</v>
      </c>
      <c r="M8" s="405">
        <f t="shared" si="1"/>
        <v>4.7329478896989032</v>
      </c>
      <c r="N8" s="405">
        <f t="shared" si="1"/>
        <v>4.7329478896989032</v>
      </c>
      <c r="O8" s="405">
        <f t="shared" si="1"/>
        <v>4.7329478896989032</v>
      </c>
      <c r="P8" s="405">
        <f t="shared" si="1"/>
        <v>4.7329478896989032</v>
      </c>
      <c r="Q8" s="405">
        <f t="shared" si="1"/>
        <v>4.7329478896989032</v>
      </c>
      <c r="R8" s="405">
        <f t="shared" si="1"/>
        <v>4.7329478896989032</v>
      </c>
      <c r="S8" s="405">
        <f t="shared" si="1"/>
        <v>4.7329478896989032</v>
      </c>
      <c r="T8" s="405">
        <f t="shared" si="1"/>
        <v>4.7329478896989032</v>
      </c>
      <c r="U8" s="405">
        <f t="shared" si="1"/>
        <v>4.7329478896989032</v>
      </c>
      <c r="V8" s="405">
        <f t="shared" si="1"/>
        <v>4.7329478896989032</v>
      </c>
      <c r="W8" s="405">
        <f t="shared" si="1"/>
        <v>4.7329478896989032</v>
      </c>
      <c r="X8" s="405">
        <f t="shared" si="1"/>
        <v>4.7329478896989032</v>
      </c>
      <c r="Y8" s="405">
        <f t="shared" si="1"/>
        <v>4.7329478896989032</v>
      </c>
      <c r="Z8" s="405">
        <f t="shared" si="1"/>
        <v>4.7329478896989032</v>
      </c>
      <c r="AA8" s="405">
        <f t="shared" si="1"/>
        <v>4.7329478896989032</v>
      </c>
      <c r="AB8" s="405">
        <f t="shared" si="1"/>
        <v>4.7329478896989032</v>
      </c>
      <c r="AC8" s="405">
        <f t="shared" si="1"/>
        <v>4.7329478896989032</v>
      </c>
      <c r="AD8" s="405">
        <f t="shared" si="1"/>
        <v>4.7329478896989032</v>
      </c>
      <c r="AE8" s="405">
        <f t="shared" si="1"/>
        <v>4.7329478896989032</v>
      </c>
      <c r="AF8" s="405">
        <f t="shared" si="1"/>
        <v>4.7329478896989032</v>
      </c>
      <c r="AG8" s="405">
        <f t="shared" si="1"/>
        <v>4.7329478896989032</v>
      </c>
      <c r="AH8" s="405">
        <f t="shared" si="1"/>
        <v>4.7329478896989032</v>
      </c>
      <c r="AI8" s="405">
        <f t="shared" si="1"/>
        <v>4.7329478896989032</v>
      </c>
      <c r="AJ8" s="726">
        <f t="shared" si="1"/>
        <v>4.7329478896989032</v>
      </c>
    </row>
    <row r="9" spans="1:37" x14ac:dyDescent="0.2">
      <c r="A9" s="294"/>
      <c r="B9" s="1062"/>
      <c r="C9" s="723" t="s">
        <v>83</v>
      </c>
      <c r="D9" s="724" t="s">
        <v>198</v>
      </c>
      <c r="E9" s="924" t="s">
        <v>655</v>
      </c>
      <c r="F9" s="725" t="s">
        <v>75</v>
      </c>
      <c r="G9" s="725">
        <v>2</v>
      </c>
      <c r="H9" s="712">
        <f t="shared" ref="H9:K9" si="2">H5-H34</f>
        <v>238.87543463412001</v>
      </c>
      <c r="I9" s="323">
        <f t="shared" si="2"/>
        <v>249.35433577394565</v>
      </c>
      <c r="J9" s="323">
        <f t="shared" si="2"/>
        <v>260.29318619375863</v>
      </c>
      <c r="K9" s="323">
        <f t="shared" si="2"/>
        <v>271.04227287222972</v>
      </c>
      <c r="L9" s="405">
        <f>'3. BL Demand'!L9+'6. Preferred (Scenario Yr)'!L67</f>
        <v>280.99953646024028</v>
      </c>
      <c r="M9" s="405">
        <f>'3. BL Demand'!M9+'6. Preferred (Scenario Yr)'!M67</f>
        <v>291.03172195115326</v>
      </c>
      <c r="N9" s="405">
        <f>'3. BL Demand'!N9+'6. Preferred (Scenario Yr)'!N67</f>
        <v>300.33680104589496</v>
      </c>
      <c r="O9" s="405">
        <f>'3. BL Demand'!O9+'6. Preferred (Scenario Yr)'!O67</f>
        <v>308.81491190311078</v>
      </c>
      <c r="P9" s="405">
        <f>'3. BL Demand'!P9+'6. Preferred (Scenario Yr)'!P67</f>
        <v>320.68893447048839</v>
      </c>
      <c r="Q9" s="405">
        <f>'3. BL Demand'!Q9+'6. Preferred (Scenario Yr)'!Q67</f>
        <v>359.56111877455169</v>
      </c>
      <c r="R9" s="405">
        <f>'3. BL Demand'!R9+'6. Preferred (Scenario Yr)'!R67</f>
        <v>398.53826447260985</v>
      </c>
      <c r="S9" s="405">
        <f>'3. BL Demand'!S9+'6. Preferred (Scenario Yr)'!S67</f>
        <v>437.58042070796239</v>
      </c>
      <c r="T9" s="405">
        <f>'3. BL Demand'!T9+'6. Preferred (Scenario Yr)'!T67</f>
        <v>476.81493350689527</v>
      </c>
      <c r="U9" s="405">
        <f>'3. BL Demand'!U9+'6. Preferred (Scenario Yr)'!U67</f>
        <v>515.97240464022559</v>
      </c>
      <c r="V9" s="405">
        <f>'3. BL Demand'!V9+'6. Preferred (Scenario Yr)'!V67</f>
        <v>570.93697435966749</v>
      </c>
      <c r="W9" s="405">
        <f>'3. BL Demand'!W9+'6. Preferred (Scenario Yr)'!W67</f>
        <v>612.64964253850098</v>
      </c>
      <c r="X9" s="405">
        <f>'3. BL Demand'!X9+'6. Preferred (Scenario Yr)'!X67</f>
        <v>640.83824698779711</v>
      </c>
      <c r="Y9" s="405">
        <f>'3. BL Demand'!Y9+'6. Preferred (Scenario Yr)'!Y67</f>
        <v>662.21611607879936</v>
      </c>
      <c r="Z9" s="405">
        <f>'3. BL Demand'!Z9+'6. Preferred (Scenario Yr)'!Z67</f>
        <v>664.92763360914546</v>
      </c>
      <c r="AA9" s="405">
        <f>'3. BL Demand'!AA9+'6. Preferred (Scenario Yr)'!AA67</f>
        <v>668.41810902023474</v>
      </c>
      <c r="AB9" s="405">
        <f>'3. BL Demand'!AB9+'6. Preferred (Scenario Yr)'!AB67</f>
        <v>671.99873503394019</v>
      </c>
      <c r="AC9" s="405">
        <f>'3. BL Demand'!AC9+'6. Preferred (Scenario Yr)'!AC67</f>
        <v>675.581830913575</v>
      </c>
      <c r="AD9" s="405">
        <f>'3. BL Demand'!AD9+'6. Preferred (Scenario Yr)'!AD67</f>
        <v>679.07509429734409</v>
      </c>
      <c r="AE9" s="405">
        <f>'3. BL Demand'!AE9+'6. Preferred (Scenario Yr)'!AE67</f>
        <v>682.61581252564565</v>
      </c>
      <c r="AF9" s="405">
        <f>'3. BL Demand'!AF9+'6. Preferred (Scenario Yr)'!AF67</f>
        <v>686.09408971051221</v>
      </c>
      <c r="AG9" s="405">
        <f>'3. BL Demand'!AG9+'6. Preferred (Scenario Yr)'!AG67</f>
        <v>689.58735730068634</v>
      </c>
      <c r="AH9" s="405">
        <f>'3. BL Demand'!AH9+'6. Preferred (Scenario Yr)'!AH67</f>
        <v>693.07671171418156</v>
      </c>
      <c r="AI9" s="405">
        <f>'3. BL Demand'!AI9+'6. Preferred (Scenario Yr)'!AI67</f>
        <v>696.70001029022069</v>
      </c>
      <c r="AJ9" s="726">
        <f>'3. BL Demand'!AJ9+'6. Preferred (Scenario Yr)'!AJ67</f>
        <v>703.35337188072424</v>
      </c>
      <c r="AK9" s="771"/>
    </row>
    <row r="10" spans="1:37" x14ac:dyDescent="0.2">
      <c r="A10" s="294"/>
      <c r="B10" s="1062"/>
      <c r="C10" s="723" t="s">
        <v>80</v>
      </c>
      <c r="D10" s="724" t="s">
        <v>200</v>
      </c>
      <c r="E10" s="924" t="s">
        <v>656</v>
      </c>
      <c r="F10" s="725" t="s">
        <v>75</v>
      </c>
      <c r="G10" s="725">
        <v>2</v>
      </c>
      <c r="H10" s="712">
        <f t="shared" ref="H10:K10" si="3">H6-H35</f>
        <v>429.62509850835499</v>
      </c>
      <c r="I10" s="323">
        <f t="shared" si="3"/>
        <v>420.53070965323826</v>
      </c>
      <c r="J10" s="323">
        <f t="shared" si="3"/>
        <v>411.06384370618696</v>
      </c>
      <c r="K10" s="323">
        <f t="shared" si="3"/>
        <v>402.20613481897408</v>
      </c>
      <c r="L10" s="405">
        <f>'3. BL Demand'!L10+'6. Preferred (Scenario Yr)'!L71</f>
        <v>393.4307316401792</v>
      </c>
      <c r="M10" s="405">
        <f>'3. BL Demand'!M10+'6. Preferred (Scenario Yr)'!M71</f>
        <v>385.15759418978519</v>
      </c>
      <c r="N10" s="405">
        <f>'3. BL Demand'!N10+'6. Preferred (Scenario Yr)'!N71</f>
        <v>377.36814856782519</v>
      </c>
      <c r="O10" s="405">
        <f>'3. BL Demand'!O10+'6. Preferred (Scenario Yr)'!O71</f>
        <v>369.88794650198764</v>
      </c>
      <c r="P10" s="405">
        <f>'3. BL Demand'!P10+'6. Preferred (Scenario Yr)'!P71</f>
        <v>358.79468719805669</v>
      </c>
      <c r="Q10" s="405">
        <f>'3. BL Demand'!Q10+'6. Preferred (Scenario Yr)'!Q71</f>
        <v>317.76433865376947</v>
      </c>
      <c r="R10" s="405">
        <f>'3. BL Demand'!R10+'6. Preferred (Scenario Yr)'!R71</f>
        <v>276.82910281795148</v>
      </c>
      <c r="S10" s="405">
        <f>'3. BL Demand'!S10+'6. Preferred (Scenario Yr)'!S71</f>
        <v>235.9964923982896</v>
      </c>
      <c r="T10" s="405">
        <f>'3. BL Demand'!T10+'6. Preferred (Scenario Yr)'!T71</f>
        <v>195.2482706572855</v>
      </c>
      <c r="U10" s="405">
        <f>'3. BL Demand'!U10+'6. Preferred (Scenario Yr)'!U71</f>
        <v>154.62308296449183</v>
      </c>
      <c r="V10" s="405">
        <f>'3. BL Demand'!V10+'6. Preferred (Scenario Yr)'!V71</f>
        <v>95.034831726498311</v>
      </c>
      <c r="W10" s="405">
        <f>'3. BL Demand'!W10+'6. Preferred (Scenario Yr)'!W71</f>
        <v>50.46585908890097</v>
      </c>
      <c r="X10" s="405">
        <f>'3. BL Demand'!X10+'6. Preferred (Scenario Yr)'!X71</f>
        <v>20.88529891790381</v>
      </c>
      <c r="Y10" s="405">
        <f>'3. BL Demand'!Y10+'6. Preferred (Scenario Yr)'!Y71</f>
        <v>0</v>
      </c>
      <c r="Z10" s="405">
        <f>'3. BL Demand'!Z10+'6. Preferred (Scenario Yr)'!Z71</f>
        <v>0</v>
      </c>
      <c r="AA10" s="405">
        <f>'3. BL Demand'!AA10+'6. Preferred (Scenario Yr)'!AA71</f>
        <v>0</v>
      </c>
      <c r="AB10" s="405">
        <f>'3. BL Demand'!AB10+'6. Preferred (Scenario Yr)'!AB71</f>
        <v>0</v>
      </c>
      <c r="AC10" s="405">
        <f>'3. BL Demand'!AC10+'6. Preferred (Scenario Yr)'!AC71</f>
        <v>0</v>
      </c>
      <c r="AD10" s="405">
        <f>'3. BL Demand'!AD10+'6. Preferred (Scenario Yr)'!AD71</f>
        <v>0</v>
      </c>
      <c r="AE10" s="405">
        <f>'3. BL Demand'!AE10+'6. Preferred (Scenario Yr)'!AE71</f>
        <v>0</v>
      </c>
      <c r="AF10" s="405">
        <f>'3. BL Demand'!AF10+'6. Preferred (Scenario Yr)'!AF71</f>
        <v>0</v>
      </c>
      <c r="AG10" s="405">
        <f>'3. BL Demand'!AG10+'6. Preferred (Scenario Yr)'!AG71</f>
        <v>0</v>
      </c>
      <c r="AH10" s="405">
        <f>'3. BL Demand'!AH10+'6. Preferred (Scenario Yr)'!AH71</f>
        <v>0</v>
      </c>
      <c r="AI10" s="405">
        <f>'3. BL Demand'!AI10+'6. Preferred (Scenario Yr)'!AI71</f>
        <v>0</v>
      </c>
      <c r="AJ10" s="726">
        <f>'3. BL Demand'!AJ10+'6. Preferred (Scenario Yr)'!AJ71</f>
        <v>0</v>
      </c>
      <c r="AK10" s="771"/>
    </row>
    <row r="11" spans="1:37" x14ac:dyDescent="0.2">
      <c r="A11" s="294"/>
      <c r="B11" s="1062"/>
      <c r="C11" s="728" t="s">
        <v>657</v>
      </c>
      <c r="D11" s="729" t="s">
        <v>203</v>
      </c>
      <c r="E11" s="980" t="s">
        <v>658</v>
      </c>
      <c r="F11" s="981" t="s">
        <v>659</v>
      </c>
      <c r="G11" s="981">
        <v>1</v>
      </c>
      <c r="H11" s="727" t="s">
        <v>123</v>
      </c>
      <c r="I11" s="982" t="s">
        <v>123</v>
      </c>
      <c r="J11" s="982" t="s">
        <v>123</v>
      </c>
      <c r="K11" s="982" t="s">
        <v>123</v>
      </c>
      <c r="L11" s="730" t="s">
        <v>123</v>
      </c>
      <c r="M11" s="730" t="s">
        <v>123</v>
      </c>
      <c r="N11" s="730" t="s">
        <v>123</v>
      </c>
      <c r="O11" s="730" t="s">
        <v>123</v>
      </c>
      <c r="P11" s="730" t="s">
        <v>123</v>
      </c>
      <c r="Q11" s="730" t="s">
        <v>123</v>
      </c>
      <c r="R11" s="730" t="s">
        <v>123</v>
      </c>
      <c r="S11" s="730" t="s">
        <v>123</v>
      </c>
      <c r="T11" s="730" t="s">
        <v>123</v>
      </c>
      <c r="U11" s="730" t="s">
        <v>123</v>
      </c>
      <c r="V11" s="730" t="s">
        <v>123</v>
      </c>
      <c r="W11" s="730" t="s">
        <v>123</v>
      </c>
      <c r="X11" s="730" t="s">
        <v>123</v>
      </c>
      <c r="Y11" s="730" t="s">
        <v>123</v>
      </c>
      <c r="Z11" s="730" t="s">
        <v>123</v>
      </c>
      <c r="AA11" s="730" t="s">
        <v>123</v>
      </c>
      <c r="AB11" s="730" t="s">
        <v>123</v>
      </c>
      <c r="AC11" s="730" t="s">
        <v>123</v>
      </c>
      <c r="AD11" s="730" t="s">
        <v>123</v>
      </c>
      <c r="AE11" s="730" t="s">
        <v>123</v>
      </c>
      <c r="AF11" s="730" t="s">
        <v>123</v>
      </c>
      <c r="AG11" s="730" t="s">
        <v>123</v>
      </c>
      <c r="AH11" s="730" t="s">
        <v>123</v>
      </c>
      <c r="AI11" s="730" t="s">
        <v>123</v>
      </c>
      <c r="AJ11" s="731" t="s">
        <v>123</v>
      </c>
    </row>
    <row r="12" spans="1:37" ht="15.75" thickBot="1" x14ac:dyDescent="0.25">
      <c r="A12" s="294"/>
      <c r="B12" s="1062"/>
      <c r="C12" s="926" t="s">
        <v>660</v>
      </c>
      <c r="D12" s="927" t="s">
        <v>206</v>
      </c>
      <c r="E12" s="983" t="s">
        <v>658</v>
      </c>
      <c r="F12" s="984" t="s">
        <v>123</v>
      </c>
      <c r="G12" s="984">
        <v>1</v>
      </c>
      <c r="H12" s="930" t="s">
        <v>634</v>
      </c>
      <c r="I12" s="985" t="s">
        <v>123</v>
      </c>
      <c r="J12" s="985" t="s">
        <v>123</v>
      </c>
      <c r="K12" s="985" t="s">
        <v>123</v>
      </c>
      <c r="L12" s="932" t="s">
        <v>123</v>
      </c>
      <c r="M12" s="932" t="s">
        <v>123</v>
      </c>
      <c r="N12" s="932" t="s">
        <v>123</v>
      </c>
      <c r="O12" s="932" t="s">
        <v>123</v>
      </c>
      <c r="P12" s="932" t="s">
        <v>123</v>
      </c>
      <c r="Q12" s="932" t="s">
        <v>123</v>
      </c>
      <c r="R12" s="932" t="s">
        <v>123</v>
      </c>
      <c r="S12" s="932" t="s">
        <v>123</v>
      </c>
      <c r="T12" s="932" t="s">
        <v>123</v>
      </c>
      <c r="U12" s="932" t="s">
        <v>123</v>
      </c>
      <c r="V12" s="932" t="s">
        <v>123</v>
      </c>
      <c r="W12" s="932" t="s">
        <v>123</v>
      </c>
      <c r="X12" s="932" t="s">
        <v>123</v>
      </c>
      <c r="Y12" s="932" t="s">
        <v>123</v>
      </c>
      <c r="Z12" s="932" t="s">
        <v>123</v>
      </c>
      <c r="AA12" s="932" t="s">
        <v>123</v>
      </c>
      <c r="AB12" s="932" t="s">
        <v>123</v>
      </c>
      <c r="AC12" s="932" t="s">
        <v>123</v>
      </c>
      <c r="AD12" s="932" t="s">
        <v>123</v>
      </c>
      <c r="AE12" s="932" t="s">
        <v>123</v>
      </c>
      <c r="AF12" s="932" t="s">
        <v>123</v>
      </c>
      <c r="AG12" s="932" t="s">
        <v>123</v>
      </c>
      <c r="AH12" s="932" t="s">
        <v>123</v>
      </c>
      <c r="AI12" s="932" t="s">
        <v>123</v>
      </c>
      <c r="AJ12" s="933" t="s">
        <v>123</v>
      </c>
    </row>
    <row r="13" spans="1:37" ht="15" customHeight="1" x14ac:dyDescent="0.2">
      <c r="A13" s="294"/>
      <c r="B13" s="1061" t="s">
        <v>207</v>
      </c>
      <c r="C13" s="934" t="s">
        <v>661</v>
      </c>
      <c r="D13" s="935" t="s">
        <v>209</v>
      </c>
      <c r="E13" s="936" t="s">
        <v>662</v>
      </c>
      <c r="F13" s="753" t="s">
        <v>211</v>
      </c>
      <c r="G13" s="753">
        <v>1</v>
      </c>
      <c r="H13" s="937">
        <f>ROUND((H9*1000000)/(H56*1000),1)</f>
        <v>120.6</v>
      </c>
      <c r="I13" s="986">
        <f t="shared" ref="I13:AJ13" si="4">ROUND((I9*1000000)/(I56*1000),1)</f>
        <v>120.4</v>
      </c>
      <c r="J13" s="986">
        <f t="shared" si="4"/>
        <v>120.1</v>
      </c>
      <c r="K13" s="986">
        <f t="shared" si="4"/>
        <v>120</v>
      </c>
      <c r="L13" s="939">
        <f t="shared" si="4"/>
        <v>119.7</v>
      </c>
      <c r="M13" s="939">
        <f t="shared" si="4"/>
        <v>119.6</v>
      </c>
      <c r="N13" s="939">
        <f t="shared" si="4"/>
        <v>119.4</v>
      </c>
      <c r="O13" s="939">
        <f t="shared" si="4"/>
        <v>119</v>
      </c>
      <c r="P13" s="939">
        <f t="shared" si="4"/>
        <v>118.7</v>
      </c>
      <c r="Q13" s="939">
        <f t="shared" si="4"/>
        <v>119.1</v>
      </c>
      <c r="R13" s="939">
        <f t="shared" si="4"/>
        <v>119.4</v>
      </c>
      <c r="S13" s="939">
        <f t="shared" si="4"/>
        <v>119.6</v>
      </c>
      <c r="T13" s="939">
        <f t="shared" si="4"/>
        <v>119.8</v>
      </c>
      <c r="U13" s="939">
        <f t="shared" si="4"/>
        <v>120</v>
      </c>
      <c r="V13" s="939">
        <f t="shared" si="4"/>
        <v>120.1</v>
      </c>
      <c r="W13" s="939">
        <f t="shared" si="4"/>
        <v>120.1</v>
      </c>
      <c r="X13" s="939">
        <f t="shared" si="4"/>
        <v>119.9</v>
      </c>
      <c r="Y13" s="939">
        <f t="shared" si="4"/>
        <v>119.9</v>
      </c>
      <c r="Z13" s="939">
        <f t="shared" si="4"/>
        <v>119.8</v>
      </c>
      <c r="AA13" s="939">
        <f t="shared" si="4"/>
        <v>119.9</v>
      </c>
      <c r="AB13" s="939">
        <f t="shared" si="4"/>
        <v>120</v>
      </c>
      <c r="AC13" s="939">
        <f t="shared" si="4"/>
        <v>120</v>
      </c>
      <c r="AD13" s="939">
        <f t="shared" si="4"/>
        <v>120.1</v>
      </c>
      <c r="AE13" s="939">
        <f t="shared" si="4"/>
        <v>120.1</v>
      </c>
      <c r="AF13" s="939">
        <f t="shared" si="4"/>
        <v>120.2</v>
      </c>
      <c r="AG13" s="939">
        <f t="shared" si="4"/>
        <v>120.2</v>
      </c>
      <c r="AH13" s="939">
        <f t="shared" si="4"/>
        <v>120.3</v>
      </c>
      <c r="AI13" s="939">
        <f t="shared" si="4"/>
        <v>120.3</v>
      </c>
      <c r="AJ13" s="503">
        <f t="shared" si="4"/>
        <v>120.9</v>
      </c>
    </row>
    <row r="14" spans="1:37" x14ac:dyDescent="0.2">
      <c r="A14" s="294"/>
      <c r="B14" s="1062"/>
      <c r="C14" s="412" t="s">
        <v>663</v>
      </c>
      <c r="D14" s="404" t="s">
        <v>213</v>
      </c>
      <c r="E14" s="987" t="s">
        <v>664</v>
      </c>
      <c r="F14" s="940" t="s">
        <v>211</v>
      </c>
      <c r="G14" s="940">
        <v>1</v>
      </c>
      <c r="H14" s="727">
        <v>27.354249493899459</v>
      </c>
      <c r="I14" s="988">
        <v>26.513172202216154</v>
      </c>
      <c r="J14" s="988">
        <v>25.765364915741863</v>
      </c>
      <c r="K14" s="988">
        <v>25.058814560694497</v>
      </c>
      <c r="L14" s="732">
        <v>24.389172492761922</v>
      </c>
      <c r="M14" s="732">
        <v>23.752777108555858</v>
      </c>
      <c r="N14" s="732">
        <v>23.134099705694705</v>
      </c>
      <c r="O14" s="732">
        <v>22.532740507300936</v>
      </c>
      <c r="P14" s="732">
        <v>21.975587994802968</v>
      </c>
      <c r="Q14" s="734">
        <v>21.550682364341817</v>
      </c>
      <c r="R14" s="734">
        <v>21.083137720885269</v>
      </c>
      <c r="S14" s="734">
        <v>20.58194086500319</v>
      </c>
      <c r="T14" s="734">
        <v>20.05837705705768</v>
      </c>
      <c r="U14" s="734">
        <v>19.507585380737659</v>
      </c>
      <c r="V14" s="734">
        <v>19.509523372004885</v>
      </c>
      <c r="W14" s="734">
        <v>19.505464281988385</v>
      </c>
      <c r="X14" s="734">
        <v>19.580217635115421</v>
      </c>
      <c r="Y14" s="734">
        <v>19.570100161659703</v>
      </c>
      <c r="Z14" s="734">
        <v>19.590046957965601</v>
      </c>
      <c r="AA14" s="734">
        <v>19.574617532419833</v>
      </c>
      <c r="AB14" s="734">
        <v>19.558406586162995</v>
      </c>
      <c r="AC14" s="734">
        <v>19.542634440046317</v>
      </c>
      <c r="AD14" s="734">
        <v>19.52831116010184</v>
      </c>
      <c r="AE14" s="734">
        <v>19.51148455785658</v>
      </c>
      <c r="AF14" s="734">
        <v>19.494389445401428</v>
      </c>
      <c r="AG14" s="734">
        <v>19.477024814785899</v>
      </c>
      <c r="AH14" s="734">
        <v>19.459378445847271</v>
      </c>
      <c r="AI14" s="734">
        <v>19.441373462892813</v>
      </c>
      <c r="AJ14" s="496">
        <v>19.422592941032139</v>
      </c>
    </row>
    <row r="15" spans="1:37" x14ac:dyDescent="0.2">
      <c r="A15" s="294"/>
      <c r="B15" s="1062"/>
      <c r="C15" s="412" t="s">
        <v>665</v>
      </c>
      <c r="D15" s="404" t="s">
        <v>215</v>
      </c>
      <c r="E15" s="987" t="s">
        <v>664</v>
      </c>
      <c r="F15" s="940" t="s">
        <v>211</v>
      </c>
      <c r="G15" s="940">
        <v>1</v>
      </c>
      <c r="H15" s="727">
        <v>50.930451815044101</v>
      </c>
      <c r="I15" s="988">
        <v>51.81619598482078</v>
      </c>
      <c r="J15" s="988">
        <v>52.828351234882938</v>
      </c>
      <c r="K15" s="988">
        <v>53.800093943816144</v>
      </c>
      <c r="L15" s="732">
        <v>54.74625201866187</v>
      </c>
      <c r="M15" s="732">
        <v>55.686583398046579</v>
      </c>
      <c r="N15" s="732">
        <v>56.582933861305918</v>
      </c>
      <c r="O15" s="732">
        <v>57.447053376436564</v>
      </c>
      <c r="P15" s="732">
        <v>58.35896856630518</v>
      </c>
      <c r="Q15" s="734">
        <v>59.569690357538455</v>
      </c>
      <c r="R15" s="734">
        <v>60.703617893289746</v>
      </c>
      <c r="S15" s="734">
        <v>61.777822997819364</v>
      </c>
      <c r="T15" s="734">
        <v>62.82195426837221</v>
      </c>
      <c r="U15" s="734">
        <v>63.815700335264317</v>
      </c>
      <c r="V15" s="734">
        <v>64.047596103290203</v>
      </c>
      <c r="W15" s="734">
        <v>64.215909656825261</v>
      </c>
      <c r="X15" s="734">
        <v>64.612954593278815</v>
      </c>
      <c r="Y15" s="734">
        <v>64.704879105202011</v>
      </c>
      <c r="Z15" s="734">
        <v>64.873108439336832</v>
      </c>
      <c r="AA15" s="734">
        <v>64.924635514927644</v>
      </c>
      <c r="AB15" s="734">
        <v>64.973826618919631</v>
      </c>
      <c r="AC15" s="734">
        <v>65.024730689952861</v>
      </c>
      <c r="AD15" s="734">
        <v>65.080720199314527</v>
      </c>
      <c r="AE15" s="734">
        <v>65.128625435449962</v>
      </c>
      <c r="AF15" s="734">
        <v>65.175877423970306</v>
      </c>
      <c r="AG15" s="734">
        <v>65.222467879975341</v>
      </c>
      <c r="AH15" s="734">
        <v>65.268350903422359</v>
      </c>
      <c r="AI15" s="734">
        <v>65.313263130968991</v>
      </c>
      <c r="AJ15" s="496">
        <v>65.355795291486402</v>
      </c>
    </row>
    <row r="16" spans="1:37" x14ac:dyDescent="0.2">
      <c r="A16" s="294"/>
      <c r="B16" s="1062"/>
      <c r="C16" s="412" t="s">
        <v>666</v>
      </c>
      <c r="D16" s="404" t="s">
        <v>217</v>
      </c>
      <c r="E16" s="987" t="s">
        <v>664</v>
      </c>
      <c r="F16" s="940" t="s">
        <v>211</v>
      </c>
      <c r="G16" s="940">
        <v>1</v>
      </c>
      <c r="H16" s="727">
        <v>14.987466591751012</v>
      </c>
      <c r="I16" s="988">
        <v>14.886696697958248</v>
      </c>
      <c r="J16" s="988">
        <v>14.8228801656113</v>
      </c>
      <c r="K16" s="988">
        <v>14.754165374816004</v>
      </c>
      <c r="L16" s="732">
        <v>14.68297591281755</v>
      </c>
      <c r="M16" s="732">
        <v>14.613372274337062</v>
      </c>
      <c r="N16" s="732">
        <v>14.535942578950085</v>
      </c>
      <c r="O16" s="732">
        <v>14.4533815357003</v>
      </c>
      <c r="P16" s="732">
        <v>14.383979686240856</v>
      </c>
      <c r="Q16" s="734">
        <v>14.382953072652331</v>
      </c>
      <c r="R16" s="734">
        <v>14.364672051312523</v>
      </c>
      <c r="S16" s="734">
        <v>14.333111449210822</v>
      </c>
      <c r="T16" s="734">
        <v>14.295049489004278</v>
      </c>
      <c r="U16" s="734">
        <v>14.245807023887126</v>
      </c>
      <c r="V16" s="734">
        <v>14.180693388378781</v>
      </c>
      <c r="W16" s="734">
        <v>14.101931027531013</v>
      </c>
      <c r="X16" s="734">
        <v>14.07316188715426</v>
      </c>
      <c r="Y16" s="734">
        <v>13.977721717615458</v>
      </c>
      <c r="Z16" s="734">
        <v>13.898927129849529</v>
      </c>
      <c r="AA16" s="734">
        <v>13.794712245508926</v>
      </c>
      <c r="AB16" s="734">
        <v>13.689795997926641</v>
      </c>
      <c r="AC16" s="734">
        <v>13.585037013246955</v>
      </c>
      <c r="AD16" s="734">
        <v>13.481125263441518</v>
      </c>
      <c r="AE16" s="734">
        <v>13.375329499700266</v>
      </c>
      <c r="AF16" s="734">
        <v>13.269206185464038</v>
      </c>
      <c r="AG16" s="734">
        <v>13.162757601860813</v>
      </c>
      <c r="AH16" s="734">
        <v>13.055978552610886</v>
      </c>
      <c r="AI16" s="734">
        <v>12.94882104273707</v>
      </c>
      <c r="AJ16" s="496">
        <v>12.841013793536122</v>
      </c>
    </row>
    <row r="17" spans="1:36" x14ac:dyDescent="0.2">
      <c r="A17" s="294"/>
      <c r="B17" s="1062"/>
      <c r="C17" s="412" t="s">
        <v>667</v>
      </c>
      <c r="D17" s="404" t="s">
        <v>219</v>
      </c>
      <c r="E17" s="987" t="s">
        <v>664</v>
      </c>
      <c r="F17" s="940" t="s">
        <v>211</v>
      </c>
      <c r="G17" s="940">
        <v>1</v>
      </c>
      <c r="H17" s="727">
        <v>11.8087148609044</v>
      </c>
      <c r="I17" s="988">
        <v>11.805364371501097</v>
      </c>
      <c r="J17" s="988">
        <v>11.830370223940998</v>
      </c>
      <c r="K17" s="988">
        <v>11.846333972118195</v>
      </c>
      <c r="L17" s="732">
        <v>11.856557219903962</v>
      </c>
      <c r="M17" s="732">
        <v>11.865424979886654</v>
      </c>
      <c r="N17" s="732">
        <v>11.864974407772054</v>
      </c>
      <c r="O17" s="732">
        <v>11.857954391432829</v>
      </c>
      <c r="P17" s="732">
        <v>11.860400470740069</v>
      </c>
      <c r="Q17" s="734">
        <v>11.920876360110407</v>
      </c>
      <c r="R17" s="734">
        <v>11.967358150086003</v>
      </c>
      <c r="S17" s="734">
        <v>12.003036535863219</v>
      </c>
      <c r="T17" s="734">
        <v>12.033622827160357</v>
      </c>
      <c r="U17" s="734">
        <v>12.055076216314356</v>
      </c>
      <c r="V17" s="734">
        <v>12.092174845670559</v>
      </c>
      <c r="W17" s="734">
        <v>12.116445241580234</v>
      </c>
      <c r="X17" s="734">
        <v>12.183182955083746</v>
      </c>
      <c r="Y17" s="734">
        <v>12.191840224371566</v>
      </c>
      <c r="Z17" s="734">
        <v>12.214423843316863</v>
      </c>
      <c r="AA17" s="734">
        <v>12.214985422249731</v>
      </c>
      <c r="AB17" s="734">
        <v>12.215075705451801</v>
      </c>
      <c r="AC17" s="734">
        <v>12.215456417659807</v>
      </c>
      <c r="AD17" s="734">
        <v>12.216760246510523</v>
      </c>
      <c r="AE17" s="734">
        <v>12.216515050281769</v>
      </c>
      <c r="AF17" s="734">
        <v>12.216117415393489</v>
      </c>
      <c r="AG17" s="734">
        <v>12.215566385964472</v>
      </c>
      <c r="AH17" s="734">
        <v>12.214853963158969</v>
      </c>
      <c r="AI17" s="734">
        <v>12.2139314997788</v>
      </c>
      <c r="AJ17" s="496">
        <v>12.21253636487566</v>
      </c>
    </row>
    <row r="18" spans="1:36" x14ac:dyDescent="0.2">
      <c r="A18" s="294"/>
      <c r="B18" s="1062"/>
      <c r="C18" s="412" t="s">
        <v>668</v>
      </c>
      <c r="D18" s="404" t="s">
        <v>221</v>
      </c>
      <c r="E18" s="987" t="s">
        <v>664</v>
      </c>
      <c r="F18" s="940" t="s">
        <v>211</v>
      </c>
      <c r="G18" s="940">
        <v>1</v>
      </c>
      <c r="H18" s="727">
        <v>14.12137604423137</v>
      </c>
      <c r="I18" s="988">
        <v>14.019546190734653</v>
      </c>
      <c r="J18" s="988">
        <v>13.94986909979443</v>
      </c>
      <c r="K18" s="988">
        <v>13.883517769423317</v>
      </c>
      <c r="L18" s="732">
        <v>13.822096291934784</v>
      </c>
      <c r="M18" s="732">
        <v>13.765829091622109</v>
      </c>
      <c r="N18" s="732">
        <v>13.707697189733835</v>
      </c>
      <c r="O18" s="732">
        <v>13.649097080112449</v>
      </c>
      <c r="P18" s="732">
        <v>13.580478290501837</v>
      </c>
      <c r="Q18" s="734">
        <v>13.416327925186172</v>
      </c>
      <c r="R18" s="734">
        <v>13.281232751150334</v>
      </c>
      <c r="S18" s="734">
        <v>13.167579880271328</v>
      </c>
      <c r="T18" s="734">
        <v>13.073012979487601</v>
      </c>
      <c r="U18" s="734">
        <v>12.988583899461563</v>
      </c>
      <c r="V18" s="734">
        <v>12.895816544516659</v>
      </c>
      <c r="W18" s="734">
        <v>12.839157873225757</v>
      </c>
      <c r="X18" s="734">
        <v>12.862787312020881</v>
      </c>
      <c r="Y18" s="734">
        <v>12.852693914164483</v>
      </c>
      <c r="Z18" s="734">
        <v>12.881416926542579</v>
      </c>
      <c r="AA18" s="734">
        <v>12.887021584791084</v>
      </c>
      <c r="AB18" s="734">
        <v>12.89222285268359</v>
      </c>
      <c r="AC18" s="734">
        <v>12.897824362817556</v>
      </c>
      <c r="AD18" s="734">
        <v>12.904493144711088</v>
      </c>
      <c r="AE18" s="734">
        <v>12.90961642457442</v>
      </c>
      <c r="AF18" s="734">
        <v>12.914667040602925</v>
      </c>
      <c r="AG18" s="734">
        <v>12.919642258875353</v>
      </c>
      <c r="AH18" s="734">
        <v>12.924531930101846</v>
      </c>
      <c r="AI18" s="734">
        <v>12.929282897997561</v>
      </c>
      <c r="AJ18" s="496">
        <v>12.933615330869548</v>
      </c>
    </row>
    <row r="19" spans="1:36" x14ac:dyDescent="0.2">
      <c r="A19" s="294"/>
      <c r="B19" s="1062"/>
      <c r="C19" s="412" t="s">
        <v>669</v>
      </c>
      <c r="D19" s="404" t="s">
        <v>223</v>
      </c>
      <c r="E19" s="987" t="s">
        <v>664</v>
      </c>
      <c r="F19" s="940" t="s">
        <v>211</v>
      </c>
      <c r="G19" s="940">
        <v>1</v>
      </c>
      <c r="H19" s="727">
        <v>1.3935134568254564</v>
      </c>
      <c r="I19" s="988">
        <v>1.4356920430600948</v>
      </c>
      <c r="J19" s="988">
        <v>1.4809608466673907</v>
      </c>
      <c r="K19" s="988">
        <v>1.5248239777627333</v>
      </c>
      <c r="L19" s="732">
        <v>1.5676835936822069</v>
      </c>
      <c r="M19" s="732">
        <v>1.6102064483066683</v>
      </c>
      <c r="N19" s="732">
        <v>1.6513486164670466</v>
      </c>
      <c r="O19" s="732">
        <v>1.6914679441955283</v>
      </c>
      <c r="P19" s="732">
        <v>1.7313577729630554</v>
      </c>
      <c r="Q19" s="734">
        <v>1.7694131813261915</v>
      </c>
      <c r="R19" s="734">
        <v>1.8076392633684555</v>
      </c>
      <c r="S19" s="734">
        <v>1.8459175624370454</v>
      </c>
      <c r="T19" s="734">
        <v>1.8846909822046143</v>
      </c>
      <c r="U19" s="734">
        <v>1.9230403752378162</v>
      </c>
      <c r="V19" s="734">
        <v>1.9605798039371034</v>
      </c>
      <c r="W19" s="734">
        <v>1.9987536133841852</v>
      </c>
      <c r="X19" s="734">
        <v>2.049036109077639</v>
      </c>
      <c r="Y19" s="734">
        <v>2.0889754948457302</v>
      </c>
      <c r="Z19" s="734">
        <v>2.1342120678738246</v>
      </c>
      <c r="AA19" s="734">
        <v>2.1742439834470115</v>
      </c>
      <c r="AB19" s="734">
        <v>2.2140647506504196</v>
      </c>
      <c r="AC19" s="734">
        <v>2.2537956064834934</v>
      </c>
      <c r="AD19" s="734">
        <v>2.2935438038129878</v>
      </c>
      <c r="AE19" s="734">
        <v>2.3329114237552413</v>
      </c>
      <c r="AF19" s="734">
        <v>2.3721232099170435</v>
      </c>
      <c r="AG19" s="734">
        <v>2.411180247549614</v>
      </c>
      <c r="AH19" s="734">
        <v>2.4500823112684</v>
      </c>
      <c r="AI19" s="734">
        <v>2.4888219477379421</v>
      </c>
      <c r="AJ19" s="496">
        <v>2.5273534824794841</v>
      </c>
    </row>
    <row r="20" spans="1:36" x14ac:dyDescent="0.2">
      <c r="A20" s="294"/>
      <c r="B20" s="1062"/>
      <c r="C20" s="412" t="s">
        <v>938</v>
      </c>
      <c r="D20" s="404" t="s">
        <v>939</v>
      </c>
      <c r="E20" s="987" t="s">
        <v>664</v>
      </c>
      <c r="F20" s="940" t="s">
        <v>211</v>
      </c>
      <c r="G20" s="940">
        <v>1</v>
      </c>
      <c r="H20" s="727">
        <v>4.2277373441805821E-3</v>
      </c>
      <c r="I20" s="988">
        <v>-7.6667490291029594E-2</v>
      </c>
      <c r="J20" s="988">
        <v>-0.57779648663891692</v>
      </c>
      <c r="K20" s="988">
        <v>-0.86774959863089407</v>
      </c>
      <c r="L20" s="732">
        <v>-1.3647375297622943</v>
      </c>
      <c r="M20" s="732">
        <v>-1.6941933007549466</v>
      </c>
      <c r="N20" s="732">
        <v>-2.0769963599236405</v>
      </c>
      <c r="O20" s="732">
        <v>-2.6316948351786067</v>
      </c>
      <c r="P20" s="732">
        <v>-3.1907727815539602</v>
      </c>
      <c r="Q20" s="734">
        <v>-3.5099432611553709</v>
      </c>
      <c r="R20" s="734">
        <v>-3.8076578300923245</v>
      </c>
      <c r="S20" s="734">
        <v>-4.1094092906049724</v>
      </c>
      <c r="T20" s="734">
        <v>-4.3667076032867413</v>
      </c>
      <c r="U20" s="734">
        <v>-4.5357932309028399</v>
      </c>
      <c r="V20" s="734">
        <v>-4.5863840577981989</v>
      </c>
      <c r="W20" s="734">
        <v>-4.6776616945348337</v>
      </c>
      <c r="X20" s="734">
        <v>-5.461340491730752</v>
      </c>
      <c r="Y20" s="734">
        <v>-5.4862106178589443</v>
      </c>
      <c r="Z20" s="734">
        <v>-5.7921353648852261</v>
      </c>
      <c r="AA20" s="734">
        <v>-5.6702162833442173</v>
      </c>
      <c r="AB20" s="734">
        <v>-5.5433925117950764</v>
      </c>
      <c r="AC20" s="734">
        <v>-5.519478530206996</v>
      </c>
      <c r="AD20" s="734">
        <v>-5.4049538178924763</v>
      </c>
      <c r="AE20" s="734">
        <v>-5.374482391618244</v>
      </c>
      <c r="AF20" s="734">
        <v>-5.2423807207492246</v>
      </c>
      <c r="AG20" s="734">
        <v>-5.2086391890114925</v>
      </c>
      <c r="AH20" s="734">
        <v>-5.0731761064097327</v>
      </c>
      <c r="AI20" s="734">
        <v>-5.0354939821131808</v>
      </c>
      <c r="AJ20" s="496">
        <v>-4.3929072042793393</v>
      </c>
    </row>
    <row r="21" spans="1:36" x14ac:dyDescent="0.2">
      <c r="A21" s="294"/>
      <c r="B21" s="1062"/>
      <c r="C21" s="723" t="s">
        <v>670</v>
      </c>
      <c r="D21" s="724" t="s">
        <v>225</v>
      </c>
      <c r="E21" s="924" t="s">
        <v>671</v>
      </c>
      <c r="F21" s="940" t="s">
        <v>211</v>
      </c>
      <c r="G21" s="940">
        <v>1</v>
      </c>
      <c r="H21" s="727">
        <f>ROUND((H10*1000000)/(H57*1000),1)</f>
        <v>143.19999999999999</v>
      </c>
      <c r="I21" s="988">
        <f t="shared" ref="I21:X21" si="5">ROUND((I10*1000000)/(I57*1000),1)</f>
        <v>142.80000000000001</v>
      </c>
      <c r="J21" s="988">
        <f t="shared" si="5"/>
        <v>142.6</v>
      </c>
      <c r="K21" s="988">
        <f t="shared" si="5"/>
        <v>142.4</v>
      </c>
      <c r="L21" s="497">
        <f t="shared" si="5"/>
        <v>142.1</v>
      </c>
      <c r="M21" s="497">
        <f t="shared" si="5"/>
        <v>141.80000000000001</v>
      </c>
      <c r="N21" s="497">
        <f t="shared" si="5"/>
        <v>141.5</v>
      </c>
      <c r="O21" s="497">
        <f t="shared" si="5"/>
        <v>141.19999999999999</v>
      </c>
      <c r="P21" s="497">
        <f t="shared" si="5"/>
        <v>140.9</v>
      </c>
      <c r="Q21" s="497">
        <f t="shared" si="5"/>
        <v>140.5</v>
      </c>
      <c r="R21" s="497">
        <f t="shared" si="5"/>
        <v>140.19999999999999</v>
      </c>
      <c r="S21" s="497">
        <f t="shared" si="5"/>
        <v>139.9</v>
      </c>
      <c r="T21" s="497">
        <f t="shared" si="5"/>
        <v>139.69999999999999</v>
      </c>
      <c r="U21" s="497">
        <f t="shared" si="5"/>
        <v>139.5</v>
      </c>
      <c r="V21" s="497">
        <f t="shared" si="5"/>
        <v>139.30000000000001</v>
      </c>
      <c r="W21" s="497">
        <f t="shared" si="5"/>
        <v>139.1</v>
      </c>
      <c r="X21" s="497">
        <f t="shared" si="5"/>
        <v>139</v>
      </c>
      <c r="Y21" s="497" t="s">
        <v>634</v>
      </c>
      <c r="Z21" s="497" t="s">
        <v>634</v>
      </c>
      <c r="AA21" s="497" t="s">
        <v>634</v>
      </c>
      <c r="AB21" s="497" t="s">
        <v>634</v>
      </c>
      <c r="AC21" s="497" t="s">
        <v>634</v>
      </c>
      <c r="AD21" s="497" t="s">
        <v>634</v>
      </c>
      <c r="AE21" s="497" t="s">
        <v>634</v>
      </c>
      <c r="AF21" s="497" t="s">
        <v>634</v>
      </c>
      <c r="AG21" s="497" t="s">
        <v>634</v>
      </c>
      <c r="AH21" s="497" t="s">
        <v>634</v>
      </c>
      <c r="AI21" s="497" t="s">
        <v>634</v>
      </c>
      <c r="AJ21" s="941" t="s">
        <v>634</v>
      </c>
    </row>
    <row r="22" spans="1:36" x14ac:dyDescent="0.2">
      <c r="A22" s="294"/>
      <c r="B22" s="1062"/>
      <c r="C22" s="412" t="s">
        <v>672</v>
      </c>
      <c r="D22" s="834" t="s">
        <v>228</v>
      </c>
      <c r="E22" s="987" t="s">
        <v>664</v>
      </c>
      <c r="F22" s="940" t="s">
        <v>211</v>
      </c>
      <c r="G22" s="940">
        <v>1</v>
      </c>
      <c r="H22" s="727">
        <v>32.122950506530387</v>
      </c>
      <c r="I22" s="988">
        <v>31.30012575904378</v>
      </c>
      <c r="J22" s="988">
        <v>30.507859797721302</v>
      </c>
      <c r="K22" s="988">
        <v>29.698859100219586</v>
      </c>
      <c r="L22" s="732">
        <v>28.881225970309885</v>
      </c>
      <c r="M22" s="732">
        <v>28.059769283333893</v>
      </c>
      <c r="N22" s="732">
        <v>27.226559352376071</v>
      </c>
      <c r="O22" s="732">
        <v>26.385735853013713</v>
      </c>
      <c r="P22" s="732">
        <v>25.544687494857342</v>
      </c>
      <c r="Q22" s="734">
        <v>24.697612610986742</v>
      </c>
      <c r="R22" s="734">
        <v>23.854215070009985</v>
      </c>
      <c r="S22" s="734">
        <v>23.014012850650122</v>
      </c>
      <c r="T22" s="734">
        <v>22.180189736070457</v>
      </c>
      <c r="U22" s="734">
        <v>21.346640155276063</v>
      </c>
      <c r="V22" s="734">
        <v>21.314215125714533</v>
      </c>
      <c r="W22" s="734">
        <v>21.298426347835559</v>
      </c>
      <c r="X22" s="734">
        <v>21.287973984181864</v>
      </c>
      <c r="Y22" s="734" t="s">
        <v>634</v>
      </c>
      <c r="Z22" s="734" t="s">
        <v>634</v>
      </c>
      <c r="AA22" s="734" t="s">
        <v>634</v>
      </c>
      <c r="AB22" s="734" t="s">
        <v>634</v>
      </c>
      <c r="AC22" s="734" t="s">
        <v>634</v>
      </c>
      <c r="AD22" s="734" t="s">
        <v>634</v>
      </c>
      <c r="AE22" s="734" t="s">
        <v>634</v>
      </c>
      <c r="AF22" s="734" t="s">
        <v>634</v>
      </c>
      <c r="AG22" s="734" t="s">
        <v>634</v>
      </c>
      <c r="AH22" s="734" t="s">
        <v>634</v>
      </c>
      <c r="AI22" s="734" t="s">
        <v>634</v>
      </c>
      <c r="AJ22" s="496" t="s">
        <v>634</v>
      </c>
    </row>
    <row r="23" spans="1:36" x14ac:dyDescent="0.2">
      <c r="A23" s="294"/>
      <c r="B23" s="1062"/>
      <c r="C23" s="412" t="s">
        <v>673</v>
      </c>
      <c r="D23" s="834" t="s">
        <v>230</v>
      </c>
      <c r="E23" s="987" t="s">
        <v>664</v>
      </c>
      <c r="F23" s="940" t="s">
        <v>211</v>
      </c>
      <c r="G23" s="940">
        <v>1</v>
      </c>
      <c r="H23" s="727">
        <v>60.104387079504328</v>
      </c>
      <c r="I23" s="988">
        <v>60.993212866623061</v>
      </c>
      <c r="J23" s="988">
        <v>61.945063417683492</v>
      </c>
      <c r="K23" s="988">
        <v>62.867826740222384</v>
      </c>
      <c r="L23" s="732">
        <v>63.77535508018633</v>
      </c>
      <c r="M23" s="732">
        <v>64.676566887730914</v>
      </c>
      <c r="N23" s="732">
        <v>65.551421362509103</v>
      </c>
      <c r="O23" s="732">
        <v>66.406672241884138</v>
      </c>
      <c r="P23" s="732">
        <v>67.259076026447815</v>
      </c>
      <c r="Q23" s="734">
        <v>68.092326274087753</v>
      </c>
      <c r="R23" s="734">
        <v>68.931800964633268</v>
      </c>
      <c r="S23" s="734">
        <v>69.777131975076244</v>
      </c>
      <c r="T23" s="734">
        <v>70.63949474966374</v>
      </c>
      <c r="U23" s="734">
        <v>71.501208439923545</v>
      </c>
      <c r="V23" s="734">
        <v>71.510594501469157</v>
      </c>
      <c r="W23" s="734">
        <v>71.575919762002741</v>
      </c>
      <c r="X23" s="734">
        <v>71.659425071547602</v>
      </c>
      <c r="Y23" s="734" t="s">
        <v>634</v>
      </c>
      <c r="Z23" s="734" t="s">
        <v>634</v>
      </c>
      <c r="AA23" s="734" t="s">
        <v>634</v>
      </c>
      <c r="AB23" s="734" t="s">
        <v>634</v>
      </c>
      <c r="AC23" s="734" t="s">
        <v>634</v>
      </c>
      <c r="AD23" s="734" t="s">
        <v>634</v>
      </c>
      <c r="AE23" s="734" t="s">
        <v>634</v>
      </c>
      <c r="AF23" s="734" t="s">
        <v>634</v>
      </c>
      <c r="AG23" s="734" t="s">
        <v>634</v>
      </c>
      <c r="AH23" s="734" t="s">
        <v>634</v>
      </c>
      <c r="AI23" s="734" t="s">
        <v>634</v>
      </c>
      <c r="AJ23" s="496" t="s">
        <v>634</v>
      </c>
    </row>
    <row r="24" spans="1:36" x14ac:dyDescent="0.2">
      <c r="A24" s="294"/>
      <c r="B24" s="1062"/>
      <c r="C24" s="412" t="s">
        <v>674</v>
      </c>
      <c r="D24" s="834" t="s">
        <v>232</v>
      </c>
      <c r="E24" s="987" t="s">
        <v>664</v>
      </c>
      <c r="F24" s="940" t="s">
        <v>211</v>
      </c>
      <c r="G24" s="940">
        <v>1</v>
      </c>
      <c r="H24" s="727">
        <v>17.266705182229089</v>
      </c>
      <c r="I24" s="988">
        <v>17.166109503003135</v>
      </c>
      <c r="J24" s="988">
        <v>17.082762472766589</v>
      </c>
      <c r="K24" s="988">
        <v>16.99073322515488</v>
      </c>
      <c r="L24" s="732">
        <v>16.8941928958631</v>
      </c>
      <c r="M24" s="732">
        <v>16.795715189160148</v>
      </c>
      <c r="N24" s="732">
        <v>16.690305544328705</v>
      </c>
      <c r="O24" s="732">
        <v>16.580049551075803</v>
      </c>
      <c r="P24" s="732">
        <v>16.469331288107259</v>
      </c>
      <c r="Q24" s="734">
        <v>16.354265246770879</v>
      </c>
      <c r="R24" s="734">
        <v>16.241083526291202</v>
      </c>
      <c r="S24" s="734">
        <v>16.129602135992094</v>
      </c>
      <c r="T24" s="734">
        <v>16.022266672829879</v>
      </c>
      <c r="U24" s="734">
        <v>15.914914896055855</v>
      </c>
      <c r="V24" s="734">
        <v>15.789548252533674</v>
      </c>
      <c r="W24" s="734">
        <v>15.676399830593695</v>
      </c>
      <c r="X24" s="734">
        <v>15.566967896933262</v>
      </c>
      <c r="Y24" s="734" t="s">
        <v>634</v>
      </c>
      <c r="Z24" s="734" t="s">
        <v>634</v>
      </c>
      <c r="AA24" s="734" t="s">
        <v>634</v>
      </c>
      <c r="AB24" s="734" t="s">
        <v>634</v>
      </c>
      <c r="AC24" s="734" t="s">
        <v>634</v>
      </c>
      <c r="AD24" s="734" t="s">
        <v>634</v>
      </c>
      <c r="AE24" s="734" t="s">
        <v>634</v>
      </c>
      <c r="AF24" s="734" t="s">
        <v>634</v>
      </c>
      <c r="AG24" s="734" t="s">
        <v>634</v>
      </c>
      <c r="AH24" s="734" t="s">
        <v>634</v>
      </c>
      <c r="AI24" s="734" t="s">
        <v>634</v>
      </c>
      <c r="AJ24" s="496" t="s">
        <v>634</v>
      </c>
    </row>
    <row r="25" spans="1:36" x14ac:dyDescent="0.2">
      <c r="A25" s="294"/>
      <c r="B25" s="1062"/>
      <c r="C25" s="412" t="s">
        <v>675</v>
      </c>
      <c r="D25" s="834" t="s">
        <v>234</v>
      </c>
      <c r="E25" s="987" t="s">
        <v>664</v>
      </c>
      <c r="F25" s="940" t="s">
        <v>211</v>
      </c>
      <c r="G25" s="940">
        <v>1</v>
      </c>
      <c r="H25" s="727">
        <v>13.67073387919987</v>
      </c>
      <c r="I25" s="988">
        <v>13.663009368317338</v>
      </c>
      <c r="J25" s="988">
        <v>13.669114465960515</v>
      </c>
      <c r="K25" s="988">
        <v>13.668411396450633</v>
      </c>
      <c r="L25" s="732">
        <v>13.664163881501118</v>
      </c>
      <c r="M25" s="732">
        <v>13.658407275830767</v>
      </c>
      <c r="N25" s="732">
        <v>13.647033069041655</v>
      </c>
      <c r="O25" s="732">
        <v>13.631663128243657</v>
      </c>
      <c r="P25" s="732">
        <v>13.615855329073273</v>
      </c>
      <c r="Q25" s="734">
        <v>13.596371916652162</v>
      </c>
      <c r="R25" s="734">
        <v>13.578360963060661</v>
      </c>
      <c r="S25" s="734">
        <v>13.56169260425451</v>
      </c>
      <c r="T25" s="734">
        <v>13.54845766684784</v>
      </c>
      <c r="U25" s="734">
        <v>13.535175431628067</v>
      </c>
      <c r="V25" s="734">
        <v>13.526622544547902</v>
      </c>
      <c r="W25" s="734">
        <v>13.528640072834357</v>
      </c>
      <c r="X25" s="734">
        <v>13.534072332857498</v>
      </c>
      <c r="Y25" s="734" t="s">
        <v>634</v>
      </c>
      <c r="Z25" s="734" t="s">
        <v>634</v>
      </c>
      <c r="AA25" s="734" t="s">
        <v>634</v>
      </c>
      <c r="AB25" s="734" t="s">
        <v>634</v>
      </c>
      <c r="AC25" s="734" t="s">
        <v>634</v>
      </c>
      <c r="AD25" s="734" t="s">
        <v>634</v>
      </c>
      <c r="AE25" s="734" t="s">
        <v>634</v>
      </c>
      <c r="AF25" s="734" t="s">
        <v>634</v>
      </c>
      <c r="AG25" s="734" t="s">
        <v>634</v>
      </c>
      <c r="AH25" s="734" t="s">
        <v>634</v>
      </c>
      <c r="AI25" s="734" t="s">
        <v>634</v>
      </c>
      <c r="AJ25" s="496" t="s">
        <v>634</v>
      </c>
    </row>
    <row r="26" spans="1:36" x14ac:dyDescent="0.2">
      <c r="A26" s="294"/>
      <c r="B26" s="1062"/>
      <c r="C26" s="412" t="s">
        <v>676</v>
      </c>
      <c r="D26" s="834" t="s">
        <v>236</v>
      </c>
      <c r="E26" s="987" t="s">
        <v>664</v>
      </c>
      <c r="F26" s="940" t="s">
        <v>211</v>
      </c>
      <c r="G26" s="940">
        <v>1</v>
      </c>
      <c r="H26" s="727">
        <v>18.551243856013993</v>
      </c>
      <c r="I26" s="988">
        <v>18.554781221369325</v>
      </c>
      <c r="J26" s="988">
        <v>18.577119180229946</v>
      </c>
      <c r="K26" s="988">
        <v>18.59023127091675</v>
      </c>
      <c r="L26" s="732">
        <v>18.598538827713448</v>
      </c>
      <c r="M26" s="732">
        <v>18.60480337775228</v>
      </c>
      <c r="N26" s="732">
        <v>18.603419612612317</v>
      </c>
      <c r="O26" s="732">
        <v>18.596582686425876</v>
      </c>
      <c r="P26" s="732">
        <v>18.589137576693201</v>
      </c>
      <c r="Q26" s="734">
        <v>18.576659166086348</v>
      </c>
      <c r="R26" s="734">
        <v>18.56617510036941</v>
      </c>
      <c r="S26" s="734">
        <v>18.557512235061594</v>
      </c>
      <c r="T26" s="734">
        <v>18.553537957284632</v>
      </c>
      <c r="U26" s="734">
        <v>18.549492794160656</v>
      </c>
      <c r="V26" s="734">
        <v>18.551927811481413</v>
      </c>
      <c r="W26" s="734">
        <v>18.568875083786086</v>
      </c>
      <c r="X26" s="734">
        <v>18.590538789497831</v>
      </c>
      <c r="Y26" s="734" t="s">
        <v>634</v>
      </c>
      <c r="Z26" s="734" t="s">
        <v>634</v>
      </c>
      <c r="AA26" s="734" t="s">
        <v>634</v>
      </c>
      <c r="AB26" s="734" t="s">
        <v>634</v>
      </c>
      <c r="AC26" s="734" t="s">
        <v>634</v>
      </c>
      <c r="AD26" s="734" t="s">
        <v>634</v>
      </c>
      <c r="AE26" s="734" t="s">
        <v>634</v>
      </c>
      <c r="AF26" s="734" t="s">
        <v>634</v>
      </c>
      <c r="AG26" s="734" t="s">
        <v>634</v>
      </c>
      <c r="AH26" s="734" t="s">
        <v>634</v>
      </c>
      <c r="AI26" s="734" t="s">
        <v>634</v>
      </c>
      <c r="AJ26" s="496" t="s">
        <v>634</v>
      </c>
    </row>
    <row r="27" spans="1:36" x14ac:dyDescent="0.2">
      <c r="A27" s="294"/>
      <c r="B27" s="1062"/>
      <c r="C27" s="412" t="s">
        <v>677</v>
      </c>
      <c r="D27" s="834" t="s">
        <v>238</v>
      </c>
      <c r="E27" s="987" t="s">
        <v>664</v>
      </c>
      <c r="F27" s="940" t="s">
        <v>211</v>
      </c>
      <c r="G27" s="940">
        <v>1</v>
      </c>
      <c r="H27" s="727">
        <v>1.4678133519753089</v>
      </c>
      <c r="I27" s="988">
        <v>1.514348741040634</v>
      </c>
      <c r="J27" s="988">
        <v>1.562299923422996</v>
      </c>
      <c r="K27" s="988">
        <v>1.6094670537717584</v>
      </c>
      <c r="L27" s="732">
        <v>1.6562065130633854</v>
      </c>
      <c r="M27" s="732">
        <v>1.7027371865902508</v>
      </c>
      <c r="N27" s="732">
        <v>1.7486423796137844</v>
      </c>
      <c r="O27" s="732">
        <v>1.7941010223060572</v>
      </c>
      <c r="P27" s="732">
        <v>1.8394813825341993</v>
      </c>
      <c r="Q27" s="734">
        <v>1.8844612606665987</v>
      </c>
      <c r="R27" s="734">
        <v>1.9295596061288482</v>
      </c>
      <c r="S27" s="734">
        <v>1.9747600917622348</v>
      </c>
      <c r="T27" s="734">
        <v>2.0202631241301705</v>
      </c>
      <c r="U27" s="734">
        <v>2.065724016015932</v>
      </c>
      <c r="V27" s="734">
        <v>2.1111148091766716</v>
      </c>
      <c r="W27" s="734">
        <v>2.157389310136995</v>
      </c>
      <c r="X27" s="734">
        <v>2.2038438507539131</v>
      </c>
      <c r="Y27" s="734" t="s">
        <v>634</v>
      </c>
      <c r="Z27" s="734" t="s">
        <v>634</v>
      </c>
      <c r="AA27" s="734" t="s">
        <v>634</v>
      </c>
      <c r="AB27" s="734" t="s">
        <v>634</v>
      </c>
      <c r="AC27" s="734" t="s">
        <v>634</v>
      </c>
      <c r="AD27" s="734" t="s">
        <v>634</v>
      </c>
      <c r="AE27" s="734" t="s">
        <v>634</v>
      </c>
      <c r="AF27" s="734" t="s">
        <v>634</v>
      </c>
      <c r="AG27" s="734" t="s">
        <v>634</v>
      </c>
      <c r="AH27" s="734" t="s">
        <v>634</v>
      </c>
      <c r="AI27" s="734" t="s">
        <v>634</v>
      </c>
      <c r="AJ27" s="496" t="s">
        <v>634</v>
      </c>
    </row>
    <row r="28" spans="1:36" x14ac:dyDescent="0.2">
      <c r="A28" s="294"/>
      <c r="B28" s="1062"/>
      <c r="C28" s="412" t="s">
        <v>940</v>
      </c>
      <c r="D28" s="404" t="s">
        <v>941</v>
      </c>
      <c r="E28" s="987" t="s">
        <v>664</v>
      </c>
      <c r="F28" s="940" t="s">
        <v>211</v>
      </c>
      <c r="G28" s="940">
        <v>1</v>
      </c>
      <c r="H28" s="727">
        <v>1.6166144547014483E-2</v>
      </c>
      <c r="I28" s="988">
        <v>-0.39158745939727169</v>
      </c>
      <c r="J28" s="988">
        <v>-0.74421925778483455</v>
      </c>
      <c r="K28" s="988">
        <v>-1.0255287867360039</v>
      </c>
      <c r="L28" s="732">
        <v>-1.3696831686372661</v>
      </c>
      <c r="M28" s="732">
        <v>-1.6979992003982431</v>
      </c>
      <c r="N28" s="732">
        <v>-1.9673813204816497</v>
      </c>
      <c r="O28" s="732">
        <v>-2.1948044829492517</v>
      </c>
      <c r="P28" s="732">
        <v>-2.4175690977130557</v>
      </c>
      <c r="Q28" s="734">
        <v>-2.7016964752504862</v>
      </c>
      <c r="R28" s="734">
        <v>-2.9011952304934141</v>
      </c>
      <c r="S28" s="734">
        <v>-3.1147118927968052</v>
      </c>
      <c r="T28" s="734">
        <v>-3.2642099068267498</v>
      </c>
      <c r="U28" s="734">
        <v>-3.4131557330601083</v>
      </c>
      <c r="V28" s="734">
        <v>-3.5040230449233718</v>
      </c>
      <c r="W28" s="734">
        <v>-3.7056504071894381</v>
      </c>
      <c r="X28" s="734">
        <v>-3.8428219257719718</v>
      </c>
      <c r="Y28" s="734" t="s">
        <v>634</v>
      </c>
      <c r="Z28" s="734" t="s">
        <v>634</v>
      </c>
      <c r="AA28" s="734" t="s">
        <v>634</v>
      </c>
      <c r="AB28" s="734" t="s">
        <v>634</v>
      </c>
      <c r="AC28" s="734" t="s">
        <v>634</v>
      </c>
      <c r="AD28" s="734" t="s">
        <v>634</v>
      </c>
      <c r="AE28" s="734" t="s">
        <v>634</v>
      </c>
      <c r="AF28" s="734" t="s">
        <v>634</v>
      </c>
      <c r="AG28" s="734" t="s">
        <v>634</v>
      </c>
      <c r="AH28" s="734" t="s">
        <v>634</v>
      </c>
      <c r="AI28" s="734" t="s">
        <v>634</v>
      </c>
      <c r="AJ28" s="496" t="s">
        <v>634</v>
      </c>
    </row>
    <row r="29" spans="1:36" x14ac:dyDescent="0.2">
      <c r="A29" s="294"/>
      <c r="B29" s="1062"/>
      <c r="C29" s="723" t="s">
        <v>678</v>
      </c>
      <c r="D29" s="724" t="s">
        <v>240</v>
      </c>
      <c r="E29" s="924" t="s">
        <v>679</v>
      </c>
      <c r="F29" s="940" t="s">
        <v>211</v>
      </c>
      <c r="G29" s="940">
        <v>1</v>
      </c>
      <c r="H29" s="727">
        <f t="shared" ref="H29:AJ29" si="6">((H9+H10)*1000000)/((H56+H57)*1000)</f>
        <v>134.20179484666605</v>
      </c>
      <c r="I29" s="988">
        <f t="shared" si="6"/>
        <v>133.53692372692225</v>
      </c>
      <c r="J29" s="988">
        <f t="shared" si="6"/>
        <v>132.94290227094706</v>
      </c>
      <c r="K29" s="988">
        <f t="shared" si="6"/>
        <v>132.44997636553276</v>
      </c>
      <c r="L29" s="497">
        <f t="shared" si="6"/>
        <v>131.8362324928689</v>
      </c>
      <c r="M29" s="497">
        <f t="shared" si="6"/>
        <v>131.32749902705771</v>
      </c>
      <c r="N29" s="497">
        <f t="shared" si="6"/>
        <v>130.77478620637601</v>
      </c>
      <c r="O29" s="497">
        <f t="shared" si="6"/>
        <v>130.1349625921456</v>
      </c>
      <c r="P29" s="497">
        <f t="shared" si="6"/>
        <v>129.46819777313786</v>
      </c>
      <c r="Q29" s="497">
        <f t="shared" si="6"/>
        <v>128.26450152724414</v>
      </c>
      <c r="R29" s="497">
        <f t="shared" si="6"/>
        <v>127.11043357589486</v>
      </c>
      <c r="S29" s="497">
        <f t="shared" si="6"/>
        <v>126.0207282015711</v>
      </c>
      <c r="T29" s="497">
        <f t="shared" si="6"/>
        <v>125.00841225571362</v>
      </c>
      <c r="U29" s="497">
        <f t="shared" si="6"/>
        <v>124.03700038424719</v>
      </c>
      <c r="V29" s="497">
        <f t="shared" si="6"/>
        <v>122.49542567931324</v>
      </c>
      <c r="W29" s="497">
        <f t="shared" si="6"/>
        <v>121.3301753543239</v>
      </c>
      <c r="X29" s="497">
        <f t="shared" si="6"/>
        <v>120.45202474453163</v>
      </c>
      <c r="Y29" s="497">
        <f t="shared" si="6"/>
        <v>119.93956325500035</v>
      </c>
      <c r="Z29" s="497">
        <f t="shared" si="6"/>
        <v>119.84195309586849</v>
      </c>
      <c r="AA29" s="497">
        <f t="shared" si="6"/>
        <v>119.8956868242437</v>
      </c>
      <c r="AB29" s="497">
        <f t="shared" si="6"/>
        <v>119.95889647925742</v>
      </c>
      <c r="AC29" s="497">
        <f t="shared" si="6"/>
        <v>120.02626478811116</v>
      </c>
      <c r="AD29" s="497">
        <f t="shared" si="6"/>
        <v>120.08990641505736</v>
      </c>
      <c r="AE29" s="497">
        <f t="shared" si="6"/>
        <v>120.1413093931871</v>
      </c>
      <c r="AF29" s="497">
        <f t="shared" si="6"/>
        <v>120.1797668342432</v>
      </c>
      <c r="AG29" s="497">
        <f t="shared" si="6"/>
        <v>120.21895517560883</v>
      </c>
      <c r="AH29" s="497">
        <f t="shared" si="6"/>
        <v>120.25548336741245</v>
      </c>
      <c r="AI29" s="497">
        <f t="shared" si="6"/>
        <v>120.31255525353927</v>
      </c>
      <c r="AJ29" s="941">
        <f t="shared" si="6"/>
        <v>120.88415580957181</v>
      </c>
    </row>
    <row r="30" spans="1:36" x14ac:dyDescent="0.2">
      <c r="A30" s="294"/>
      <c r="B30" s="1062"/>
      <c r="C30" s="723" t="s">
        <v>680</v>
      </c>
      <c r="D30" s="724" t="s">
        <v>243</v>
      </c>
      <c r="E30" s="955" t="s">
        <v>644</v>
      </c>
      <c r="F30" s="725" t="s">
        <v>75</v>
      </c>
      <c r="G30" s="725">
        <v>1</v>
      </c>
      <c r="H30" s="727">
        <f>'3. BL Demand'!H30+'6. Preferred (Scenario Yr)'!H74</f>
        <v>31.392450922933222</v>
      </c>
      <c r="I30" s="988">
        <f>'3. BL Demand'!I30+'6. Preferred (Scenario Yr)'!I74</f>
        <v>31.392450922933222</v>
      </c>
      <c r="J30" s="988">
        <f>'3. BL Demand'!J30+'6. Preferred (Scenario Yr)'!J74</f>
        <v>31.392450922933222</v>
      </c>
      <c r="K30" s="988">
        <f>'3. BL Demand'!K30+'6. Preferred (Scenario Yr)'!K74</f>
        <v>31.392450922933222</v>
      </c>
      <c r="L30" s="497">
        <f>'3. BL Demand'!L30+'6. Preferred (Scenario Yr)'!L74</f>
        <v>31.392450922933222</v>
      </c>
      <c r="M30" s="497">
        <f>'3. BL Demand'!M30+'6. Preferred (Scenario Yr)'!M74</f>
        <v>31.392450922933222</v>
      </c>
      <c r="N30" s="497">
        <f>'3. BL Demand'!N30+'6. Preferred (Scenario Yr)'!N74</f>
        <v>31.392450922933222</v>
      </c>
      <c r="O30" s="497">
        <f>'3. BL Demand'!O30+'6. Preferred (Scenario Yr)'!O74</f>
        <v>31.392450922933222</v>
      </c>
      <c r="P30" s="497">
        <f>'3. BL Demand'!P30+'6. Preferred (Scenario Yr)'!P74</f>
        <v>31.392450922933222</v>
      </c>
      <c r="Q30" s="497">
        <f>'3. BL Demand'!Q30+'6. Preferred (Scenario Yr)'!Q74</f>
        <v>31.392450922933222</v>
      </c>
      <c r="R30" s="497">
        <f>'3. BL Demand'!R30+'6. Preferred (Scenario Yr)'!R74</f>
        <v>31.392450922933222</v>
      </c>
      <c r="S30" s="497">
        <f>'3. BL Demand'!S30+'6. Preferred (Scenario Yr)'!S74</f>
        <v>31.392450922933222</v>
      </c>
      <c r="T30" s="497">
        <f>'3. BL Demand'!T30+'6. Preferred (Scenario Yr)'!T74</f>
        <v>31.392450922933222</v>
      </c>
      <c r="U30" s="497">
        <f>'3. BL Demand'!U30+'6. Preferred (Scenario Yr)'!U74</f>
        <v>31.392450922933222</v>
      </c>
      <c r="V30" s="497">
        <f>'3. BL Demand'!V30+'6. Preferred (Scenario Yr)'!V74</f>
        <v>31.392450922933222</v>
      </c>
      <c r="W30" s="497">
        <f>'3. BL Demand'!W30+'6. Preferred (Scenario Yr)'!W74</f>
        <v>31.392450922933222</v>
      </c>
      <c r="X30" s="497">
        <f>'3. BL Demand'!X30+'6. Preferred (Scenario Yr)'!X74</f>
        <v>31.392450922933222</v>
      </c>
      <c r="Y30" s="497">
        <f>'3. BL Demand'!Y30+'6. Preferred (Scenario Yr)'!Y74</f>
        <v>31.392450922933222</v>
      </c>
      <c r="Z30" s="497">
        <f>'3. BL Demand'!Z30+'6. Preferred (Scenario Yr)'!Z74</f>
        <v>31.392450922933222</v>
      </c>
      <c r="AA30" s="497">
        <f>'3. BL Demand'!AA30+'6. Preferred (Scenario Yr)'!AA74</f>
        <v>31.392450922933222</v>
      </c>
      <c r="AB30" s="497">
        <f>'3. BL Demand'!AB30+'6. Preferred (Scenario Yr)'!AB74</f>
        <v>31.392450922933222</v>
      </c>
      <c r="AC30" s="497">
        <f>'3. BL Demand'!AC30+'6. Preferred (Scenario Yr)'!AC74</f>
        <v>31.392450922933222</v>
      </c>
      <c r="AD30" s="497">
        <f>'3. BL Demand'!AD30+'6. Preferred (Scenario Yr)'!AD74</f>
        <v>31.392450922933222</v>
      </c>
      <c r="AE30" s="497">
        <f>'3. BL Demand'!AE30+'6. Preferred (Scenario Yr)'!AE74</f>
        <v>31.392450922933222</v>
      </c>
      <c r="AF30" s="497">
        <f>'3. BL Demand'!AF30+'6. Preferred (Scenario Yr)'!AF74</f>
        <v>31.392450922933222</v>
      </c>
      <c r="AG30" s="497">
        <f>'3. BL Demand'!AG30+'6. Preferred (Scenario Yr)'!AG74</f>
        <v>31.392450922933222</v>
      </c>
      <c r="AH30" s="497">
        <f>'3. BL Demand'!AH30+'6. Preferred (Scenario Yr)'!AH74</f>
        <v>31.392450922933222</v>
      </c>
      <c r="AI30" s="497">
        <f>'3. BL Demand'!AI30+'6. Preferred (Scenario Yr)'!AI74</f>
        <v>31.392450922933222</v>
      </c>
      <c r="AJ30" s="941">
        <f>'3. BL Demand'!AJ30+'6. Preferred (Scenario Yr)'!AJ74</f>
        <v>31.392450922933222</v>
      </c>
    </row>
    <row r="31" spans="1:36" ht="15.75" thickBot="1" x14ac:dyDescent="0.25">
      <c r="A31" s="294"/>
      <c r="B31" s="1063"/>
      <c r="C31" s="946" t="s">
        <v>681</v>
      </c>
      <c r="D31" s="947" t="s">
        <v>245</v>
      </c>
      <c r="E31" s="989" t="s">
        <v>644</v>
      </c>
      <c r="F31" s="949" t="s">
        <v>75</v>
      </c>
      <c r="G31" s="949">
        <v>1</v>
      </c>
      <c r="H31" s="930">
        <f>'3. BL Demand'!H31+'6. Preferred (Scenario Yr)'!H50</f>
        <v>3.6662673983402398</v>
      </c>
      <c r="I31" s="990">
        <f>'3. BL Demand'!I31+'6. Preferred (Scenario Yr)'!I50</f>
        <v>3.6662673983402398</v>
      </c>
      <c r="J31" s="990">
        <f>'3. BL Demand'!J31+'6. Preferred (Scenario Yr)'!J50</f>
        <v>3.6662673983402398</v>
      </c>
      <c r="K31" s="990">
        <f>'3. BL Demand'!K31+'6. Preferred (Scenario Yr)'!K50</f>
        <v>3.6662673983402398</v>
      </c>
      <c r="L31" s="991">
        <f>'3. BL Demand'!L31+'6. Preferred (Scenario Yr)'!L50</f>
        <v>3.6662673983402398</v>
      </c>
      <c r="M31" s="991">
        <f>'3. BL Demand'!M31+'6. Preferred (Scenario Yr)'!M50</f>
        <v>3.6662673983402398</v>
      </c>
      <c r="N31" s="991">
        <f>'3. BL Demand'!N31+'6. Preferred (Scenario Yr)'!N50</f>
        <v>3.6662673983402398</v>
      </c>
      <c r="O31" s="991">
        <f>'3. BL Demand'!O31+'6. Preferred (Scenario Yr)'!O50</f>
        <v>3.6662673983402398</v>
      </c>
      <c r="P31" s="991">
        <f>'3. BL Demand'!P31+'6. Preferred (Scenario Yr)'!P50</f>
        <v>3.6662673983402398</v>
      </c>
      <c r="Q31" s="991">
        <f>'3. BL Demand'!Q31+'6. Preferred (Scenario Yr)'!Q50</f>
        <v>3.6662673983402398</v>
      </c>
      <c r="R31" s="991">
        <f>'3. BL Demand'!R31+'6. Preferred (Scenario Yr)'!R50</f>
        <v>3.6662673983402398</v>
      </c>
      <c r="S31" s="991">
        <f>'3. BL Demand'!S31+'6. Preferred (Scenario Yr)'!S50</f>
        <v>3.6662673983402398</v>
      </c>
      <c r="T31" s="991">
        <f>'3. BL Demand'!T31+'6. Preferred (Scenario Yr)'!T50</f>
        <v>3.6662673983402398</v>
      </c>
      <c r="U31" s="991">
        <f>'3. BL Demand'!U31+'6. Preferred (Scenario Yr)'!U50</f>
        <v>3.6662673983402398</v>
      </c>
      <c r="V31" s="991">
        <f>'3. BL Demand'!V31+'6. Preferred (Scenario Yr)'!V50</f>
        <v>3.6662673983402398</v>
      </c>
      <c r="W31" s="991">
        <f>'3. BL Demand'!W31+'6. Preferred (Scenario Yr)'!W50</f>
        <v>3.6662673983402398</v>
      </c>
      <c r="X31" s="991">
        <f>'3. BL Demand'!X31+'6. Preferred (Scenario Yr)'!X50</f>
        <v>3.6662673983402398</v>
      </c>
      <c r="Y31" s="991">
        <f>'3. BL Demand'!Y31+'6. Preferred (Scenario Yr)'!Y50</f>
        <v>3.6662673983402398</v>
      </c>
      <c r="Z31" s="991">
        <f>'3. BL Demand'!Z31+'6. Preferred (Scenario Yr)'!Z50</f>
        <v>3.6662673983402398</v>
      </c>
      <c r="AA31" s="991">
        <f>'3. BL Demand'!AA31+'6. Preferred (Scenario Yr)'!AA50</f>
        <v>3.6662673983402398</v>
      </c>
      <c r="AB31" s="991">
        <f>'3. BL Demand'!AB31+'6. Preferred (Scenario Yr)'!AB50</f>
        <v>3.6662673983402398</v>
      </c>
      <c r="AC31" s="991">
        <f>'3. BL Demand'!AC31+'6. Preferred (Scenario Yr)'!AC50</f>
        <v>3.6662673983402398</v>
      </c>
      <c r="AD31" s="991">
        <f>'3. BL Demand'!AD31+'6. Preferred (Scenario Yr)'!AD50</f>
        <v>3.6662673983402398</v>
      </c>
      <c r="AE31" s="991">
        <f>'3. BL Demand'!AE31+'6. Preferred (Scenario Yr)'!AE50</f>
        <v>3.6662673983402398</v>
      </c>
      <c r="AF31" s="991">
        <f>'3. BL Demand'!AF31+'6. Preferred (Scenario Yr)'!AF50</f>
        <v>3.6662673983402398</v>
      </c>
      <c r="AG31" s="991">
        <f>'3. BL Demand'!AG31+'6. Preferred (Scenario Yr)'!AG50</f>
        <v>3.6662673983402398</v>
      </c>
      <c r="AH31" s="991">
        <f>'3. BL Demand'!AH31+'6. Preferred (Scenario Yr)'!AH50</f>
        <v>3.6662673983402398</v>
      </c>
      <c r="AI31" s="991">
        <f>'3. BL Demand'!AI31+'6. Preferred (Scenario Yr)'!AI50</f>
        <v>3.6662673983402398</v>
      </c>
      <c r="AJ31" s="992">
        <f>'3. BL Demand'!AJ31+'6. Preferred (Scenario Yr)'!AJ50</f>
        <v>3.6662673983402398</v>
      </c>
    </row>
    <row r="32" spans="1:36" ht="15" customHeight="1" x14ac:dyDescent="0.2">
      <c r="A32" s="294"/>
      <c r="B32" s="1064" t="s">
        <v>246</v>
      </c>
      <c r="C32" s="934" t="s">
        <v>682</v>
      </c>
      <c r="D32" s="935" t="s">
        <v>248</v>
      </c>
      <c r="E32" s="969" t="s">
        <v>644</v>
      </c>
      <c r="F32" s="960" t="s">
        <v>75</v>
      </c>
      <c r="G32" s="960">
        <v>2</v>
      </c>
      <c r="H32" s="741">
        <f>'3. BL Demand'!H32+'6. Preferred (Scenario Yr)'!H77</f>
        <v>3.6432598591193739</v>
      </c>
      <c r="I32" s="324">
        <f>'3. BL Demand'!I32+'6. Preferred (Scenario Yr)'!I77</f>
        <v>3.6432598591193739</v>
      </c>
      <c r="J32" s="324">
        <f>'3. BL Demand'!J32+'6. Preferred (Scenario Yr)'!J77</f>
        <v>3.6432598591193739</v>
      </c>
      <c r="K32" s="324">
        <f>'3. BL Demand'!K32+'6. Preferred (Scenario Yr)'!K77</f>
        <v>3.6432598591193739</v>
      </c>
      <c r="L32" s="961">
        <f>'3. BL Demand'!L32+'6. Preferred (Scenario Yr)'!L77</f>
        <v>3.6432598591193739</v>
      </c>
      <c r="M32" s="961">
        <f>'3. BL Demand'!M32+'6. Preferred (Scenario Yr)'!M77</f>
        <v>3.6432598591193739</v>
      </c>
      <c r="N32" s="961">
        <f>'3. BL Demand'!N32+'6. Preferred (Scenario Yr)'!N77</f>
        <v>3.6432598591193739</v>
      </c>
      <c r="O32" s="961">
        <f>'3. BL Demand'!O32+'6. Preferred (Scenario Yr)'!O77</f>
        <v>3.6432598591193739</v>
      </c>
      <c r="P32" s="961">
        <f>'3. BL Demand'!P32+'6. Preferred (Scenario Yr)'!P77</f>
        <v>3.6432598591193739</v>
      </c>
      <c r="Q32" s="961">
        <f>'3. BL Demand'!Q32+'6. Preferred (Scenario Yr)'!Q77</f>
        <v>3.6432598591193739</v>
      </c>
      <c r="R32" s="961">
        <f>'3. BL Demand'!R32+'6. Preferred (Scenario Yr)'!R77</f>
        <v>3.6432598591193739</v>
      </c>
      <c r="S32" s="961">
        <f>'3. BL Demand'!S32+'6. Preferred (Scenario Yr)'!S77</f>
        <v>3.6432598591193739</v>
      </c>
      <c r="T32" s="961">
        <f>'3. BL Demand'!T32+'6. Preferred (Scenario Yr)'!T77</f>
        <v>3.6432598591193739</v>
      </c>
      <c r="U32" s="961">
        <f>'3. BL Demand'!U32+'6. Preferred (Scenario Yr)'!U77</f>
        <v>3.6432598591193739</v>
      </c>
      <c r="V32" s="961">
        <f>'3. BL Demand'!V32+'6. Preferred (Scenario Yr)'!V77</f>
        <v>3.6432598591193739</v>
      </c>
      <c r="W32" s="961">
        <f>'3. BL Demand'!W32+'6. Preferred (Scenario Yr)'!W77</f>
        <v>3.6432598591193739</v>
      </c>
      <c r="X32" s="961">
        <f>'3. BL Demand'!X32+'6. Preferred (Scenario Yr)'!X77</f>
        <v>3.6432598591193739</v>
      </c>
      <c r="Y32" s="961">
        <f>'3. BL Demand'!Y32+'6. Preferred (Scenario Yr)'!Y77</f>
        <v>3.6432598591193739</v>
      </c>
      <c r="Z32" s="961">
        <f>'3. BL Demand'!Z32+'6. Preferred (Scenario Yr)'!Z77</f>
        <v>3.6432598591193739</v>
      </c>
      <c r="AA32" s="961">
        <f>'3. BL Demand'!AA32+'6. Preferred (Scenario Yr)'!AA77</f>
        <v>3.6432598591193739</v>
      </c>
      <c r="AB32" s="961">
        <f>'3. BL Demand'!AB32+'6. Preferred (Scenario Yr)'!AB77</f>
        <v>3.6432598591193739</v>
      </c>
      <c r="AC32" s="961">
        <f>'3. BL Demand'!AC32+'6. Preferred (Scenario Yr)'!AC77</f>
        <v>3.6432598591193739</v>
      </c>
      <c r="AD32" s="961">
        <f>'3. BL Demand'!AD32+'6. Preferred (Scenario Yr)'!AD77</f>
        <v>3.6432598591193739</v>
      </c>
      <c r="AE32" s="961">
        <f>'3. BL Demand'!AE32+'6. Preferred (Scenario Yr)'!AE77</f>
        <v>3.6432598591193739</v>
      </c>
      <c r="AF32" s="961">
        <f>'3. BL Demand'!AF32+'6. Preferred (Scenario Yr)'!AF77</f>
        <v>3.6432598591193739</v>
      </c>
      <c r="AG32" s="961">
        <f>'3. BL Demand'!AG32+'6. Preferred (Scenario Yr)'!AG77</f>
        <v>3.6432598591193739</v>
      </c>
      <c r="AH32" s="961">
        <f>'3. BL Demand'!AH32+'6. Preferred (Scenario Yr)'!AH77</f>
        <v>3.6432598591193739</v>
      </c>
      <c r="AI32" s="961">
        <f>'3. BL Demand'!AI32+'6. Preferred (Scenario Yr)'!AI77</f>
        <v>3.6432598591193739</v>
      </c>
      <c r="AJ32" s="962">
        <f>'3. BL Demand'!AJ32+'6. Preferred (Scenario Yr)'!AJ77</f>
        <v>3.6432598591193739</v>
      </c>
    </row>
    <row r="33" spans="1:36" x14ac:dyDescent="0.2">
      <c r="A33" s="294"/>
      <c r="B33" s="1065"/>
      <c r="C33" s="723" t="s">
        <v>683</v>
      </c>
      <c r="D33" s="724" t="s">
        <v>250</v>
      </c>
      <c r="E33" s="955" t="s">
        <v>644</v>
      </c>
      <c r="F33" s="725" t="s">
        <v>75</v>
      </c>
      <c r="G33" s="725">
        <v>2</v>
      </c>
      <c r="H33" s="712">
        <f>'3. BL Demand'!H33+'6. Preferred (Scenario Yr)'!H80</f>
        <v>0.16022523895159127</v>
      </c>
      <c r="I33" s="323">
        <f>'3. BL Demand'!I33+'6. Preferred (Scenario Yr)'!I80</f>
        <v>0.16022523895159127</v>
      </c>
      <c r="J33" s="323">
        <f>'3. BL Demand'!J33+'6. Preferred (Scenario Yr)'!J80</f>
        <v>0.16022523895159127</v>
      </c>
      <c r="K33" s="323">
        <f>'3. BL Demand'!K33+'6. Preferred (Scenario Yr)'!K80</f>
        <v>0.16022523895159127</v>
      </c>
      <c r="L33" s="405">
        <f>'3. BL Demand'!L33+'6. Preferred (Scenario Yr)'!L80</f>
        <v>0.16022523895159127</v>
      </c>
      <c r="M33" s="405">
        <f>'3. BL Demand'!M33+'6. Preferred (Scenario Yr)'!M80</f>
        <v>0.16022523895159127</v>
      </c>
      <c r="N33" s="405">
        <f>'3. BL Demand'!N33+'6. Preferred (Scenario Yr)'!N80</f>
        <v>0.16022523895159127</v>
      </c>
      <c r="O33" s="405">
        <f>'3. BL Demand'!O33+'6. Preferred (Scenario Yr)'!O80</f>
        <v>0.16022523895159127</v>
      </c>
      <c r="P33" s="405">
        <f>'3. BL Demand'!P33+'6. Preferred (Scenario Yr)'!P80</f>
        <v>0.16022523895159127</v>
      </c>
      <c r="Q33" s="405">
        <f>'3. BL Demand'!Q33+'6. Preferred (Scenario Yr)'!Q80</f>
        <v>0.16022523895159127</v>
      </c>
      <c r="R33" s="405">
        <f>'3. BL Demand'!R33+'6. Preferred (Scenario Yr)'!R80</f>
        <v>0.16022523895159127</v>
      </c>
      <c r="S33" s="405">
        <f>'3. BL Demand'!S33+'6. Preferred (Scenario Yr)'!S80</f>
        <v>0.16022523895159127</v>
      </c>
      <c r="T33" s="405">
        <f>'3. BL Demand'!T33+'6. Preferred (Scenario Yr)'!T80</f>
        <v>0.16022523895159127</v>
      </c>
      <c r="U33" s="405">
        <f>'3. BL Demand'!U33+'6. Preferred (Scenario Yr)'!U80</f>
        <v>0.16022523895159127</v>
      </c>
      <c r="V33" s="405">
        <f>'3. BL Demand'!V33+'6. Preferred (Scenario Yr)'!V80</f>
        <v>0.16022523895159127</v>
      </c>
      <c r="W33" s="405">
        <f>'3. BL Demand'!W33+'6. Preferred (Scenario Yr)'!W80</f>
        <v>0.16022523895159127</v>
      </c>
      <c r="X33" s="405">
        <f>'3. BL Demand'!X33+'6. Preferred (Scenario Yr)'!X80</f>
        <v>0.16022523895159127</v>
      </c>
      <c r="Y33" s="405">
        <f>'3. BL Demand'!Y33+'6. Preferred (Scenario Yr)'!Y80</f>
        <v>0.16022523895159127</v>
      </c>
      <c r="Z33" s="405">
        <f>'3. BL Demand'!Z33+'6. Preferred (Scenario Yr)'!Z80</f>
        <v>0.16022523895159127</v>
      </c>
      <c r="AA33" s="405">
        <f>'3. BL Demand'!AA33+'6. Preferred (Scenario Yr)'!AA80</f>
        <v>0.16022523895159127</v>
      </c>
      <c r="AB33" s="405">
        <f>'3. BL Demand'!AB33+'6. Preferred (Scenario Yr)'!AB80</f>
        <v>0.16022523895159127</v>
      </c>
      <c r="AC33" s="405">
        <f>'3. BL Demand'!AC33+'6. Preferred (Scenario Yr)'!AC80</f>
        <v>0.16022523895159127</v>
      </c>
      <c r="AD33" s="405">
        <f>'3. BL Demand'!AD33+'6. Preferred (Scenario Yr)'!AD80</f>
        <v>0.16022523895159127</v>
      </c>
      <c r="AE33" s="405">
        <f>'3. BL Demand'!AE33+'6. Preferred (Scenario Yr)'!AE80</f>
        <v>0.16022523895159127</v>
      </c>
      <c r="AF33" s="405">
        <f>'3. BL Demand'!AF33+'6. Preferred (Scenario Yr)'!AF80</f>
        <v>0.16022523895159127</v>
      </c>
      <c r="AG33" s="405">
        <f>'3. BL Demand'!AG33+'6. Preferred (Scenario Yr)'!AG80</f>
        <v>0.16022523895159127</v>
      </c>
      <c r="AH33" s="405">
        <f>'3. BL Demand'!AH33+'6. Preferred (Scenario Yr)'!AH80</f>
        <v>0.16022523895159127</v>
      </c>
      <c r="AI33" s="405">
        <f>'3. BL Demand'!AI33+'6. Preferred (Scenario Yr)'!AI80</f>
        <v>0.16022523895159127</v>
      </c>
      <c r="AJ33" s="726">
        <f>'3. BL Demand'!AJ33+'6. Preferred (Scenario Yr)'!AJ80</f>
        <v>0.16022523895159127</v>
      </c>
    </row>
    <row r="34" spans="1:36" x14ac:dyDescent="0.2">
      <c r="A34" s="294"/>
      <c r="B34" s="1065"/>
      <c r="C34" s="723" t="s">
        <v>684</v>
      </c>
      <c r="D34" s="724" t="s">
        <v>252</v>
      </c>
      <c r="E34" s="955" t="s">
        <v>644</v>
      </c>
      <c r="F34" s="725" t="s">
        <v>75</v>
      </c>
      <c r="G34" s="725">
        <v>2</v>
      </c>
      <c r="H34" s="712">
        <f>'3. BL Demand'!H34+'6. Preferred (Scenario Yr)'!H83</f>
        <v>24.231968942663197</v>
      </c>
      <c r="I34" s="323">
        <f>'3. BL Demand'!I34+'6. Preferred (Scenario Yr)'!I83</f>
        <v>24.724257154362643</v>
      </c>
      <c r="J34" s="323">
        <f>'3. BL Demand'!J34+'6. Preferred (Scenario Yr)'!J83</f>
        <v>25.216290281249211</v>
      </c>
      <c r="K34" s="323">
        <f>'3. BL Demand'!K34+'6. Preferred (Scenario Yr)'!K83</f>
        <v>25.708119928446017</v>
      </c>
      <c r="L34" s="405">
        <f>'3. BL Demand'!L34+'6. Preferred (Scenario Yr)'!L83</f>
        <v>26.179351785498401</v>
      </c>
      <c r="M34" s="405">
        <f>'3. BL Demand'!M34+'6. Preferred (Scenario Yr)'!M83</f>
        <v>26.641490856602299</v>
      </c>
      <c r="N34" s="405">
        <f>'3. BL Demand'!N34+'6. Preferred (Scenario Yr)'!N83</f>
        <v>27.09465037432037</v>
      </c>
      <c r="O34" s="405">
        <f>'3. BL Demand'!O34+'6. Preferred (Scenario Yr)'!O83</f>
        <v>27.539064994263665</v>
      </c>
      <c r="P34" s="405">
        <f>'3. BL Demand'!P34+'6. Preferred (Scenario Yr)'!P83</f>
        <v>28.237589870647103</v>
      </c>
      <c r="Q34" s="405">
        <f>'3. BL Demand'!Q34+'6. Preferred (Scenario Yr)'!Q83</f>
        <v>31.00571155806481</v>
      </c>
      <c r="R34" s="405">
        <f>'3. BL Demand'!R34+'6. Preferred (Scenario Yr)'!R83</f>
        <v>33.773576178080489</v>
      </c>
      <c r="S34" s="405">
        <f>'3. BL Demand'!S34+'6. Preferred (Scenario Yr)'!S83</f>
        <v>36.541085370582977</v>
      </c>
      <c r="T34" s="405">
        <f>'3. BL Demand'!T34+'6. Preferred (Scenario Yr)'!T83</f>
        <v>39.308388417465906</v>
      </c>
      <c r="U34" s="405">
        <f>'3. BL Demand'!U34+'6. Preferred (Scenario Yr)'!U83</f>
        <v>42.075497077368887</v>
      </c>
      <c r="V34" s="405">
        <f>'3. BL Demand'!V34+'6. Preferred (Scenario Yr)'!V83</f>
        <v>46.154887359155182</v>
      </c>
      <c r="W34" s="405">
        <f>'3. BL Demand'!W34+'6. Preferred (Scenario Yr)'!W83</f>
        <v>49.209998837614563</v>
      </c>
      <c r="X34" s="405">
        <f>'3. BL Demand'!X34+'6. Preferred (Scenario Yr)'!X83</f>
        <v>51.240877579684607</v>
      </c>
      <c r="Y34" s="405">
        <f>'3. BL Demand'!Y34+'6. Preferred (Scenario Yr)'!Y83</f>
        <v>54.40747957721122</v>
      </c>
      <c r="Z34" s="405">
        <f>'3. BL Demand'!Z34+'6. Preferred (Scenario Yr)'!Z83</f>
        <v>54.342753614283865</v>
      </c>
      <c r="AA34" s="405">
        <f>'3. BL Demand'!AA34+'6. Preferred (Scenario Yr)'!AA83</f>
        <v>54.273560340900048</v>
      </c>
      <c r="AB34" s="405">
        <f>'3. BL Demand'!AB34+'6. Preferred (Scenario Yr)'!AB83</f>
        <v>54.205075075665341</v>
      </c>
      <c r="AC34" s="405">
        <f>'3. BL Demand'!AC34+'6. Preferred (Scenario Yr)'!AC83</f>
        <v>54.137284618518109</v>
      </c>
      <c r="AD34" s="405">
        <f>'3. BL Demand'!AD34+'6. Preferred (Scenario Yr)'!AD83</f>
        <v>54.070201266562492</v>
      </c>
      <c r="AE34" s="405">
        <f>'3. BL Demand'!AE34+'6. Preferred (Scenario Yr)'!AE83</f>
        <v>54.003786317432187</v>
      </c>
      <c r="AF34" s="405">
        <f>'3. BL Demand'!AF34+'6. Preferred (Scenario Yr)'!AF83</f>
        <v>53.938053718888114</v>
      </c>
      <c r="AG34" s="405">
        <f>'3. BL Demand'!AG34+'6. Preferred (Scenario Yr)'!AG83</f>
        <v>53.891809092468293</v>
      </c>
      <c r="AH34" s="405">
        <f>'3. BL Demand'!AH34+'6. Preferred (Scenario Yr)'!AH83</f>
        <v>53.84634814879621</v>
      </c>
      <c r="AI34" s="405">
        <f>'3. BL Demand'!AI34+'6. Preferred (Scenario Yr)'!AI83</f>
        <v>53.801687898462959</v>
      </c>
      <c r="AJ34" s="726">
        <f>'3. BL Demand'!AJ34+'6. Preferred (Scenario Yr)'!AJ83</f>
        <v>53.757788227049431</v>
      </c>
    </row>
    <row r="35" spans="1:36" x14ac:dyDescent="0.2">
      <c r="A35" s="294"/>
      <c r="B35" s="1065"/>
      <c r="C35" s="723" t="s">
        <v>685</v>
      </c>
      <c r="D35" s="724" t="s">
        <v>254</v>
      </c>
      <c r="E35" s="955" t="s">
        <v>644</v>
      </c>
      <c r="F35" s="725" t="s">
        <v>75</v>
      </c>
      <c r="G35" s="725">
        <v>2</v>
      </c>
      <c r="H35" s="712">
        <f>'3. BL Demand'!H35+'6. Preferred (Scenario Yr)'!H86</f>
        <v>33.659032928748992</v>
      </c>
      <c r="I35" s="323">
        <f>'3. BL Demand'!I35+'6. Preferred (Scenario Yr)'!I86</f>
        <v>33.082144316931036</v>
      </c>
      <c r="J35" s="323">
        <f>'3. BL Demand'!J35+'6. Preferred (Scenario Yr)'!J86</f>
        <v>32.505713304401723</v>
      </c>
      <c r="K35" s="323">
        <f>'3. BL Demand'!K35+'6. Preferred (Scenario Yr)'!K86</f>
        <v>31.929685398511879</v>
      </c>
      <c r="L35" s="405">
        <f>'3. BL Demand'!L35+'6. Preferred (Scenario Yr)'!L86</f>
        <v>31.376443842631282</v>
      </c>
      <c r="M35" s="405">
        <f>'3. BL Demand'!M35+'6. Preferred (Scenario Yr)'!M86</f>
        <v>30.833451308812503</v>
      </c>
      <c r="N35" s="405">
        <f>'3. BL Demand'!N35+'6. Preferred (Scenario Yr)'!N86</f>
        <v>30.300390627400382</v>
      </c>
      <c r="O35" s="405">
        <f>'3. BL Demand'!O35+'6. Preferred (Scenario Yr)'!O86</f>
        <v>29.777033321638275</v>
      </c>
      <c r="P35" s="405">
        <f>'3. BL Demand'!P35+'6. Preferred (Scenario Yr)'!P86</f>
        <v>28.973103299890056</v>
      </c>
      <c r="Q35" s="405">
        <f>'3. BL Demand'!Q35+'6. Preferred (Scenario Yr)'!Q86</f>
        <v>25.883755313869955</v>
      </c>
      <c r="R35" s="405">
        <f>'3. BL Demand'!R35+'6. Preferred (Scenario Yr)'!R86</f>
        <v>22.794651820994396</v>
      </c>
      <c r="S35" s="405">
        <f>'3. BL Demand'!S35+'6. Preferred (Scenario Yr)'!S86</f>
        <v>19.705708066944787</v>
      </c>
      <c r="T35" s="405">
        <f>'3. BL Demand'!T35+'6. Preferred (Scenario Yr)'!T86</f>
        <v>16.617008891889231</v>
      </c>
      <c r="U35" s="405">
        <f>'3. BL Demand'!U35+'6. Preferred (Scenario Yr)'!U86</f>
        <v>13.528406750994364</v>
      </c>
      <c r="V35" s="405">
        <f>'3. BL Demand'!V35+'6. Preferred (Scenario Yr)'!V86</f>
        <v>8.9906888584621534</v>
      </c>
      <c r="W35" s="405">
        <f>'3. BL Demand'!W35+'6. Preferred (Scenario Yr)'!W86</f>
        <v>5.5842390030239279</v>
      </c>
      <c r="X35" s="405">
        <f>'3. BL Demand'!X35+'6. Preferred (Scenario Yr)'!X86</f>
        <v>3.3088730005916531</v>
      </c>
      <c r="Y35" s="405">
        <f>'3. BL Demand'!Y35+'6. Preferred (Scenario Yr)'!Y86</f>
        <v>0</v>
      </c>
      <c r="Z35" s="405">
        <f>'3. BL Demand'!Z35+'6. Preferred (Scenario Yr)'!Z86</f>
        <v>0</v>
      </c>
      <c r="AA35" s="405">
        <f>'3. BL Demand'!AA35+'6. Preferred (Scenario Yr)'!AA86</f>
        <v>0</v>
      </c>
      <c r="AB35" s="405">
        <f>'3. BL Demand'!AB35+'6. Preferred (Scenario Yr)'!AB86</f>
        <v>0</v>
      </c>
      <c r="AC35" s="405">
        <f>'3. BL Demand'!AC35+'6. Preferred (Scenario Yr)'!AC86</f>
        <v>0</v>
      </c>
      <c r="AD35" s="405">
        <f>'3. BL Demand'!AD35+'6. Preferred (Scenario Yr)'!AD86</f>
        <v>0</v>
      </c>
      <c r="AE35" s="405">
        <f>'3. BL Demand'!AE35+'6. Preferred (Scenario Yr)'!AE86</f>
        <v>0</v>
      </c>
      <c r="AF35" s="405">
        <f>'3. BL Demand'!AF35+'6. Preferred (Scenario Yr)'!AF86</f>
        <v>0</v>
      </c>
      <c r="AG35" s="405">
        <f>'3. BL Demand'!AG35+'6. Preferred (Scenario Yr)'!AG86</f>
        <v>0</v>
      </c>
      <c r="AH35" s="405">
        <f>'3. BL Demand'!AH35+'6. Preferred (Scenario Yr)'!AH86</f>
        <v>0</v>
      </c>
      <c r="AI35" s="405">
        <f>'3. BL Demand'!AI35+'6. Preferred (Scenario Yr)'!AI86</f>
        <v>0</v>
      </c>
      <c r="AJ35" s="726">
        <f>'3. BL Demand'!AJ35+'6. Preferred (Scenario Yr)'!AJ86</f>
        <v>0</v>
      </c>
    </row>
    <row r="36" spans="1:36" x14ac:dyDescent="0.2">
      <c r="A36" s="294"/>
      <c r="B36" s="1065"/>
      <c r="C36" s="723" t="s">
        <v>686</v>
      </c>
      <c r="D36" s="724" t="s">
        <v>256</v>
      </c>
      <c r="E36" s="955" t="s">
        <v>644</v>
      </c>
      <c r="F36" s="725" t="s">
        <v>75</v>
      </c>
      <c r="G36" s="725">
        <v>2</v>
      </c>
      <c r="H36" s="712">
        <f>'3. BL Demand'!H36+'6. Preferred (Scenario Yr)'!H89</f>
        <v>3.6432598591193739</v>
      </c>
      <c r="I36" s="323">
        <f>'3. BL Demand'!I36+'6. Preferred (Scenario Yr)'!I89</f>
        <v>3.6432598591193739</v>
      </c>
      <c r="J36" s="323">
        <f>'3. BL Demand'!J36+'6. Preferred (Scenario Yr)'!J89</f>
        <v>3.6432598591193739</v>
      </c>
      <c r="K36" s="323">
        <f>'3. BL Demand'!K36+'6. Preferred (Scenario Yr)'!K89</f>
        <v>3.6432598591193739</v>
      </c>
      <c r="L36" s="405">
        <f>'3. BL Demand'!L36+'6. Preferred (Scenario Yr)'!L89</f>
        <v>3.6432598591193739</v>
      </c>
      <c r="M36" s="405">
        <f>'3. BL Demand'!M36+'6. Preferred (Scenario Yr)'!M89</f>
        <v>3.6432598591193739</v>
      </c>
      <c r="N36" s="405">
        <f>'3. BL Demand'!N36+'6. Preferred (Scenario Yr)'!N89</f>
        <v>3.6432598591193739</v>
      </c>
      <c r="O36" s="405">
        <f>'3. BL Demand'!O36+'6. Preferred (Scenario Yr)'!O89</f>
        <v>3.6432598591193739</v>
      </c>
      <c r="P36" s="405">
        <f>'3. BL Demand'!P36+'6. Preferred (Scenario Yr)'!P89</f>
        <v>3.6432598591193739</v>
      </c>
      <c r="Q36" s="405">
        <f>'3. BL Demand'!Q36+'6. Preferred (Scenario Yr)'!Q89</f>
        <v>3.6432598591193739</v>
      </c>
      <c r="R36" s="405">
        <f>'3. BL Demand'!R36+'6. Preferred (Scenario Yr)'!R89</f>
        <v>3.6432598591193739</v>
      </c>
      <c r="S36" s="405">
        <f>'3. BL Demand'!S36+'6. Preferred (Scenario Yr)'!S89</f>
        <v>3.6432598591193739</v>
      </c>
      <c r="T36" s="405">
        <f>'3. BL Demand'!T36+'6. Preferred (Scenario Yr)'!T89</f>
        <v>3.6432598591193739</v>
      </c>
      <c r="U36" s="405">
        <f>'3. BL Demand'!U36+'6. Preferred (Scenario Yr)'!U89</f>
        <v>3.6432598591193739</v>
      </c>
      <c r="V36" s="405">
        <f>'3. BL Demand'!V36+'6. Preferred (Scenario Yr)'!V89</f>
        <v>3.6432598591193739</v>
      </c>
      <c r="W36" s="405">
        <f>'3. BL Demand'!W36+'6. Preferred (Scenario Yr)'!W89</f>
        <v>3.6432598591193739</v>
      </c>
      <c r="X36" s="405">
        <f>'3. BL Demand'!X36+'6. Preferred (Scenario Yr)'!X89</f>
        <v>3.6432598591193739</v>
      </c>
      <c r="Y36" s="405">
        <f>'3. BL Demand'!Y36+'6. Preferred (Scenario Yr)'!Y89</f>
        <v>3.6432598591193739</v>
      </c>
      <c r="Z36" s="405">
        <f>'3. BL Demand'!Z36+'6. Preferred (Scenario Yr)'!Z89</f>
        <v>3.6432598591193739</v>
      </c>
      <c r="AA36" s="405">
        <f>'3. BL Demand'!AA36+'6. Preferred (Scenario Yr)'!AA89</f>
        <v>3.6432598591193739</v>
      </c>
      <c r="AB36" s="405">
        <f>'3. BL Demand'!AB36+'6. Preferred (Scenario Yr)'!AB89</f>
        <v>3.6432598591193739</v>
      </c>
      <c r="AC36" s="405">
        <f>'3. BL Demand'!AC36+'6. Preferred (Scenario Yr)'!AC89</f>
        <v>3.6432598591193739</v>
      </c>
      <c r="AD36" s="405">
        <f>'3. BL Demand'!AD36+'6. Preferred (Scenario Yr)'!AD89</f>
        <v>3.6432598591193739</v>
      </c>
      <c r="AE36" s="405">
        <f>'3. BL Demand'!AE36+'6. Preferred (Scenario Yr)'!AE89</f>
        <v>3.6432598591193739</v>
      </c>
      <c r="AF36" s="405">
        <f>'3. BL Demand'!AF36+'6. Preferred (Scenario Yr)'!AF89</f>
        <v>3.6432598591193739</v>
      </c>
      <c r="AG36" s="405">
        <f>'3. BL Demand'!AG36+'6. Preferred (Scenario Yr)'!AG89</f>
        <v>3.6432598591193739</v>
      </c>
      <c r="AH36" s="405">
        <f>'3. BL Demand'!AH36+'6. Preferred (Scenario Yr)'!AH89</f>
        <v>3.6432598591193739</v>
      </c>
      <c r="AI36" s="405">
        <f>'3. BL Demand'!AI36+'6. Preferred (Scenario Yr)'!AI89</f>
        <v>3.6432598591193739</v>
      </c>
      <c r="AJ36" s="726">
        <f>'3. BL Demand'!AJ36+'6. Preferred (Scenario Yr)'!AJ89</f>
        <v>3.6432598591193739</v>
      </c>
    </row>
    <row r="37" spans="1:36" x14ac:dyDescent="0.2">
      <c r="A37" s="294"/>
      <c r="B37" s="1065"/>
      <c r="C37" s="723" t="s">
        <v>687</v>
      </c>
      <c r="D37" s="724" t="s">
        <v>258</v>
      </c>
      <c r="E37" s="955" t="s">
        <v>644</v>
      </c>
      <c r="F37" s="725" t="s">
        <v>75</v>
      </c>
      <c r="G37" s="725">
        <v>2</v>
      </c>
      <c r="H37" s="712">
        <f>'3. BL Demand'!H37+'6. Preferred (Scenario Yr)'!H47</f>
        <v>217.66225317139748</v>
      </c>
      <c r="I37" s="323">
        <f>'3. BL Demand'!I37+'6. Preferred (Scenario Yr)'!I47</f>
        <v>213.79685357151601</v>
      </c>
      <c r="J37" s="323">
        <f>'3. BL Demand'!J37+'6. Preferred (Scenario Yr)'!J47</f>
        <v>209.40125145715871</v>
      </c>
      <c r="K37" s="323">
        <f>'3. BL Demand'!K37+'6. Preferred (Scenario Yr)'!K47</f>
        <v>207.04544971585176</v>
      </c>
      <c r="L37" s="405">
        <f>'3. BL Demand'!L37+'6. Preferred (Scenario Yr)'!L47</f>
        <v>207.12745941467998</v>
      </c>
      <c r="M37" s="405">
        <f>'3. BL Demand'!M37+'6. Preferred (Scenario Yr)'!M47</f>
        <v>192.18831287739488</v>
      </c>
      <c r="N37" s="405">
        <f>'3. BL Demand'!N37+'6. Preferred (Scenario Yr)'!N47</f>
        <v>171.51821404108892</v>
      </c>
      <c r="O37" s="405">
        <f>'3. BL Demand'!O37+'6. Preferred (Scenario Yr)'!O47</f>
        <v>149.28715672690774</v>
      </c>
      <c r="P37" s="405">
        <f>'3. BL Demand'!P37+'6. Preferred (Scenario Yr)'!P47</f>
        <v>149.39256187227249</v>
      </c>
      <c r="Q37" s="405">
        <f>'3. BL Demand'!Q37+'6. Preferred (Scenario Yr)'!Q47</f>
        <v>143.29228817087488</v>
      </c>
      <c r="R37" s="405">
        <f>'3. BL Demand'!R37+'6. Preferred (Scenario Yr)'!R47</f>
        <v>137.19202704373475</v>
      </c>
      <c r="S37" s="405">
        <f>'3. BL Demand'!S37+'6. Preferred (Scenario Yr)'!S47</f>
        <v>131.09196160528188</v>
      </c>
      <c r="T37" s="405">
        <f>'3. BL Demand'!T37+'6. Preferred (Scenario Yr)'!T47</f>
        <v>124.99185773345451</v>
      </c>
      <c r="U37" s="405">
        <f>'3. BL Demand'!U37+'6. Preferred (Scenario Yr)'!U47</f>
        <v>118.8918512144464</v>
      </c>
      <c r="V37" s="405">
        <f>'3. BL Demand'!V37+'6. Preferred (Scenario Yr)'!V47</f>
        <v>113.89190382519234</v>
      </c>
      <c r="W37" s="405">
        <f>'3. BL Demand'!W37+'6. Preferred (Scenario Yr)'!W47</f>
        <v>108.7849672021712</v>
      </c>
      <c r="X37" s="405">
        <f>'3. BL Demand'!X37+'6. Preferred (Scenario Yr)'!X47</f>
        <v>103.57117946253344</v>
      </c>
      <c r="Y37" s="405">
        <f>'3. BL Demand'!Y37+'6. Preferred (Scenario Yr)'!Y47</f>
        <v>98.255175465598484</v>
      </c>
      <c r="Z37" s="405">
        <f>'3. BL Demand'!Z37+'6. Preferred (Scenario Yr)'!Z47</f>
        <v>92.861626428525796</v>
      </c>
      <c r="AA37" s="405">
        <f>'3. BL Demand'!AA37+'6. Preferred (Scenario Yr)'!AA47</f>
        <v>89.837797201909638</v>
      </c>
      <c r="AB37" s="405">
        <f>'3. BL Demand'!AB37+'6. Preferred (Scenario Yr)'!AB47</f>
        <v>86.813259967144347</v>
      </c>
      <c r="AC37" s="405">
        <f>'3. BL Demand'!AC37+'6. Preferred (Scenario Yr)'!AC47</f>
        <v>83.788027924291583</v>
      </c>
      <c r="AD37" s="405">
        <f>'3. BL Demand'!AD37+'6. Preferred (Scenario Yr)'!AD47</f>
        <v>80.762088776247225</v>
      </c>
      <c r="AE37" s="405">
        <f>'3. BL Demand'!AE37+'6. Preferred (Scenario Yr)'!AE47</f>
        <v>77.73548122537747</v>
      </c>
      <c r="AF37" s="405">
        <f>'3. BL Demand'!AF37+'6. Preferred (Scenario Yr)'!AF47</f>
        <v>75.01749357392157</v>
      </c>
      <c r="AG37" s="405">
        <f>'3. BL Demand'!AG37+'6. Preferred (Scenario Yr)'!AG47</f>
        <v>72.280017950341403</v>
      </c>
      <c r="AH37" s="405">
        <f>'3. BL Demand'!AH37+'6. Preferred (Scenario Yr)'!AH47</f>
        <v>69.541758644013498</v>
      </c>
      <c r="AI37" s="405">
        <f>'3. BL Demand'!AI37+'6. Preferred (Scenario Yr)'!AI47</f>
        <v>66.802698644346748</v>
      </c>
      <c r="AJ37" s="726">
        <f>'3. BL Demand'!AJ37+'6. Preferred (Scenario Yr)'!AJ47</f>
        <v>64.062878065760231</v>
      </c>
    </row>
    <row r="38" spans="1:36" x14ac:dyDescent="0.2">
      <c r="A38" s="294"/>
      <c r="B38" s="1065"/>
      <c r="C38" s="723" t="s">
        <v>89</v>
      </c>
      <c r="D38" s="724" t="s">
        <v>259</v>
      </c>
      <c r="E38" s="945" t="s">
        <v>688</v>
      </c>
      <c r="F38" s="725" t="s">
        <v>75</v>
      </c>
      <c r="G38" s="725">
        <v>2</v>
      </c>
      <c r="H38" s="712">
        <f>SUM(H32:H37)</f>
        <v>283</v>
      </c>
      <c r="I38" s="323">
        <f t="shared" ref="I38:AJ38" si="7">SUM(I32:I37)</f>
        <v>279.05</v>
      </c>
      <c r="J38" s="323">
        <f t="shared" si="7"/>
        <v>274.57</v>
      </c>
      <c r="K38" s="323">
        <f t="shared" si="7"/>
        <v>272.13</v>
      </c>
      <c r="L38" s="405">
        <f t="shared" si="7"/>
        <v>272.13</v>
      </c>
      <c r="M38" s="405">
        <f t="shared" si="7"/>
        <v>257.11</v>
      </c>
      <c r="N38" s="405">
        <f t="shared" si="7"/>
        <v>236.36</v>
      </c>
      <c r="O38" s="405">
        <f t="shared" si="7"/>
        <v>214.05</v>
      </c>
      <c r="P38" s="405">
        <f t="shared" si="7"/>
        <v>214.05</v>
      </c>
      <c r="Q38" s="405">
        <f t="shared" si="7"/>
        <v>207.62849999999997</v>
      </c>
      <c r="R38" s="405">
        <f t="shared" si="7"/>
        <v>201.20699999999999</v>
      </c>
      <c r="S38" s="405">
        <f t="shared" si="7"/>
        <v>194.78549999999998</v>
      </c>
      <c r="T38" s="405">
        <f t="shared" si="7"/>
        <v>188.36399999999998</v>
      </c>
      <c r="U38" s="405">
        <f t="shared" si="7"/>
        <v>181.9425</v>
      </c>
      <c r="V38" s="405">
        <f t="shared" si="7"/>
        <v>176.48422500000001</v>
      </c>
      <c r="W38" s="405">
        <f t="shared" si="7"/>
        <v>171.02595000000002</v>
      </c>
      <c r="X38" s="405">
        <f t="shared" si="7"/>
        <v>165.56767500000004</v>
      </c>
      <c r="Y38" s="405">
        <f t="shared" si="7"/>
        <v>160.10940000000005</v>
      </c>
      <c r="Z38" s="405">
        <f t="shared" si="7"/>
        <v>154.65112500000001</v>
      </c>
      <c r="AA38" s="405">
        <f t="shared" si="7"/>
        <v>151.55810250000002</v>
      </c>
      <c r="AB38" s="405">
        <f t="shared" si="7"/>
        <v>148.46508000000003</v>
      </c>
      <c r="AC38" s="405">
        <f t="shared" si="7"/>
        <v>145.37205750000004</v>
      </c>
      <c r="AD38" s="405">
        <f t="shared" si="7"/>
        <v>142.27903500000005</v>
      </c>
      <c r="AE38" s="405">
        <f t="shared" si="7"/>
        <v>139.1860125</v>
      </c>
      <c r="AF38" s="405">
        <f t="shared" si="7"/>
        <v>136.40229225000002</v>
      </c>
      <c r="AG38" s="405">
        <f t="shared" si="7"/>
        <v>133.61857200000003</v>
      </c>
      <c r="AH38" s="405">
        <f t="shared" si="7"/>
        <v>130.83485175000004</v>
      </c>
      <c r="AI38" s="405">
        <f t="shared" si="7"/>
        <v>128.05113150000005</v>
      </c>
      <c r="AJ38" s="726">
        <f t="shared" si="7"/>
        <v>125.26741125000001</v>
      </c>
    </row>
    <row r="39" spans="1:36" ht="15.75" thickBot="1" x14ac:dyDescent="0.25">
      <c r="A39" s="294"/>
      <c r="B39" s="1066"/>
      <c r="C39" s="946" t="s">
        <v>689</v>
      </c>
      <c r="D39" s="947" t="s">
        <v>259</v>
      </c>
      <c r="E39" s="948" t="s">
        <v>690</v>
      </c>
      <c r="F39" s="949" t="s">
        <v>263</v>
      </c>
      <c r="G39" s="949">
        <v>2</v>
      </c>
      <c r="H39" s="720">
        <f>(H38*1000000)/(H53*1000)</f>
        <v>122.62983410669577</v>
      </c>
      <c r="I39" s="357">
        <f t="shared" ref="I39:AJ39" si="8">(I38*1000000)/(I53*1000)</f>
        <v>119.73802494783192</v>
      </c>
      <c r="J39" s="357">
        <f t="shared" si="8"/>
        <v>116.45827467375507</v>
      </c>
      <c r="K39" s="357">
        <f t="shared" si="8"/>
        <v>114.21362198122199</v>
      </c>
      <c r="L39" s="749">
        <f t="shared" si="8"/>
        <v>113.09799578041986</v>
      </c>
      <c r="M39" s="749">
        <f t="shared" si="8"/>
        <v>105.82872707046172</v>
      </c>
      <c r="N39" s="749">
        <f t="shared" si="8"/>
        <v>96.435421110778464</v>
      </c>
      <c r="O39" s="749">
        <f t="shared" si="8"/>
        <v>86.626300448707227</v>
      </c>
      <c r="P39" s="749">
        <f t="shared" si="8"/>
        <v>85.938552802851078</v>
      </c>
      <c r="Q39" s="749">
        <f t="shared" si="8"/>
        <v>82.757705473859829</v>
      </c>
      <c r="R39" s="749">
        <f t="shared" si="8"/>
        <v>79.63081700440479</v>
      </c>
      <c r="S39" s="749">
        <f t="shared" si="8"/>
        <v>76.571155578744325</v>
      </c>
      <c r="T39" s="749">
        <f t="shared" si="8"/>
        <v>73.550082547360304</v>
      </c>
      <c r="U39" s="749">
        <f t="shared" si="8"/>
        <v>70.609341789979965</v>
      </c>
      <c r="V39" s="749">
        <f t="shared" si="8"/>
        <v>68.055819172937646</v>
      </c>
      <c r="W39" s="749">
        <f t="shared" si="8"/>
        <v>65.488457031182875</v>
      </c>
      <c r="X39" s="749">
        <f t="shared" si="8"/>
        <v>62.956855702425869</v>
      </c>
      <c r="Y39" s="749">
        <f t="shared" si="8"/>
        <v>60.460273228821386</v>
      </c>
      <c r="Z39" s="749">
        <f t="shared" si="8"/>
        <v>57.98655066752081</v>
      </c>
      <c r="AA39" s="749">
        <f t="shared" si="8"/>
        <v>56.428326385767278</v>
      </c>
      <c r="AB39" s="749">
        <f t="shared" si="8"/>
        <v>54.891838229103847</v>
      </c>
      <c r="AC39" s="749">
        <f t="shared" si="8"/>
        <v>53.376740896045753</v>
      </c>
      <c r="AD39" s="749">
        <f t="shared" si="8"/>
        <v>51.882578739822556</v>
      </c>
      <c r="AE39" s="749">
        <f t="shared" si="8"/>
        <v>50.408909311130721</v>
      </c>
      <c r="AF39" s="749">
        <f t="shared" si="8"/>
        <v>49.066564923611395</v>
      </c>
      <c r="AG39" s="749">
        <f t="shared" si="8"/>
        <v>47.742371426640723</v>
      </c>
      <c r="AH39" s="749">
        <f t="shared" si="8"/>
        <v>46.435953800131081</v>
      </c>
      <c r="AI39" s="749">
        <f t="shared" si="8"/>
        <v>45.146947547214374</v>
      </c>
      <c r="AJ39" s="750">
        <f t="shared" si="8"/>
        <v>43.874998318780762</v>
      </c>
    </row>
    <row r="40" spans="1:36" ht="15" customHeight="1" x14ac:dyDescent="0.2">
      <c r="A40" s="295"/>
      <c r="B40" s="1061" t="s">
        <v>264</v>
      </c>
      <c r="C40" s="835" t="s">
        <v>691</v>
      </c>
      <c r="D40" s="836" t="s">
        <v>692</v>
      </c>
      <c r="E40" s="952" t="s">
        <v>267</v>
      </c>
      <c r="F40" s="740" t="s">
        <v>268</v>
      </c>
      <c r="G40" s="740">
        <v>2</v>
      </c>
      <c r="H40" s="741">
        <v>103.57343698630137</v>
      </c>
      <c r="I40" s="324">
        <v>103.99633826772161</v>
      </c>
      <c r="J40" s="324">
        <v>104.41925861103556</v>
      </c>
      <c r="K40" s="324">
        <v>104.8421979277409</v>
      </c>
      <c r="L40" s="499">
        <v>105.26515613009681</v>
      </c>
      <c r="M40" s="499">
        <v>105.68813313111451</v>
      </c>
      <c r="N40" s="499">
        <v>106.11112884454781</v>
      </c>
      <c r="O40" s="499">
        <v>106.53414318488386</v>
      </c>
      <c r="P40" s="499">
        <v>106.95717606733407</v>
      </c>
      <c r="Q40" s="499">
        <v>107.38022740782527</v>
      </c>
      <c r="R40" s="499">
        <v>107.80329712299078</v>
      </c>
      <c r="S40" s="499">
        <v>108.22638513016184</v>
      </c>
      <c r="T40" s="499">
        <v>108.64949134735907</v>
      </c>
      <c r="U40" s="499">
        <v>109.07261569328409</v>
      </c>
      <c r="V40" s="499">
        <v>109.49575808731132</v>
      </c>
      <c r="W40" s="499">
        <v>109.9189184494798</v>
      </c>
      <c r="X40" s="499">
        <v>110.3420967004853</v>
      </c>
      <c r="Y40" s="499">
        <v>110.76529276167234</v>
      </c>
      <c r="Z40" s="499">
        <v>111.18850655502658</v>
      </c>
      <c r="AA40" s="499">
        <v>111.61173800316709</v>
      </c>
      <c r="AB40" s="499">
        <v>112.03498702933896</v>
      </c>
      <c r="AC40" s="499">
        <v>112.45825355740587</v>
      </c>
      <c r="AD40" s="499">
        <v>112.88153751184282</v>
      </c>
      <c r="AE40" s="499">
        <v>113.30483881772899</v>
      </c>
      <c r="AF40" s="499">
        <v>113.72815740074067</v>
      </c>
      <c r="AG40" s="499">
        <v>114.15149318714441</v>
      </c>
      <c r="AH40" s="499">
        <v>114.57484610379008</v>
      </c>
      <c r="AI40" s="499">
        <v>114.99821607810421</v>
      </c>
      <c r="AJ40" s="500">
        <v>115.42160303808333</v>
      </c>
    </row>
    <row r="41" spans="1:36" x14ac:dyDescent="0.2">
      <c r="A41" s="295"/>
      <c r="B41" s="1067"/>
      <c r="C41" s="837" t="s">
        <v>693</v>
      </c>
      <c r="D41" s="838" t="s">
        <v>694</v>
      </c>
      <c r="E41" s="739" t="s">
        <v>267</v>
      </c>
      <c r="F41" s="742" t="s">
        <v>268</v>
      </c>
      <c r="G41" s="742">
        <v>2</v>
      </c>
      <c r="H41" s="712">
        <v>5.73177712328767</v>
      </c>
      <c r="I41" s="825">
        <v>5.6371825649807104</v>
      </c>
      <c r="J41" s="825">
        <v>5.5425880066737507</v>
      </c>
      <c r="K41" s="825">
        <v>5.4479934483667911</v>
      </c>
      <c r="L41" s="406">
        <v>5.3533988900598315</v>
      </c>
      <c r="M41" s="406">
        <v>5.2588043317528719</v>
      </c>
      <c r="N41" s="406">
        <v>5.1642097734459123</v>
      </c>
      <c r="O41" s="406">
        <v>5.0696152151389526</v>
      </c>
      <c r="P41" s="406">
        <v>4.975020656831993</v>
      </c>
      <c r="Q41" s="406">
        <v>4.8804260985250334</v>
      </c>
      <c r="R41" s="406">
        <v>4.7858315402180729</v>
      </c>
      <c r="S41" s="406">
        <v>4.6912369819111133</v>
      </c>
      <c r="T41" s="406">
        <v>4.5966424236041536</v>
      </c>
      <c r="U41" s="406">
        <v>4.502047865297194</v>
      </c>
      <c r="V41" s="406">
        <v>4.4074533069902344</v>
      </c>
      <c r="W41" s="406">
        <v>4.3128587486832748</v>
      </c>
      <c r="X41" s="406">
        <v>4.2182641903763152</v>
      </c>
      <c r="Y41" s="406">
        <v>4.1236696320693556</v>
      </c>
      <c r="Z41" s="406">
        <v>4.0290750737623959</v>
      </c>
      <c r="AA41" s="406">
        <v>3.9344805154554359</v>
      </c>
      <c r="AB41" s="406">
        <v>3.8398859571484762</v>
      </c>
      <c r="AC41" s="406">
        <v>3.7452913988415166</v>
      </c>
      <c r="AD41" s="406">
        <v>3.650696840534557</v>
      </c>
      <c r="AE41" s="406">
        <v>3.5561022822275974</v>
      </c>
      <c r="AF41" s="406">
        <v>3.4615077239206373</v>
      </c>
      <c r="AG41" s="406">
        <v>3.3669131656136777</v>
      </c>
      <c r="AH41" s="406">
        <v>3.2723186073067176</v>
      </c>
      <c r="AI41" s="406">
        <v>3.1777240489997576</v>
      </c>
      <c r="AJ41" s="501">
        <v>3.083129490692798</v>
      </c>
    </row>
    <row r="42" spans="1:36" x14ac:dyDescent="0.2">
      <c r="A42" s="212"/>
      <c r="B42" s="1067"/>
      <c r="C42" s="837" t="s">
        <v>695</v>
      </c>
      <c r="D42" s="838" t="s">
        <v>272</v>
      </c>
      <c r="E42" s="739" t="s">
        <v>273</v>
      </c>
      <c r="F42" s="742" t="s">
        <v>268</v>
      </c>
      <c r="G42" s="742">
        <v>2</v>
      </c>
      <c r="H42" s="712">
        <v>25.302798767123289</v>
      </c>
      <c r="I42" s="825">
        <v>25.302798767123289</v>
      </c>
      <c r="J42" s="825">
        <v>25.302798767123289</v>
      </c>
      <c r="K42" s="825">
        <v>25.302798767123289</v>
      </c>
      <c r="L42" s="406">
        <v>25.302798767123289</v>
      </c>
      <c r="M42" s="406">
        <v>25.302798767123289</v>
      </c>
      <c r="N42" s="406">
        <v>25.302798767123289</v>
      </c>
      <c r="O42" s="406">
        <v>25.302798767123289</v>
      </c>
      <c r="P42" s="406">
        <v>25.302798767123289</v>
      </c>
      <c r="Q42" s="406">
        <v>25.302798767123289</v>
      </c>
      <c r="R42" s="406">
        <v>25.302798767123289</v>
      </c>
      <c r="S42" s="406">
        <v>25.302798767123289</v>
      </c>
      <c r="T42" s="406">
        <v>25.302798767123289</v>
      </c>
      <c r="U42" s="406">
        <v>25.302798767123289</v>
      </c>
      <c r="V42" s="406">
        <v>25.302798767123289</v>
      </c>
      <c r="W42" s="406">
        <v>25.302798767123289</v>
      </c>
      <c r="X42" s="406">
        <v>25.302798767123289</v>
      </c>
      <c r="Y42" s="406">
        <v>25.302798767123289</v>
      </c>
      <c r="Z42" s="406">
        <v>25.302798767123289</v>
      </c>
      <c r="AA42" s="406">
        <v>25.302798767123289</v>
      </c>
      <c r="AB42" s="406">
        <v>25.302798767123289</v>
      </c>
      <c r="AC42" s="406">
        <v>25.302798767123289</v>
      </c>
      <c r="AD42" s="406">
        <v>25.302798767123289</v>
      </c>
      <c r="AE42" s="406">
        <v>25.302798767123289</v>
      </c>
      <c r="AF42" s="406">
        <v>25.302798767123289</v>
      </c>
      <c r="AG42" s="406">
        <v>25.302798767123289</v>
      </c>
      <c r="AH42" s="406">
        <v>25.302798767123289</v>
      </c>
      <c r="AI42" s="406">
        <v>25.302798767123289</v>
      </c>
      <c r="AJ42" s="501">
        <v>25.302798767123289</v>
      </c>
    </row>
    <row r="43" spans="1:36" ht="38.25" x14ac:dyDescent="0.25">
      <c r="A43" s="296"/>
      <c r="B43" s="1067"/>
      <c r="C43" s="993" t="s">
        <v>696</v>
      </c>
      <c r="D43" s="994" t="s">
        <v>697</v>
      </c>
      <c r="E43" s="955" t="s">
        <v>698</v>
      </c>
      <c r="F43" s="516" t="s">
        <v>268</v>
      </c>
      <c r="G43" s="995">
        <v>2</v>
      </c>
      <c r="H43" s="712">
        <f>'3. BL Demand'!H43</f>
        <v>892.55752410958905</v>
      </c>
      <c r="I43" s="825">
        <f>H43+SUM(I44:I49)</f>
        <v>936.38979881322393</v>
      </c>
      <c r="J43" s="825">
        <f>I43+SUM(J44:J49)</f>
        <v>984.60044650850602</v>
      </c>
      <c r="K43" s="825">
        <f>J43+SUM(K44:K49)</f>
        <v>1030.5831849849624</v>
      </c>
      <c r="L43" s="405">
        <f>K43+SUM(L44:L49)</f>
        <v>1074.2311381992683</v>
      </c>
      <c r="M43" s="405">
        <f t="shared" ref="M43:AJ43" si="9">L43+SUM(M44:M49)</f>
        <v>1117.326380917616</v>
      </c>
      <c r="N43" s="405">
        <f t="shared" si="9"/>
        <v>1158.1617740538243</v>
      </c>
      <c r="O43" s="405">
        <f t="shared" si="9"/>
        <v>1197.1363496290394</v>
      </c>
      <c r="P43" s="405">
        <f t="shared" si="9"/>
        <v>1246.2601970881965</v>
      </c>
      <c r="Q43" s="405">
        <f t="shared" si="9"/>
        <v>1378.2579452814869</v>
      </c>
      <c r="R43" s="405">
        <f t="shared" si="9"/>
        <v>1509.8792211524878</v>
      </c>
      <c r="S43" s="405">
        <f t="shared" si="9"/>
        <v>1640.6161639288111</v>
      </c>
      <c r="T43" s="405">
        <f t="shared" si="9"/>
        <v>1771.3240192158362</v>
      </c>
      <c r="U43" s="405">
        <f t="shared" si="9"/>
        <v>1900.4648510438799</v>
      </c>
      <c r="V43" s="405">
        <f t="shared" si="9"/>
        <v>2083.7521125604976</v>
      </c>
      <c r="W43" s="405">
        <f t="shared" si="9"/>
        <v>2227.0086907056757</v>
      </c>
      <c r="X43" s="405">
        <f t="shared" si="9"/>
        <v>2328.4578175019847</v>
      </c>
      <c r="Y43" s="405">
        <f t="shared" si="9"/>
        <v>2405.7331227947807</v>
      </c>
      <c r="Z43" s="405">
        <f t="shared" si="9"/>
        <v>2424.2463881600424</v>
      </c>
      <c r="AA43" s="405">
        <f t="shared" si="9"/>
        <v>2442.7520575198819</v>
      </c>
      <c r="AB43" s="405">
        <f t="shared" si="9"/>
        <v>2461.2560106635624</v>
      </c>
      <c r="AC43" s="405">
        <f t="shared" si="9"/>
        <v>2479.752712675981</v>
      </c>
      <c r="AD43" s="405">
        <f t="shared" si="9"/>
        <v>2498.2423290635988</v>
      </c>
      <c r="AE43" s="405">
        <f t="shared" si="9"/>
        <v>2516.7250203340191</v>
      </c>
      <c r="AF43" s="405">
        <f t="shared" si="9"/>
        <v>2535.200942183294</v>
      </c>
      <c r="AG43" s="405">
        <f t="shared" si="9"/>
        <v>2553.670245674884</v>
      </c>
      <c r="AH43" s="405">
        <f t="shared" si="9"/>
        <v>2572.1330774106796</v>
      </c>
      <c r="AI43" s="405">
        <f t="shared" si="9"/>
        <v>2590.589579694511</v>
      </c>
      <c r="AJ43" s="726">
        <f t="shared" si="9"/>
        <v>2609.0398906885089</v>
      </c>
    </row>
    <row r="44" spans="1:36" x14ac:dyDescent="0.2">
      <c r="A44" s="214"/>
      <c r="B44" s="1067"/>
      <c r="C44" s="837" t="s">
        <v>699</v>
      </c>
      <c r="D44" s="996" t="s">
        <v>700</v>
      </c>
      <c r="E44" s="739" t="s">
        <v>279</v>
      </c>
      <c r="F44" s="742" t="s">
        <v>268</v>
      </c>
      <c r="G44" s="742">
        <v>2</v>
      </c>
      <c r="H44" s="712">
        <f>'3. BL Demand'!H44</f>
        <v>21.353608910940299</v>
      </c>
      <c r="I44" s="825">
        <f>'3. BL Demand'!I44</f>
        <v>23.544299203422927</v>
      </c>
      <c r="J44" s="825">
        <f>'3. BL Demand'!J44</f>
        <v>27.932284535429737</v>
      </c>
      <c r="K44" s="825">
        <f>'3. BL Demand'!K44</f>
        <v>25.715117197483401</v>
      </c>
      <c r="L44" s="406">
        <v>24.223517957505972</v>
      </c>
      <c r="M44" s="406">
        <v>24.045834797320335</v>
      </c>
      <c r="N44" s="406">
        <v>22.155800577126907</v>
      </c>
      <c r="O44" s="406">
        <v>20.657446618986025</v>
      </c>
      <c r="P44" s="406">
        <v>20.422538650147182</v>
      </c>
      <c r="Q44" s="406">
        <v>18.776015594208467</v>
      </c>
      <c r="R44" s="406">
        <v>18.498029487008722</v>
      </c>
      <c r="S44" s="406">
        <v>17.712274720568121</v>
      </c>
      <c r="T44" s="406">
        <v>17.776652600630246</v>
      </c>
      <c r="U44" s="406">
        <v>16.307562015393692</v>
      </c>
      <c r="V44" s="406">
        <v>17.051648470648797</v>
      </c>
      <c r="W44" s="406">
        <v>18.863766368011127</v>
      </c>
      <c r="X44" s="406">
        <v>18.849824100866915</v>
      </c>
      <c r="Y44" s="406">
        <v>18.836211893819158</v>
      </c>
      <c r="Z44" s="406">
        <v>18.860649372712651</v>
      </c>
      <c r="AA44" s="406">
        <v>18.847645504900022</v>
      </c>
      <c r="AB44" s="406">
        <v>18.840628494438423</v>
      </c>
      <c r="AC44" s="406">
        <v>18.828215028783131</v>
      </c>
      <c r="AD44" s="406">
        <v>18.816084899439186</v>
      </c>
      <c r="AE44" s="406">
        <v>18.804229548683566</v>
      </c>
      <c r="AF44" s="406">
        <v>18.792640739454363</v>
      </c>
      <c r="AG44" s="406">
        <v>18.781310541056506</v>
      </c>
      <c r="AH44" s="406">
        <v>18.770231315570769</v>
      </c>
      <c r="AI44" s="406">
        <v>18.759395704997353</v>
      </c>
      <c r="AJ44" s="501">
        <v>18.748796619016911</v>
      </c>
    </row>
    <row r="45" spans="1:36" x14ac:dyDescent="0.2">
      <c r="A45" s="214"/>
      <c r="B45" s="1067"/>
      <c r="C45" s="837" t="s">
        <v>701</v>
      </c>
      <c r="D45" s="996" t="s">
        <v>281</v>
      </c>
      <c r="E45" s="739" t="s">
        <v>282</v>
      </c>
      <c r="F45" s="742" t="s">
        <v>268</v>
      </c>
      <c r="G45" s="742">
        <v>2</v>
      </c>
      <c r="H45" s="712">
        <f>'3. BL Demand'!H45</f>
        <v>18.867999999999999</v>
      </c>
      <c r="I45" s="825">
        <f>'3. BL Demand'!I45</f>
        <v>20.756370475300727</v>
      </c>
      <c r="J45" s="825">
        <f>'3. BL Demand'!J45</f>
        <v>20.73440563268376</v>
      </c>
      <c r="K45" s="825">
        <f>'3. BL Demand'!K45</f>
        <v>20.713190000494993</v>
      </c>
      <c r="L45" s="406">
        <v>19.860651329384535</v>
      </c>
      <c r="M45" s="406">
        <v>19.476121204572308</v>
      </c>
      <c r="N45" s="406">
        <v>19.099254956737553</v>
      </c>
      <c r="O45" s="406">
        <v>18.730470261882669</v>
      </c>
      <c r="P45" s="406">
        <v>18.369738936301584</v>
      </c>
      <c r="Q45" s="406">
        <v>17.824097559784946</v>
      </c>
      <c r="R45" s="406">
        <v>15.774723952369298</v>
      </c>
      <c r="S45" s="406">
        <v>13.730383295420964</v>
      </c>
      <c r="T45" s="406">
        <v>11.691984675517539</v>
      </c>
      <c r="U45" s="406">
        <v>9.6566232538887125</v>
      </c>
      <c r="V45" s="406">
        <v>7.6278364032166133</v>
      </c>
      <c r="W45" s="406">
        <v>4.6538046908928958</v>
      </c>
      <c r="X45" s="406">
        <v>2.4267030737726598</v>
      </c>
      <c r="Y45" s="406">
        <v>0.94440426301700064</v>
      </c>
      <c r="Z45" s="406">
        <v>0</v>
      </c>
      <c r="AA45" s="406">
        <v>0</v>
      </c>
      <c r="AB45" s="406">
        <v>0</v>
      </c>
      <c r="AC45" s="406">
        <v>0</v>
      </c>
      <c r="AD45" s="406">
        <v>0</v>
      </c>
      <c r="AE45" s="406">
        <v>0</v>
      </c>
      <c r="AF45" s="406">
        <v>0</v>
      </c>
      <c r="AG45" s="406">
        <v>0</v>
      </c>
      <c r="AH45" s="406">
        <v>0</v>
      </c>
      <c r="AI45" s="406">
        <v>0</v>
      </c>
      <c r="AJ45" s="501">
        <v>0</v>
      </c>
    </row>
    <row r="46" spans="1:36" x14ac:dyDescent="0.2">
      <c r="A46" s="214"/>
      <c r="B46" s="1067"/>
      <c r="C46" s="837" t="s">
        <v>702</v>
      </c>
      <c r="D46" s="838" t="s">
        <v>284</v>
      </c>
      <c r="E46" s="739" t="s">
        <v>285</v>
      </c>
      <c r="F46" s="742" t="s">
        <v>268</v>
      </c>
      <c r="G46" s="742">
        <v>2</v>
      </c>
      <c r="H46" s="712">
        <f>'3. BL Demand'!H46</f>
        <v>0</v>
      </c>
      <c r="I46" s="825">
        <f>'3. BL Demand'!I46</f>
        <v>0</v>
      </c>
      <c r="J46" s="825">
        <f>'3. BL Demand'!J46</f>
        <v>0</v>
      </c>
      <c r="K46" s="825">
        <f>'3. BL Demand'!K46</f>
        <v>0</v>
      </c>
      <c r="L46" s="406">
        <v>0</v>
      </c>
      <c r="M46" s="406">
        <v>0</v>
      </c>
      <c r="N46" s="406">
        <v>0</v>
      </c>
      <c r="O46" s="406">
        <v>0</v>
      </c>
      <c r="P46" s="406">
        <v>10.737633630481602</v>
      </c>
      <c r="Q46" s="406">
        <v>95.799142967479455</v>
      </c>
      <c r="R46" s="406">
        <v>97.743894420348198</v>
      </c>
      <c r="S46" s="406">
        <v>99.684831818878422</v>
      </c>
      <c r="T46" s="406">
        <v>101.62359531146771</v>
      </c>
      <c r="U46" s="406">
        <v>103.55851451096375</v>
      </c>
      <c r="V46" s="406">
        <v>158.98244224985416</v>
      </c>
      <c r="W46" s="406">
        <v>120.10349024112348</v>
      </c>
      <c r="X46" s="406">
        <v>80.531284666047085</v>
      </c>
      <c r="Y46" s="406">
        <v>57.847713330535498</v>
      </c>
      <c r="Z46" s="406">
        <v>0</v>
      </c>
      <c r="AA46" s="406">
        <v>0</v>
      </c>
      <c r="AB46" s="406">
        <v>0</v>
      </c>
      <c r="AC46" s="406">
        <v>0</v>
      </c>
      <c r="AD46" s="406">
        <v>0</v>
      </c>
      <c r="AE46" s="406">
        <v>0</v>
      </c>
      <c r="AF46" s="406">
        <v>0</v>
      </c>
      <c r="AG46" s="406">
        <v>0</v>
      </c>
      <c r="AH46" s="406">
        <v>0</v>
      </c>
      <c r="AI46" s="406">
        <v>0</v>
      </c>
      <c r="AJ46" s="501">
        <v>0</v>
      </c>
    </row>
    <row r="47" spans="1:36" x14ac:dyDescent="0.2">
      <c r="A47" s="214"/>
      <c r="B47" s="1067"/>
      <c r="C47" s="837" t="s">
        <v>703</v>
      </c>
      <c r="D47" s="838" t="s">
        <v>287</v>
      </c>
      <c r="E47" s="739" t="s">
        <v>288</v>
      </c>
      <c r="F47" s="742" t="s">
        <v>268</v>
      </c>
      <c r="G47" s="742">
        <v>2</v>
      </c>
      <c r="H47" s="712">
        <f>'3. BL Demand'!H47</f>
        <v>0</v>
      </c>
      <c r="I47" s="825">
        <f>'3. BL Demand'!I47</f>
        <v>0</v>
      </c>
      <c r="J47" s="825">
        <f>'3. BL Demand'!J47</f>
        <v>0</v>
      </c>
      <c r="K47" s="825">
        <f>'3. BL Demand'!K47</f>
        <v>0</v>
      </c>
      <c r="L47" s="406">
        <v>0</v>
      </c>
      <c r="M47" s="406">
        <v>0</v>
      </c>
      <c r="N47" s="406">
        <v>0</v>
      </c>
      <c r="O47" s="406">
        <v>0</v>
      </c>
      <c r="P47" s="406">
        <v>0</v>
      </c>
      <c r="Q47" s="406">
        <v>0</v>
      </c>
      <c r="R47" s="406">
        <v>0</v>
      </c>
      <c r="S47" s="406">
        <v>0</v>
      </c>
      <c r="T47" s="406">
        <v>0</v>
      </c>
      <c r="U47" s="406">
        <v>0</v>
      </c>
      <c r="V47" s="406">
        <v>0</v>
      </c>
      <c r="W47" s="406">
        <v>0</v>
      </c>
      <c r="X47" s="406">
        <v>0</v>
      </c>
      <c r="Y47" s="406">
        <v>0</v>
      </c>
      <c r="Z47" s="406">
        <v>0</v>
      </c>
      <c r="AA47" s="406">
        <v>0</v>
      </c>
      <c r="AB47" s="406">
        <v>0</v>
      </c>
      <c r="AC47" s="406">
        <v>0</v>
      </c>
      <c r="AD47" s="406">
        <v>0</v>
      </c>
      <c r="AE47" s="406">
        <v>0</v>
      </c>
      <c r="AF47" s="406">
        <v>0</v>
      </c>
      <c r="AG47" s="406">
        <v>0</v>
      </c>
      <c r="AH47" s="406">
        <v>0</v>
      </c>
      <c r="AI47" s="406">
        <v>0</v>
      </c>
      <c r="AJ47" s="501">
        <v>0</v>
      </c>
    </row>
    <row r="48" spans="1:36" x14ac:dyDescent="0.2">
      <c r="A48" s="214"/>
      <c r="B48" s="1067"/>
      <c r="C48" s="837" t="s">
        <v>704</v>
      </c>
      <c r="D48" s="838" t="s">
        <v>705</v>
      </c>
      <c r="E48" s="739" t="s">
        <v>291</v>
      </c>
      <c r="F48" s="742" t="s">
        <v>268</v>
      </c>
      <c r="G48" s="742">
        <v>2</v>
      </c>
      <c r="H48" s="712">
        <f>'3. BL Demand'!H48</f>
        <v>0</v>
      </c>
      <c r="I48" s="825">
        <f>'3. BL Demand'!I48</f>
        <v>0</v>
      </c>
      <c r="J48" s="825">
        <f>'3. BL Demand'!J48</f>
        <v>0</v>
      </c>
      <c r="K48" s="825">
        <f>'3. BL Demand'!K48</f>
        <v>0</v>
      </c>
      <c r="L48" s="406">
        <v>0</v>
      </c>
      <c r="M48" s="406">
        <v>0</v>
      </c>
      <c r="N48" s="406">
        <v>0</v>
      </c>
      <c r="O48" s="406">
        <v>0</v>
      </c>
      <c r="P48" s="406">
        <v>0</v>
      </c>
      <c r="Q48" s="406">
        <v>0</v>
      </c>
      <c r="R48" s="406">
        <v>0</v>
      </c>
      <c r="S48" s="406">
        <v>0</v>
      </c>
      <c r="T48" s="406">
        <v>0</v>
      </c>
      <c r="U48" s="406">
        <v>0</v>
      </c>
      <c r="V48" s="406">
        <v>0</v>
      </c>
      <c r="W48" s="406">
        <v>0</v>
      </c>
      <c r="X48" s="406">
        <v>0</v>
      </c>
      <c r="Y48" s="406">
        <v>0</v>
      </c>
      <c r="Z48" s="406">
        <v>0</v>
      </c>
      <c r="AA48" s="406">
        <v>0</v>
      </c>
      <c r="AB48" s="406">
        <v>0</v>
      </c>
      <c r="AC48" s="406">
        <v>0</v>
      </c>
      <c r="AD48" s="406">
        <v>0</v>
      </c>
      <c r="AE48" s="406">
        <v>0</v>
      </c>
      <c r="AF48" s="406">
        <v>0</v>
      </c>
      <c r="AG48" s="406">
        <v>0</v>
      </c>
      <c r="AH48" s="406">
        <v>0</v>
      </c>
      <c r="AI48" s="406">
        <v>0</v>
      </c>
      <c r="AJ48" s="501">
        <v>0</v>
      </c>
    </row>
    <row r="49" spans="1:36" x14ac:dyDescent="0.2">
      <c r="A49" s="214"/>
      <c r="B49" s="1067"/>
      <c r="C49" s="837" t="s">
        <v>706</v>
      </c>
      <c r="D49" s="838" t="s">
        <v>293</v>
      </c>
      <c r="E49" s="739" t="s">
        <v>294</v>
      </c>
      <c r="F49" s="742" t="s">
        <v>268</v>
      </c>
      <c r="G49" s="742">
        <v>2</v>
      </c>
      <c r="H49" s="712">
        <f>'3. BL Demand'!H49</f>
        <v>0</v>
      </c>
      <c r="I49" s="825">
        <f>'3. BL Demand'!I49</f>
        <v>-0.46839497508876959</v>
      </c>
      <c r="J49" s="825">
        <f>'3. BL Demand'!J49</f>
        <v>-0.45604247283143923</v>
      </c>
      <c r="K49" s="825">
        <f>'3. BL Demand'!K49</f>
        <v>-0.445568721521995</v>
      </c>
      <c r="L49" s="406">
        <v>-0.4362160725845024</v>
      </c>
      <c r="M49" s="406">
        <v>-0.42671328354498839</v>
      </c>
      <c r="N49" s="406">
        <v>-0.41966239765624053</v>
      </c>
      <c r="O49" s="406">
        <v>-0.41334130565356464</v>
      </c>
      <c r="P49" s="406">
        <v>-0.40606375777325593</v>
      </c>
      <c r="Q49" s="406">
        <v>-0.40150792818248737</v>
      </c>
      <c r="R49" s="406">
        <v>-0.39537198872526641</v>
      </c>
      <c r="S49" s="406">
        <v>-0.39054705854412169</v>
      </c>
      <c r="T49" s="406">
        <v>-0.38437730059050956</v>
      </c>
      <c r="U49" s="406">
        <v>-0.38186795220244674</v>
      </c>
      <c r="V49" s="406">
        <v>-0.37466560710174962</v>
      </c>
      <c r="W49" s="406">
        <v>-0.36448315484926569</v>
      </c>
      <c r="X49" s="406">
        <v>-0.358685044377693</v>
      </c>
      <c r="Y49" s="406">
        <v>-0.35302419457584622</v>
      </c>
      <c r="Z49" s="406">
        <v>-0.34738400745089165</v>
      </c>
      <c r="AA49" s="406">
        <v>-0.34197614506050011</v>
      </c>
      <c r="AB49" s="406">
        <v>-0.33667535075789784</v>
      </c>
      <c r="AC49" s="406">
        <v>-0.33151301636442077</v>
      </c>
      <c r="AD49" s="406">
        <v>-0.32646851182135289</v>
      </c>
      <c r="AE49" s="406">
        <v>-0.32153827826329506</v>
      </c>
      <c r="AF49" s="406">
        <v>-0.31671889017941429</v>
      </c>
      <c r="AG49" s="406">
        <v>-0.31200704946671615</v>
      </c>
      <c r="AH49" s="406">
        <v>-0.30739957977540328</v>
      </c>
      <c r="AI49" s="406">
        <v>-0.30289342116576151</v>
      </c>
      <c r="AJ49" s="501">
        <v>-0.29848562501906417</v>
      </c>
    </row>
    <row r="50" spans="1:36" x14ac:dyDescent="0.2">
      <c r="A50" s="214"/>
      <c r="B50" s="1067"/>
      <c r="C50" s="837" t="s">
        <v>707</v>
      </c>
      <c r="D50" s="838" t="s">
        <v>296</v>
      </c>
      <c r="E50" s="739" t="s">
        <v>273</v>
      </c>
      <c r="F50" s="742" t="s">
        <v>268</v>
      </c>
      <c r="G50" s="742">
        <v>2</v>
      </c>
      <c r="H50" s="712">
        <f>'3. BL Demand'!H50</f>
        <v>42.754464931506853</v>
      </c>
      <c r="I50" s="825">
        <f>'3. BL Demand'!I50</f>
        <v>42.754464931506853</v>
      </c>
      <c r="J50" s="825">
        <f>'3. BL Demand'!J50</f>
        <v>42.754464931506853</v>
      </c>
      <c r="K50" s="825">
        <f>'3. BL Demand'!K50</f>
        <v>42.754464931506853</v>
      </c>
      <c r="L50" s="406">
        <v>42.754464931506853</v>
      </c>
      <c r="M50" s="406">
        <v>42.754464931506853</v>
      </c>
      <c r="N50" s="406">
        <v>42.754464931506853</v>
      </c>
      <c r="O50" s="406">
        <v>42.754464931506853</v>
      </c>
      <c r="P50" s="406">
        <v>42.754464931506853</v>
      </c>
      <c r="Q50" s="406">
        <v>42.754464931506853</v>
      </c>
      <c r="R50" s="406">
        <v>42.754464931506853</v>
      </c>
      <c r="S50" s="406">
        <v>42.754464931506853</v>
      </c>
      <c r="T50" s="406">
        <v>42.754464931506853</v>
      </c>
      <c r="U50" s="406">
        <v>42.754464931506853</v>
      </c>
      <c r="V50" s="406">
        <v>42.754464931506853</v>
      </c>
      <c r="W50" s="406">
        <v>42.754464931506853</v>
      </c>
      <c r="X50" s="406">
        <v>42.754464931506853</v>
      </c>
      <c r="Y50" s="406">
        <v>102.2503797260274</v>
      </c>
      <c r="Z50" s="406">
        <v>102.2503797260274</v>
      </c>
      <c r="AA50" s="406">
        <v>102.2503797260274</v>
      </c>
      <c r="AB50" s="406">
        <v>102.2503797260274</v>
      </c>
      <c r="AC50" s="406">
        <v>102.2503797260274</v>
      </c>
      <c r="AD50" s="406">
        <v>102.2503797260274</v>
      </c>
      <c r="AE50" s="406">
        <v>102.2503797260274</v>
      </c>
      <c r="AF50" s="406">
        <v>102.2503797260274</v>
      </c>
      <c r="AG50" s="406">
        <v>102.2503797260274</v>
      </c>
      <c r="AH50" s="406">
        <v>102.2503797260274</v>
      </c>
      <c r="AI50" s="406">
        <v>102.2503797260274</v>
      </c>
      <c r="AJ50" s="501">
        <v>102.2503797260274</v>
      </c>
    </row>
    <row r="51" spans="1:36" x14ac:dyDescent="0.2">
      <c r="A51" s="214"/>
      <c r="B51" s="1067"/>
      <c r="C51" s="837" t="s">
        <v>708</v>
      </c>
      <c r="D51" s="838" t="s">
        <v>298</v>
      </c>
      <c r="E51" s="739" t="s">
        <v>299</v>
      </c>
      <c r="F51" s="742" t="s">
        <v>268</v>
      </c>
      <c r="G51" s="742">
        <v>2</v>
      </c>
      <c r="H51" s="712">
        <f>'3. BL Demand'!H51</f>
        <v>1178.3422406849315</v>
      </c>
      <c r="I51" s="825">
        <f>'3. BL Demand'!I51</f>
        <v>1156.9279520685991</v>
      </c>
      <c r="J51" s="825">
        <f>'3. BL Demand'!J51</f>
        <v>1135.5529788980177</v>
      </c>
      <c r="K51" s="825">
        <f>'3. BL Demand'!K51</f>
        <v>1114.213933026824</v>
      </c>
      <c r="L51" s="406">
        <v>1093.7405627682729</v>
      </c>
      <c r="M51" s="406">
        <v>1073.665070466242</v>
      </c>
      <c r="N51" s="406">
        <v>1053.9763482453127</v>
      </c>
      <c r="O51" s="406">
        <v>1034.6652894675619</v>
      </c>
      <c r="P51" s="406">
        <v>1004.9875505927203</v>
      </c>
      <c r="Q51" s="406">
        <v>890.80034297834322</v>
      </c>
      <c r="R51" s="406">
        <v>776.72637619739692</v>
      </c>
      <c r="S51" s="406">
        <v>662.76258988056816</v>
      </c>
      <c r="T51" s="406">
        <v>548.90710487216131</v>
      </c>
      <c r="U51" s="406">
        <v>435.15558677320183</v>
      </c>
      <c r="V51" s="406">
        <v>268.01904436231399</v>
      </c>
      <c r="W51" s="406">
        <v>142.74978817445876</v>
      </c>
      <c r="X51" s="406">
        <v>59.287983335473491</v>
      </c>
      <c r="Y51" s="406">
        <v>0</v>
      </c>
      <c r="Z51" s="406">
        <v>0</v>
      </c>
      <c r="AA51" s="406">
        <v>0</v>
      </c>
      <c r="AB51" s="406">
        <v>0</v>
      </c>
      <c r="AC51" s="406">
        <v>0</v>
      </c>
      <c r="AD51" s="406">
        <v>0</v>
      </c>
      <c r="AE51" s="406">
        <v>0</v>
      </c>
      <c r="AF51" s="406">
        <v>0</v>
      </c>
      <c r="AG51" s="406">
        <v>0</v>
      </c>
      <c r="AH51" s="406">
        <v>0</v>
      </c>
      <c r="AI51" s="406">
        <v>0</v>
      </c>
      <c r="AJ51" s="501">
        <v>0</v>
      </c>
    </row>
    <row r="52" spans="1:36" x14ac:dyDescent="0.2">
      <c r="A52" s="214"/>
      <c r="B52" s="1067"/>
      <c r="C52" s="837" t="s">
        <v>709</v>
      </c>
      <c r="D52" s="838" t="s">
        <v>301</v>
      </c>
      <c r="E52" s="739" t="s">
        <v>273</v>
      </c>
      <c r="F52" s="742" t="s">
        <v>268</v>
      </c>
      <c r="G52" s="742">
        <v>2</v>
      </c>
      <c r="H52" s="712">
        <f>'3. BL Demand'!H52</f>
        <v>59.495914794520544</v>
      </c>
      <c r="I52" s="825">
        <f>'3. BL Demand'!I52</f>
        <v>59.495914794520544</v>
      </c>
      <c r="J52" s="825">
        <f>'3. BL Demand'!J52</f>
        <v>59.495914794520544</v>
      </c>
      <c r="K52" s="825">
        <f>'3. BL Demand'!K52</f>
        <v>59.495914794520544</v>
      </c>
      <c r="L52" s="406">
        <v>59.495914794520544</v>
      </c>
      <c r="M52" s="406">
        <v>59.495914794520544</v>
      </c>
      <c r="N52" s="406">
        <v>59.495914794520544</v>
      </c>
      <c r="O52" s="406">
        <v>59.495914794520544</v>
      </c>
      <c r="P52" s="406">
        <v>59.495914794520544</v>
      </c>
      <c r="Q52" s="406">
        <v>59.495914794520544</v>
      </c>
      <c r="R52" s="406">
        <v>59.495914794520544</v>
      </c>
      <c r="S52" s="406">
        <v>59.495914794520544</v>
      </c>
      <c r="T52" s="406">
        <v>59.495914794520544</v>
      </c>
      <c r="U52" s="406">
        <v>59.495914794520544</v>
      </c>
      <c r="V52" s="406">
        <v>59.495914794520544</v>
      </c>
      <c r="W52" s="406">
        <v>59.495914794520544</v>
      </c>
      <c r="X52" s="406">
        <v>59.495914794520544</v>
      </c>
      <c r="Y52" s="406">
        <v>0</v>
      </c>
      <c r="Z52" s="406">
        <v>0</v>
      </c>
      <c r="AA52" s="406">
        <v>0</v>
      </c>
      <c r="AB52" s="406">
        <v>0</v>
      </c>
      <c r="AC52" s="406">
        <v>0</v>
      </c>
      <c r="AD52" s="406">
        <v>0</v>
      </c>
      <c r="AE52" s="406">
        <v>0</v>
      </c>
      <c r="AF52" s="406">
        <v>0</v>
      </c>
      <c r="AG52" s="406">
        <v>0</v>
      </c>
      <c r="AH52" s="406">
        <v>0</v>
      </c>
      <c r="AI52" s="406">
        <v>0</v>
      </c>
      <c r="AJ52" s="501">
        <v>0</v>
      </c>
    </row>
    <row r="53" spans="1:36" ht="15.75" thickBot="1" x14ac:dyDescent="0.25">
      <c r="A53" s="214"/>
      <c r="B53" s="1068"/>
      <c r="C53" s="747" t="s">
        <v>710</v>
      </c>
      <c r="D53" s="956" t="s">
        <v>303</v>
      </c>
      <c r="E53" s="748" t="s">
        <v>711</v>
      </c>
      <c r="F53" s="957" t="s">
        <v>268</v>
      </c>
      <c r="G53" s="957">
        <v>2</v>
      </c>
      <c r="H53" s="720">
        <f>H40+H41+H42+H43+H50+H51+H52</f>
        <v>2307.7581573972607</v>
      </c>
      <c r="I53" s="824">
        <f t="shared" ref="I53:AJ53" si="10">I40+I41+I42+I43+I50+I51+I52</f>
        <v>2330.5044502076757</v>
      </c>
      <c r="J53" s="824">
        <f t="shared" si="10"/>
        <v>2357.6684505173839</v>
      </c>
      <c r="K53" s="824">
        <f t="shared" si="10"/>
        <v>2382.6404878810449</v>
      </c>
      <c r="L53" s="749">
        <f t="shared" si="10"/>
        <v>2406.1434344808486</v>
      </c>
      <c r="M53" s="749">
        <f t="shared" si="10"/>
        <v>2429.4915673398759</v>
      </c>
      <c r="N53" s="749">
        <f t="shared" si="10"/>
        <v>2450.9666394102815</v>
      </c>
      <c r="O53" s="749">
        <f t="shared" si="10"/>
        <v>2470.958575989775</v>
      </c>
      <c r="P53" s="749">
        <f t="shared" si="10"/>
        <v>2490.7331228982334</v>
      </c>
      <c r="Q53" s="749">
        <f t="shared" si="10"/>
        <v>2508.872120259331</v>
      </c>
      <c r="R53" s="749">
        <f t="shared" si="10"/>
        <v>2526.7479045062441</v>
      </c>
      <c r="S53" s="749">
        <f t="shared" si="10"/>
        <v>2543.8495544146031</v>
      </c>
      <c r="T53" s="749">
        <f t="shared" si="10"/>
        <v>2561.0304363521113</v>
      </c>
      <c r="U53" s="749">
        <f t="shared" si="10"/>
        <v>2576.7482798688138</v>
      </c>
      <c r="V53" s="749">
        <f t="shared" si="10"/>
        <v>2593.2275468102639</v>
      </c>
      <c r="W53" s="749">
        <f t="shared" si="10"/>
        <v>2611.5434345714484</v>
      </c>
      <c r="X53" s="749">
        <f t="shared" si="10"/>
        <v>2629.8593402214706</v>
      </c>
      <c r="Y53" s="749">
        <f t="shared" si="10"/>
        <v>2648.1752636816732</v>
      </c>
      <c r="Z53" s="749">
        <f t="shared" si="10"/>
        <v>2667.0171482819819</v>
      </c>
      <c r="AA53" s="749">
        <f t="shared" si="10"/>
        <v>2685.8514545316552</v>
      </c>
      <c r="AB53" s="749">
        <f t="shared" si="10"/>
        <v>2704.6840621432007</v>
      </c>
      <c r="AC53" s="749">
        <f t="shared" si="10"/>
        <v>2723.5094361253791</v>
      </c>
      <c r="AD53" s="749">
        <f t="shared" si="10"/>
        <v>2742.3277419091269</v>
      </c>
      <c r="AE53" s="749">
        <f t="shared" si="10"/>
        <v>2761.1391399271265</v>
      </c>
      <c r="AF53" s="749">
        <f t="shared" si="10"/>
        <v>2779.9437858011061</v>
      </c>
      <c r="AG53" s="749">
        <f t="shared" si="10"/>
        <v>2798.7418305207925</v>
      </c>
      <c r="AH53" s="749">
        <f t="shared" si="10"/>
        <v>2817.5334206149269</v>
      </c>
      <c r="AI53" s="749">
        <f t="shared" si="10"/>
        <v>2836.3186983147657</v>
      </c>
      <c r="AJ53" s="750">
        <f t="shared" si="10"/>
        <v>2855.0978017104358</v>
      </c>
    </row>
    <row r="54" spans="1:36" ht="15.75" customHeight="1" x14ac:dyDescent="0.2">
      <c r="A54" s="214"/>
      <c r="B54" s="1064" t="s">
        <v>305</v>
      </c>
      <c r="C54" s="835" t="s">
        <v>712</v>
      </c>
      <c r="D54" s="997" t="s">
        <v>307</v>
      </c>
      <c r="E54" s="952" t="s">
        <v>299</v>
      </c>
      <c r="F54" s="740" t="s">
        <v>268</v>
      </c>
      <c r="G54" s="740">
        <v>2</v>
      </c>
      <c r="H54" s="741">
        <f>'3. BL Demand'!H54</f>
        <v>93.772999999999996</v>
      </c>
      <c r="I54" s="828">
        <f>'3. BL Demand'!I54</f>
        <v>93.772999999999996</v>
      </c>
      <c r="J54" s="828">
        <f>'3. BL Demand'!J54</f>
        <v>93.772999999999996</v>
      </c>
      <c r="K54" s="828">
        <f>'3. BL Demand'!K54</f>
        <v>93.772999999999996</v>
      </c>
      <c r="L54" s="499">
        <v>93.772999999999996</v>
      </c>
      <c r="M54" s="499">
        <v>93.772999999999996</v>
      </c>
      <c r="N54" s="499">
        <v>93.772999999999996</v>
      </c>
      <c r="O54" s="499">
        <v>93.772999999999996</v>
      </c>
      <c r="P54" s="499">
        <v>93.772999999999996</v>
      </c>
      <c r="Q54" s="499">
        <v>93.772999999999996</v>
      </c>
      <c r="R54" s="499">
        <v>93.772999999999996</v>
      </c>
      <c r="S54" s="499">
        <v>93.772999999999996</v>
      </c>
      <c r="T54" s="499">
        <v>93.772999999999996</v>
      </c>
      <c r="U54" s="499">
        <v>93.772999999999996</v>
      </c>
      <c r="V54" s="499">
        <v>93.772999999999996</v>
      </c>
      <c r="W54" s="499">
        <v>93.772999999999996</v>
      </c>
      <c r="X54" s="499">
        <v>93.772999999999996</v>
      </c>
      <c r="Y54" s="499">
        <v>93.772999999999996</v>
      </c>
      <c r="Z54" s="499">
        <v>93.772999999999996</v>
      </c>
      <c r="AA54" s="499">
        <v>93.772999999999996</v>
      </c>
      <c r="AB54" s="499">
        <v>93.772999999999996</v>
      </c>
      <c r="AC54" s="499">
        <v>93.772999999999996</v>
      </c>
      <c r="AD54" s="499">
        <v>93.772999999999996</v>
      </c>
      <c r="AE54" s="499">
        <v>93.772999999999996</v>
      </c>
      <c r="AF54" s="499">
        <v>93.772999999999996</v>
      </c>
      <c r="AG54" s="499">
        <v>93.772999999999996</v>
      </c>
      <c r="AH54" s="499">
        <v>93.772999999999996</v>
      </c>
      <c r="AI54" s="499">
        <v>93.772999999999996</v>
      </c>
      <c r="AJ54" s="500">
        <v>93.772999999999996</v>
      </c>
    </row>
    <row r="55" spans="1:36" x14ac:dyDescent="0.2">
      <c r="A55" s="214"/>
      <c r="B55" s="1067"/>
      <c r="C55" s="837" t="s">
        <v>713</v>
      </c>
      <c r="D55" s="998" t="s">
        <v>309</v>
      </c>
      <c r="E55" s="739" t="s">
        <v>299</v>
      </c>
      <c r="F55" s="742" t="s">
        <v>268</v>
      </c>
      <c r="G55" s="742">
        <v>2</v>
      </c>
      <c r="H55" s="712">
        <f>'3. BL Demand'!H55</f>
        <v>0</v>
      </c>
      <c r="I55" s="825">
        <f>'3. BL Demand'!I55</f>
        <v>0</v>
      </c>
      <c r="J55" s="825">
        <f>'3. BL Demand'!J55</f>
        <v>0</v>
      </c>
      <c r="K55" s="825">
        <f>'3. BL Demand'!K55</f>
        <v>0</v>
      </c>
      <c r="L55" s="406">
        <v>0</v>
      </c>
      <c r="M55" s="406">
        <v>0</v>
      </c>
      <c r="N55" s="406">
        <v>0</v>
      </c>
      <c r="O55" s="406">
        <v>0</v>
      </c>
      <c r="P55" s="406">
        <v>0</v>
      </c>
      <c r="Q55" s="406">
        <v>0</v>
      </c>
      <c r="R55" s="406">
        <v>0</v>
      </c>
      <c r="S55" s="406">
        <v>0</v>
      </c>
      <c r="T55" s="406">
        <v>0</v>
      </c>
      <c r="U55" s="406">
        <v>0</v>
      </c>
      <c r="V55" s="406">
        <v>0</v>
      </c>
      <c r="W55" s="406">
        <v>0</v>
      </c>
      <c r="X55" s="406">
        <v>0</v>
      </c>
      <c r="Y55" s="406">
        <v>0</v>
      </c>
      <c r="Z55" s="406">
        <v>0</v>
      </c>
      <c r="AA55" s="406">
        <v>0</v>
      </c>
      <c r="AB55" s="406">
        <v>0</v>
      </c>
      <c r="AC55" s="406">
        <v>0</v>
      </c>
      <c r="AD55" s="406">
        <v>0</v>
      </c>
      <c r="AE55" s="406">
        <v>0</v>
      </c>
      <c r="AF55" s="406">
        <v>0</v>
      </c>
      <c r="AG55" s="406">
        <v>0</v>
      </c>
      <c r="AH55" s="406">
        <v>0</v>
      </c>
      <c r="AI55" s="406">
        <v>0</v>
      </c>
      <c r="AJ55" s="501">
        <v>0</v>
      </c>
    </row>
    <row r="56" spans="1:36" x14ac:dyDescent="0.2">
      <c r="A56" s="186"/>
      <c r="B56" s="1067"/>
      <c r="C56" s="837" t="s">
        <v>714</v>
      </c>
      <c r="D56" s="998" t="s">
        <v>311</v>
      </c>
      <c r="E56" s="739" t="s">
        <v>299</v>
      </c>
      <c r="F56" s="742" t="s">
        <v>268</v>
      </c>
      <c r="G56" s="742">
        <v>2</v>
      </c>
      <c r="H56" s="712">
        <f>'3. BL Demand'!H56</f>
        <v>1980.7944354289048</v>
      </c>
      <c r="I56" s="825">
        <f>'3. BL Demand'!I56</f>
        <v>2071.7618288865369</v>
      </c>
      <c r="J56" s="825">
        <f>'3. BL Demand'!J56</f>
        <v>2167.5093144276934</v>
      </c>
      <c r="K56" s="825">
        <f>'3. BL Demand'!K56</f>
        <v>2259.267508176431</v>
      </c>
      <c r="L56" s="406">
        <v>2346.5899874635516</v>
      </c>
      <c r="M56" s="406">
        <v>2432.7062371411976</v>
      </c>
      <c r="N56" s="406">
        <v>2515.419083128038</v>
      </c>
      <c r="O56" s="406">
        <v>2595.2462867999679</v>
      </c>
      <c r="P56" s="406">
        <v>2700.9801308533092</v>
      </c>
      <c r="Q56" s="406">
        <v>3019.3922217953796</v>
      </c>
      <c r="R56" s="406">
        <v>3338.9870365835895</v>
      </c>
      <c r="S56" s="406">
        <v>3658.6099666740342</v>
      </c>
      <c r="T56" s="406">
        <v>3978.8057152195379</v>
      </c>
      <c r="U56" s="406">
        <v>4298.1040857905728</v>
      </c>
      <c r="V56" s="406">
        <v>4754.2846758372289</v>
      </c>
      <c r="W56" s="406">
        <v>5102.6669767255889</v>
      </c>
      <c r="X56" s="406">
        <v>5343.4237549582258</v>
      </c>
      <c r="Y56" s="406">
        <v>5521.248352979901</v>
      </c>
      <c r="Z56" s="406">
        <v>5548.3711374198938</v>
      </c>
      <c r="AA56" s="406">
        <v>5574.9971222907761</v>
      </c>
      <c r="AB56" s="406">
        <v>5601.9082765581979</v>
      </c>
      <c r="AC56" s="406">
        <v>5628.6166374186196</v>
      </c>
      <c r="AD56" s="406">
        <v>5654.7224872530915</v>
      </c>
      <c r="AE56" s="406">
        <v>5681.774370309593</v>
      </c>
      <c r="AF56" s="406">
        <v>5708.8984925124787</v>
      </c>
      <c r="AG56" s="406">
        <v>5736.0950799595403</v>
      </c>
      <c r="AH56" s="406">
        <v>5763.3688901873029</v>
      </c>
      <c r="AI56" s="406">
        <v>5790.7506728789695</v>
      </c>
      <c r="AJ56" s="501">
        <v>5818.4082700524723</v>
      </c>
    </row>
    <row r="57" spans="1:36" x14ac:dyDescent="0.2">
      <c r="A57" s="186"/>
      <c r="B57" s="1067"/>
      <c r="C57" s="837" t="s">
        <v>715</v>
      </c>
      <c r="D57" s="838" t="s">
        <v>313</v>
      </c>
      <c r="E57" s="739" t="s">
        <v>299</v>
      </c>
      <c r="F57" s="742" t="s">
        <v>268</v>
      </c>
      <c r="G57" s="742">
        <v>2</v>
      </c>
      <c r="H57" s="712">
        <f>'3. BL Demand'!H57</f>
        <v>3000.514003152552</v>
      </c>
      <c r="I57" s="825">
        <f>'3. BL Demand'!I57</f>
        <v>2944.7162112776386</v>
      </c>
      <c r="J57" s="825">
        <f>'3. BL Demand'!J57</f>
        <v>2882.4558844038502</v>
      </c>
      <c r="K57" s="825">
        <f>'3. BL Demand'!K57</f>
        <v>2823.7715845085422</v>
      </c>
      <c r="L57" s="406">
        <v>2769.0770438808081</v>
      </c>
      <c r="M57" s="406">
        <v>2716.1721101242256</v>
      </c>
      <c r="N57" s="406">
        <v>2666.8103761825078</v>
      </c>
      <c r="O57" s="406">
        <v>2620.1304642750888</v>
      </c>
      <c r="P57" s="406">
        <v>2547.2864964398132</v>
      </c>
      <c r="Q57" s="406">
        <v>2261.3007943034922</v>
      </c>
      <c r="R57" s="406">
        <v>1974.2460969287292</v>
      </c>
      <c r="S57" s="406">
        <v>1686.3592516347248</v>
      </c>
      <c r="T57" s="406">
        <v>1397.3381141207431</v>
      </c>
      <c r="U57" s="406">
        <v>1108.3108188533447</v>
      </c>
      <c r="V57" s="406">
        <v>682.4228778770289</v>
      </c>
      <c r="W57" s="406">
        <v>362.71292312939119</v>
      </c>
      <c r="X57" s="406">
        <v>150.24517513373127</v>
      </c>
      <c r="Y57" s="406">
        <v>0</v>
      </c>
      <c r="Z57" s="406">
        <v>0</v>
      </c>
      <c r="AA57" s="406">
        <v>0</v>
      </c>
      <c r="AB57" s="406">
        <v>0</v>
      </c>
      <c r="AC57" s="406">
        <v>0</v>
      </c>
      <c r="AD57" s="406">
        <v>0</v>
      </c>
      <c r="AE57" s="406">
        <v>0</v>
      </c>
      <c r="AF57" s="406">
        <v>0</v>
      </c>
      <c r="AG57" s="406">
        <v>0</v>
      </c>
      <c r="AH57" s="406">
        <v>0</v>
      </c>
      <c r="AI57" s="406">
        <v>0</v>
      </c>
      <c r="AJ57" s="501">
        <v>0</v>
      </c>
    </row>
    <row r="58" spans="1:36" ht="15.75" thickBot="1" x14ac:dyDescent="0.25">
      <c r="A58" s="186"/>
      <c r="B58" s="1068"/>
      <c r="C58" s="745" t="s">
        <v>716</v>
      </c>
      <c r="D58" s="758" t="s">
        <v>315</v>
      </c>
      <c r="E58" s="746" t="s">
        <v>717</v>
      </c>
      <c r="F58" s="760" t="s">
        <v>268</v>
      </c>
      <c r="G58" s="760">
        <v>2</v>
      </c>
      <c r="H58" s="735">
        <f t="shared" ref="H58:AJ58" si="11">H56+H57+H54+H55</f>
        <v>5075.0814385814565</v>
      </c>
      <c r="I58" s="827">
        <f t="shared" si="11"/>
        <v>5110.2510401641757</v>
      </c>
      <c r="J58" s="827">
        <f t="shared" si="11"/>
        <v>5143.7381988315437</v>
      </c>
      <c r="K58" s="827">
        <f t="shared" si="11"/>
        <v>5176.8120926849733</v>
      </c>
      <c r="L58" s="502">
        <f t="shared" si="11"/>
        <v>5209.4400313443593</v>
      </c>
      <c r="M58" s="502">
        <f t="shared" si="11"/>
        <v>5242.6513472654233</v>
      </c>
      <c r="N58" s="502">
        <f t="shared" si="11"/>
        <v>5276.0024593105454</v>
      </c>
      <c r="O58" s="502">
        <f t="shared" si="11"/>
        <v>5309.1497510750569</v>
      </c>
      <c r="P58" s="502">
        <f t="shared" si="11"/>
        <v>5342.0396272931221</v>
      </c>
      <c r="Q58" s="502">
        <f t="shared" si="11"/>
        <v>5374.4660160988724</v>
      </c>
      <c r="R58" s="502">
        <f t="shared" si="11"/>
        <v>5407.0061335123191</v>
      </c>
      <c r="S58" s="502">
        <f t="shared" si="11"/>
        <v>5438.7422183087592</v>
      </c>
      <c r="T58" s="502">
        <f t="shared" si="11"/>
        <v>5469.9168293402809</v>
      </c>
      <c r="U58" s="502">
        <f t="shared" si="11"/>
        <v>5500.187904643918</v>
      </c>
      <c r="V58" s="502">
        <f t="shared" si="11"/>
        <v>5530.4805537142574</v>
      </c>
      <c r="W58" s="502">
        <f t="shared" si="11"/>
        <v>5559.1528998549802</v>
      </c>
      <c r="X58" s="502">
        <f t="shared" si="11"/>
        <v>5587.4419300919571</v>
      </c>
      <c r="Y58" s="502">
        <f t="shared" si="11"/>
        <v>5615.0213529799012</v>
      </c>
      <c r="Z58" s="502">
        <f t="shared" si="11"/>
        <v>5642.1441374198939</v>
      </c>
      <c r="AA58" s="502">
        <f t="shared" si="11"/>
        <v>5668.7701222907763</v>
      </c>
      <c r="AB58" s="502">
        <f t="shared" si="11"/>
        <v>5695.6812765581981</v>
      </c>
      <c r="AC58" s="502">
        <f t="shared" si="11"/>
        <v>5722.3896374186197</v>
      </c>
      <c r="AD58" s="502">
        <f t="shared" si="11"/>
        <v>5748.4954872530916</v>
      </c>
      <c r="AE58" s="502">
        <f t="shared" si="11"/>
        <v>5775.5473703095931</v>
      </c>
      <c r="AF58" s="502">
        <f t="shared" si="11"/>
        <v>5802.6714925124788</v>
      </c>
      <c r="AG58" s="502">
        <f t="shared" si="11"/>
        <v>5829.8680799595404</v>
      </c>
      <c r="AH58" s="502">
        <f t="shared" si="11"/>
        <v>5857.141890187303</v>
      </c>
      <c r="AI58" s="502">
        <f t="shared" si="11"/>
        <v>5884.5236728789696</v>
      </c>
      <c r="AJ58" s="498">
        <f t="shared" si="11"/>
        <v>5912.1812700524724</v>
      </c>
    </row>
    <row r="59" spans="1:36" ht="25.5" customHeight="1" x14ac:dyDescent="0.2">
      <c r="A59" s="186"/>
      <c r="B59" s="1064" t="s">
        <v>317</v>
      </c>
      <c r="C59" s="958" t="s">
        <v>718</v>
      </c>
      <c r="D59" s="999" t="s">
        <v>319</v>
      </c>
      <c r="E59" s="936" t="s">
        <v>719</v>
      </c>
      <c r="F59" s="753" t="s">
        <v>321</v>
      </c>
      <c r="G59" s="754">
        <v>1</v>
      </c>
      <c r="H59" s="937">
        <f>H56/H43</f>
        <v>2.2192344828474058</v>
      </c>
      <c r="I59" s="938">
        <f t="shared" ref="I59:AJ59" si="12">I56/I43</f>
        <v>2.2124993581863857</v>
      </c>
      <c r="J59" s="938">
        <f t="shared" si="12"/>
        <v>2.2014100461907198</v>
      </c>
      <c r="K59" s="938">
        <f t="shared" si="12"/>
        <v>2.192222366028024</v>
      </c>
      <c r="L59" s="939">
        <f t="shared" si="12"/>
        <v>2.1844367604137189</v>
      </c>
      <c r="M59" s="939">
        <f t="shared" si="12"/>
        <v>2.1772565999411131</v>
      </c>
      <c r="N59" s="939">
        <f t="shared" si="12"/>
        <v>2.1719064982809013</v>
      </c>
      <c r="O59" s="939">
        <f t="shared" si="12"/>
        <v>2.1678786109904404</v>
      </c>
      <c r="P59" s="939">
        <f t="shared" si="12"/>
        <v>2.1672682295109547</v>
      </c>
      <c r="Q59" s="939">
        <f t="shared" si="12"/>
        <v>2.1907308658240439</v>
      </c>
      <c r="R59" s="939">
        <f t="shared" si="12"/>
        <v>2.2114265762495542</v>
      </c>
      <c r="S59" s="939">
        <f t="shared" si="12"/>
        <v>2.2300218948914288</v>
      </c>
      <c r="T59" s="939">
        <f t="shared" si="12"/>
        <v>2.2462325763419346</v>
      </c>
      <c r="U59" s="939">
        <f t="shared" si="12"/>
        <v>2.2616067239705733</v>
      </c>
      <c r="V59" s="939">
        <f t="shared" si="12"/>
        <v>2.281598011192993</v>
      </c>
      <c r="W59" s="939">
        <f t="shared" si="12"/>
        <v>2.29126495914513</v>
      </c>
      <c r="X59" s="939">
        <f t="shared" si="12"/>
        <v>2.2948338229681808</v>
      </c>
      <c r="Y59" s="939">
        <f t="shared" si="12"/>
        <v>2.2950377582056043</v>
      </c>
      <c r="Z59" s="939">
        <f t="shared" si="12"/>
        <v>2.2886993518967365</v>
      </c>
      <c r="AA59" s="939">
        <f t="shared" si="12"/>
        <v>2.282260741579746</v>
      </c>
      <c r="AB59" s="939">
        <f t="shared" si="12"/>
        <v>2.2760364026690203</v>
      </c>
      <c r="AC59" s="939">
        <f t="shared" si="12"/>
        <v>2.2698298135319299</v>
      </c>
      <c r="AD59" s="939">
        <f t="shared" si="12"/>
        <v>2.2634803763703006</v>
      </c>
      <c r="AE59" s="939">
        <f t="shared" si="12"/>
        <v>2.2576063433245119</v>
      </c>
      <c r="AF59" s="939">
        <f t="shared" si="12"/>
        <v>2.2518524656258698</v>
      </c>
      <c r="AG59" s="939">
        <f t="shared" si="12"/>
        <v>2.2462160451901281</v>
      </c>
      <c r="AH59" s="939">
        <f t="shared" si="12"/>
        <v>2.2406962302235089</v>
      </c>
      <c r="AI59" s="939">
        <f t="shared" si="12"/>
        <v>2.2353022332321082</v>
      </c>
      <c r="AJ59" s="503">
        <f t="shared" si="12"/>
        <v>2.2300955576869437</v>
      </c>
    </row>
    <row r="60" spans="1:36" ht="15.75" thickBot="1" x14ac:dyDescent="0.25">
      <c r="A60" s="186"/>
      <c r="B60" s="1059"/>
      <c r="C60" s="745" t="s">
        <v>720</v>
      </c>
      <c r="D60" s="758" t="s">
        <v>323</v>
      </c>
      <c r="E60" s="746" t="s">
        <v>324</v>
      </c>
      <c r="F60" s="759" t="s">
        <v>321</v>
      </c>
      <c r="G60" s="760">
        <v>1</v>
      </c>
      <c r="H60" s="761">
        <f>H57/H51</f>
        <v>2.5463858457696058</v>
      </c>
      <c r="I60" s="830">
        <f t="shared" ref="I60:X60" si="13">I57/I51</f>
        <v>2.5452891910965203</v>
      </c>
      <c r="J60" s="830">
        <f t="shared" si="13"/>
        <v>2.5383719984611295</v>
      </c>
      <c r="K60" s="830">
        <f t="shared" si="13"/>
        <v>2.5343172444789035</v>
      </c>
      <c r="L60" s="504">
        <f>L57/L51</f>
        <v>2.5317494277365329</v>
      </c>
      <c r="M60" s="504">
        <f t="shared" si="13"/>
        <v>2.5298132395652217</v>
      </c>
      <c r="N60" s="504">
        <f t="shared" si="13"/>
        <v>2.5302374010785758</v>
      </c>
      <c r="O60" s="504">
        <f t="shared" si="13"/>
        <v>2.5323459585886043</v>
      </c>
      <c r="P60" s="504">
        <f t="shared" si="13"/>
        <v>2.534644827129926</v>
      </c>
      <c r="Q60" s="504">
        <f t="shared" si="13"/>
        <v>2.5385046291551192</v>
      </c>
      <c r="R60" s="504">
        <f t="shared" si="13"/>
        <v>2.5417523563368669</v>
      </c>
      <c r="S60" s="504">
        <f t="shared" si="13"/>
        <v>2.5444394076898815</v>
      </c>
      <c r="T60" s="504">
        <f t="shared" si="13"/>
        <v>2.545673214498068</v>
      </c>
      <c r="U60" s="504">
        <f t="shared" si="13"/>
        <v>2.5469300005356104</v>
      </c>
      <c r="V60" s="504">
        <f t="shared" si="13"/>
        <v>2.5461730881874005</v>
      </c>
      <c r="W60" s="504">
        <f t="shared" si="13"/>
        <v>2.5408999044265408</v>
      </c>
      <c r="X60" s="504">
        <f t="shared" si="13"/>
        <v>2.5341589759190848</v>
      </c>
      <c r="Y60" s="504" t="s">
        <v>634</v>
      </c>
      <c r="Z60" s="504" t="s">
        <v>634</v>
      </c>
      <c r="AA60" s="504" t="s">
        <v>634</v>
      </c>
      <c r="AB60" s="504" t="s">
        <v>634</v>
      </c>
      <c r="AC60" s="504" t="s">
        <v>634</v>
      </c>
      <c r="AD60" s="504" t="s">
        <v>634</v>
      </c>
      <c r="AE60" s="504" t="s">
        <v>634</v>
      </c>
      <c r="AF60" s="504" t="s">
        <v>634</v>
      </c>
      <c r="AG60" s="504" t="s">
        <v>634</v>
      </c>
      <c r="AH60" s="504" t="s">
        <v>634</v>
      </c>
      <c r="AI60" s="504" t="s">
        <v>634</v>
      </c>
      <c r="AJ60" s="505" t="s">
        <v>634</v>
      </c>
    </row>
    <row r="61" spans="1:36" ht="15" customHeight="1" x14ac:dyDescent="0.2">
      <c r="A61" s="186"/>
      <c r="B61" s="1064" t="s">
        <v>325</v>
      </c>
      <c r="C61" s="743" t="s">
        <v>721</v>
      </c>
      <c r="D61" s="744" t="s">
        <v>327</v>
      </c>
      <c r="E61" s="762" t="s">
        <v>722</v>
      </c>
      <c r="F61" s="763" t="s">
        <v>204</v>
      </c>
      <c r="G61" s="763">
        <v>0</v>
      </c>
      <c r="H61" s="764">
        <f>H43/(H43+H51)</f>
        <v>0.43099986744078395</v>
      </c>
      <c r="I61" s="831">
        <f t="shared" ref="I61:AJ61" si="14">I43/(I43+I51)</f>
        <v>0.44732329739179061</v>
      </c>
      <c r="J61" s="831">
        <f t="shared" si="14"/>
        <v>0.46440056399206875</v>
      </c>
      <c r="K61" s="831">
        <f t="shared" si="14"/>
        <v>0.48050380911566426</v>
      </c>
      <c r="L61" s="506">
        <f t="shared" si="14"/>
        <v>0.49550053523293269</v>
      </c>
      <c r="M61" s="506">
        <f t="shared" si="14"/>
        <v>0.5099638249213152</v>
      </c>
      <c r="N61" s="506">
        <f t="shared" si="14"/>
        <v>0.52354858061490051</v>
      </c>
      <c r="O61" s="506">
        <f t="shared" si="14"/>
        <v>0.53639908164671013</v>
      </c>
      <c r="P61" s="506">
        <f t="shared" si="14"/>
        <v>0.55358642707005901</v>
      </c>
      <c r="Q61" s="506">
        <f t="shared" si="14"/>
        <v>0.60741407676154968</v>
      </c>
      <c r="R61" s="506">
        <f t="shared" si="14"/>
        <v>0.66031467031411006</v>
      </c>
      <c r="S61" s="506">
        <f t="shared" si="14"/>
        <v>0.71226504161138215</v>
      </c>
      <c r="T61" s="506">
        <f t="shared" si="14"/>
        <v>0.7634256780828601</v>
      </c>
      <c r="U61" s="506">
        <f t="shared" si="14"/>
        <v>0.81368736986224222</v>
      </c>
      <c r="V61" s="506">
        <f t="shared" si="14"/>
        <v>0.88603523622043001</v>
      </c>
      <c r="W61" s="506">
        <f t="shared" si="14"/>
        <v>0.93976188314265785</v>
      </c>
      <c r="X61" s="506">
        <f t="shared" si="14"/>
        <v>0.9751698931625471</v>
      </c>
      <c r="Y61" s="506">
        <f t="shared" si="14"/>
        <v>1</v>
      </c>
      <c r="Z61" s="506">
        <f t="shared" si="14"/>
        <v>1</v>
      </c>
      <c r="AA61" s="506">
        <f t="shared" si="14"/>
        <v>1</v>
      </c>
      <c r="AB61" s="506">
        <f t="shared" si="14"/>
        <v>1</v>
      </c>
      <c r="AC61" s="506">
        <f t="shared" si="14"/>
        <v>1</v>
      </c>
      <c r="AD61" s="506">
        <f t="shared" si="14"/>
        <v>1</v>
      </c>
      <c r="AE61" s="506">
        <f t="shared" si="14"/>
        <v>1</v>
      </c>
      <c r="AF61" s="506">
        <f t="shared" si="14"/>
        <v>1</v>
      </c>
      <c r="AG61" s="506">
        <f t="shared" si="14"/>
        <v>1</v>
      </c>
      <c r="AH61" s="506">
        <f t="shared" si="14"/>
        <v>1</v>
      </c>
      <c r="AI61" s="506">
        <f t="shared" si="14"/>
        <v>1</v>
      </c>
      <c r="AJ61" s="765">
        <f t="shared" si="14"/>
        <v>1</v>
      </c>
    </row>
    <row r="62" spans="1:36" ht="15.75" thickBot="1" x14ac:dyDescent="0.25">
      <c r="A62" s="186"/>
      <c r="B62" s="1059"/>
      <c r="C62" s="745" t="s">
        <v>723</v>
      </c>
      <c r="D62" s="758" t="s">
        <v>330</v>
      </c>
      <c r="E62" s="746" t="s">
        <v>724</v>
      </c>
      <c r="F62" s="760" t="s">
        <v>204</v>
      </c>
      <c r="G62" s="759">
        <v>0</v>
      </c>
      <c r="H62" s="767">
        <f>H43/(H43+H50+H52+H51)</f>
        <v>0.41072059671537781</v>
      </c>
      <c r="I62" s="832">
        <f t="shared" ref="I62:AJ62" si="15">I43/(I43+I50+I52+I51)</f>
        <v>0.42649088669090002</v>
      </c>
      <c r="J62" s="832">
        <f t="shared" si="15"/>
        <v>0.44303399959746792</v>
      </c>
      <c r="K62" s="832">
        <f t="shared" si="15"/>
        <v>0.45863880760085796</v>
      </c>
      <c r="L62" s="507">
        <f t="shared" si="15"/>
        <v>0.47318328340418719</v>
      </c>
      <c r="M62" s="507">
        <f t="shared" si="15"/>
        <v>0.48722571067738257</v>
      </c>
      <c r="N62" s="507">
        <f t="shared" si="15"/>
        <v>0.50041804694432046</v>
      </c>
      <c r="O62" s="507">
        <f t="shared" si="15"/>
        <v>0.51290045807672857</v>
      </c>
      <c r="P62" s="507">
        <f t="shared" si="15"/>
        <v>0.52953524057455315</v>
      </c>
      <c r="Q62" s="507">
        <f t="shared" si="15"/>
        <v>0.58122249704934104</v>
      </c>
      <c r="R62" s="507">
        <f t="shared" si="15"/>
        <v>0.63205117246149811</v>
      </c>
      <c r="S62" s="507">
        <f t="shared" si="15"/>
        <v>0.68199047852305372</v>
      </c>
      <c r="T62" s="507">
        <f t="shared" si="15"/>
        <v>0.73120228840839951</v>
      </c>
      <c r="U62" s="507">
        <f t="shared" si="15"/>
        <v>0.77955929303882143</v>
      </c>
      <c r="V62" s="507">
        <f t="shared" si="15"/>
        <v>0.84911728827206068</v>
      </c>
      <c r="W62" s="507">
        <f t="shared" si="15"/>
        <v>0.90089025488418795</v>
      </c>
      <c r="X62" s="507">
        <f t="shared" si="15"/>
        <v>0.93512505588464601</v>
      </c>
      <c r="Y62" s="507">
        <f t="shared" si="15"/>
        <v>0.95923004293160052</v>
      </c>
      <c r="Z62" s="507">
        <f t="shared" si="15"/>
        <v>0.95952879060614005</v>
      </c>
      <c r="AA62" s="507">
        <f t="shared" si="15"/>
        <v>0.95982307198232852</v>
      </c>
      <c r="AB62" s="507">
        <f t="shared" si="15"/>
        <v>0.96011307788841216</v>
      </c>
      <c r="AC62" s="507">
        <f t="shared" si="15"/>
        <v>0.96039881593212773</v>
      </c>
      <c r="AD62" s="507">
        <f t="shared" si="15"/>
        <v>0.96068038207512652</v>
      </c>
      <c r="AE62" s="507">
        <f t="shared" si="15"/>
        <v>0.96095786935467853</v>
      </c>
      <c r="AF62" s="507">
        <f t="shared" si="15"/>
        <v>0.96123136799658326</v>
      </c>
      <c r="AG62" s="507">
        <f t="shared" si="15"/>
        <v>0.96150096552279585</v>
      </c>
      <c r="AH62" s="507">
        <f t="shared" si="15"/>
        <v>0.96176674685405794</v>
      </c>
      <c r="AI62" s="507">
        <f t="shared" si="15"/>
        <v>0.96202879440780797</v>
      </c>
      <c r="AJ62" s="508">
        <f t="shared" si="15"/>
        <v>0.96228718819162284</v>
      </c>
    </row>
    <row r="63" spans="1:36" x14ac:dyDescent="0.2">
      <c r="A63" s="297"/>
      <c r="B63" s="298"/>
      <c r="C63" s="169"/>
      <c r="D63" s="169"/>
      <c r="E63" s="299"/>
      <c r="F63" s="169"/>
      <c r="G63" s="169"/>
      <c r="H63" s="169"/>
      <c r="I63" s="169"/>
      <c r="J63" s="169"/>
      <c r="K63" s="169"/>
      <c r="L63" s="169"/>
      <c r="M63" s="169"/>
      <c r="N63" s="169"/>
      <c r="O63" s="169"/>
      <c r="P63" s="169"/>
      <c r="Q63" s="169"/>
      <c r="R63" s="169"/>
      <c r="S63" s="169"/>
      <c r="T63" s="169"/>
      <c r="U63" s="169"/>
      <c r="V63" s="169"/>
      <c r="W63" s="169"/>
      <c r="X63" s="169"/>
      <c r="Y63" s="169"/>
      <c r="Z63" s="169"/>
      <c r="AA63" s="169"/>
      <c r="AB63" s="169"/>
      <c r="AC63" s="169"/>
      <c r="AD63" s="169"/>
      <c r="AE63" s="169"/>
      <c r="AF63" s="169"/>
      <c r="AG63" s="169"/>
      <c r="AH63" s="169"/>
      <c r="AI63" s="169"/>
      <c r="AJ63" s="169"/>
    </row>
    <row r="64" spans="1:36" x14ac:dyDescent="0.2">
      <c r="A64" s="216"/>
      <c r="B64" s="216"/>
      <c r="C64" s="216"/>
      <c r="D64" s="158" t="str">
        <f>'TITLE PAGE'!B9</f>
        <v>Company:</v>
      </c>
      <c r="E64" s="159" t="str">
        <f>'TITLE PAGE'!D9</f>
        <v>Severn Trent Water</v>
      </c>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row>
    <row r="65" spans="1:36" x14ac:dyDescent="0.2">
      <c r="A65" s="216"/>
      <c r="B65" s="216"/>
      <c r="C65" s="216"/>
      <c r="D65" s="160" t="str">
        <f>'TITLE PAGE'!B10</f>
        <v>Resource Zone Name:</v>
      </c>
      <c r="E65" s="161" t="str">
        <f>'TITLE PAGE'!D10</f>
        <v>Strategic Grid</v>
      </c>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row>
    <row r="66" spans="1:36" ht="18" x14ac:dyDescent="0.25">
      <c r="A66" s="216"/>
      <c r="B66" s="216"/>
      <c r="C66" s="216"/>
      <c r="D66" s="160" t="str">
        <f>'TITLE PAGE'!B11</f>
        <v>Resource Zone Number:</v>
      </c>
      <c r="E66" s="164">
        <f>'TITLE PAGE'!D11</f>
        <v>13</v>
      </c>
      <c r="F66" s="216"/>
      <c r="G66" s="216"/>
      <c r="H66" s="216"/>
      <c r="I66" s="221"/>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row>
    <row r="67" spans="1:36" ht="18" x14ac:dyDescent="0.25">
      <c r="A67" s="216"/>
      <c r="B67" s="216"/>
      <c r="C67" s="216"/>
      <c r="D67" s="160" t="str">
        <f>'TITLE PAGE'!B12</f>
        <v xml:space="preserve">Planning Scenario Name:                                                                     </v>
      </c>
      <c r="E67" s="161" t="str">
        <f>'TITLE PAGE'!D12</f>
        <v>Dry Year Annual Average</v>
      </c>
      <c r="F67" s="216"/>
      <c r="G67" s="216"/>
      <c r="H67" s="216"/>
      <c r="I67" s="221"/>
      <c r="J67" s="216"/>
      <c r="K67" s="216"/>
      <c r="L67" s="216"/>
      <c r="M67" s="216"/>
      <c r="N67" s="216"/>
      <c r="O67" s="216"/>
      <c r="P67" s="216"/>
      <c r="Q67" s="216"/>
      <c r="R67" s="216"/>
      <c r="S67" s="216"/>
      <c r="T67" s="216"/>
      <c r="U67" s="216"/>
      <c r="V67" s="216"/>
      <c r="W67" s="216"/>
      <c r="X67" s="216"/>
      <c r="Y67" s="216"/>
      <c r="Z67" s="216"/>
      <c r="AA67" s="216"/>
      <c r="AB67" s="216"/>
      <c r="AC67" s="216"/>
      <c r="AD67" s="216"/>
      <c r="AE67" s="216"/>
      <c r="AF67" s="216"/>
      <c r="AG67" s="216"/>
      <c r="AH67" s="216"/>
      <c r="AI67" s="216"/>
      <c r="AJ67" s="216"/>
    </row>
    <row r="68" spans="1:36" ht="18" x14ac:dyDescent="0.25">
      <c r="A68" s="216"/>
      <c r="B68" s="216"/>
      <c r="C68" s="216"/>
      <c r="D68" s="165" t="str">
        <f>'TITLE PAGE'!B13</f>
        <v xml:space="preserve">Chosen Level of Service:  </v>
      </c>
      <c r="E68" s="166" t="str">
        <f>'TITLE PAGE'!D13</f>
        <v>No more than 3 in 100 Temporary Use Bans</v>
      </c>
      <c r="F68" s="216"/>
      <c r="G68" s="216"/>
      <c r="H68" s="216"/>
      <c r="I68" s="221"/>
      <c r="J68" s="216"/>
      <c r="K68" s="216"/>
      <c r="L68" s="216"/>
      <c r="M68" s="216"/>
      <c r="N68" s="216"/>
      <c r="O68" s="216"/>
      <c r="P68" s="216"/>
      <c r="Q68" s="216"/>
      <c r="R68" s="216"/>
      <c r="S68" s="216"/>
      <c r="T68" s="216"/>
      <c r="U68" s="216"/>
      <c r="V68" s="216"/>
      <c r="W68" s="216"/>
      <c r="X68" s="216"/>
      <c r="Y68" s="216"/>
      <c r="Z68" s="216"/>
      <c r="AA68" s="216"/>
      <c r="AB68" s="216"/>
      <c r="AC68" s="216"/>
      <c r="AD68" s="216"/>
      <c r="AE68" s="216"/>
      <c r="AF68" s="216"/>
      <c r="AG68" s="216"/>
      <c r="AH68" s="216"/>
      <c r="AI68" s="216"/>
      <c r="AJ68" s="216"/>
    </row>
    <row r="69" spans="1:36" x14ac:dyDescent="0.2">
      <c r="A69" s="216"/>
      <c r="B69" s="216"/>
      <c r="C69" s="216"/>
      <c r="D69" s="216"/>
      <c r="E69" s="300"/>
      <c r="F69" s="216"/>
      <c r="G69" s="216"/>
      <c r="H69" s="216"/>
      <c r="I69" s="216"/>
      <c r="J69" s="216"/>
      <c r="K69" s="216"/>
      <c r="L69" s="216"/>
      <c r="M69" s="216"/>
      <c r="N69" s="216"/>
      <c r="O69" s="216"/>
      <c r="P69" s="216"/>
      <c r="Q69" s="216"/>
      <c r="R69" s="216"/>
      <c r="S69" s="216"/>
      <c r="T69" s="216"/>
      <c r="U69" s="216"/>
      <c r="V69" s="216"/>
      <c r="W69" s="216"/>
      <c r="X69" s="216"/>
      <c r="Y69" s="216"/>
      <c r="Z69" s="216"/>
      <c r="AA69" s="216"/>
      <c r="AB69" s="216"/>
      <c r="AC69" s="216"/>
      <c r="AD69" s="216"/>
      <c r="AE69" s="216"/>
      <c r="AF69" s="216"/>
      <c r="AG69" s="216"/>
      <c r="AH69" s="216"/>
      <c r="AI69" s="216"/>
      <c r="AJ69" s="216"/>
    </row>
  </sheetData>
  <sheetProtection algorithmName="SHA-512" hashValue="zw80VnpVyBShMh7/0iu94uKoQ1Wb5rnRxcI3PoaRVVlCHjUDCKRNWQSMjPqDeHVIC9rkzbFCkYszxWa3gTn3MQ==" saltValue="PBfOvQSai0wfkVTVsgGtnA==" spinCount="100000" sheet="1" objects="1" scenarios="1" selectLockedCells="1" selectUnlockedCells="1"/>
  <mergeCells count="7">
    <mergeCell ref="B61:B62"/>
    <mergeCell ref="B3:B12"/>
    <mergeCell ref="B13:B31"/>
    <mergeCell ref="B32:B39"/>
    <mergeCell ref="B40:B53"/>
    <mergeCell ref="B54:B58"/>
    <mergeCell ref="B59:B60"/>
  </mergeCells>
  <conditionalFormatting sqref="H60:T60 V60:AJ60">
    <cfRule type="cellIs" dxfId="8" priority="4" stopIfTrue="1" operator="equal">
      <formula>""</formula>
    </cfRule>
  </conditionalFormatting>
  <conditionalFormatting sqref="D60">
    <cfRule type="cellIs" dxfId="7" priority="3" stopIfTrue="1" operator="notEqual">
      <formula>"Unmeasured Household - Occupancy Rate"</formula>
    </cfRule>
  </conditionalFormatting>
  <conditionalFormatting sqref="F60">
    <cfRule type="cellIs" dxfId="6" priority="2" stopIfTrue="1" operator="notEqual">
      <formula>"h/prop"</formula>
    </cfRule>
  </conditionalFormatting>
  <conditionalFormatting sqref="E60">
    <cfRule type="cellIs" dxfId="5" priority="1" stopIfTrue="1" operator="notEqual">
      <formula>"52BL/46BL"</formula>
    </cfRule>
  </conditionalFormatting>
  <pageMargins left="0.7" right="0.7" top="0.75" bottom="0.75" header="0.3" footer="0.3"/>
  <pageSetup paperSize="9" orientation="portrait" verticalDpi="30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M19"/>
  <sheetViews>
    <sheetView zoomScale="80" zoomScaleNormal="80" workbookViewId="0">
      <selection activeCell="G40" sqref="G40"/>
    </sheetView>
  </sheetViews>
  <sheetFormatPr defaultColWidth="8.88671875" defaultRowHeight="15" x14ac:dyDescent="0.2"/>
  <cols>
    <col min="1" max="1" width="2.109375" customWidth="1"/>
    <col min="2" max="2" width="7.88671875" customWidth="1"/>
    <col min="3" max="3" width="5.6640625" customWidth="1"/>
    <col min="4" max="4" width="39.77734375" customWidth="1"/>
    <col min="5" max="5" width="32.77734375" customWidth="1"/>
    <col min="6" max="6" width="6.109375" customWidth="1"/>
    <col min="7" max="7" width="10.88671875" customWidth="1"/>
    <col min="8" max="8" width="15.44140625" customWidth="1"/>
    <col min="9" max="9" width="12.21875" customWidth="1"/>
    <col min="10" max="10" width="12.6640625" customWidth="1"/>
    <col min="11" max="11" width="12" customWidth="1"/>
    <col min="12" max="36" width="11.44140625" customWidth="1"/>
    <col min="38" max="38" width="10.33203125" style="710" bestFit="1" customWidth="1"/>
    <col min="39" max="40" width="8.88671875" style="710"/>
    <col min="41" max="41" width="11.88671875" style="710" customWidth="1"/>
    <col min="42" max="65" width="8.88671875" style="710"/>
    <col min="236" max="236" width="2.109375" customWidth="1"/>
    <col min="237" max="237" width="7.88671875" customWidth="1"/>
    <col min="238" max="238" width="5.6640625" customWidth="1"/>
    <col min="239" max="239" width="39.77734375" customWidth="1"/>
    <col min="240" max="240" width="32.77734375" customWidth="1"/>
    <col min="241" max="241" width="6.109375" customWidth="1"/>
    <col min="242" max="242" width="7.88671875" bestFit="1" customWidth="1"/>
    <col min="243" max="243" width="15.44140625" customWidth="1"/>
    <col min="244" max="244" width="12.21875" customWidth="1"/>
    <col min="245" max="245" width="12.6640625" customWidth="1"/>
    <col min="246" max="246" width="12" customWidth="1"/>
    <col min="247" max="271" width="11.44140625" customWidth="1"/>
    <col min="492" max="492" width="2.109375" customWidth="1"/>
    <col min="493" max="493" width="7.88671875" customWidth="1"/>
    <col min="494" max="494" width="5.6640625" customWidth="1"/>
    <col min="495" max="495" width="39.77734375" customWidth="1"/>
    <col min="496" max="496" width="32.77734375" customWidth="1"/>
    <col min="497" max="497" width="6.109375" customWidth="1"/>
    <col min="498" max="498" width="7.88671875" bestFit="1" customWidth="1"/>
    <col min="499" max="499" width="15.44140625" customWidth="1"/>
    <col min="500" max="500" width="12.21875" customWidth="1"/>
    <col min="501" max="501" width="12.6640625" customWidth="1"/>
    <col min="502" max="502" width="12" customWidth="1"/>
    <col min="503" max="527" width="11.44140625" customWidth="1"/>
    <col min="748" max="748" width="2.109375" customWidth="1"/>
    <col min="749" max="749" width="7.88671875" customWidth="1"/>
    <col min="750" max="750" width="5.6640625" customWidth="1"/>
    <col min="751" max="751" width="39.77734375" customWidth="1"/>
    <col min="752" max="752" width="32.77734375" customWidth="1"/>
    <col min="753" max="753" width="6.109375" customWidth="1"/>
    <col min="754" max="754" width="7.88671875" bestFit="1" customWidth="1"/>
    <col min="755" max="755" width="15.44140625" customWidth="1"/>
    <col min="756" max="756" width="12.21875" customWidth="1"/>
    <col min="757" max="757" width="12.6640625" customWidth="1"/>
    <col min="758" max="758" width="12" customWidth="1"/>
    <col min="759" max="783" width="11.44140625" customWidth="1"/>
    <col min="1004" max="1004" width="2.109375" customWidth="1"/>
    <col min="1005" max="1005" width="7.88671875" customWidth="1"/>
    <col min="1006" max="1006" width="5.6640625" customWidth="1"/>
    <col min="1007" max="1007" width="39.77734375" customWidth="1"/>
    <col min="1008" max="1008" width="32.77734375" customWidth="1"/>
    <col min="1009" max="1009" width="6.109375" customWidth="1"/>
    <col min="1010" max="1010" width="7.88671875" bestFit="1" customWidth="1"/>
    <col min="1011" max="1011" width="15.44140625" customWidth="1"/>
    <col min="1012" max="1012" width="12.21875" customWidth="1"/>
    <col min="1013" max="1013" width="12.6640625" customWidth="1"/>
    <col min="1014" max="1014" width="12" customWidth="1"/>
    <col min="1015" max="1039" width="11.44140625" customWidth="1"/>
    <col min="1260" max="1260" width="2.109375" customWidth="1"/>
    <col min="1261" max="1261" width="7.88671875" customWidth="1"/>
    <col min="1262" max="1262" width="5.6640625" customWidth="1"/>
    <col min="1263" max="1263" width="39.77734375" customWidth="1"/>
    <col min="1264" max="1264" width="32.77734375" customWidth="1"/>
    <col min="1265" max="1265" width="6.109375" customWidth="1"/>
    <col min="1266" max="1266" width="7.88671875" bestFit="1" customWidth="1"/>
    <col min="1267" max="1267" width="15.44140625" customWidth="1"/>
    <col min="1268" max="1268" width="12.21875" customWidth="1"/>
    <col min="1269" max="1269" width="12.6640625" customWidth="1"/>
    <col min="1270" max="1270" width="12" customWidth="1"/>
    <col min="1271" max="1295" width="11.44140625" customWidth="1"/>
    <col min="1516" max="1516" width="2.109375" customWidth="1"/>
    <col min="1517" max="1517" width="7.88671875" customWidth="1"/>
    <col min="1518" max="1518" width="5.6640625" customWidth="1"/>
    <col min="1519" max="1519" width="39.77734375" customWidth="1"/>
    <col min="1520" max="1520" width="32.77734375" customWidth="1"/>
    <col min="1521" max="1521" width="6.109375" customWidth="1"/>
    <col min="1522" max="1522" width="7.88671875" bestFit="1" customWidth="1"/>
    <col min="1523" max="1523" width="15.44140625" customWidth="1"/>
    <col min="1524" max="1524" width="12.21875" customWidth="1"/>
    <col min="1525" max="1525" width="12.6640625" customWidth="1"/>
    <col min="1526" max="1526" width="12" customWidth="1"/>
    <col min="1527" max="1551" width="11.44140625" customWidth="1"/>
    <col min="1772" max="1772" width="2.109375" customWidth="1"/>
    <col min="1773" max="1773" width="7.88671875" customWidth="1"/>
    <col min="1774" max="1774" width="5.6640625" customWidth="1"/>
    <col min="1775" max="1775" width="39.77734375" customWidth="1"/>
    <col min="1776" max="1776" width="32.77734375" customWidth="1"/>
    <col min="1777" max="1777" width="6.109375" customWidth="1"/>
    <col min="1778" max="1778" width="7.88671875" bestFit="1" customWidth="1"/>
    <col min="1779" max="1779" width="15.44140625" customWidth="1"/>
    <col min="1780" max="1780" width="12.21875" customWidth="1"/>
    <col min="1781" max="1781" width="12.6640625" customWidth="1"/>
    <col min="1782" max="1782" width="12" customWidth="1"/>
    <col min="1783" max="1807" width="11.44140625" customWidth="1"/>
    <col min="2028" max="2028" width="2.109375" customWidth="1"/>
    <col min="2029" max="2029" width="7.88671875" customWidth="1"/>
    <col min="2030" max="2030" width="5.6640625" customWidth="1"/>
    <col min="2031" max="2031" width="39.77734375" customWidth="1"/>
    <col min="2032" max="2032" width="32.77734375" customWidth="1"/>
    <col min="2033" max="2033" width="6.109375" customWidth="1"/>
    <col min="2034" max="2034" width="7.88671875" bestFit="1" customWidth="1"/>
    <col min="2035" max="2035" width="15.44140625" customWidth="1"/>
    <col min="2036" max="2036" width="12.21875" customWidth="1"/>
    <col min="2037" max="2037" width="12.6640625" customWidth="1"/>
    <col min="2038" max="2038" width="12" customWidth="1"/>
    <col min="2039" max="2063" width="11.44140625" customWidth="1"/>
    <col min="2284" max="2284" width="2.109375" customWidth="1"/>
    <col min="2285" max="2285" width="7.88671875" customWidth="1"/>
    <col min="2286" max="2286" width="5.6640625" customWidth="1"/>
    <col min="2287" max="2287" width="39.77734375" customWidth="1"/>
    <col min="2288" max="2288" width="32.77734375" customWidth="1"/>
    <col min="2289" max="2289" width="6.109375" customWidth="1"/>
    <col min="2290" max="2290" width="7.88671875" bestFit="1" customWidth="1"/>
    <col min="2291" max="2291" width="15.44140625" customWidth="1"/>
    <col min="2292" max="2292" width="12.21875" customWidth="1"/>
    <col min="2293" max="2293" width="12.6640625" customWidth="1"/>
    <col min="2294" max="2294" width="12" customWidth="1"/>
    <col min="2295" max="2319" width="11.44140625" customWidth="1"/>
    <col min="2540" max="2540" width="2.109375" customWidth="1"/>
    <col min="2541" max="2541" width="7.88671875" customWidth="1"/>
    <col min="2542" max="2542" width="5.6640625" customWidth="1"/>
    <col min="2543" max="2543" width="39.77734375" customWidth="1"/>
    <col min="2544" max="2544" width="32.77734375" customWidth="1"/>
    <col min="2545" max="2545" width="6.109375" customWidth="1"/>
    <col min="2546" max="2546" width="7.88671875" bestFit="1" customWidth="1"/>
    <col min="2547" max="2547" width="15.44140625" customWidth="1"/>
    <col min="2548" max="2548" width="12.21875" customWidth="1"/>
    <col min="2549" max="2549" width="12.6640625" customWidth="1"/>
    <col min="2550" max="2550" width="12" customWidth="1"/>
    <col min="2551" max="2575" width="11.44140625" customWidth="1"/>
    <col min="2796" max="2796" width="2.109375" customWidth="1"/>
    <col min="2797" max="2797" width="7.88671875" customWidth="1"/>
    <col min="2798" max="2798" width="5.6640625" customWidth="1"/>
    <col min="2799" max="2799" width="39.77734375" customWidth="1"/>
    <col min="2800" max="2800" width="32.77734375" customWidth="1"/>
    <col min="2801" max="2801" width="6.109375" customWidth="1"/>
    <col min="2802" max="2802" width="7.88671875" bestFit="1" customWidth="1"/>
    <col min="2803" max="2803" width="15.44140625" customWidth="1"/>
    <col min="2804" max="2804" width="12.21875" customWidth="1"/>
    <col min="2805" max="2805" width="12.6640625" customWidth="1"/>
    <col min="2806" max="2806" width="12" customWidth="1"/>
    <col min="2807" max="2831" width="11.44140625" customWidth="1"/>
    <col min="3052" max="3052" width="2.109375" customWidth="1"/>
    <col min="3053" max="3053" width="7.88671875" customWidth="1"/>
    <col min="3054" max="3054" width="5.6640625" customWidth="1"/>
    <col min="3055" max="3055" width="39.77734375" customWidth="1"/>
    <col min="3056" max="3056" width="32.77734375" customWidth="1"/>
    <col min="3057" max="3057" width="6.109375" customWidth="1"/>
    <col min="3058" max="3058" width="7.88671875" bestFit="1" customWidth="1"/>
    <col min="3059" max="3059" width="15.44140625" customWidth="1"/>
    <col min="3060" max="3060" width="12.21875" customWidth="1"/>
    <col min="3061" max="3061" width="12.6640625" customWidth="1"/>
    <col min="3062" max="3062" width="12" customWidth="1"/>
    <col min="3063" max="3087" width="11.44140625" customWidth="1"/>
    <col min="3308" max="3308" width="2.109375" customWidth="1"/>
    <col min="3309" max="3309" width="7.88671875" customWidth="1"/>
    <col min="3310" max="3310" width="5.6640625" customWidth="1"/>
    <col min="3311" max="3311" width="39.77734375" customWidth="1"/>
    <col min="3312" max="3312" width="32.77734375" customWidth="1"/>
    <col min="3313" max="3313" width="6.109375" customWidth="1"/>
    <col min="3314" max="3314" width="7.88671875" bestFit="1" customWidth="1"/>
    <col min="3315" max="3315" width="15.44140625" customWidth="1"/>
    <col min="3316" max="3316" width="12.21875" customWidth="1"/>
    <col min="3317" max="3317" width="12.6640625" customWidth="1"/>
    <col min="3318" max="3318" width="12" customWidth="1"/>
    <col min="3319" max="3343" width="11.44140625" customWidth="1"/>
    <col min="3564" max="3564" width="2.109375" customWidth="1"/>
    <col min="3565" max="3565" width="7.88671875" customWidth="1"/>
    <col min="3566" max="3566" width="5.6640625" customWidth="1"/>
    <col min="3567" max="3567" width="39.77734375" customWidth="1"/>
    <col min="3568" max="3568" width="32.77734375" customWidth="1"/>
    <col min="3569" max="3569" width="6.109375" customWidth="1"/>
    <col min="3570" max="3570" width="7.88671875" bestFit="1" customWidth="1"/>
    <col min="3571" max="3571" width="15.44140625" customWidth="1"/>
    <col min="3572" max="3572" width="12.21875" customWidth="1"/>
    <col min="3573" max="3573" width="12.6640625" customWidth="1"/>
    <col min="3574" max="3574" width="12" customWidth="1"/>
    <col min="3575" max="3599" width="11.44140625" customWidth="1"/>
    <col min="3820" max="3820" width="2.109375" customWidth="1"/>
    <col min="3821" max="3821" width="7.88671875" customWidth="1"/>
    <col min="3822" max="3822" width="5.6640625" customWidth="1"/>
    <col min="3823" max="3823" width="39.77734375" customWidth="1"/>
    <col min="3824" max="3824" width="32.77734375" customWidth="1"/>
    <col min="3825" max="3825" width="6.109375" customWidth="1"/>
    <col min="3826" max="3826" width="7.88671875" bestFit="1" customWidth="1"/>
    <col min="3827" max="3827" width="15.44140625" customWidth="1"/>
    <col min="3828" max="3828" width="12.21875" customWidth="1"/>
    <col min="3829" max="3829" width="12.6640625" customWidth="1"/>
    <col min="3830" max="3830" width="12" customWidth="1"/>
    <col min="3831" max="3855" width="11.44140625" customWidth="1"/>
    <col min="4076" max="4076" width="2.109375" customWidth="1"/>
    <col min="4077" max="4077" width="7.88671875" customWidth="1"/>
    <col min="4078" max="4078" width="5.6640625" customWidth="1"/>
    <col min="4079" max="4079" width="39.77734375" customWidth="1"/>
    <col min="4080" max="4080" width="32.77734375" customWidth="1"/>
    <col min="4081" max="4081" width="6.109375" customWidth="1"/>
    <col min="4082" max="4082" width="7.88671875" bestFit="1" customWidth="1"/>
    <col min="4083" max="4083" width="15.44140625" customWidth="1"/>
    <col min="4084" max="4084" width="12.21875" customWidth="1"/>
    <col min="4085" max="4085" width="12.6640625" customWidth="1"/>
    <col min="4086" max="4086" width="12" customWidth="1"/>
    <col min="4087" max="4111" width="11.44140625" customWidth="1"/>
    <col min="4332" max="4332" width="2.109375" customWidth="1"/>
    <col min="4333" max="4333" width="7.88671875" customWidth="1"/>
    <col min="4334" max="4334" width="5.6640625" customWidth="1"/>
    <col min="4335" max="4335" width="39.77734375" customWidth="1"/>
    <col min="4336" max="4336" width="32.77734375" customWidth="1"/>
    <col min="4337" max="4337" width="6.109375" customWidth="1"/>
    <col min="4338" max="4338" width="7.88671875" bestFit="1" customWidth="1"/>
    <col min="4339" max="4339" width="15.44140625" customWidth="1"/>
    <col min="4340" max="4340" width="12.21875" customWidth="1"/>
    <col min="4341" max="4341" width="12.6640625" customWidth="1"/>
    <col min="4342" max="4342" width="12" customWidth="1"/>
    <col min="4343" max="4367" width="11.44140625" customWidth="1"/>
    <col min="4588" max="4588" width="2.109375" customWidth="1"/>
    <col min="4589" max="4589" width="7.88671875" customWidth="1"/>
    <col min="4590" max="4590" width="5.6640625" customWidth="1"/>
    <col min="4591" max="4591" width="39.77734375" customWidth="1"/>
    <col min="4592" max="4592" width="32.77734375" customWidth="1"/>
    <col min="4593" max="4593" width="6.109375" customWidth="1"/>
    <col min="4594" max="4594" width="7.88671875" bestFit="1" customWidth="1"/>
    <col min="4595" max="4595" width="15.44140625" customWidth="1"/>
    <col min="4596" max="4596" width="12.21875" customWidth="1"/>
    <col min="4597" max="4597" width="12.6640625" customWidth="1"/>
    <col min="4598" max="4598" width="12" customWidth="1"/>
    <col min="4599" max="4623" width="11.44140625" customWidth="1"/>
    <col min="4844" max="4844" width="2.109375" customWidth="1"/>
    <col min="4845" max="4845" width="7.88671875" customWidth="1"/>
    <col min="4846" max="4846" width="5.6640625" customWidth="1"/>
    <col min="4847" max="4847" width="39.77734375" customWidth="1"/>
    <col min="4848" max="4848" width="32.77734375" customWidth="1"/>
    <col min="4849" max="4849" width="6.109375" customWidth="1"/>
    <col min="4850" max="4850" width="7.88671875" bestFit="1" customWidth="1"/>
    <col min="4851" max="4851" width="15.44140625" customWidth="1"/>
    <col min="4852" max="4852" width="12.21875" customWidth="1"/>
    <col min="4853" max="4853" width="12.6640625" customWidth="1"/>
    <col min="4854" max="4854" width="12" customWidth="1"/>
    <col min="4855" max="4879" width="11.44140625" customWidth="1"/>
    <col min="5100" max="5100" width="2.109375" customWidth="1"/>
    <col min="5101" max="5101" width="7.88671875" customWidth="1"/>
    <col min="5102" max="5102" width="5.6640625" customWidth="1"/>
    <col min="5103" max="5103" width="39.77734375" customWidth="1"/>
    <col min="5104" max="5104" width="32.77734375" customWidth="1"/>
    <col min="5105" max="5105" width="6.109375" customWidth="1"/>
    <col min="5106" max="5106" width="7.88671875" bestFit="1" customWidth="1"/>
    <col min="5107" max="5107" width="15.44140625" customWidth="1"/>
    <col min="5108" max="5108" width="12.21875" customWidth="1"/>
    <col min="5109" max="5109" width="12.6640625" customWidth="1"/>
    <col min="5110" max="5110" width="12" customWidth="1"/>
    <col min="5111" max="5135" width="11.44140625" customWidth="1"/>
    <col min="5356" max="5356" width="2.109375" customWidth="1"/>
    <col min="5357" max="5357" width="7.88671875" customWidth="1"/>
    <col min="5358" max="5358" width="5.6640625" customWidth="1"/>
    <col min="5359" max="5359" width="39.77734375" customWidth="1"/>
    <col min="5360" max="5360" width="32.77734375" customWidth="1"/>
    <col min="5361" max="5361" width="6.109375" customWidth="1"/>
    <col min="5362" max="5362" width="7.88671875" bestFit="1" customWidth="1"/>
    <col min="5363" max="5363" width="15.44140625" customWidth="1"/>
    <col min="5364" max="5364" width="12.21875" customWidth="1"/>
    <col min="5365" max="5365" width="12.6640625" customWidth="1"/>
    <col min="5366" max="5366" width="12" customWidth="1"/>
    <col min="5367" max="5391" width="11.44140625" customWidth="1"/>
    <col min="5612" max="5612" width="2.109375" customWidth="1"/>
    <col min="5613" max="5613" width="7.88671875" customWidth="1"/>
    <col min="5614" max="5614" width="5.6640625" customWidth="1"/>
    <col min="5615" max="5615" width="39.77734375" customWidth="1"/>
    <col min="5616" max="5616" width="32.77734375" customWidth="1"/>
    <col min="5617" max="5617" width="6.109375" customWidth="1"/>
    <col min="5618" max="5618" width="7.88671875" bestFit="1" customWidth="1"/>
    <col min="5619" max="5619" width="15.44140625" customWidth="1"/>
    <col min="5620" max="5620" width="12.21875" customWidth="1"/>
    <col min="5621" max="5621" width="12.6640625" customWidth="1"/>
    <col min="5622" max="5622" width="12" customWidth="1"/>
    <col min="5623" max="5647" width="11.44140625" customWidth="1"/>
    <col min="5868" max="5868" width="2.109375" customWidth="1"/>
    <col min="5869" max="5869" width="7.88671875" customWidth="1"/>
    <col min="5870" max="5870" width="5.6640625" customWidth="1"/>
    <col min="5871" max="5871" width="39.77734375" customWidth="1"/>
    <col min="5872" max="5872" width="32.77734375" customWidth="1"/>
    <col min="5873" max="5873" width="6.109375" customWidth="1"/>
    <col min="5874" max="5874" width="7.88671875" bestFit="1" customWidth="1"/>
    <col min="5875" max="5875" width="15.44140625" customWidth="1"/>
    <col min="5876" max="5876" width="12.21875" customWidth="1"/>
    <col min="5877" max="5877" width="12.6640625" customWidth="1"/>
    <col min="5878" max="5878" width="12" customWidth="1"/>
    <col min="5879" max="5903" width="11.44140625" customWidth="1"/>
    <col min="6124" max="6124" width="2.109375" customWidth="1"/>
    <col min="6125" max="6125" width="7.88671875" customWidth="1"/>
    <col min="6126" max="6126" width="5.6640625" customWidth="1"/>
    <col min="6127" max="6127" width="39.77734375" customWidth="1"/>
    <col min="6128" max="6128" width="32.77734375" customWidth="1"/>
    <col min="6129" max="6129" width="6.109375" customWidth="1"/>
    <col min="6130" max="6130" width="7.88671875" bestFit="1" customWidth="1"/>
    <col min="6131" max="6131" width="15.44140625" customWidth="1"/>
    <col min="6132" max="6132" width="12.21875" customWidth="1"/>
    <col min="6133" max="6133" width="12.6640625" customWidth="1"/>
    <col min="6134" max="6134" width="12" customWidth="1"/>
    <col min="6135" max="6159" width="11.44140625" customWidth="1"/>
    <col min="6380" max="6380" width="2.109375" customWidth="1"/>
    <col min="6381" max="6381" width="7.88671875" customWidth="1"/>
    <col min="6382" max="6382" width="5.6640625" customWidth="1"/>
    <col min="6383" max="6383" width="39.77734375" customWidth="1"/>
    <col min="6384" max="6384" width="32.77734375" customWidth="1"/>
    <col min="6385" max="6385" width="6.109375" customWidth="1"/>
    <col min="6386" max="6386" width="7.88671875" bestFit="1" customWidth="1"/>
    <col min="6387" max="6387" width="15.44140625" customWidth="1"/>
    <col min="6388" max="6388" width="12.21875" customWidth="1"/>
    <col min="6389" max="6389" width="12.6640625" customWidth="1"/>
    <col min="6390" max="6390" width="12" customWidth="1"/>
    <col min="6391" max="6415" width="11.44140625" customWidth="1"/>
    <col min="6636" max="6636" width="2.109375" customWidth="1"/>
    <col min="6637" max="6637" width="7.88671875" customWidth="1"/>
    <col min="6638" max="6638" width="5.6640625" customWidth="1"/>
    <col min="6639" max="6639" width="39.77734375" customWidth="1"/>
    <col min="6640" max="6640" width="32.77734375" customWidth="1"/>
    <col min="6641" max="6641" width="6.109375" customWidth="1"/>
    <col min="6642" max="6642" width="7.88671875" bestFit="1" customWidth="1"/>
    <col min="6643" max="6643" width="15.44140625" customWidth="1"/>
    <col min="6644" max="6644" width="12.21875" customWidth="1"/>
    <col min="6645" max="6645" width="12.6640625" customWidth="1"/>
    <col min="6646" max="6646" width="12" customWidth="1"/>
    <col min="6647" max="6671" width="11.44140625" customWidth="1"/>
    <col min="6892" max="6892" width="2.109375" customWidth="1"/>
    <col min="6893" max="6893" width="7.88671875" customWidth="1"/>
    <col min="6894" max="6894" width="5.6640625" customWidth="1"/>
    <col min="6895" max="6895" width="39.77734375" customWidth="1"/>
    <col min="6896" max="6896" width="32.77734375" customWidth="1"/>
    <col min="6897" max="6897" width="6.109375" customWidth="1"/>
    <col min="6898" max="6898" width="7.88671875" bestFit="1" customWidth="1"/>
    <col min="6899" max="6899" width="15.44140625" customWidth="1"/>
    <col min="6900" max="6900" width="12.21875" customWidth="1"/>
    <col min="6901" max="6901" width="12.6640625" customWidth="1"/>
    <col min="6902" max="6902" width="12" customWidth="1"/>
    <col min="6903" max="6927" width="11.44140625" customWidth="1"/>
    <col min="7148" max="7148" width="2.109375" customWidth="1"/>
    <col min="7149" max="7149" width="7.88671875" customWidth="1"/>
    <col min="7150" max="7150" width="5.6640625" customWidth="1"/>
    <col min="7151" max="7151" width="39.77734375" customWidth="1"/>
    <col min="7152" max="7152" width="32.77734375" customWidth="1"/>
    <col min="7153" max="7153" width="6.109375" customWidth="1"/>
    <col min="7154" max="7154" width="7.88671875" bestFit="1" customWidth="1"/>
    <col min="7155" max="7155" width="15.44140625" customWidth="1"/>
    <col min="7156" max="7156" width="12.21875" customWidth="1"/>
    <col min="7157" max="7157" width="12.6640625" customWidth="1"/>
    <col min="7158" max="7158" width="12" customWidth="1"/>
    <col min="7159" max="7183" width="11.44140625" customWidth="1"/>
    <col min="7404" max="7404" width="2.109375" customWidth="1"/>
    <col min="7405" max="7405" width="7.88671875" customWidth="1"/>
    <col min="7406" max="7406" width="5.6640625" customWidth="1"/>
    <col min="7407" max="7407" width="39.77734375" customWidth="1"/>
    <col min="7408" max="7408" width="32.77734375" customWidth="1"/>
    <col min="7409" max="7409" width="6.109375" customWidth="1"/>
    <col min="7410" max="7410" width="7.88671875" bestFit="1" customWidth="1"/>
    <col min="7411" max="7411" width="15.44140625" customWidth="1"/>
    <col min="7412" max="7412" width="12.21875" customWidth="1"/>
    <col min="7413" max="7413" width="12.6640625" customWidth="1"/>
    <col min="7414" max="7414" width="12" customWidth="1"/>
    <col min="7415" max="7439" width="11.44140625" customWidth="1"/>
    <col min="7660" max="7660" width="2.109375" customWidth="1"/>
    <col min="7661" max="7661" width="7.88671875" customWidth="1"/>
    <col min="7662" max="7662" width="5.6640625" customWidth="1"/>
    <col min="7663" max="7663" width="39.77734375" customWidth="1"/>
    <col min="7664" max="7664" width="32.77734375" customWidth="1"/>
    <col min="7665" max="7665" width="6.109375" customWidth="1"/>
    <col min="7666" max="7666" width="7.88671875" bestFit="1" customWidth="1"/>
    <col min="7667" max="7667" width="15.44140625" customWidth="1"/>
    <col min="7668" max="7668" width="12.21875" customWidth="1"/>
    <col min="7669" max="7669" width="12.6640625" customWidth="1"/>
    <col min="7670" max="7670" width="12" customWidth="1"/>
    <col min="7671" max="7695" width="11.44140625" customWidth="1"/>
    <col min="7916" max="7916" width="2.109375" customWidth="1"/>
    <col min="7917" max="7917" width="7.88671875" customWidth="1"/>
    <col min="7918" max="7918" width="5.6640625" customWidth="1"/>
    <col min="7919" max="7919" width="39.77734375" customWidth="1"/>
    <col min="7920" max="7920" width="32.77734375" customWidth="1"/>
    <col min="7921" max="7921" width="6.109375" customWidth="1"/>
    <col min="7922" max="7922" width="7.88671875" bestFit="1" customWidth="1"/>
    <col min="7923" max="7923" width="15.44140625" customWidth="1"/>
    <col min="7924" max="7924" width="12.21875" customWidth="1"/>
    <col min="7925" max="7925" width="12.6640625" customWidth="1"/>
    <col min="7926" max="7926" width="12" customWidth="1"/>
    <col min="7927" max="7951" width="11.44140625" customWidth="1"/>
    <col min="8172" max="8172" width="2.109375" customWidth="1"/>
    <col min="8173" max="8173" width="7.88671875" customWidth="1"/>
    <col min="8174" max="8174" width="5.6640625" customWidth="1"/>
    <col min="8175" max="8175" width="39.77734375" customWidth="1"/>
    <col min="8176" max="8176" width="32.77734375" customWidth="1"/>
    <col min="8177" max="8177" width="6.109375" customWidth="1"/>
    <col min="8178" max="8178" width="7.88671875" bestFit="1" customWidth="1"/>
    <col min="8179" max="8179" width="15.44140625" customWidth="1"/>
    <col min="8180" max="8180" width="12.21875" customWidth="1"/>
    <col min="8181" max="8181" width="12.6640625" customWidth="1"/>
    <col min="8182" max="8182" width="12" customWidth="1"/>
    <col min="8183" max="8207" width="11.44140625" customWidth="1"/>
    <col min="8428" max="8428" width="2.109375" customWidth="1"/>
    <col min="8429" max="8429" width="7.88671875" customWidth="1"/>
    <col min="8430" max="8430" width="5.6640625" customWidth="1"/>
    <col min="8431" max="8431" width="39.77734375" customWidth="1"/>
    <col min="8432" max="8432" width="32.77734375" customWidth="1"/>
    <col min="8433" max="8433" width="6.109375" customWidth="1"/>
    <col min="8434" max="8434" width="7.88671875" bestFit="1" customWidth="1"/>
    <col min="8435" max="8435" width="15.44140625" customWidth="1"/>
    <col min="8436" max="8436" width="12.21875" customWidth="1"/>
    <col min="8437" max="8437" width="12.6640625" customWidth="1"/>
    <col min="8438" max="8438" width="12" customWidth="1"/>
    <col min="8439" max="8463" width="11.44140625" customWidth="1"/>
    <col min="8684" max="8684" width="2.109375" customWidth="1"/>
    <col min="8685" max="8685" width="7.88671875" customWidth="1"/>
    <col min="8686" max="8686" width="5.6640625" customWidth="1"/>
    <col min="8687" max="8687" width="39.77734375" customWidth="1"/>
    <col min="8688" max="8688" width="32.77734375" customWidth="1"/>
    <col min="8689" max="8689" width="6.109375" customWidth="1"/>
    <col min="8690" max="8690" width="7.88671875" bestFit="1" customWidth="1"/>
    <col min="8691" max="8691" width="15.44140625" customWidth="1"/>
    <col min="8692" max="8692" width="12.21875" customWidth="1"/>
    <col min="8693" max="8693" width="12.6640625" customWidth="1"/>
    <col min="8694" max="8694" width="12" customWidth="1"/>
    <col min="8695" max="8719" width="11.44140625" customWidth="1"/>
    <col min="8940" max="8940" width="2.109375" customWidth="1"/>
    <col min="8941" max="8941" width="7.88671875" customWidth="1"/>
    <col min="8942" max="8942" width="5.6640625" customWidth="1"/>
    <col min="8943" max="8943" width="39.77734375" customWidth="1"/>
    <col min="8944" max="8944" width="32.77734375" customWidth="1"/>
    <col min="8945" max="8945" width="6.109375" customWidth="1"/>
    <col min="8946" max="8946" width="7.88671875" bestFit="1" customWidth="1"/>
    <col min="8947" max="8947" width="15.44140625" customWidth="1"/>
    <col min="8948" max="8948" width="12.21875" customWidth="1"/>
    <col min="8949" max="8949" width="12.6640625" customWidth="1"/>
    <col min="8950" max="8950" width="12" customWidth="1"/>
    <col min="8951" max="8975" width="11.44140625" customWidth="1"/>
    <col min="9196" max="9196" width="2.109375" customWidth="1"/>
    <col min="9197" max="9197" width="7.88671875" customWidth="1"/>
    <col min="9198" max="9198" width="5.6640625" customWidth="1"/>
    <col min="9199" max="9199" width="39.77734375" customWidth="1"/>
    <col min="9200" max="9200" width="32.77734375" customWidth="1"/>
    <col min="9201" max="9201" width="6.109375" customWidth="1"/>
    <col min="9202" max="9202" width="7.88671875" bestFit="1" customWidth="1"/>
    <col min="9203" max="9203" width="15.44140625" customWidth="1"/>
    <col min="9204" max="9204" width="12.21875" customWidth="1"/>
    <col min="9205" max="9205" width="12.6640625" customWidth="1"/>
    <col min="9206" max="9206" width="12" customWidth="1"/>
    <col min="9207" max="9231" width="11.44140625" customWidth="1"/>
    <col min="9452" max="9452" width="2.109375" customWidth="1"/>
    <col min="9453" max="9453" width="7.88671875" customWidth="1"/>
    <col min="9454" max="9454" width="5.6640625" customWidth="1"/>
    <col min="9455" max="9455" width="39.77734375" customWidth="1"/>
    <col min="9456" max="9456" width="32.77734375" customWidth="1"/>
    <col min="9457" max="9457" width="6.109375" customWidth="1"/>
    <col min="9458" max="9458" width="7.88671875" bestFit="1" customWidth="1"/>
    <col min="9459" max="9459" width="15.44140625" customWidth="1"/>
    <col min="9460" max="9460" width="12.21875" customWidth="1"/>
    <col min="9461" max="9461" width="12.6640625" customWidth="1"/>
    <col min="9462" max="9462" width="12" customWidth="1"/>
    <col min="9463" max="9487" width="11.44140625" customWidth="1"/>
    <col min="9708" max="9708" width="2.109375" customWidth="1"/>
    <col min="9709" max="9709" width="7.88671875" customWidth="1"/>
    <col min="9710" max="9710" width="5.6640625" customWidth="1"/>
    <col min="9711" max="9711" width="39.77734375" customWidth="1"/>
    <col min="9712" max="9712" width="32.77734375" customWidth="1"/>
    <col min="9713" max="9713" width="6.109375" customWidth="1"/>
    <col min="9714" max="9714" width="7.88671875" bestFit="1" customWidth="1"/>
    <col min="9715" max="9715" width="15.44140625" customWidth="1"/>
    <col min="9716" max="9716" width="12.21875" customWidth="1"/>
    <col min="9717" max="9717" width="12.6640625" customWidth="1"/>
    <col min="9718" max="9718" width="12" customWidth="1"/>
    <col min="9719" max="9743" width="11.44140625" customWidth="1"/>
    <col min="9964" max="9964" width="2.109375" customWidth="1"/>
    <col min="9965" max="9965" width="7.88671875" customWidth="1"/>
    <col min="9966" max="9966" width="5.6640625" customWidth="1"/>
    <col min="9967" max="9967" width="39.77734375" customWidth="1"/>
    <col min="9968" max="9968" width="32.77734375" customWidth="1"/>
    <col min="9969" max="9969" width="6.109375" customWidth="1"/>
    <col min="9970" max="9970" width="7.88671875" bestFit="1" customWidth="1"/>
    <col min="9971" max="9971" width="15.44140625" customWidth="1"/>
    <col min="9972" max="9972" width="12.21875" customWidth="1"/>
    <col min="9973" max="9973" width="12.6640625" customWidth="1"/>
    <col min="9974" max="9974" width="12" customWidth="1"/>
    <col min="9975" max="9999" width="11.44140625" customWidth="1"/>
    <col min="10220" max="10220" width="2.109375" customWidth="1"/>
    <col min="10221" max="10221" width="7.88671875" customWidth="1"/>
    <col min="10222" max="10222" width="5.6640625" customWidth="1"/>
    <col min="10223" max="10223" width="39.77734375" customWidth="1"/>
    <col min="10224" max="10224" width="32.77734375" customWidth="1"/>
    <col min="10225" max="10225" width="6.109375" customWidth="1"/>
    <col min="10226" max="10226" width="7.88671875" bestFit="1" customWidth="1"/>
    <col min="10227" max="10227" width="15.44140625" customWidth="1"/>
    <col min="10228" max="10228" width="12.21875" customWidth="1"/>
    <col min="10229" max="10229" width="12.6640625" customWidth="1"/>
    <col min="10230" max="10230" width="12" customWidth="1"/>
    <col min="10231" max="10255" width="11.44140625" customWidth="1"/>
    <col min="10476" max="10476" width="2.109375" customWidth="1"/>
    <col min="10477" max="10477" width="7.88671875" customWidth="1"/>
    <col min="10478" max="10478" width="5.6640625" customWidth="1"/>
    <col min="10479" max="10479" width="39.77734375" customWidth="1"/>
    <col min="10480" max="10480" width="32.77734375" customWidth="1"/>
    <col min="10481" max="10481" width="6.109375" customWidth="1"/>
    <col min="10482" max="10482" width="7.88671875" bestFit="1" customWidth="1"/>
    <col min="10483" max="10483" width="15.44140625" customWidth="1"/>
    <col min="10484" max="10484" width="12.21875" customWidth="1"/>
    <col min="10485" max="10485" width="12.6640625" customWidth="1"/>
    <col min="10486" max="10486" width="12" customWidth="1"/>
    <col min="10487" max="10511" width="11.44140625" customWidth="1"/>
    <col min="10732" max="10732" width="2.109375" customWidth="1"/>
    <col min="10733" max="10733" width="7.88671875" customWidth="1"/>
    <col min="10734" max="10734" width="5.6640625" customWidth="1"/>
    <col min="10735" max="10735" width="39.77734375" customWidth="1"/>
    <col min="10736" max="10736" width="32.77734375" customWidth="1"/>
    <col min="10737" max="10737" width="6.109375" customWidth="1"/>
    <col min="10738" max="10738" width="7.88671875" bestFit="1" customWidth="1"/>
    <col min="10739" max="10739" width="15.44140625" customWidth="1"/>
    <col min="10740" max="10740" width="12.21875" customWidth="1"/>
    <col min="10741" max="10741" width="12.6640625" customWidth="1"/>
    <col min="10742" max="10742" width="12" customWidth="1"/>
    <col min="10743" max="10767" width="11.44140625" customWidth="1"/>
    <col min="10988" max="10988" width="2.109375" customWidth="1"/>
    <col min="10989" max="10989" width="7.88671875" customWidth="1"/>
    <col min="10990" max="10990" width="5.6640625" customWidth="1"/>
    <col min="10991" max="10991" width="39.77734375" customWidth="1"/>
    <col min="10992" max="10992" width="32.77734375" customWidth="1"/>
    <col min="10993" max="10993" width="6.109375" customWidth="1"/>
    <col min="10994" max="10994" width="7.88671875" bestFit="1" customWidth="1"/>
    <col min="10995" max="10995" width="15.44140625" customWidth="1"/>
    <col min="10996" max="10996" width="12.21875" customWidth="1"/>
    <col min="10997" max="10997" width="12.6640625" customWidth="1"/>
    <col min="10998" max="10998" width="12" customWidth="1"/>
    <col min="10999" max="11023" width="11.44140625" customWidth="1"/>
    <col min="11244" max="11244" width="2.109375" customWidth="1"/>
    <col min="11245" max="11245" width="7.88671875" customWidth="1"/>
    <col min="11246" max="11246" width="5.6640625" customWidth="1"/>
    <col min="11247" max="11247" width="39.77734375" customWidth="1"/>
    <col min="11248" max="11248" width="32.77734375" customWidth="1"/>
    <col min="11249" max="11249" width="6.109375" customWidth="1"/>
    <col min="11250" max="11250" width="7.88671875" bestFit="1" customWidth="1"/>
    <col min="11251" max="11251" width="15.44140625" customWidth="1"/>
    <col min="11252" max="11252" width="12.21875" customWidth="1"/>
    <col min="11253" max="11253" width="12.6640625" customWidth="1"/>
    <col min="11254" max="11254" width="12" customWidth="1"/>
    <col min="11255" max="11279" width="11.44140625" customWidth="1"/>
    <col min="11500" max="11500" width="2.109375" customWidth="1"/>
    <col min="11501" max="11501" width="7.88671875" customWidth="1"/>
    <col min="11502" max="11502" width="5.6640625" customWidth="1"/>
    <col min="11503" max="11503" width="39.77734375" customWidth="1"/>
    <col min="11504" max="11504" width="32.77734375" customWidth="1"/>
    <col min="11505" max="11505" width="6.109375" customWidth="1"/>
    <col min="11506" max="11506" width="7.88671875" bestFit="1" customWidth="1"/>
    <col min="11507" max="11507" width="15.44140625" customWidth="1"/>
    <col min="11508" max="11508" width="12.21875" customWidth="1"/>
    <col min="11509" max="11509" width="12.6640625" customWidth="1"/>
    <col min="11510" max="11510" width="12" customWidth="1"/>
    <col min="11511" max="11535" width="11.44140625" customWidth="1"/>
    <col min="11756" max="11756" width="2.109375" customWidth="1"/>
    <col min="11757" max="11757" width="7.88671875" customWidth="1"/>
    <col min="11758" max="11758" width="5.6640625" customWidth="1"/>
    <col min="11759" max="11759" width="39.77734375" customWidth="1"/>
    <col min="11760" max="11760" width="32.77734375" customWidth="1"/>
    <col min="11761" max="11761" width="6.109375" customWidth="1"/>
    <col min="11762" max="11762" width="7.88671875" bestFit="1" customWidth="1"/>
    <col min="11763" max="11763" width="15.44140625" customWidth="1"/>
    <col min="11764" max="11764" width="12.21875" customWidth="1"/>
    <col min="11765" max="11765" width="12.6640625" customWidth="1"/>
    <col min="11766" max="11766" width="12" customWidth="1"/>
    <col min="11767" max="11791" width="11.44140625" customWidth="1"/>
    <col min="12012" max="12012" width="2.109375" customWidth="1"/>
    <col min="12013" max="12013" width="7.88671875" customWidth="1"/>
    <col min="12014" max="12014" width="5.6640625" customWidth="1"/>
    <col min="12015" max="12015" width="39.77734375" customWidth="1"/>
    <col min="12016" max="12016" width="32.77734375" customWidth="1"/>
    <col min="12017" max="12017" width="6.109375" customWidth="1"/>
    <col min="12018" max="12018" width="7.88671875" bestFit="1" customWidth="1"/>
    <col min="12019" max="12019" width="15.44140625" customWidth="1"/>
    <col min="12020" max="12020" width="12.21875" customWidth="1"/>
    <col min="12021" max="12021" width="12.6640625" customWidth="1"/>
    <col min="12022" max="12022" width="12" customWidth="1"/>
    <col min="12023" max="12047" width="11.44140625" customWidth="1"/>
    <col min="12268" max="12268" width="2.109375" customWidth="1"/>
    <col min="12269" max="12269" width="7.88671875" customWidth="1"/>
    <col min="12270" max="12270" width="5.6640625" customWidth="1"/>
    <col min="12271" max="12271" width="39.77734375" customWidth="1"/>
    <col min="12272" max="12272" width="32.77734375" customWidth="1"/>
    <col min="12273" max="12273" width="6.109375" customWidth="1"/>
    <col min="12274" max="12274" width="7.88671875" bestFit="1" customWidth="1"/>
    <col min="12275" max="12275" width="15.44140625" customWidth="1"/>
    <col min="12276" max="12276" width="12.21875" customWidth="1"/>
    <col min="12277" max="12277" width="12.6640625" customWidth="1"/>
    <col min="12278" max="12278" width="12" customWidth="1"/>
    <col min="12279" max="12303" width="11.44140625" customWidth="1"/>
    <col min="12524" max="12524" width="2.109375" customWidth="1"/>
    <col min="12525" max="12525" width="7.88671875" customWidth="1"/>
    <col min="12526" max="12526" width="5.6640625" customWidth="1"/>
    <col min="12527" max="12527" width="39.77734375" customWidth="1"/>
    <col min="12528" max="12528" width="32.77734375" customWidth="1"/>
    <col min="12529" max="12529" width="6.109375" customWidth="1"/>
    <col min="12530" max="12530" width="7.88671875" bestFit="1" customWidth="1"/>
    <col min="12531" max="12531" width="15.44140625" customWidth="1"/>
    <col min="12532" max="12532" width="12.21875" customWidth="1"/>
    <col min="12533" max="12533" width="12.6640625" customWidth="1"/>
    <col min="12534" max="12534" width="12" customWidth="1"/>
    <col min="12535" max="12559" width="11.44140625" customWidth="1"/>
    <col min="12780" max="12780" width="2.109375" customWidth="1"/>
    <col min="12781" max="12781" width="7.88671875" customWidth="1"/>
    <col min="12782" max="12782" width="5.6640625" customWidth="1"/>
    <col min="12783" max="12783" width="39.77734375" customWidth="1"/>
    <col min="12784" max="12784" width="32.77734375" customWidth="1"/>
    <col min="12785" max="12785" width="6.109375" customWidth="1"/>
    <col min="12786" max="12786" width="7.88671875" bestFit="1" customWidth="1"/>
    <col min="12787" max="12787" width="15.44140625" customWidth="1"/>
    <col min="12788" max="12788" width="12.21875" customWidth="1"/>
    <col min="12789" max="12789" width="12.6640625" customWidth="1"/>
    <col min="12790" max="12790" width="12" customWidth="1"/>
    <col min="12791" max="12815" width="11.44140625" customWidth="1"/>
    <col min="13036" max="13036" width="2.109375" customWidth="1"/>
    <col min="13037" max="13037" width="7.88671875" customWidth="1"/>
    <col min="13038" max="13038" width="5.6640625" customWidth="1"/>
    <col min="13039" max="13039" width="39.77734375" customWidth="1"/>
    <col min="13040" max="13040" width="32.77734375" customWidth="1"/>
    <col min="13041" max="13041" width="6.109375" customWidth="1"/>
    <col min="13042" max="13042" width="7.88671875" bestFit="1" customWidth="1"/>
    <col min="13043" max="13043" width="15.44140625" customWidth="1"/>
    <col min="13044" max="13044" width="12.21875" customWidth="1"/>
    <col min="13045" max="13045" width="12.6640625" customWidth="1"/>
    <col min="13046" max="13046" width="12" customWidth="1"/>
    <col min="13047" max="13071" width="11.44140625" customWidth="1"/>
    <col min="13292" max="13292" width="2.109375" customWidth="1"/>
    <col min="13293" max="13293" width="7.88671875" customWidth="1"/>
    <col min="13294" max="13294" width="5.6640625" customWidth="1"/>
    <col min="13295" max="13295" width="39.77734375" customWidth="1"/>
    <col min="13296" max="13296" width="32.77734375" customWidth="1"/>
    <col min="13297" max="13297" width="6.109375" customWidth="1"/>
    <col min="13298" max="13298" width="7.88671875" bestFit="1" customWidth="1"/>
    <col min="13299" max="13299" width="15.44140625" customWidth="1"/>
    <col min="13300" max="13300" width="12.21875" customWidth="1"/>
    <col min="13301" max="13301" width="12.6640625" customWidth="1"/>
    <col min="13302" max="13302" width="12" customWidth="1"/>
    <col min="13303" max="13327" width="11.44140625" customWidth="1"/>
    <col min="13548" max="13548" width="2.109375" customWidth="1"/>
    <col min="13549" max="13549" width="7.88671875" customWidth="1"/>
    <col min="13550" max="13550" width="5.6640625" customWidth="1"/>
    <col min="13551" max="13551" width="39.77734375" customWidth="1"/>
    <col min="13552" max="13552" width="32.77734375" customWidth="1"/>
    <col min="13553" max="13553" width="6.109375" customWidth="1"/>
    <col min="13554" max="13554" width="7.88671875" bestFit="1" customWidth="1"/>
    <col min="13555" max="13555" width="15.44140625" customWidth="1"/>
    <col min="13556" max="13556" width="12.21875" customWidth="1"/>
    <col min="13557" max="13557" width="12.6640625" customWidth="1"/>
    <col min="13558" max="13558" width="12" customWidth="1"/>
    <col min="13559" max="13583" width="11.44140625" customWidth="1"/>
    <col min="13804" max="13804" width="2.109375" customWidth="1"/>
    <col min="13805" max="13805" width="7.88671875" customWidth="1"/>
    <col min="13806" max="13806" width="5.6640625" customWidth="1"/>
    <col min="13807" max="13807" width="39.77734375" customWidth="1"/>
    <col min="13808" max="13808" width="32.77734375" customWidth="1"/>
    <col min="13809" max="13809" width="6.109375" customWidth="1"/>
    <col min="13810" max="13810" width="7.88671875" bestFit="1" customWidth="1"/>
    <col min="13811" max="13811" width="15.44140625" customWidth="1"/>
    <col min="13812" max="13812" width="12.21875" customWidth="1"/>
    <col min="13813" max="13813" width="12.6640625" customWidth="1"/>
    <col min="13814" max="13814" width="12" customWidth="1"/>
    <col min="13815" max="13839" width="11.44140625" customWidth="1"/>
    <col min="14060" max="14060" width="2.109375" customWidth="1"/>
    <col min="14061" max="14061" width="7.88671875" customWidth="1"/>
    <col min="14062" max="14062" width="5.6640625" customWidth="1"/>
    <col min="14063" max="14063" width="39.77734375" customWidth="1"/>
    <col min="14064" max="14064" width="32.77734375" customWidth="1"/>
    <col min="14065" max="14065" width="6.109375" customWidth="1"/>
    <col min="14066" max="14066" width="7.88671875" bestFit="1" customWidth="1"/>
    <col min="14067" max="14067" width="15.44140625" customWidth="1"/>
    <col min="14068" max="14068" width="12.21875" customWidth="1"/>
    <col min="14069" max="14069" width="12.6640625" customWidth="1"/>
    <col min="14070" max="14070" width="12" customWidth="1"/>
    <col min="14071" max="14095" width="11.44140625" customWidth="1"/>
    <col min="14316" max="14316" width="2.109375" customWidth="1"/>
    <col min="14317" max="14317" width="7.88671875" customWidth="1"/>
    <col min="14318" max="14318" width="5.6640625" customWidth="1"/>
    <col min="14319" max="14319" width="39.77734375" customWidth="1"/>
    <col min="14320" max="14320" width="32.77734375" customWidth="1"/>
    <col min="14321" max="14321" width="6.109375" customWidth="1"/>
    <col min="14322" max="14322" width="7.88671875" bestFit="1" customWidth="1"/>
    <col min="14323" max="14323" width="15.44140625" customWidth="1"/>
    <col min="14324" max="14324" width="12.21875" customWidth="1"/>
    <col min="14325" max="14325" width="12.6640625" customWidth="1"/>
    <col min="14326" max="14326" width="12" customWidth="1"/>
    <col min="14327" max="14351" width="11.44140625" customWidth="1"/>
    <col min="14572" max="14572" width="2.109375" customWidth="1"/>
    <col min="14573" max="14573" width="7.88671875" customWidth="1"/>
    <col min="14574" max="14574" width="5.6640625" customWidth="1"/>
    <col min="14575" max="14575" width="39.77734375" customWidth="1"/>
    <col min="14576" max="14576" width="32.77734375" customWidth="1"/>
    <col min="14577" max="14577" width="6.109375" customWidth="1"/>
    <col min="14578" max="14578" width="7.88671875" bestFit="1" customWidth="1"/>
    <col min="14579" max="14579" width="15.44140625" customWidth="1"/>
    <col min="14580" max="14580" width="12.21875" customWidth="1"/>
    <col min="14581" max="14581" width="12.6640625" customWidth="1"/>
    <col min="14582" max="14582" width="12" customWidth="1"/>
    <col min="14583" max="14607" width="11.44140625" customWidth="1"/>
    <col min="14828" max="14828" width="2.109375" customWidth="1"/>
    <col min="14829" max="14829" width="7.88671875" customWidth="1"/>
    <col min="14830" max="14830" width="5.6640625" customWidth="1"/>
    <col min="14831" max="14831" width="39.77734375" customWidth="1"/>
    <col min="14832" max="14832" width="32.77734375" customWidth="1"/>
    <col min="14833" max="14833" width="6.109375" customWidth="1"/>
    <col min="14834" max="14834" width="7.88671875" bestFit="1" customWidth="1"/>
    <col min="14835" max="14835" width="15.44140625" customWidth="1"/>
    <col min="14836" max="14836" width="12.21875" customWidth="1"/>
    <col min="14837" max="14837" width="12.6640625" customWidth="1"/>
    <col min="14838" max="14838" width="12" customWidth="1"/>
    <col min="14839" max="14863" width="11.44140625" customWidth="1"/>
    <col min="15084" max="15084" width="2.109375" customWidth="1"/>
    <col min="15085" max="15085" width="7.88671875" customWidth="1"/>
    <col min="15086" max="15086" width="5.6640625" customWidth="1"/>
    <col min="15087" max="15087" width="39.77734375" customWidth="1"/>
    <col min="15088" max="15088" width="32.77734375" customWidth="1"/>
    <col min="15089" max="15089" width="6.109375" customWidth="1"/>
    <col min="15090" max="15090" width="7.88671875" bestFit="1" customWidth="1"/>
    <col min="15091" max="15091" width="15.44140625" customWidth="1"/>
    <col min="15092" max="15092" width="12.21875" customWidth="1"/>
    <col min="15093" max="15093" width="12.6640625" customWidth="1"/>
    <col min="15094" max="15094" width="12" customWidth="1"/>
    <col min="15095" max="15119" width="11.44140625" customWidth="1"/>
    <col min="15340" max="15340" width="2.109375" customWidth="1"/>
    <col min="15341" max="15341" width="7.88671875" customWidth="1"/>
    <col min="15342" max="15342" width="5.6640625" customWidth="1"/>
    <col min="15343" max="15343" width="39.77734375" customWidth="1"/>
    <col min="15344" max="15344" width="32.77734375" customWidth="1"/>
    <col min="15345" max="15345" width="6.109375" customWidth="1"/>
    <col min="15346" max="15346" width="7.88671875" bestFit="1" customWidth="1"/>
    <col min="15347" max="15347" width="15.44140625" customWidth="1"/>
    <col min="15348" max="15348" width="12.21875" customWidth="1"/>
    <col min="15349" max="15349" width="12.6640625" customWidth="1"/>
    <col min="15350" max="15350" width="12" customWidth="1"/>
    <col min="15351" max="15375" width="11.44140625" customWidth="1"/>
    <col min="15596" max="15596" width="2.109375" customWidth="1"/>
    <col min="15597" max="15597" width="7.88671875" customWidth="1"/>
    <col min="15598" max="15598" width="5.6640625" customWidth="1"/>
    <col min="15599" max="15599" width="39.77734375" customWidth="1"/>
    <col min="15600" max="15600" width="32.77734375" customWidth="1"/>
    <col min="15601" max="15601" width="6.109375" customWidth="1"/>
    <col min="15602" max="15602" width="7.88671875" bestFit="1" customWidth="1"/>
    <col min="15603" max="15603" width="15.44140625" customWidth="1"/>
    <col min="15604" max="15604" width="12.21875" customWidth="1"/>
    <col min="15605" max="15605" width="12.6640625" customWidth="1"/>
    <col min="15606" max="15606" width="12" customWidth="1"/>
    <col min="15607" max="15631" width="11.44140625" customWidth="1"/>
    <col min="15852" max="15852" width="2.109375" customWidth="1"/>
    <col min="15853" max="15853" width="7.88671875" customWidth="1"/>
    <col min="15854" max="15854" width="5.6640625" customWidth="1"/>
    <col min="15855" max="15855" width="39.77734375" customWidth="1"/>
    <col min="15856" max="15856" width="32.77734375" customWidth="1"/>
    <col min="15857" max="15857" width="6.109375" customWidth="1"/>
    <col min="15858" max="15858" width="7.88671875" bestFit="1" customWidth="1"/>
    <col min="15859" max="15859" width="15.44140625" customWidth="1"/>
    <col min="15860" max="15860" width="12.21875" customWidth="1"/>
    <col min="15861" max="15861" width="12.6640625" customWidth="1"/>
    <col min="15862" max="15862" width="12" customWidth="1"/>
    <col min="15863" max="15887" width="11.44140625" customWidth="1"/>
    <col min="16108" max="16108" width="2.109375" customWidth="1"/>
    <col min="16109" max="16109" width="7.88671875" customWidth="1"/>
    <col min="16110" max="16110" width="5.6640625" customWidth="1"/>
    <col min="16111" max="16111" width="39.77734375" customWidth="1"/>
    <col min="16112" max="16112" width="32.77734375" customWidth="1"/>
    <col min="16113" max="16113" width="6.109375" customWidth="1"/>
    <col min="16114" max="16114" width="7.88671875" bestFit="1" customWidth="1"/>
    <col min="16115" max="16115" width="15.44140625" customWidth="1"/>
    <col min="16116" max="16116" width="12.21875" customWidth="1"/>
    <col min="16117" max="16117" width="12.6640625" customWidth="1"/>
    <col min="16118" max="16118" width="12" customWidth="1"/>
    <col min="16119" max="16143" width="11.44140625" customWidth="1"/>
  </cols>
  <sheetData>
    <row r="1" spans="1:41" ht="18.75" thickBot="1" x14ac:dyDescent="0.25">
      <c r="A1" s="181"/>
      <c r="B1" s="173"/>
      <c r="C1" s="174" t="s">
        <v>725</v>
      </c>
      <c r="D1" s="202"/>
      <c r="E1" s="267"/>
      <c r="F1" s="177"/>
      <c r="G1" s="177"/>
      <c r="H1" s="177"/>
      <c r="I1" s="177"/>
      <c r="J1" s="178"/>
      <c r="K1" s="178"/>
      <c r="L1" s="268"/>
      <c r="M1" s="178"/>
      <c r="N1" s="178"/>
      <c r="O1" s="178"/>
      <c r="P1" s="179"/>
      <c r="Q1" s="179"/>
      <c r="R1" s="179"/>
      <c r="S1" s="179"/>
      <c r="T1" s="179"/>
      <c r="U1" s="179"/>
      <c r="V1" s="179"/>
      <c r="W1" s="179"/>
      <c r="X1" s="179"/>
      <c r="Y1" s="179"/>
      <c r="Z1" s="179"/>
      <c r="AA1" s="179"/>
      <c r="AB1" s="179"/>
      <c r="AC1" s="179"/>
      <c r="AD1" s="179"/>
      <c r="AE1" s="179"/>
      <c r="AF1" s="179"/>
      <c r="AG1" s="179"/>
      <c r="AH1" s="181"/>
      <c r="AI1" s="179"/>
      <c r="AJ1" s="179"/>
    </row>
    <row r="2" spans="1:41" ht="32.25" thickBot="1" x14ac:dyDescent="0.25">
      <c r="A2" s="183"/>
      <c r="B2" s="183"/>
      <c r="C2" s="269" t="s">
        <v>586</v>
      </c>
      <c r="D2" s="184" t="s">
        <v>139</v>
      </c>
      <c r="E2" s="270" t="s">
        <v>113</v>
      </c>
      <c r="F2" s="184" t="s">
        <v>140</v>
      </c>
      <c r="G2" s="184" t="s">
        <v>182</v>
      </c>
      <c r="H2" s="206" t="str">
        <f>'TITLE PAGE'!D14</f>
        <v>2016-17</v>
      </c>
      <c r="I2" s="271" t="str">
        <f>'WRZ summary'!E3</f>
        <v>For info 2017-18</v>
      </c>
      <c r="J2" s="271" t="str">
        <f>'WRZ summary'!F3</f>
        <v>For info 2018-19</v>
      </c>
      <c r="K2" s="271" t="str">
        <f>'WRZ summary'!G3</f>
        <v>For info 2019-20</v>
      </c>
      <c r="L2" s="207" t="str">
        <f>'WRZ summary'!H3</f>
        <v>2020-21</v>
      </c>
      <c r="M2" s="207" t="str">
        <f>'WRZ summary'!I3</f>
        <v>2021-22</v>
      </c>
      <c r="N2" s="207" t="str">
        <f>'WRZ summary'!J3</f>
        <v>2022-23</v>
      </c>
      <c r="O2" s="207" t="str">
        <f>'WRZ summary'!K3</f>
        <v>2023-24</v>
      </c>
      <c r="P2" s="207" t="str">
        <f>'WRZ summary'!L3</f>
        <v>2024-25</v>
      </c>
      <c r="Q2" s="207" t="str">
        <f>'WRZ summary'!M3</f>
        <v>2025-26</v>
      </c>
      <c r="R2" s="207" t="str">
        <f>'WRZ summary'!N3</f>
        <v>2026-27</v>
      </c>
      <c r="S2" s="207" t="str">
        <f>'WRZ summary'!O3</f>
        <v>2027-28</v>
      </c>
      <c r="T2" s="207" t="str">
        <f>'WRZ summary'!P3</f>
        <v>2028-29</v>
      </c>
      <c r="U2" s="207" t="str">
        <f>'WRZ summary'!Q3</f>
        <v>2029-30</v>
      </c>
      <c r="V2" s="207" t="str">
        <f>'WRZ summary'!R3</f>
        <v>2030-31</v>
      </c>
      <c r="W2" s="207" t="str">
        <f>'WRZ summary'!S3</f>
        <v>2031-32</v>
      </c>
      <c r="X2" s="207" t="str">
        <f>'WRZ summary'!T3</f>
        <v>2032-33</v>
      </c>
      <c r="Y2" s="207" t="str">
        <f>'WRZ summary'!U3</f>
        <v>2033-34</v>
      </c>
      <c r="Z2" s="207" t="str">
        <f>'WRZ summary'!V3</f>
        <v>2034-35</v>
      </c>
      <c r="AA2" s="207" t="str">
        <f>'WRZ summary'!W3</f>
        <v>2035-36</v>
      </c>
      <c r="AB2" s="207" t="str">
        <f>'WRZ summary'!X3</f>
        <v>2036-37</v>
      </c>
      <c r="AC2" s="207" t="str">
        <f>'WRZ summary'!Y3</f>
        <v>2037-38</v>
      </c>
      <c r="AD2" s="207" t="str">
        <f>'WRZ summary'!Z3</f>
        <v>2038-39</v>
      </c>
      <c r="AE2" s="207" t="str">
        <f>'WRZ summary'!AA3</f>
        <v>2039-40</v>
      </c>
      <c r="AF2" s="207" t="str">
        <f>'WRZ summary'!AB3</f>
        <v>2040-41</v>
      </c>
      <c r="AG2" s="207" t="str">
        <f>'WRZ summary'!AC3</f>
        <v>2041-42</v>
      </c>
      <c r="AH2" s="207" t="str">
        <f>'WRZ summary'!AD3</f>
        <v>2042-43</v>
      </c>
      <c r="AI2" s="207" t="str">
        <f>'WRZ summary'!AE3</f>
        <v>2043-44</v>
      </c>
      <c r="AJ2" s="208" t="str">
        <f>'WRZ summary'!AF3</f>
        <v>2044-45</v>
      </c>
      <c r="AL2" s="705"/>
      <c r="AM2" s="705"/>
      <c r="AN2" s="705"/>
      <c r="AO2" s="705"/>
    </row>
    <row r="3" spans="1:41" x14ac:dyDescent="0.2">
      <c r="A3" s="172"/>
      <c r="B3" s="1080" t="s">
        <v>333</v>
      </c>
      <c r="C3" s="934" t="s">
        <v>726</v>
      </c>
      <c r="D3" s="935" t="s">
        <v>727</v>
      </c>
      <c r="E3" s="959" t="s">
        <v>728</v>
      </c>
      <c r="F3" s="960" t="s">
        <v>75</v>
      </c>
      <c r="G3" s="960">
        <v>2</v>
      </c>
      <c r="H3" s="741">
        <f>SUM('8. FP Demand'!H3,'8. FP Demand'!H4,'8. FP Demand'!H5,'8. FP Demand'!H6,'8. FP Demand'!H30,'8. FP Demand'!H31,'8. FP Demand'!H36:H37)</f>
        <v>1223.8409231644853</v>
      </c>
      <c r="I3" s="324">
        <f>SUM('8. FP Demand'!I3,'8. FP Demand'!I4,'8. FP Demand'!I5,'8. FP Demand'!I6,'8. FP Demand'!I30,'8. FP Demand'!I31,'8. FP Demand'!I36:I37)</f>
        <v>1221.4675960992738</v>
      </c>
      <c r="J3" s="324">
        <f>SUM('8. FP Demand'!J3,'8. FP Demand'!J4,'8. FP Demand'!J5,'8. FP Demand'!J6,'8. FP Demand'!J30,'8. FP Demand'!J31,'8. FP Demand'!J36:J37)</f>
        <v>1218.2877291519285</v>
      </c>
      <c r="K3" s="324">
        <f>SUM('8. FP Demand'!K3,'8. FP Demand'!K4,'8. FP Demand'!K5,'8. FP Demand'!K6,'8. FP Demand'!K30,'8. FP Demand'!K31,'8. FP Demand'!K36:K37)</f>
        <v>1217.9928159850765</v>
      </c>
      <c r="L3" s="961">
        <f>SUM('8. FP Demand'!L3,'8. FP Demand'!L4,'8. FP Demand'!L5,'8. FP Demand'!L6,'8. FP Demand'!L30,'8. FP Demand'!L31,'8. FP Demand'!L36:L37)</f>
        <v>1218.9395753593476</v>
      </c>
      <c r="M3" s="961">
        <f>SUM('8. FP Demand'!M3,'8. FP Demand'!M4,'8. FP Demand'!M5,'8. FP Demand'!M6,'8. FP Demand'!M30,'8. FP Demand'!M31,'8. FP Demand'!M36:M37)</f>
        <v>1206.8792220968655</v>
      </c>
      <c r="N3" s="961">
        <f>SUM('8. FP Demand'!N3,'8. FP Demand'!N4,'8. FP Demand'!N5,'8. FP Demand'!N6,'8. FP Demand'!N30,'8. FP Demand'!N31,'8. FP Demand'!N36:N37)</f>
        <v>1188.3929696042655</v>
      </c>
      <c r="O3" s="961">
        <f>SUM('8. FP Demand'!O3,'8. FP Demand'!O4,'8. FP Demand'!O5,'8. FP Demand'!O6,'8. FP Demand'!O30,'8. FP Demand'!O31,'8. FP Demand'!O36:O37)</f>
        <v>1167.7918411599367</v>
      </c>
      <c r="P3" s="961">
        <f>SUM('8. FP Demand'!P3,'8. FP Demand'!P4,'8. FP Demand'!P5,'8. FP Demand'!P6,'8. FP Demand'!P30,'8. FP Demand'!P31,'8. FP Demand'!P36:P37)</f>
        <v>1168.4494819359875</v>
      </c>
      <c r="Q3" s="961">
        <f>SUM('8. FP Demand'!Q3,'8. FP Demand'!Q4,'8. FP Demand'!Q5,'8. FP Demand'!Q6,'8. FP Demand'!Q30,'8. FP Demand'!Q31,'8. FP Demand'!Q36:Q37)</f>
        <v>1160.7588270106335</v>
      </c>
      <c r="R3" s="961">
        <f>SUM('8. FP Demand'!R3,'8. FP Demand'!R4,'8. FP Demand'!R5,'8. FP Demand'!R6,'8. FP Demand'!R30,'8. FP Demand'!R31,'8. FP Demand'!R36:R37)</f>
        <v>1152.5732172268185</v>
      </c>
      <c r="S3" s="961">
        <f>SUM('8. FP Demand'!S3,'8. FP Demand'!S4,'8. FP Demand'!S5,'8. FP Demand'!S6,'8. FP Demand'!S30,'8. FP Demand'!S31,'8. FP Demand'!S36:S37)</f>
        <v>1144.5520239131597</v>
      </c>
      <c r="T3" s="961">
        <f>SUM('8. FP Demand'!T3,'8. FP Demand'!T4,'8. FP Demand'!T5,'8. FP Demand'!T6,'8. FP Demand'!T30,'8. FP Demand'!T31,'8. FP Demand'!T36:T37)</f>
        <v>1136.1593853818083</v>
      </c>
      <c r="U3" s="961">
        <f>SUM('8. FP Demand'!U3,'8. FP Demand'!U4,'8. FP Demand'!U5,'8. FP Demand'!U6,'8. FP Demand'!U30,'8. FP Demand'!U31,'8. FP Demand'!U36:U37)</f>
        <v>1129.0946573216092</v>
      </c>
      <c r="V3" s="961">
        <f>SUM('8. FP Demand'!V3,'8. FP Demand'!V4,'8. FP Demand'!V5,'8. FP Demand'!V6,'8. FP Demand'!V30,'8. FP Demand'!V31,'8. FP Demand'!V36:V37)</f>
        <v>1119.2433063701401</v>
      </c>
      <c r="W3" s="961">
        <f>SUM('8. FP Demand'!W3,'8. FP Demand'!W4,'8. FP Demand'!W5,'8. FP Demand'!W6,'8. FP Demand'!W30,'8. FP Demand'!W31,'8. FP Demand'!W36:W37)</f>
        <v>1111.1751018946054</v>
      </c>
      <c r="X3" s="961">
        <f>SUM('8. FP Demand'!X3,'8. FP Demand'!X4,'8. FP Demand'!X5,'8. FP Demand'!X6,'8. FP Demand'!X30,'8. FP Demand'!X31,'8. FP Demand'!X36:X37)</f>
        <v>1103.9020964440579</v>
      </c>
      <c r="Y3" s="961">
        <f>SUM('8. FP Demand'!Y3,'8. FP Demand'!Y4,'8. FP Demand'!Y5,'8. FP Demand'!Y6,'8. FP Demand'!Y30,'8. FP Demand'!Y31,'8. FP Demand'!Y36:Y37)</f>
        <v>1099.7711407191562</v>
      </c>
      <c r="Z3" s="961">
        <f>SUM('8. FP Demand'!Z3,'8. FP Demand'!Z4,'8. FP Demand'!Z5,'8. FP Demand'!Z6,'8. FP Demand'!Z30,'8. FP Demand'!Z31,'8. FP Demand'!Z36:Z37)</f>
        <v>1097.1842192238503</v>
      </c>
      <c r="AA3" s="961">
        <f>SUM('8. FP Demand'!AA3,'8. FP Demand'!AA4,'8. FP Demand'!AA5,'8. FP Demand'!AA6,'8. FP Demand'!AA30,'8. FP Demand'!AA31,'8. FP Demand'!AA36:AA37)</f>
        <v>1097.7381175648238</v>
      </c>
      <c r="AB3" s="961">
        <f>SUM('8. FP Demand'!AB3,'8. FP Demand'!AB4,'8. FP Demand'!AB5,'8. FP Demand'!AB6,'8. FP Demand'!AB30,'8. FP Demand'!AB31,'8. FP Demand'!AB36:AB37)</f>
        <v>1097.7196400320065</v>
      </c>
      <c r="AC3" s="961">
        <f>SUM('8. FP Demand'!AC3,'8. FP Demand'!AC4,'8. FP Demand'!AC5,'8. FP Demand'!AC6,'8. FP Demand'!AC30,'8. FP Demand'!AC31,'8. FP Demand'!AC36:AC37)</f>
        <v>1099.0412529633957</v>
      </c>
      <c r="AD3" s="961">
        <f>SUM('8. FP Demand'!AD3,'8. FP Demand'!AD4,'8. FP Demand'!AD5,'8. FP Demand'!AD6,'8. FP Demand'!AD30,'8. FP Demand'!AD31,'8. FP Demand'!AD36:AD37)</f>
        <v>1099.6402645055839</v>
      </c>
      <c r="AE3" s="961">
        <f>SUM('8. FP Demand'!AE3,'8. FP Demand'!AE4,'8. FP Demand'!AE5,'8. FP Demand'!AE6,'8. FP Demand'!AE30,'8. FP Demand'!AE31,'8. FP Demand'!AE36:AE37)</f>
        <v>1100.2959899978862</v>
      </c>
      <c r="AF3" s="961">
        <f>SUM('8. FP Demand'!AF3,'8. FP Demand'!AF4,'8. FP Demand'!AF5,'8. FP Demand'!AF6,'8. FP Demand'!AF30,'8. FP Demand'!AF31,'8. FP Demand'!AF36:AF37)</f>
        <v>1100.5542621938553</v>
      </c>
      <c r="AG3" s="961">
        <f>SUM('8. FP Demand'!AG3,'8. FP Demand'!AG4,'8. FP Demand'!AG5,'8. FP Demand'!AG6,'8. FP Demand'!AG30,'8. FP Demand'!AG31,'8. FP Demand'!AG36:AG37)</f>
        <v>1102.1456296640426</v>
      </c>
      <c r="AH3" s="961">
        <f>SUM('8. FP Demand'!AH3,'8. FP Demand'!AH4,'8. FP Demand'!AH5,'8. FP Demand'!AH6,'8. FP Demand'!AH30,'8. FP Demand'!AH31,'8. FP Demand'!AH36:AH37)</f>
        <v>1103.0889254089934</v>
      </c>
      <c r="AI3" s="961">
        <f>SUM('8. FP Demand'!AI3,'8. FP Demand'!AI4,'8. FP Demand'!AI5,'8. FP Demand'!AI6,'8. FP Demand'!AI30,'8. FP Demand'!AI31,'8. FP Demand'!AI36:AI37)</f>
        <v>1104.1735034131516</v>
      </c>
      <c r="AJ3" s="962">
        <f>SUM('8. FP Demand'!AJ3,'8. FP Demand'!AJ4,'8. FP Demand'!AJ5,'8. FP Demand'!AJ6,'8. FP Demand'!AJ30,'8. FP Demand'!AJ31,'8. FP Demand'!AJ36:AJ37)</f>
        <v>1107.6400685491765</v>
      </c>
    </row>
    <row r="4" spans="1:41" x14ac:dyDescent="0.2">
      <c r="A4" s="172"/>
      <c r="B4" s="1081"/>
      <c r="C4" s="723" t="s">
        <v>729</v>
      </c>
      <c r="D4" s="724" t="s">
        <v>338</v>
      </c>
      <c r="E4" s="955" t="s">
        <v>916</v>
      </c>
      <c r="F4" s="725" t="s">
        <v>75</v>
      </c>
      <c r="G4" s="725">
        <v>2</v>
      </c>
      <c r="H4" s="712">
        <f>'7. FP Supply'!H21-('7. FP Supply'!H28)</f>
        <v>1304.756616639776</v>
      </c>
      <c r="I4" s="323">
        <f>'7. FP Supply'!I21-('7. FP Supply'!I28)</f>
        <v>1302.756616639776</v>
      </c>
      <c r="J4" s="323">
        <f>'7. FP Supply'!J21-('7. FP Supply'!J28)</f>
        <v>1300.756616639776</v>
      </c>
      <c r="K4" s="323">
        <f>'7. FP Supply'!K21-('7. FP Supply'!K28)</f>
        <v>1298.756616639776</v>
      </c>
      <c r="L4" s="405">
        <f>'7. FP Supply'!L21-('7. FP Supply'!L28)</f>
        <v>1296.756616639776</v>
      </c>
      <c r="M4" s="405">
        <f>'7. FP Supply'!M21-('7. FP Supply'!M28)</f>
        <v>1294.756616639776</v>
      </c>
      <c r="N4" s="405">
        <f>'7. FP Supply'!N21-('7. FP Supply'!N28)</f>
        <v>1292.756616639776</v>
      </c>
      <c r="O4" s="405">
        <f>'7. FP Supply'!O21-('7. FP Supply'!O28)</f>
        <v>1290.756616639776</v>
      </c>
      <c r="P4" s="405">
        <f>'7. FP Supply'!P21-('7. FP Supply'!P28)</f>
        <v>1314.756616639776</v>
      </c>
      <c r="Q4" s="405">
        <f>'7. FP Supply'!Q21-('7. FP Supply'!Q28)</f>
        <v>1312.5901969840431</v>
      </c>
      <c r="R4" s="405">
        <f>'7. FP Supply'!R21-('7. FP Supply'!R28)</f>
        <v>1319.5901969840431</v>
      </c>
      <c r="S4" s="405">
        <f>'7. FP Supply'!S21-('7. FP Supply'!S28)</f>
        <v>1351.690196984043</v>
      </c>
      <c r="T4" s="405">
        <f>'7. FP Supply'!T21-('7. FP Supply'!T28)</f>
        <v>1349.690196984043</v>
      </c>
      <c r="U4" s="405">
        <f>'7. FP Supply'!U21-('7. FP Supply'!U28)</f>
        <v>1366.5901969840431</v>
      </c>
      <c r="V4" s="405">
        <f>'7. FP Supply'!V21-('7. FP Supply'!V28)</f>
        <v>1354.290196984043</v>
      </c>
      <c r="W4" s="405">
        <f>'7. FP Supply'!W21-('7. FP Supply'!W28)</f>
        <v>1353.790196984043</v>
      </c>
      <c r="X4" s="405">
        <f>'7. FP Supply'!X21-('7. FP Supply'!X28)</f>
        <v>1353.290196984043</v>
      </c>
      <c r="Y4" s="405">
        <f>'7. FP Supply'!Y21-('7. FP Supply'!Y28)</f>
        <v>1352.790196984043</v>
      </c>
      <c r="Z4" s="405">
        <f>'7. FP Supply'!Z21-('7. FP Supply'!Z28)</f>
        <v>1352.290196984043</v>
      </c>
      <c r="AA4" s="405">
        <f>'7. FP Supply'!AA21-('7. FP Supply'!AA28)</f>
        <v>1346.790196984043</v>
      </c>
      <c r="AB4" s="405">
        <f>'7. FP Supply'!AB21-('7. FP Supply'!AB28)</f>
        <v>1346.290196984043</v>
      </c>
      <c r="AC4" s="405">
        <f>'7. FP Supply'!AC21-('7. FP Supply'!AC28)</f>
        <v>1345.790196984043</v>
      </c>
      <c r="AD4" s="405">
        <f>'7. FP Supply'!AD21-('7. FP Supply'!AD28)</f>
        <v>1345.290196984043</v>
      </c>
      <c r="AE4" s="405">
        <f>'7. FP Supply'!AE21-('7. FP Supply'!AE28)</f>
        <v>1344.790196984043</v>
      </c>
      <c r="AF4" s="405">
        <f>'7. FP Supply'!AF21-('7. FP Supply'!AF28)</f>
        <v>1346.9389625082697</v>
      </c>
      <c r="AG4" s="405">
        <f>'7. FP Supply'!AG21-('7. FP Supply'!AG28)</f>
        <v>1346.4389625082697</v>
      </c>
      <c r="AH4" s="405">
        <f>'7. FP Supply'!AH21-('7. FP Supply'!AH28)</f>
        <v>1345.9389625082697</v>
      </c>
      <c r="AI4" s="405">
        <f>'7. FP Supply'!AI21-('7. FP Supply'!AI28)</f>
        <v>1345.4389625082697</v>
      </c>
      <c r="AJ4" s="726">
        <f>'7. FP Supply'!AJ21-('7. FP Supply'!AJ28)</f>
        <v>1344.9389625082697</v>
      </c>
    </row>
    <row r="5" spans="1:41" x14ac:dyDescent="0.2">
      <c r="A5" s="172"/>
      <c r="B5" s="1081"/>
      <c r="C5" s="723" t="s">
        <v>76</v>
      </c>
      <c r="D5" s="724" t="s">
        <v>339</v>
      </c>
      <c r="E5" s="955" t="s">
        <v>730</v>
      </c>
      <c r="F5" s="725" t="s">
        <v>75</v>
      </c>
      <c r="G5" s="725">
        <v>2</v>
      </c>
      <c r="H5" s="712">
        <f>H4+('7. FP Supply'!H4+'7. FP Supply'!H8)-('7. FP Supply'!H13+'7. FP Supply'!H17)</f>
        <v>1315.496616639776</v>
      </c>
      <c r="I5" s="323">
        <f>I4+('7. FP Supply'!I4+'7. FP Supply'!I8)-('7. FP Supply'!I13+'7. FP Supply'!I17)</f>
        <v>1313.496616639776</v>
      </c>
      <c r="J5" s="323">
        <f>J4+('7. FP Supply'!J4+'7. FP Supply'!J8)-('7. FP Supply'!J13+'7. FP Supply'!J17)</f>
        <v>1311.496616639776</v>
      </c>
      <c r="K5" s="323">
        <f>K4+('7. FP Supply'!K4+'7. FP Supply'!K8)-('7. FP Supply'!K13+'7. FP Supply'!K17)</f>
        <v>1309.496616639776</v>
      </c>
      <c r="L5" s="405">
        <f>L4+('7. FP Supply'!L4+'7. FP Supply'!L8)-('7. FP Supply'!L13+'7. FP Supply'!L17)</f>
        <v>1307.496616639776</v>
      </c>
      <c r="M5" s="405">
        <f>M4+('7. FP Supply'!M4+'7. FP Supply'!M8)-('7. FP Supply'!M13+'7. FP Supply'!M17)</f>
        <v>1305.496616639776</v>
      </c>
      <c r="N5" s="405">
        <f>N4+('7. FP Supply'!N4+'7. FP Supply'!N8)-('7. FP Supply'!N13+'7. FP Supply'!N17)</f>
        <v>1303.496616639776</v>
      </c>
      <c r="O5" s="405">
        <f>O4+('7. FP Supply'!O4+'7. FP Supply'!O8)-('7. FP Supply'!O13+'7. FP Supply'!O17)</f>
        <v>1301.496616639776</v>
      </c>
      <c r="P5" s="405">
        <f>P4+('7. FP Supply'!P4+'7. FP Supply'!P8)-('7. FP Supply'!P13+'7. FP Supply'!P17)</f>
        <v>1320.6566166397761</v>
      </c>
      <c r="Q5" s="405">
        <f>Q4+('7. FP Supply'!Q4+'7. FP Supply'!Q8)-('7. FP Supply'!Q13+'7. FP Supply'!Q17)</f>
        <v>1318.4901969840432</v>
      </c>
      <c r="R5" s="405">
        <f>R4+('7. FP Supply'!R4+'7. FP Supply'!R8)-('7. FP Supply'!R13+'7. FP Supply'!R17)</f>
        <v>1335.4901969840432</v>
      </c>
      <c r="S5" s="405">
        <f>S4+('7. FP Supply'!S4+'7. FP Supply'!S8)-('7. FP Supply'!S13+'7. FP Supply'!S17)</f>
        <v>1367.5901969840431</v>
      </c>
      <c r="T5" s="405">
        <f>T4+('7. FP Supply'!T4+'7. FP Supply'!T8)-('7. FP Supply'!T13+'7. FP Supply'!T17)</f>
        <v>1365.5901969840431</v>
      </c>
      <c r="U5" s="405">
        <f>U4+('7. FP Supply'!U4+'7. FP Supply'!U8)-('7. FP Supply'!U13+'7. FP Supply'!U17)</f>
        <v>1382.4901969840432</v>
      </c>
      <c r="V5" s="405">
        <f>V4+('7. FP Supply'!V4+'7. FP Supply'!V8)-('7. FP Supply'!V13+'7. FP Supply'!V17)</f>
        <v>1310.190196984043</v>
      </c>
      <c r="W5" s="405">
        <f>W4+('7. FP Supply'!W4+'7. FP Supply'!W8)-('7. FP Supply'!W13+'7. FP Supply'!W17)</f>
        <v>1309.690196984043</v>
      </c>
      <c r="X5" s="405">
        <f>X4+('7. FP Supply'!X4+'7. FP Supply'!X8)-('7. FP Supply'!X13+'7. FP Supply'!X17)</f>
        <v>1309.190196984043</v>
      </c>
      <c r="Y5" s="405">
        <f>Y4+('7. FP Supply'!Y4+'7. FP Supply'!Y8)-('7. FP Supply'!Y13+'7. FP Supply'!Y17)</f>
        <v>1308.690196984043</v>
      </c>
      <c r="Z5" s="405">
        <f>Z4+('7. FP Supply'!Z4+'7. FP Supply'!Z8)-('7. FP Supply'!Z13+'7. FP Supply'!Z17)</f>
        <v>1308.190196984043</v>
      </c>
      <c r="AA5" s="405">
        <f>AA4+('7. FP Supply'!AA4+'7. FP Supply'!AA8)-('7. FP Supply'!AA13+'7. FP Supply'!AA17)</f>
        <v>1302.690196984043</v>
      </c>
      <c r="AB5" s="405">
        <f>AB4+('7. FP Supply'!AB4+'7. FP Supply'!AB8)-('7. FP Supply'!AB13+'7. FP Supply'!AB17)</f>
        <v>1302.190196984043</v>
      </c>
      <c r="AC5" s="405">
        <f>AC4+('7. FP Supply'!AC4+'7. FP Supply'!AC8)-('7. FP Supply'!AC13+'7. FP Supply'!AC17)</f>
        <v>1301.690196984043</v>
      </c>
      <c r="AD5" s="405">
        <f>AD4+('7. FP Supply'!AD4+'7. FP Supply'!AD8)-('7. FP Supply'!AD13+'7. FP Supply'!AD17)</f>
        <v>1301.190196984043</v>
      </c>
      <c r="AE5" s="405">
        <f>AE4+('7. FP Supply'!AE4+'7. FP Supply'!AE8)-('7. FP Supply'!AE13+'7. FP Supply'!AE17)</f>
        <v>1300.690196984043</v>
      </c>
      <c r="AF5" s="405">
        <f>AF4+('7. FP Supply'!AF4+'7. FP Supply'!AF8)-('7. FP Supply'!AF13+'7. FP Supply'!AF17)</f>
        <v>1302.8389625082698</v>
      </c>
      <c r="AG5" s="405">
        <f>AG4+('7. FP Supply'!AG4+'7. FP Supply'!AG8)-('7. FP Supply'!AG13+'7. FP Supply'!AG17)</f>
        <v>1302.3389625082698</v>
      </c>
      <c r="AH5" s="405">
        <f>AH4+('7. FP Supply'!AH4+'7. FP Supply'!AH8)-('7. FP Supply'!AH13+'7. FP Supply'!AH17)</f>
        <v>1301.8389625082698</v>
      </c>
      <c r="AI5" s="405">
        <f>AI4+('7. FP Supply'!AI4+'7. FP Supply'!AI8)-('7. FP Supply'!AI13+'7. FP Supply'!AI17)</f>
        <v>1301.3389625082698</v>
      </c>
      <c r="AJ5" s="726">
        <f>AJ4+('7. FP Supply'!AJ4+'7. FP Supply'!AJ8)-('7. FP Supply'!AJ13+'7. FP Supply'!AJ17)</f>
        <v>1300.8389625082698</v>
      </c>
    </row>
    <row r="6" spans="1:41" x14ac:dyDescent="0.2">
      <c r="A6" s="172"/>
      <c r="B6" s="1081"/>
      <c r="C6" s="412" t="s">
        <v>731</v>
      </c>
      <c r="D6" s="834" t="s">
        <v>342</v>
      </c>
      <c r="E6" s="511" t="s">
        <v>124</v>
      </c>
      <c r="F6" s="892" t="s">
        <v>75</v>
      </c>
      <c r="G6" s="892">
        <v>2</v>
      </c>
      <c r="H6" s="712">
        <v>-1.432152697533048E-10</v>
      </c>
      <c r="I6" s="323">
        <v>11.352720571636901</v>
      </c>
      <c r="J6" s="323">
        <v>24.057953890216393</v>
      </c>
      <c r="K6" s="323">
        <v>37.674844065602066</v>
      </c>
      <c r="L6" s="406">
        <v>52.930191252768026</v>
      </c>
      <c r="M6" s="406">
        <v>69.625204122237733</v>
      </c>
      <c r="N6" s="406">
        <v>86.425606693574125</v>
      </c>
      <c r="O6" s="406">
        <v>104.97849417070719</v>
      </c>
      <c r="P6" s="406">
        <v>121.00474503664235</v>
      </c>
      <c r="Q6" s="406">
        <v>124.51721268566773</v>
      </c>
      <c r="R6" s="406">
        <v>138.05871094637499</v>
      </c>
      <c r="S6" s="406">
        <v>162.01402915411711</v>
      </c>
      <c r="T6" s="406">
        <v>174.5731509355584</v>
      </c>
      <c r="U6" s="406">
        <v>190.75660609146999</v>
      </c>
      <c r="V6" s="406">
        <v>168.50281002423318</v>
      </c>
      <c r="W6" s="406">
        <v>168.22898306550945</v>
      </c>
      <c r="X6" s="406">
        <v>171.88551770322019</v>
      </c>
      <c r="Y6" s="406">
        <v>173.49109154611745</v>
      </c>
      <c r="Z6" s="406">
        <v>177.15905307342032</v>
      </c>
      <c r="AA6" s="406">
        <v>153.13071017866366</v>
      </c>
      <c r="AB6" s="406">
        <v>153.88280645036295</v>
      </c>
      <c r="AC6" s="406">
        <v>158.28419087217023</v>
      </c>
      <c r="AD6" s="406">
        <v>157.08300075905115</v>
      </c>
      <c r="AE6" s="406">
        <v>162.79835088179451</v>
      </c>
      <c r="AF6" s="406">
        <v>140.89971573962106</v>
      </c>
      <c r="AG6" s="406">
        <v>140.62726000688735</v>
      </c>
      <c r="AH6" s="406">
        <v>144.18056853060293</v>
      </c>
      <c r="AI6" s="406">
        <v>145.77566330571861</v>
      </c>
      <c r="AJ6" s="501">
        <v>147.0045944741357</v>
      </c>
      <c r="AL6" s="823"/>
      <c r="AN6" s="844"/>
      <c r="AO6" s="711"/>
    </row>
    <row r="7" spans="1:41" x14ac:dyDescent="0.2">
      <c r="A7" s="172"/>
      <c r="B7" s="1081"/>
      <c r="C7" s="412" t="s">
        <v>732</v>
      </c>
      <c r="D7" s="834" t="s">
        <v>344</v>
      </c>
      <c r="E7" s="511" t="s">
        <v>124</v>
      </c>
      <c r="F7" s="892" t="s">
        <v>75</v>
      </c>
      <c r="G7" s="892">
        <v>2</v>
      </c>
      <c r="H7" s="712">
        <v>26.338302104046235</v>
      </c>
      <c r="I7" s="323">
        <v>22.792479636062907</v>
      </c>
      <c r="J7" s="323">
        <v>23.513156631309389</v>
      </c>
      <c r="K7" s="323">
        <v>23.689538268251873</v>
      </c>
      <c r="L7" s="406">
        <v>24.506819637312972</v>
      </c>
      <c r="M7" s="406">
        <v>25.445358691048312</v>
      </c>
      <c r="N7" s="406">
        <v>25.88088312694785</v>
      </c>
      <c r="O7" s="406">
        <v>26.285211230285995</v>
      </c>
      <c r="P7" s="406">
        <v>27.511004078526568</v>
      </c>
      <c r="Q7" s="406">
        <v>20.549545461856368</v>
      </c>
      <c r="R7" s="406">
        <v>21.648638836457593</v>
      </c>
      <c r="S7" s="406">
        <v>22.095352852840477</v>
      </c>
      <c r="T7" s="406">
        <v>22.768930528703777</v>
      </c>
      <c r="U7" s="406">
        <v>23.556625802821742</v>
      </c>
      <c r="V7" s="406">
        <v>12.332341916105833</v>
      </c>
      <c r="W7" s="406">
        <v>11.816781130352069</v>
      </c>
      <c r="X7" s="406">
        <v>12.065902035222877</v>
      </c>
      <c r="Y7" s="406">
        <v>13.014208818425033</v>
      </c>
      <c r="Z7" s="406">
        <v>14.283378410528286</v>
      </c>
      <c r="AA7" s="406">
        <v>3.2234354217693806</v>
      </c>
      <c r="AB7" s="406">
        <v>3.5664954245576723</v>
      </c>
      <c r="AC7" s="406">
        <v>4.0867418684161976</v>
      </c>
      <c r="AD7" s="406">
        <v>3.8676720584666668</v>
      </c>
      <c r="AE7" s="406">
        <v>3.5089146669481295</v>
      </c>
      <c r="AF7" s="406">
        <v>-7.1507592819322383</v>
      </c>
      <c r="AG7" s="406">
        <v>-7.1694823619563692</v>
      </c>
      <c r="AH7" s="406">
        <v>-7.7729598945186353</v>
      </c>
      <c r="AI7" s="406">
        <v>-6.1430208869986132</v>
      </c>
      <c r="AJ7" s="501">
        <v>-4.2642750976228569</v>
      </c>
      <c r="AL7" s="823"/>
      <c r="AN7" s="844"/>
      <c r="AO7" s="711"/>
    </row>
    <row r="8" spans="1:41" x14ac:dyDescent="0.2">
      <c r="A8" s="172"/>
      <c r="B8" s="1081"/>
      <c r="C8" s="723" t="s">
        <v>98</v>
      </c>
      <c r="D8" s="724" t="s">
        <v>345</v>
      </c>
      <c r="E8" s="955" t="s">
        <v>733</v>
      </c>
      <c r="F8" s="725" t="s">
        <v>75</v>
      </c>
      <c r="G8" s="725">
        <v>2</v>
      </c>
      <c r="H8" s="712">
        <f t="shared" ref="H8:AJ8" si="0">H6+H7</f>
        <v>26.338302103903018</v>
      </c>
      <c r="I8" s="323">
        <f t="shared" ref="I8:K8" si="1">I6+I7</f>
        <v>34.145200207699808</v>
      </c>
      <c r="J8" s="323">
        <f t="shared" si="1"/>
        <v>47.571110521525782</v>
      </c>
      <c r="K8" s="323">
        <f t="shared" si="1"/>
        <v>61.364382333853939</v>
      </c>
      <c r="L8" s="405">
        <f t="shared" si="0"/>
        <v>77.437010890080998</v>
      </c>
      <c r="M8" s="405">
        <f t="shared" si="0"/>
        <v>95.070562813286045</v>
      </c>
      <c r="N8" s="405">
        <f t="shared" si="0"/>
        <v>112.30648982052197</v>
      </c>
      <c r="O8" s="405">
        <f t="shared" si="0"/>
        <v>131.26370540099319</v>
      </c>
      <c r="P8" s="405">
        <f t="shared" si="0"/>
        <v>148.51574911516892</v>
      </c>
      <c r="Q8" s="405">
        <f t="shared" si="0"/>
        <v>145.0667581475241</v>
      </c>
      <c r="R8" s="405">
        <f t="shared" si="0"/>
        <v>159.70734978283258</v>
      </c>
      <c r="S8" s="405">
        <f t="shared" si="0"/>
        <v>184.10938200695759</v>
      </c>
      <c r="T8" s="405">
        <f t="shared" si="0"/>
        <v>197.34208146426218</v>
      </c>
      <c r="U8" s="405">
        <f t="shared" si="0"/>
        <v>214.31323189429173</v>
      </c>
      <c r="V8" s="405">
        <f t="shared" si="0"/>
        <v>180.83515194033902</v>
      </c>
      <c r="W8" s="405">
        <f t="shared" si="0"/>
        <v>180.04576419586152</v>
      </c>
      <c r="X8" s="405">
        <f t="shared" si="0"/>
        <v>183.95141973844306</v>
      </c>
      <c r="Y8" s="405">
        <f t="shared" si="0"/>
        <v>186.50530036454248</v>
      </c>
      <c r="Z8" s="405">
        <f t="shared" si="0"/>
        <v>191.44243148394861</v>
      </c>
      <c r="AA8" s="405">
        <f t="shared" si="0"/>
        <v>156.35414560043304</v>
      </c>
      <c r="AB8" s="405">
        <f t="shared" si="0"/>
        <v>157.44930187492062</v>
      </c>
      <c r="AC8" s="405">
        <f t="shared" si="0"/>
        <v>162.37093274058643</v>
      </c>
      <c r="AD8" s="405">
        <f t="shared" si="0"/>
        <v>160.95067281751781</v>
      </c>
      <c r="AE8" s="405">
        <f t="shared" si="0"/>
        <v>166.30726554874263</v>
      </c>
      <c r="AF8" s="405">
        <f t="shared" si="0"/>
        <v>133.74895645768882</v>
      </c>
      <c r="AG8" s="405">
        <f t="shared" si="0"/>
        <v>133.45777764493099</v>
      </c>
      <c r="AH8" s="405">
        <f t="shared" si="0"/>
        <v>136.40760863608429</v>
      </c>
      <c r="AI8" s="405">
        <f t="shared" si="0"/>
        <v>139.63264241872</v>
      </c>
      <c r="AJ8" s="726">
        <f t="shared" si="0"/>
        <v>142.74031937651284</v>
      </c>
    </row>
    <row r="9" spans="1:41" x14ac:dyDescent="0.2">
      <c r="A9" s="172"/>
      <c r="B9" s="1081"/>
      <c r="C9" s="723" t="s">
        <v>101</v>
      </c>
      <c r="D9" s="724" t="s">
        <v>347</v>
      </c>
      <c r="E9" s="955" t="s">
        <v>734</v>
      </c>
      <c r="F9" s="725" t="s">
        <v>75</v>
      </c>
      <c r="G9" s="725">
        <v>2</v>
      </c>
      <c r="H9" s="712">
        <f>H5-H3</f>
        <v>91.655693475290718</v>
      </c>
      <c r="I9" s="323">
        <f t="shared" ref="I9:K9" si="2">I5-I3</f>
        <v>92.029020540502188</v>
      </c>
      <c r="J9" s="323">
        <f t="shared" si="2"/>
        <v>93.208887487847505</v>
      </c>
      <c r="K9" s="323">
        <f t="shared" si="2"/>
        <v>91.503800654699489</v>
      </c>
      <c r="L9" s="405">
        <f>L5-L3</f>
        <v>88.557041280428393</v>
      </c>
      <c r="M9" s="405">
        <f t="shared" ref="M9:AJ9" si="3">M5-M3</f>
        <v>98.617394542910461</v>
      </c>
      <c r="N9" s="405">
        <f t="shared" si="3"/>
        <v>115.10364703551045</v>
      </c>
      <c r="O9" s="405">
        <f t="shared" si="3"/>
        <v>133.70477547983933</v>
      </c>
      <c r="P9" s="405">
        <f t="shared" si="3"/>
        <v>152.2071347037886</v>
      </c>
      <c r="Q9" s="405">
        <f t="shared" si="3"/>
        <v>157.73136997340976</v>
      </c>
      <c r="R9" s="405">
        <f t="shared" si="3"/>
        <v>182.91697975722468</v>
      </c>
      <c r="S9" s="405">
        <f t="shared" si="3"/>
        <v>223.03817307088343</v>
      </c>
      <c r="T9" s="405">
        <f t="shared" si="3"/>
        <v>229.43081160223483</v>
      </c>
      <c r="U9" s="405">
        <f t="shared" si="3"/>
        <v>253.39553966243398</v>
      </c>
      <c r="V9" s="405">
        <f t="shared" si="3"/>
        <v>190.94689061390295</v>
      </c>
      <c r="W9" s="405">
        <f t="shared" si="3"/>
        <v>198.51509508943764</v>
      </c>
      <c r="X9" s="405">
        <f t="shared" si="3"/>
        <v>205.28810053998518</v>
      </c>
      <c r="Y9" s="405">
        <f t="shared" si="3"/>
        <v>208.91905626488688</v>
      </c>
      <c r="Z9" s="405">
        <f t="shared" si="3"/>
        <v>211.00597776019276</v>
      </c>
      <c r="AA9" s="405">
        <f t="shared" si="3"/>
        <v>204.95207941921922</v>
      </c>
      <c r="AB9" s="405">
        <f t="shared" si="3"/>
        <v>204.47055695203653</v>
      </c>
      <c r="AC9" s="405">
        <f t="shared" si="3"/>
        <v>202.64894402064738</v>
      </c>
      <c r="AD9" s="405">
        <f t="shared" si="3"/>
        <v>201.54993247845914</v>
      </c>
      <c r="AE9" s="405">
        <f t="shared" si="3"/>
        <v>200.39420698615686</v>
      </c>
      <c r="AF9" s="405">
        <f t="shared" si="3"/>
        <v>202.28470031441452</v>
      </c>
      <c r="AG9" s="405">
        <f t="shared" si="3"/>
        <v>200.19333284422714</v>
      </c>
      <c r="AH9" s="405">
        <f t="shared" si="3"/>
        <v>198.75003709927637</v>
      </c>
      <c r="AI9" s="405">
        <f t="shared" si="3"/>
        <v>197.16545909511819</v>
      </c>
      <c r="AJ9" s="726">
        <f t="shared" si="3"/>
        <v>193.19889395909331</v>
      </c>
    </row>
    <row r="10" spans="1:41" ht="15.75" thickBot="1" x14ac:dyDescent="0.25">
      <c r="A10" s="172"/>
      <c r="B10" s="1082"/>
      <c r="C10" s="737" t="s">
        <v>735</v>
      </c>
      <c r="D10" s="738" t="s">
        <v>350</v>
      </c>
      <c r="E10" s="978" t="s">
        <v>736</v>
      </c>
      <c r="F10" s="967" t="s">
        <v>75</v>
      </c>
      <c r="G10" s="967">
        <v>2</v>
      </c>
      <c r="H10" s="735">
        <f t="shared" ref="H10:AJ10" si="4">H9-H8</f>
        <v>65.3173913713877</v>
      </c>
      <c r="I10" s="279">
        <f t="shared" ref="I10:K10" si="5">I9-I8</f>
        <v>57.883820332802379</v>
      </c>
      <c r="J10" s="279">
        <f t="shared" si="5"/>
        <v>45.637776966321724</v>
      </c>
      <c r="K10" s="279">
        <f t="shared" si="5"/>
        <v>30.13941832084555</v>
      </c>
      <c r="L10" s="502">
        <f t="shared" si="4"/>
        <v>11.120030390347395</v>
      </c>
      <c r="M10" s="502">
        <f t="shared" si="4"/>
        <v>3.5468317296244152</v>
      </c>
      <c r="N10" s="502">
        <f t="shared" si="4"/>
        <v>2.7971572149884736</v>
      </c>
      <c r="O10" s="502">
        <f t="shared" si="4"/>
        <v>2.4410700788461384</v>
      </c>
      <c r="P10" s="502">
        <f t="shared" si="4"/>
        <v>3.6913855886196814</v>
      </c>
      <c r="Q10" s="502">
        <f t="shared" si="4"/>
        <v>12.664611825885657</v>
      </c>
      <c r="R10" s="502">
        <f t="shared" si="4"/>
        <v>23.209629974392101</v>
      </c>
      <c r="S10" s="502">
        <f t="shared" si="4"/>
        <v>38.928791063925843</v>
      </c>
      <c r="T10" s="502">
        <f t="shared" si="4"/>
        <v>32.088730137972647</v>
      </c>
      <c r="U10" s="502">
        <f t="shared" si="4"/>
        <v>39.082307768142243</v>
      </c>
      <c r="V10" s="502">
        <f t="shared" si="4"/>
        <v>10.111738673563934</v>
      </c>
      <c r="W10" s="502">
        <f t="shared" si="4"/>
        <v>18.469330893576114</v>
      </c>
      <c r="X10" s="502">
        <f t="shared" si="4"/>
        <v>21.336680801542116</v>
      </c>
      <c r="Y10" s="502">
        <f t="shared" si="4"/>
        <v>22.413755900344398</v>
      </c>
      <c r="Z10" s="502">
        <f t="shared" si="4"/>
        <v>19.563546276244153</v>
      </c>
      <c r="AA10" s="502">
        <f t="shared" si="4"/>
        <v>48.597933818786174</v>
      </c>
      <c r="AB10" s="502">
        <f t="shared" si="4"/>
        <v>47.02125507711591</v>
      </c>
      <c r="AC10" s="502">
        <f t="shared" si="4"/>
        <v>40.278011280060952</v>
      </c>
      <c r="AD10" s="502">
        <f t="shared" si="4"/>
        <v>40.599259660941328</v>
      </c>
      <c r="AE10" s="502">
        <f t="shared" si="4"/>
        <v>34.086941437414225</v>
      </c>
      <c r="AF10" s="502">
        <f t="shared" si="4"/>
        <v>68.535743856725702</v>
      </c>
      <c r="AG10" s="502">
        <f t="shared" si="4"/>
        <v>66.735555199296158</v>
      </c>
      <c r="AH10" s="502">
        <f t="shared" si="4"/>
        <v>62.342428463192078</v>
      </c>
      <c r="AI10" s="502">
        <f t="shared" si="4"/>
        <v>57.532816676398198</v>
      </c>
      <c r="AJ10" s="498">
        <f t="shared" si="4"/>
        <v>50.458574582580468</v>
      </c>
    </row>
    <row r="11" spans="1:41" ht="15.75" x14ac:dyDescent="0.25">
      <c r="A11" s="172"/>
      <c r="B11" s="191"/>
      <c r="C11" s="169"/>
      <c r="D11" s="282"/>
      <c r="E11" s="283"/>
      <c r="F11" s="192"/>
      <c r="G11" s="192"/>
      <c r="H11" s="192"/>
      <c r="I11" s="195"/>
      <c r="J11" s="284"/>
      <c r="K11" s="285"/>
      <c r="L11" s="286"/>
      <c r="M11" s="287"/>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row>
    <row r="12" spans="1:41" ht="15.75" x14ac:dyDescent="0.25">
      <c r="A12" s="172"/>
      <c r="B12" s="191"/>
      <c r="C12" s="169"/>
      <c r="D12" s="288"/>
      <c r="E12" s="289"/>
      <c r="F12" s="169"/>
      <c r="G12" s="169"/>
      <c r="H12" s="169"/>
      <c r="I12" s="169"/>
      <c r="J12" s="169"/>
      <c r="K12" s="169"/>
      <c r="L12" s="169"/>
      <c r="M12" s="169"/>
      <c r="N12" s="169"/>
      <c r="O12" s="169"/>
      <c r="P12" s="169"/>
      <c r="Q12" s="169"/>
      <c r="R12" s="169"/>
      <c r="S12" s="169"/>
      <c r="T12" s="169"/>
      <c r="U12" s="169"/>
      <c r="V12" s="169"/>
      <c r="W12" s="169"/>
      <c r="X12" s="169"/>
      <c r="Y12" s="169"/>
      <c r="Z12" s="169"/>
      <c r="AA12" s="169"/>
      <c r="AB12" s="169"/>
      <c r="AC12" s="169"/>
      <c r="AD12" s="169"/>
      <c r="AE12" s="169"/>
      <c r="AF12" s="169"/>
      <c r="AG12" s="169"/>
      <c r="AH12" s="169"/>
      <c r="AI12" s="169"/>
      <c r="AJ12" s="169"/>
    </row>
    <row r="13" spans="1:41" ht="15.75" x14ac:dyDescent="0.25">
      <c r="A13" s="172"/>
      <c r="B13" s="191"/>
      <c r="C13" s="192"/>
      <c r="D13" s="282"/>
      <c r="E13" s="283"/>
      <c r="F13" s="192"/>
      <c r="G13" s="192"/>
      <c r="H13" s="192"/>
      <c r="I13" s="192"/>
      <c r="J13" s="192"/>
      <c r="K13" s="192"/>
      <c r="L13" s="192"/>
      <c r="M13" s="192"/>
      <c r="N13" s="192"/>
      <c r="O13" s="192"/>
      <c r="P13" s="169"/>
      <c r="Q13" s="169"/>
      <c r="R13" s="169"/>
      <c r="S13" s="169"/>
      <c r="T13" s="169"/>
      <c r="U13" s="169"/>
      <c r="V13" s="169"/>
      <c r="W13" s="169"/>
      <c r="X13" s="169"/>
      <c r="Y13" s="169"/>
      <c r="Z13" s="169"/>
      <c r="AA13" s="169"/>
      <c r="AB13" s="169"/>
      <c r="AC13" s="169"/>
      <c r="AD13" s="169"/>
      <c r="AE13" s="169"/>
      <c r="AF13" s="169"/>
      <c r="AG13" s="169"/>
      <c r="AH13" s="169"/>
      <c r="AI13" s="169"/>
      <c r="AJ13" s="169"/>
    </row>
    <row r="14" spans="1:41" ht="15.75" x14ac:dyDescent="0.25">
      <c r="A14" s="172"/>
      <c r="B14" s="191"/>
      <c r="C14" s="192"/>
      <c r="D14" s="290" t="str">
        <f>'TITLE PAGE'!B9</f>
        <v>Company:</v>
      </c>
      <c r="E14" s="159" t="str">
        <f>'TITLE PAGE'!D9</f>
        <v>Severn Trent Water</v>
      </c>
      <c r="F14" s="192"/>
      <c r="G14" s="192"/>
      <c r="H14" s="192"/>
      <c r="I14" s="192"/>
      <c r="J14" s="192"/>
      <c r="K14" s="192"/>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69"/>
      <c r="AI14" s="169"/>
      <c r="AJ14" s="169"/>
    </row>
    <row r="15" spans="1:41" ht="15.75" x14ac:dyDescent="0.25">
      <c r="A15" s="172"/>
      <c r="B15" s="191"/>
      <c r="C15" s="192"/>
      <c r="D15" s="291" t="str">
        <f>'TITLE PAGE'!B10</f>
        <v>Resource Zone Name:</v>
      </c>
      <c r="E15" s="161" t="str">
        <f>'TITLE PAGE'!D10</f>
        <v>Strategic Grid</v>
      </c>
      <c r="F15" s="192"/>
      <c r="G15" s="192"/>
      <c r="H15" s="192"/>
      <c r="I15" s="192"/>
      <c r="J15" s="192"/>
      <c r="K15" s="192"/>
      <c r="L15" s="192"/>
      <c r="M15" s="192"/>
      <c r="N15" s="192"/>
      <c r="O15" s="192"/>
      <c r="P15" s="169"/>
      <c r="Q15" s="169"/>
      <c r="R15" s="169"/>
      <c r="S15" s="169"/>
      <c r="T15" s="169"/>
      <c r="U15" s="169"/>
      <c r="V15" s="169"/>
      <c r="W15" s="169"/>
      <c r="X15" s="169"/>
      <c r="Y15" s="169"/>
      <c r="Z15" s="169"/>
      <c r="AA15" s="169"/>
      <c r="AB15" s="169"/>
      <c r="AC15" s="169"/>
      <c r="AD15" s="169"/>
      <c r="AE15" s="169"/>
      <c r="AF15" s="169"/>
      <c r="AG15" s="169"/>
      <c r="AH15" s="169"/>
      <c r="AI15" s="169"/>
      <c r="AJ15" s="169"/>
    </row>
    <row r="16" spans="1:41" ht="15.75" x14ac:dyDescent="0.25">
      <c r="A16" s="172"/>
      <c r="B16" s="191"/>
      <c r="C16" s="192"/>
      <c r="D16" s="291" t="str">
        <f>'TITLE PAGE'!B11</f>
        <v>Resource Zone Number:</v>
      </c>
      <c r="E16" s="164">
        <f>'TITLE PAGE'!D11</f>
        <v>13</v>
      </c>
      <c r="F16" s="192"/>
      <c r="G16" s="192"/>
      <c r="H16" s="192"/>
      <c r="I16" s="192"/>
      <c r="J16" s="192"/>
      <c r="K16" s="192"/>
      <c r="L16" s="192"/>
      <c r="M16" s="192"/>
      <c r="N16" s="192"/>
      <c r="O16" s="192"/>
      <c r="P16" s="169"/>
      <c r="Q16" s="169"/>
      <c r="R16" s="169"/>
      <c r="S16" s="169"/>
      <c r="T16" s="169"/>
      <c r="U16" s="169"/>
      <c r="V16" s="169"/>
      <c r="W16" s="169"/>
      <c r="X16" s="169"/>
      <c r="Y16" s="169"/>
      <c r="Z16" s="169"/>
      <c r="AA16" s="169"/>
      <c r="AB16" s="169"/>
      <c r="AC16" s="169"/>
      <c r="AD16" s="169"/>
      <c r="AE16" s="169"/>
      <c r="AF16" s="169"/>
      <c r="AG16" s="169"/>
      <c r="AH16" s="169"/>
      <c r="AI16" s="169"/>
      <c r="AJ16" s="169"/>
    </row>
    <row r="17" spans="1:36" ht="15.75" x14ac:dyDescent="0.25">
      <c r="A17" s="172"/>
      <c r="B17" s="191"/>
      <c r="C17" s="192"/>
      <c r="D17" s="291" t="str">
        <f>'TITLE PAGE'!B12</f>
        <v xml:space="preserve">Planning Scenario Name:                                                                     </v>
      </c>
      <c r="E17" s="161" t="str">
        <f>'TITLE PAGE'!D12</f>
        <v>Dry Year Annual Average</v>
      </c>
      <c r="F17" s="192"/>
      <c r="G17" s="192"/>
      <c r="H17" s="192"/>
      <c r="I17" s="192"/>
      <c r="J17" s="192"/>
      <c r="K17" s="192"/>
      <c r="L17" s="192"/>
      <c r="M17" s="192"/>
      <c r="N17" s="192"/>
      <c r="O17" s="192"/>
      <c r="P17" s="169"/>
      <c r="Q17" s="169"/>
      <c r="R17" s="169"/>
      <c r="S17" s="169"/>
      <c r="T17" s="169"/>
      <c r="U17" s="169"/>
      <c r="V17" s="169"/>
      <c r="W17" s="169"/>
      <c r="X17" s="169"/>
      <c r="Y17" s="169"/>
      <c r="Z17" s="169"/>
      <c r="AA17" s="169"/>
      <c r="AB17" s="169"/>
      <c r="AC17" s="169"/>
      <c r="AD17" s="169"/>
      <c r="AE17" s="169"/>
      <c r="AF17" s="169"/>
      <c r="AG17" s="169"/>
      <c r="AH17" s="169"/>
      <c r="AI17" s="169"/>
      <c r="AJ17" s="169"/>
    </row>
    <row r="18" spans="1:36" ht="15.75" x14ac:dyDescent="0.25">
      <c r="A18" s="172"/>
      <c r="B18" s="191"/>
      <c r="C18" s="192"/>
      <c r="D18" s="292" t="str">
        <f>'TITLE PAGE'!B13</f>
        <v xml:space="preserve">Chosen Level of Service:  </v>
      </c>
      <c r="E18" s="166" t="str">
        <f>'TITLE PAGE'!D13</f>
        <v>No more than 3 in 100 Temporary Use Bans</v>
      </c>
      <c r="F18" s="192"/>
      <c r="G18" s="192"/>
      <c r="H18" s="192"/>
      <c r="I18" s="192"/>
      <c r="J18" s="192"/>
      <c r="K18" s="192"/>
      <c r="L18" s="192"/>
      <c r="M18" s="192"/>
      <c r="N18" s="192"/>
      <c r="O18" s="192"/>
      <c r="P18" s="169"/>
      <c r="Q18" s="169"/>
      <c r="R18" s="169"/>
      <c r="S18" s="169"/>
      <c r="T18" s="169"/>
      <c r="U18" s="169"/>
      <c r="V18" s="169"/>
      <c r="W18" s="169"/>
      <c r="X18" s="169"/>
      <c r="Y18" s="169"/>
      <c r="Z18" s="169"/>
      <c r="AA18" s="169"/>
      <c r="AB18" s="169"/>
      <c r="AC18" s="169"/>
      <c r="AD18" s="169"/>
      <c r="AE18" s="169"/>
      <c r="AF18" s="169"/>
      <c r="AG18" s="169"/>
      <c r="AH18" s="169"/>
      <c r="AI18" s="169"/>
      <c r="AJ18" s="169"/>
    </row>
    <row r="19" spans="1:36" ht="15.75" x14ac:dyDescent="0.25">
      <c r="A19" s="172"/>
      <c r="B19" s="191"/>
      <c r="C19" s="192"/>
      <c r="D19" s="282"/>
      <c r="E19" s="303"/>
      <c r="F19" s="192"/>
      <c r="G19" s="192"/>
      <c r="H19" s="192"/>
      <c r="I19" s="192"/>
      <c r="J19" s="192"/>
      <c r="K19" s="192"/>
      <c r="L19" s="192"/>
      <c r="M19" s="192"/>
      <c r="N19" s="192"/>
      <c r="O19" s="192"/>
      <c r="P19" s="169"/>
      <c r="Q19" s="169"/>
      <c r="R19" s="169"/>
      <c r="S19" s="169"/>
      <c r="T19" s="169"/>
      <c r="U19" s="169"/>
      <c r="V19" s="169"/>
      <c r="W19" s="169"/>
      <c r="X19" s="169"/>
      <c r="Y19" s="169"/>
      <c r="Z19" s="169"/>
      <c r="AA19" s="169"/>
      <c r="AB19" s="169"/>
      <c r="AC19" s="169"/>
      <c r="AD19" s="169"/>
      <c r="AE19" s="169"/>
      <c r="AF19" s="169"/>
      <c r="AG19" s="169"/>
      <c r="AH19" s="169"/>
      <c r="AI19" s="169"/>
      <c r="AJ19" s="169"/>
    </row>
  </sheetData>
  <sheetProtection algorithmName="SHA-512" hashValue="hocD8M8Ebi515tIeVZg6gLagggrA5HxQN6E/HGDH0gbNHdnZBinPymRqFf6D33J7XFLrqRJ7ej4xwKYi+hF4fQ==" saltValue="cAeNpcUKjsPwruLmoK631g==" spinCount="100000" sheet="1" objects="1" scenarios="1" selectLockedCells="1" selectUnlockedCells="1"/>
  <mergeCells count="1">
    <mergeCell ref="B3:B10"/>
  </mergeCells>
  <pageMargins left="0.7" right="0.7" top="0.75" bottom="0.75" header="0.3" footer="0.3"/>
  <pageSetup paperSize="9" orientation="portrait"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2"/>
  <sheetViews>
    <sheetView zoomScale="80" zoomScaleNormal="80" workbookViewId="0">
      <selection activeCell="H9" sqref="H9"/>
    </sheetView>
  </sheetViews>
  <sheetFormatPr defaultColWidth="8.88671875" defaultRowHeight="15" x14ac:dyDescent="0.2"/>
  <cols>
    <col min="1" max="1" width="2.109375" customWidth="1"/>
    <col min="2" max="2" width="13.88671875" customWidth="1"/>
    <col min="3" max="3" width="13" customWidth="1"/>
    <col min="4" max="4" width="39.77734375" bestFit="1" customWidth="1"/>
    <col min="5" max="6" width="13" customWidth="1"/>
    <col min="7" max="7" width="16.5546875" customWidth="1"/>
    <col min="8" max="12" width="12.21875" customWidth="1"/>
    <col min="13" max="13" width="11.109375" customWidth="1"/>
    <col min="14" max="14" width="17.44140625" customWidth="1"/>
    <col min="15" max="20" width="12.21875" customWidth="1"/>
    <col min="21" max="21" width="13.6640625" customWidth="1"/>
    <col min="22" max="22" width="13.44140625" customWidth="1"/>
    <col min="23" max="29" width="8.88671875" style="414"/>
    <col min="30" max="30" width="11.33203125" style="414" bestFit="1" customWidth="1"/>
    <col min="31" max="31" width="9.77734375" style="414" bestFit="1" customWidth="1"/>
    <col min="244" max="244" width="2.109375" customWidth="1"/>
    <col min="245" max="245" width="13.88671875" customWidth="1"/>
    <col min="246" max="249" width="13" customWidth="1"/>
    <col min="250" max="250" width="16.5546875" customWidth="1"/>
    <col min="251" max="255" width="12.21875" customWidth="1"/>
    <col min="256" max="256" width="11.109375" customWidth="1"/>
    <col min="257" max="257" width="17.44140625" customWidth="1"/>
    <col min="258" max="263" width="12.21875" customWidth="1"/>
    <col min="264" max="264" width="13.6640625" customWidth="1"/>
    <col min="265" max="265" width="13.44140625" customWidth="1"/>
    <col min="500" max="500" width="2.109375" customWidth="1"/>
    <col min="501" max="501" width="13.88671875" customWidth="1"/>
    <col min="502" max="505" width="13" customWidth="1"/>
    <col min="506" max="506" width="16.5546875" customWidth="1"/>
    <col min="507" max="511" width="12.21875" customWidth="1"/>
    <col min="512" max="512" width="11.109375" customWidth="1"/>
    <col min="513" max="513" width="17.44140625" customWidth="1"/>
    <col min="514" max="519" width="12.21875" customWidth="1"/>
    <col min="520" max="520" width="13.6640625" customWidth="1"/>
    <col min="521" max="521" width="13.44140625" customWidth="1"/>
    <col min="756" max="756" width="2.109375" customWidth="1"/>
    <col min="757" max="757" width="13.88671875" customWidth="1"/>
    <col min="758" max="761" width="13" customWidth="1"/>
    <col min="762" max="762" width="16.5546875" customWidth="1"/>
    <col min="763" max="767" width="12.21875" customWidth="1"/>
    <col min="768" max="768" width="11.109375" customWidth="1"/>
    <col min="769" max="769" width="17.44140625" customWidth="1"/>
    <col min="770" max="775" width="12.21875" customWidth="1"/>
    <col min="776" max="776" width="13.6640625" customWidth="1"/>
    <col min="777" max="777" width="13.44140625" customWidth="1"/>
    <col min="1012" max="1012" width="2.109375" customWidth="1"/>
    <col min="1013" max="1013" width="13.88671875" customWidth="1"/>
    <col min="1014" max="1017" width="13" customWidth="1"/>
    <col min="1018" max="1018" width="16.5546875" customWidth="1"/>
    <col min="1019" max="1023" width="12.21875" customWidth="1"/>
    <col min="1024" max="1024" width="11.109375" customWidth="1"/>
    <col min="1025" max="1025" width="17.44140625" customWidth="1"/>
    <col min="1026" max="1031" width="12.21875" customWidth="1"/>
    <col min="1032" max="1032" width="13.6640625" customWidth="1"/>
    <col min="1033" max="1033" width="13.44140625" customWidth="1"/>
    <col min="1268" max="1268" width="2.109375" customWidth="1"/>
    <col min="1269" max="1269" width="13.88671875" customWidth="1"/>
    <col min="1270" max="1273" width="13" customWidth="1"/>
    <col min="1274" max="1274" width="16.5546875" customWidth="1"/>
    <col min="1275" max="1279" width="12.21875" customWidth="1"/>
    <col min="1280" max="1280" width="11.109375" customWidth="1"/>
    <col min="1281" max="1281" width="17.44140625" customWidth="1"/>
    <col min="1282" max="1287" width="12.21875" customWidth="1"/>
    <col min="1288" max="1288" width="13.6640625" customWidth="1"/>
    <col min="1289" max="1289" width="13.44140625" customWidth="1"/>
    <col min="1524" max="1524" width="2.109375" customWidth="1"/>
    <col min="1525" max="1525" width="13.88671875" customWidth="1"/>
    <col min="1526" max="1529" width="13" customWidth="1"/>
    <col min="1530" max="1530" width="16.5546875" customWidth="1"/>
    <col min="1531" max="1535" width="12.21875" customWidth="1"/>
    <col min="1536" max="1536" width="11.109375" customWidth="1"/>
    <col min="1537" max="1537" width="17.44140625" customWidth="1"/>
    <col min="1538" max="1543" width="12.21875" customWidth="1"/>
    <col min="1544" max="1544" width="13.6640625" customWidth="1"/>
    <col min="1545" max="1545" width="13.44140625" customWidth="1"/>
    <col min="1780" max="1780" width="2.109375" customWidth="1"/>
    <col min="1781" max="1781" width="13.88671875" customWidth="1"/>
    <col min="1782" max="1785" width="13" customWidth="1"/>
    <col min="1786" max="1786" width="16.5546875" customWidth="1"/>
    <col min="1787" max="1791" width="12.21875" customWidth="1"/>
    <col min="1792" max="1792" width="11.109375" customWidth="1"/>
    <col min="1793" max="1793" width="17.44140625" customWidth="1"/>
    <col min="1794" max="1799" width="12.21875" customWidth="1"/>
    <col min="1800" max="1800" width="13.6640625" customWidth="1"/>
    <col min="1801" max="1801" width="13.44140625" customWidth="1"/>
    <col min="2036" max="2036" width="2.109375" customWidth="1"/>
    <col min="2037" max="2037" width="13.88671875" customWidth="1"/>
    <col min="2038" max="2041" width="13" customWidth="1"/>
    <col min="2042" max="2042" width="16.5546875" customWidth="1"/>
    <col min="2043" max="2047" width="12.21875" customWidth="1"/>
    <col min="2048" max="2048" width="11.109375" customWidth="1"/>
    <col min="2049" max="2049" width="17.44140625" customWidth="1"/>
    <col min="2050" max="2055" width="12.21875" customWidth="1"/>
    <col min="2056" max="2056" width="13.6640625" customWidth="1"/>
    <col min="2057" max="2057" width="13.44140625" customWidth="1"/>
    <col min="2292" max="2292" width="2.109375" customWidth="1"/>
    <col min="2293" max="2293" width="13.88671875" customWidth="1"/>
    <col min="2294" max="2297" width="13" customWidth="1"/>
    <col min="2298" max="2298" width="16.5546875" customWidth="1"/>
    <col min="2299" max="2303" width="12.21875" customWidth="1"/>
    <col min="2304" max="2304" width="11.109375" customWidth="1"/>
    <col min="2305" max="2305" width="17.44140625" customWidth="1"/>
    <col min="2306" max="2311" width="12.21875" customWidth="1"/>
    <col min="2312" max="2312" width="13.6640625" customWidth="1"/>
    <col min="2313" max="2313" width="13.44140625" customWidth="1"/>
    <col min="2548" max="2548" width="2.109375" customWidth="1"/>
    <col min="2549" max="2549" width="13.88671875" customWidth="1"/>
    <col min="2550" max="2553" width="13" customWidth="1"/>
    <col min="2554" max="2554" width="16.5546875" customWidth="1"/>
    <col min="2555" max="2559" width="12.21875" customWidth="1"/>
    <col min="2560" max="2560" width="11.109375" customWidth="1"/>
    <col min="2561" max="2561" width="17.44140625" customWidth="1"/>
    <col min="2562" max="2567" width="12.21875" customWidth="1"/>
    <col min="2568" max="2568" width="13.6640625" customWidth="1"/>
    <col min="2569" max="2569" width="13.44140625" customWidth="1"/>
    <col min="2804" max="2804" width="2.109375" customWidth="1"/>
    <col min="2805" max="2805" width="13.88671875" customWidth="1"/>
    <col min="2806" max="2809" width="13" customWidth="1"/>
    <col min="2810" max="2810" width="16.5546875" customWidth="1"/>
    <col min="2811" max="2815" width="12.21875" customWidth="1"/>
    <col min="2816" max="2816" width="11.109375" customWidth="1"/>
    <col min="2817" max="2817" width="17.44140625" customWidth="1"/>
    <col min="2818" max="2823" width="12.21875" customWidth="1"/>
    <col min="2824" max="2824" width="13.6640625" customWidth="1"/>
    <col min="2825" max="2825" width="13.44140625" customWidth="1"/>
    <col min="3060" max="3060" width="2.109375" customWidth="1"/>
    <col min="3061" max="3061" width="13.88671875" customWidth="1"/>
    <col min="3062" max="3065" width="13" customWidth="1"/>
    <col min="3066" max="3066" width="16.5546875" customWidth="1"/>
    <col min="3067" max="3071" width="12.21875" customWidth="1"/>
    <col min="3072" max="3072" width="11.109375" customWidth="1"/>
    <col min="3073" max="3073" width="17.44140625" customWidth="1"/>
    <col min="3074" max="3079" width="12.21875" customWidth="1"/>
    <col min="3080" max="3080" width="13.6640625" customWidth="1"/>
    <col min="3081" max="3081" width="13.44140625" customWidth="1"/>
    <col min="3316" max="3316" width="2.109375" customWidth="1"/>
    <col min="3317" max="3317" width="13.88671875" customWidth="1"/>
    <col min="3318" max="3321" width="13" customWidth="1"/>
    <col min="3322" max="3322" width="16.5546875" customWidth="1"/>
    <col min="3323" max="3327" width="12.21875" customWidth="1"/>
    <col min="3328" max="3328" width="11.109375" customWidth="1"/>
    <col min="3329" max="3329" width="17.44140625" customWidth="1"/>
    <col min="3330" max="3335" width="12.21875" customWidth="1"/>
    <col min="3336" max="3336" width="13.6640625" customWidth="1"/>
    <col min="3337" max="3337" width="13.44140625" customWidth="1"/>
    <col min="3572" max="3572" width="2.109375" customWidth="1"/>
    <col min="3573" max="3573" width="13.88671875" customWidth="1"/>
    <col min="3574" max="3577" width="13" customWidth="1"/>
    <col min="3578" max="3578" width="16.5546875" customWidth="1"/>
    <col min="3579" max="3583" width="12.21875" customWidth="1"/>
    <col min="3584" max="3584" width="11.109375" customWidth="1"/>
    <col min="3585" max="3585" width="17.44140625" customWidth="1"/>
    <col min="3586" max="3591" width="12.21875" customWidth="1"/>
    <col min="3592" max="3592" width="13.6640625" customWidth="1"/>
    <col min="3593" max="3593" width="13.44140625" customWidth="1"/>
    <col min="3828" max="3828" width="2.109375" customWidth="1"/>
    <col min="3829" max="3829" width="13.88671875" customWidth="1"/>
    <col min="3830" max="3833" width="13" customWidth="1"/>
    <col min="3834" max="3834" width="16.5546875" customWidth="1"/>
    <col min="3835" max="3839" width="12.21875" customWidth="1"/>
    <col min="3840" max="3840" width="11.109375" customWidth="1"/>
    <col min="3841" max="3841" width="17.44140625" customWidth="1"/>
    <col min="3842" max="3847" width="12.21875" customWidth="1"/>
    <col min="3848" max="3848" width="13.6640625" customWidth="1"/>
    <col min="3849" max="3849" width="13.44140625" customWidth="1"/>
    <col min="4084" max="4084" width="2.109375" customWidth="1"/>
    <col min="4085" max="4085" width="13.88671875" customWidth="1"/>
    <col min="4086" max="4089" width="13" customWidth="1"/>
    <col min="4090" max="4090" width="16.5546875" customWidth="1"/>
    <col min="4091" max="4095" width="12.21875" customWidth="1"/>
    <col min="4096" max="4096" width="11.109375" customWidth="1"/>
    <col min="4097" max="4097" width="17.44140625" customWidth="1"/>
    <col min="4098" max="4103" width="12.21875" customWidth="1"/>
    <col min="4104" max="4104" width="13.6640625" customWidth="1"/>
    <col min="4105" max="4105" width="13.44140625" customWidth="1"/>
    <col min="4340" max="4340" width="2.109375" customWidth="1"/>
    <col min="4341" max="4341" width="13.88671875" customWidth="1"/>
    <col min="4342" max="4345" width="13" customWidth="1"/>
    <col min="4346" max="4346" width="16.5546875" customWidth="1"/>
    <col min="4347" max="4351" width="12.21875" customWidth="1"/>
    <col min="4352" max="4352" width="11.109375" customWidth="1"/>
    <col min="4353" max="4353" width="17.44140625" customWidth="1"/>
    <col min="4354" max="4359" width="12.21875" customWidth="1"/>
    <col min="4360" max="4360" width="13.6640625" customWidth="1"/>
    <col min="4361" max="4361" width="13.44140625" customWidth="1"/>
    <col min="4596" max="4596" width="2.109375" customWidth="1"/>
    <col min="4597" max="4597" width="13.88671875" customWidth="1"/>
    <col min="4598" max="4601" width="13" customWidth="1"/>
    <col min="4602" max="4602" width="16.5546875" customWidth="1"/>
    <col min="4603" max="4607" width="12.21875" customWidth="1"/>
    <col min="4608" max="4608" width="11.109375" customWidth="1"/>
    <col min="4609" max="4609" width="17.44140625" customWidth="1"/>
    <col min="4610" max="4615" width="12.21875" customWidth="1"/>
    <col min="4616" max="4616" width="13.6640625" customWidth="1"/>
    <col min="4617" max="4617" width="13.44140625" customWidth="1"/>
    <col min="4852" max="4852" width="2.109375" customWidth="1"/>
    <col min="4853" max="4853" width="13.88671875" customWidth="1"/>
    <col min="4854" max="4857" width="13" customWidth="1"/>
    <col min="4858" max="4858" width="16.5546875" customWidth="1"/>
    <col min="4859" max="4863" width="12.21875" customWidth="1"/>
    <col min="4864" max="4864" width="11.109375" customWidth="1"/>
    <col min="4865" max="4865" width="17.44140625" customWidth="1"/>
    <col min="4866" max="4871" width="12.21875" customWidth="1"/>
    <col min="4872" max="4872" width="13.6640625" customWidth="1"/>
    <col min="4873" max="4873" width="13.44140625" customWidth="1"/>
    <col min="5108" max="5108" width="2.109375" customWidth="1"/>
    <col min="5109" max="5109" width="13.88671875" customWidth="1"/>
    <col min="5110" max="5113" width="13" customWidth="1"/>
    <col min="5114" max="5114" width="16.5546875" customWidth="1"/>
    <col min="5115" max="5119" width="12.21875" customWidth="1"/>
    <col min="5120" max="5120" width="11.109375" customWidth="1"/>
    <col min="5121" max="5121" width="17.44140625" customWidth="1"/>
    <col min="5122" max="5127" width="12.21875" customWidth="1"/>
    <col min="5128" max="5128" width="13.6640625" customWidth="1"/>
    <col min="5129" max="5129" width="13.44140625" customWidth="1"/>
    <col min="5364" max="5364" width="2.109375" customWidth="1"/>
    <col min="5365" max="5365" width="13.88671875" customWidth="1"/>
    <col min="5366" max="5369" width="13" customWidth="1"/>
    <col min="5370" max="5370" width="16.5546875" customWidth="1"/>
    <col min="5371" max="5375" width="12.21875" customWidth="1"/>
    <col min="5376" max="5376" width="11.109375" customWidth="1"/>
    <col min="5377" max="5377" width="17.44140625" customWidth="1"/>
    <col min="5378" max="5383" width="12.21875" customWidth="1"/>
    <col min="5384" max="5384" width="13.6640625" customWidth="1"/>
    <col min="5385" max="5385" width="13.44140625" customWidth="1"/>
    <col min="5620" max="5620" width="2.109375" customWidth="1"/>
    <col min="5621" max="5621" width="13.88671875" customWidth="1"/>
    <col min="5622" max="5625" width="13" customWidth="1"/>
    <col min="5626" max="5626" width="16.5546875" customWidth="1"/>
    <col min="5627" max="5631" width="12.21875" customWidth="1"/>
    <col min="5632" max="5632" width="11.109375" customWidth="1"/>
    <col min="5633" max="5633" width="17.44140625" customWidth="1"/>
    <col min="5634" max="5639" width="12.21875" customWidth="1"/>
    <col min="5640" max="5640" width="13.6640625" customWidth="1"/>
    <col min="5641" max="5641" width="13.44140625" customWidth="1"/>
    <col min="5876" max="5876" width="2.109375" customWidth="1"/>
    <col min="5877" max="5877" width="13.88671875" customWidth="1"/>
    <col min="5878" max="5881" width="13" customWidth="1"/>
    <col min="5882" max="5882" width="16.5546875" customWidth="1"/>
    <col min="5883" max="5887" width="12.21875" customWidth="1"/>
    <col min="5888" max="5888" width="11.109375" customWidth="1"/>
    <col min="5889" max="5889" width="17.44140625" customWidth="1"/>
    <col min="5890" max="5895" width="12.21875" customWidth="1"/>
    <col min="5896" max="5896" width="13.6640625" customWidth="1"/>
    <col min="5897" max="5897" width="13.44140625" customWidth="1"/>
    <col min="6132" max="6132" width="2.109375" customWidth="1"/>
    <col min="6133" max="6133" width="13.88671875" customWidth="1"/>
    <col min="6134" max="6137" width="13" customWidth="1"/>
    <col min="6138" max="6138" width="16.5546875" customWidth="1"/>
    <col min="6139" max="6143" width="12.21875" customWidth="1"/>
    <col min="6144" max="6144" width="11.109375" customWidth="1"/>
    <col min="6145" max="6145" width="17.44140625" customWidth="1"/>
    <col min="6146" max="6151" width="12.21875" customWidth="1"/>
    <col min="6152" max="6152" width="13.6640625" customWidth="1"/>
    <col min="6153" max="6153" width="13.44140625" customWidth="1"/>
    <col min="6388" max="6388" width="2.109375" customWidth="1"/>
    <col min="6389" max="6389" width="13.88671875" customWidth="1"/>
    <col min="6390" max="6393" width="13" customWidth="1"/>
    <col min="6394" max="6394" width="16.5546875" customWidth="1"/>
    <col min="6395" max="6399" width="12.21875" customWidth="1"/>
    <col min="6400" max="6400" width="11.109375" customWidth="1"/>
    <col min="6401" max="6401" width="17.44140625" customWidth="1"/>
    <col min="6402" max="6407" width="12.21875" customWidth="1"/>
    <col min="6408" max="6408" width="13.6640625" customWidth="1"/>
    <col min="6409" max="6409" width="13.44140625" customWidth="1"/>
    <col min="6644" max="6644" width="2.109375" customWidth="1"/>
    <col min="6645" max="6645" width="13.88671875" customWidth="1"/>
    <col min="6646" max="6649" width="13" customWidth="1"/>
    <col min="6650" max="6650" width="16.5546875" customWidth="1"/>
    <col min="6651" max="6655" width="12.21875" customWidth="1"/>
    <col min="6656" max="6656" width="11.109375" customWidth="1"/>
    <col min="6657" max="6657" width="17.44140625" customWidth="1"/>
    <col min="6658" max="6663" width="12.21875" customWidth="1"/>
    <col min="6664" max="6664" width="13.6640625" customWidth="1"/>
    <col min="6665" max="6665" width="13.44140625" customWidth="1"/>
    <col min="6900" max="6900" width="2.109375" customWidth="1"/>
    <col min="6901" max="6901" width="13.88671875" customWidth="1"/>
    <col min="6902" max="6905" width="13" customWidth="1"/>
    <col min="6906" max="6906" width="16.5546875" customWidth="1"/>
    <col min="6907" max="6911" width="12.21875" customWidth="1"/>
    <col min="6912" max="6912" width="11.109375" customWidth="1"/>
    <col min="6913" max="6913" width="17.44140625" customWidth="1"/>
    <col min="6914" max="6919" width="12.21875" customWidth="1"/>
    <col min="6920" max="6920" width="13.6640625" customWidth="1"/>
    <col min="6921" max="6921" width="13.44140625" customWidth="1"/>
    <col min="7156" max="7156" width="2.109375" customWidth="1"/>
    <col min="7157" max="7157" width="13.88671875" customWidth="1"/>
    <col min="7158" max="7161" width="13" customWidth="1"/>
    <col min="7162" max="7162" width="16.5546875" customWidth="1"/>
    <col min="7163" max="7167" width="12.21875" customWidth="1"/>
    <col min="7168" max="7168" width="11.109375" customWidth="1"/>
    <col min="7169" max="7169" width="17.44140625" customWidth="1"/>
    <col min="7170" max="7175" width="12.21875" customWidth="1"/>
    <col min="7176" max="7176" width="13.6640625" customWidth="1"/>
    <col min="7177" max="7177" width="13.44140625" customWidth="1"/>
    <col min="7412" max="7412" width="2.109375" customWidth="1"/>
    <col min="7413" max="7413" width="13.88671875" customWidth="1"/>
    <col min="7414" max="7417" width="13" customWidth="1"/>
    <col min="7418" max="7418" width="16.5546875" customWidth="1"/>
    <col min="7419" max="7423" width="12.21875" customWidth="1"/>
    <col min="7424" max="7424" width="11.109375" customWidth="1"/>
    <col min="7425" max="7425" width="17.44140625" customWidth="1"/>
    <col min="7426" max="7431" width="12.21875" customWidth="1"/>
    <col min="7432" max="7432" width="13.6640625" customWidth="1"/>
    <col min="7433" max="7433" width="13.44140625" customWidth="1"/>
    <col min="7668" max="7668" width="2.109375" customWidth="1"/>
    <col min="7669" max="7669" width="13.88671875" customWidth="1"/>
    <col min="7670" max="7673" width="13" customWidth="1"/>
    <col min="7674" max="7674" width="16.5546875" customWidth="1"/>
    <col min="7675" max="7679" width="12.21875" customWidth="1"/>
    <col min="7680" max="7680" width="11.109375" customWidth="1"/>
    <col min="7681" max="7681" width="17.44140625" customWidth="1"/>
    <col min="7682" max="7687" width="12.21875" customWidth="1"/>
    <col min="7688" max="7688" width="13.6640625" customWidth="1"/>
    <col min="7689" max="7689" width="13.44140625" customWidth="1"/>
    <col min="7924" max="7924" width="2.109375" customWidth="1"/>
    <col min="7925" max="7925" width="13.88671875" customWidth="1"/>
    <col min="7926" max="7929" width="13" customWidth="1"/>
    <col min="7930" max="7930" width="16.5546875" customWidth="1"/>
    <col min="7931" max="7935" width="12.21875" customWidth="1"/>
    <col min="7936" max="7936" width="11.109375" customWidth="1"/>
    <col min="7937" max="7937" width="17.44140625" customWidth="1"/>
    <col min="7938" max="7943" width="12.21875" customWidth="1"/>
    <col min="7944" max="7944" width="13.6640625" customWidth="1"/>
    <col min="7945" max="7945" width="13.44140625" customWidth="1"/>
    <col min="8180" max="8180" width="2.109375" customWidth="1"/>
    <col min="8181" max="8181" width="13.88671875" customWidth="1"/>
    <col min="8182" max="8185" width="13" customWidth="1"/>
    <col min="8186" max="8186" width="16.5546875" customWidth="1"/>
    <col min="8187" max="8191" width="12.21875" customWidth="1"/>
    <col min="8192" max="8192" width="11.109375" customWidth="1"/>
    <col min="8193" max="8193" width="17.44140625" customWidth="1"/>
    <col min="8194" max="8199" width="12.21875" customWidth="1"/>
    <col min="8200" max="8200" width="13.6640625" customWidth="1"/>
    <col min="8201" max="8201" width="13.44140625" customWidth="1"/>
    <col min="8436" max="8436" width="2.109375" customWidth="1"/>
    <col min="8437" max="8437" width="13.88671875" customWidth="1"/>
    <col min="8438" max="8441" width="13" customWidth="1"/>
    <col min="8442" max="8442" width="16.5546875" customWidth="1"/>
    <col min="8443" max="8447" width="12.21875" customWidth="1"/>
    <col min="8448" max="8448" width="11.109375" customWidth="1"/>
    <col min="8449" max="8449" width="17.44140625" customWidth="1"/>
    <col min="8450" max="8455" width="12.21875" customWidth="1"/>
    <col min="8456" max="8456" width="13.6640625" customWidth="1"/>
    <col min="8457" max="8457" width="13.44140625" customWidth="1"/>
    <col min="8692" max="8692" width="2.109375" customWidth="1"/>
    <col min="8693" max="8693" width="13.88671875" customWidth="1"/>
    <col min="8694" max="8697" width="13" customWidth="1"/>
    <col min="8698" max="8698" width="16.5546875" customWidth="1"/>
    <col min="8699" max="8703" width="12.21875" customWidth="1"/>
    <col min="8704" max="8704" width="11.109375" customWidth="1"/>
    <col min="8705" max="8705" width="17.44140625" customWidth="1"/>
    <col min="8706" max="8711" width="12.21875" customWidth="1"/>
    <col min="8712" max="8712" width="13.6640625" customWidth="1"/>
    <col min="8713" max="8713" width="13.44140625" customWidth="1"/>
    <col min="8948" max="8948" width="2.109375" customWidth="1"/>
    <col min="8949" max="8949" width="13.88671875" customWidth="1"/>
    <col min="8950" max="8953" width="13" customWidth="1"/>
    <col min="8954" max="8954" width="16.5546875" customWidth="1"/>
    <col min="8955" max="8959" width="12.21875" customWidth="1"/>
    <col min="8960" max="8960" width="11.109375" customWidth="1"/>
    <col min="8961" max="8961" width="17.44140625" customWidth="1"/>
    <col min="8962" max="8967" width="12.21875" customWidth="1"/>
    <col min="8968" max="8968" width="13.6640625" customWidth="1"/>
    <col min="8969" max="8969" width="13.44140625" customWidth="1"/>
    <col min="9204" max="9204" width="2.109375" customWidth="1"/>
    <col min="9205" max="9205" width="13.88671875" customWidth="1"/>
    <col min="9206" max="9209" width="13" customWidth="1"/>
    <col min="9210" max="9210" width="16.5546875" customWidth="1"/>
    <col min="9211" max="9215" width="12.21875" customWidth="1"/>
    <col min="9216" max="9216" width="11.109375" customWidth="1"/>
    <col min="9217" max="9217" width="17.44140625" customWidth="1"/>
    <col min="9218" max="9223" width="12.21875" customWidth="1"/>
    <col min="9224" max="9224" width="13.6640625" customWidth="1"/>
    <col min="9225" max="9225" width="13.44140625" customWidth="1"/>
    <col min="9460" max="9460" width="2.109375" customWidth="1"/>
    <col min="9461" max="9461" width="13.88671875" customWidth="1"/>
    <col min="9462" max="9465" width="13" customWidth="1"/>
    <col min="9466" max="9466" width="16.5546875" customWidth="1"/>
    <col min="9467" max="9471" width="12.21875" customWidth="1"/>
    <col min="9472" max="9472" width="11.109375" customWidth="1"/>
    <col min="9473" max="9473" width="17.44140625" customWidth="1"/>
    <col min="9474" max="9479" width="12.21875" customWidth="1"/>
    <col min="9480" max="9480" width="13.6640625" customWidth="1"/>
    <col min="9481" max="9481" width="13.44140625" customWidth="1"/>
    <col min="9716" max="9716" width="2.109375" customWidth="1"/>
    <col min="9717" max="9717" width="13.88671875" customWidth="1"/>
    <col min="9718" max="9721" width="13" customWidth="1"/>
    <col min="9722" max="9722" width="16.5546875" customWidth="1"/>
    <col min="9723" max="9727" width="12.21875" customWidth="1"/>
    <col min="9728" max="9728" width="11.109375" customWidth="1"/>
    <col min="9729" max="9729" width="17.44140625" customWidth="1"/>
    <col min="9730" max="9735" width="12.21875" customWidth="1"/>
    <col min="9736" max="9736" width="13.6640625" customWidth="1"/>
    <col min="9737" max="9737" width="13.44140625" customWidth="1"/>
    <col min="9972" max="9972" width="2.109375" customWidth="1"/>
    <col min="9973" max="9973" width="13.88671875" customWidth="1"/>
    <col min="9974" max="9977" width="13" customWidth="1"/>
    <col min="9978" max="9978" width="16.5546875" customWidth="1"/>
    <col min="9979" max="9983" width="12.21875" customWidth="1"/>
    <col min="9984" max="9984" width="11.109375" customWidth="1"/>
    <col min="9985" max="9985" width="17.44140625" customWidth="1"/>
    <col min="9986" max="9991" width="12.21875" customWidth="1"/>
    <col min="9992" max="9992" width="13.6640625" customWidth="1"/>
    <col min="9993" max="9993" width="13.44140625" customWidth="1"/>
    <col min="10228" max="10228" width="2.109375" customWidth="1"/>
    <col min="10229" max="10229" width="13.88671875" customWidth="1"/>
    <col min="10230" max="10233" width="13" customWidth="1"/>
    <col min="10234" max="10234" width="16.5546875" customWidth="1"/>
    <col min="10235" max="10239" width="12.21875" customWidth="1"/>
    <col min="10240" max="10240" width="11.109375" customWidth="1"/>
    <col min="10241" max="10241" width="17.44140625" customWidth="1"/>
    <col min="10242" max="10247" width="12.21875" customWidth="1"/>
    <col min="10248" max="10248" width="13.6640625" customWidth="1"/>
    <col min="10249" max="10249" width="13.44140625" customWidth="1"/>
    <col min="10484" max="10484" width="2.109375" customWidth="1"/>
    <col min="10485" max="10485" width="13.88671875" customWidth="1"/>
    <col min="10486" max="10489" width="13" customWidth="1"/>
    <col min="10490" max="10490" width="16.5546875" customWidth="1"/>
    <col min="10491" max="10495" width="12.21875" customWidth="1"/>
    <col min="10496" max="10496" width="11.109375" customWidth="1"/>
    <col min="10497" max="10497" width="17.44140625" customWidth="1"/>
    <col min="10498" max="10503" width="12.21875" customWidth="1"/>
    <col min="10504" max="10504" width="13.6640625" customWidth="1"/>
    <col min="10505" max="10505" width="13.44140625" customWidth="1"/>
    <col min="10740" max="10740" width="2.109375" customWidth="1"/>
    <col min="10741" max="10741" width="13.88671875" customWidth="1"/>
    <col min="10742" max="10745" width="13" customWidth="1"/>
    <col min="10746" max="10746" width="16.5546875" customWidth="1"/>
    <col min="10747" max="10751" width="12.21875" customWidth="1"/>
    <col min="10752" max="10752" width="11.109375" customWidth="1"/>
    <col min="10753" max="10753" width="17.44140625" customWidth="1"/>
    <col min="10754" max="10759" width="12.21875" customWidth="1"/>
    <col min="10760" max="10760" width="13.6640625" customWidth="1"/>
    <col min="10761" max="10761" width="13.44140625" customWidth="1"/>
    <col min="10996" max="10996" width="2.109375" customWidth="1"/>
    <col min="10997" max="10997" width="13.88671875" customWidth="1"/>
    <col min="10998" max="11001" width="13" customWidth="1"/>
    <col min="11002" max="11002" width="16.5546875" customWidth="1"/>
    <col min="11003" max="11007" width="12.21875" customWidth="1"/>
    <col min="11008" max="11008" width="11.109375" customWidth="1"/>
    <col min="11009" max="11009" width="17.44140625" customWidth="1"/>
    <col min="11010" max="11015" width="12.21875" customWidth="1"/>
    <col min="11016" max="11016" width="13.6640625" customWidth="1"/>
    <col min="11017" max="11017" width="13.44140625" customWidth="1"/>
    <col min="11252" max="11252" width="2.109375" customWidth="1"/>
    <col min="11253" max="11253" width="13.88671875" customWidth="1"/>
    <col min="11254" max="11257" width="13" customWidth="1"/>
    <col min="11258" max="11258" width="16.5546875" customWidth="1"/>
    <col min="11259" max="11263" width="12.21875" customWidth="1"/>
    <col min="11264" max="11264" width="11.109375" customWidth="1"/>
    <col min="11265" max="11265" width="17.44140625" customWidth="1"/>
    <col min="11266" max="11271" width="12.21875" customWidth="1"/>
    <col min="11272" max="11272" width="13.6640625" customWidth="1"/>
    <col min="11273" max="11273" width="13.44140625" customWidth="1"/>
    <col min="11508" max="11508" width="2.109375" customWidth="1"/>
    <col min="11509" max="11509" width="13.88671875" customWidth="1"/>
    <col min="11510" max="11513" width="13" customWidth="1"/>
    <col min="11514" max="11514" width="16.5546875" customWidth="1"/>
    <col min="11515" max="11519" width="12.21875" customWidth="1"/>
    <col min="11520" max="11520" width="11.109375" customWidth="1"/>
    <col min="11521" max="11521" width="17.44140625" customWidth="1"/>
    <col min="11522" max="11527" width="12.21875" customWidth="1"/>
    <col min="11528" max="11528" width="13.6640625" customWidth="1"/>
    <col min="11529" max="11529" width="13.44140625" customWidth="1"/>
    <col min="11764" max="11764" width="2.109375" customWidth="1"/>
    <col min="11765" max="11765" width="13.88671875" customWidth="1"/>
    <col min="11766" max="11769" width="13" customWidth="1"/>
    <col min="11770" max="11770" width="16.5546875" customWidth="1"/>
    <col min="11771" max="11775" width="12.21875" customWidth="1"/>
    <col min="11776" max="11776" width="11.109375" customWidth="1"/>
    <col min="11777" max="11777" width="17.44140625" customWidth="1"/>
    <col min="11778" max="11783" width="12.21875" customWidth="1"/>
    <col min="11784" max="11784" width="13.6640625" customWidth="1"/>
    <col min="11785" max="11785" width="13.44140625" customWidth="1"/>
    <col min="12020" max="12020" width="2.109375" customWidth="1"/>
    <col min="12021" max="12021" width="13.88671875" customWidth="1"/>
    <col min="12022" max="12025" width="13" customWidth="1"/>
    <col min="12026" max="12026" width="16.5546875" customWidth="1"/>
    <col min="12027" max="12031" width="12.21875" customWidth="1"/>
    <col min="12032" max="12032" width="11.109375" customWidth="1"/>
    <col min="12033" max="12033" width="17.44140625" customWidth="1"/>
    <col min="12034" max="12039" width="12.21875" customWidth="1"/>
    <col min="12040" max="12040" width="13.6640625" customWidth="1"/>
    <col min="12041" max="12041" width="13.44140625" customWidth="1"/>
    <col min="12276" max="12276" width="2.109375" customWidth="1"/>
    <col min="12277" max="12277" width="13.88671875" customWidth="1"/>
    <col min="12278" max="12281" width="13" customWidth="1"/>
    <col min="12282" max="12282" width="16.5546875" customWidth="1"/>
    <col min="12283" max="12287" width="12.21875" customWidth="1"/>
    <col min="12288" max="12288" width="11.109375" customWidth="1"/>
    <col min="12289" max="12289" width="17.44140625" customWidth="1"/>
    <col min="12290" max="12295" width="12.21875" customWidth="1"/>
    <col min="12296" max="12296" width="13.6640625" customWidth="1"/>
    <col min="12297" max="12297" width="13.44140625" customWidth="1"/>
    <col min="12532" max="12532" width="2.109375" customWidth="1"/>
    <col min="12533" max="12533" width="13.88671875" customWidth="1"/>
    <col min="12534" max="12537" width="13" customWidth="1"/>
    <col min="12538" max="12538" width="16.5546875" customWidth="1"/>
    <col min="12539" max="12543" width="12.21875" customWidth="1"/>
    <col min="12544" max="12544" width="11.109375" customWidth="1"/>
    <col min="12545" max="12545" width="17.44140625" customWidth="1"/>
    <col min="12546" max="12551" width="12.21875" customWidth="1"/>
    <col min="12552" max="12552" width="13.6640625" customWidth="1"/>
    <col min="12553" max="12553" width="13.44140625" customWidth="1"/>
    <col min="12788" max="12788" width="2.109375" customWidth="1"/>
    <col min="12789" max="12789" width="13.88671875" customWidth="1"/>
    <col min="12790" max="12793" width="13" customWidth="1"/>
    <col min="12794" max="12794" width="16.5546875" customWidth="1"/>
    <col min="12795" max="12799" width="12.21875" customWidth="1"/>
    <col min="12800" max="12800" width="11.109375" customWidth="1"/>
    <col min="12801" max="12801" width="17.44140625" customWidth="1"/>
    <col min="12802" max="12807" width="12.21875" customWidth="1"/>
    <col min="12808" max="12808" width="13.6640625" customWidth="1"/>
    <col min="12809" max="12809" width="13.44140625" customWidth="1"/>
    <col min="13044" max="13044" width="2.109375" customWidth="1"/>
    <col min="13045" max="13045" width="13.88671875" customWidth="1"/>
    <col min="13046" max="13049" width="13" customWidth="1"/>
    <col min="13050" max="13050" width="16.5546875" customWidth="1"/>
    <col min="13051" max="13055" width="12.21875" customWidth="1"/>
    <col min="13056" max="13056" width="11.109375" customWidth="1"/>
    <col min="13057" max="13057" width="17.44140625" customWidth="1"/>
    <col min="13058" max="13063" width="12.21875" customWidth="1"/>
    <col min="13064" max="13064" width="13.6640625" customWidth="1"/>
    <col min="13065" max="13065" width="13.44140625" customWidth="1"/>
    <col min="13300" max="13300" width="2.109375" customWidth="1"/>
    <col min="13301" max="13301" width="13.88671875" customWidth="1"/>
    <col min="13302" max="13305" width="13" customWidth="1"/>
    <col min="13306" max="13306" width="16.5546875" customWidth="1"/>
    <col min="13307" max="13311" width="12.21875" customWidth="1"/>
    <col min="13312" max="13312" width="11.109375" customWidth="1"/>
    <col min="13313" max="13313" width="17.44140625" customWidth="1"/>
    <col min="13314" max="13319" width="12.21875" customWidth="1"/>
    <col min="13320" max="13320" width="13.6640625" customWidth="1"/>
    <col min="13321" max="13321" width="13.44140625" customWidth="1"/>
    <col min="13556" max="13556" width="2.109375" customWidth="1"/>
    <col min="13557" max="13557" width="13.88671875" customWidth="1"/>
    <col min="13558" max="13561" width="13" customWidth="1"/>
    <col min="13562" max="13562" width="16.5546875" customWidth="1"/>
    <col min="13563" max="13567" width="12.21875" customWidth="1"/>
    <col min="13568" max="13568" width="11.109375" customWidth="1"/>
    <col min="13569" max="13569" width="17.44140625" customWidth="1"/>
    <col min="13570" max="13575" width="12.21875" customWidth="1"/>
    <col min="13576" max="13576" width="13.6640625" customWidth="1"/>
    <col min="13577" max="13577" width="13.44140625" customWidth="1"/>
    <col min="13812" max="13812" width="2.109375" customWidth="1"/>
    <col min="13813" max="13813" width="13.88671875" customWidth="1"/>
    <col min="13814" max="13817" width="13" customWidth="1"/>
    <col min="13818" max="13818" width="16.5546875" customWidth="1"/>
    <col min="13819" max="13823" width="12.21875" customWidth="1"/>
    <col min="13824" max="13824" width="11.109375" customWidth="1"/>
    <col min="13825" max="13825" width="17.44140625" customWidth="1"/>
    <col min="13826" max="13831" width="12.21875" customWidth="1"/>
    <col min="13832" max="13832" width="13.6640625" customWidth="1"/>
    <col min="13833" max="13833" width="13.44140625" customWidth="1"/>
    <col min="14068" max="14068" width="2.109375" customWidth="1"/>
    <col min="14069" max="14069" width="13.88671875" customWidth="1"/>
    <col min="14070" max="14073" width="13" customWidth="1"/>
    <col min="14074" max="14074" width="16.5546875" customWidth="1"/>
    <col min="14075" max="14079" width="12.21875" customWidth="1"/>
    <col min="14080" max="14080" width="11.109375" customWidth="1"/>
    <col min="14081" max="14081" width="17.44140625" customWidth="1"/>
    <col min="14082" max="14087" width="12.21875" customWidth="1"/>
    <col min="14088" max="14088" width="13.6640625" customWidth="1"/>
    <col min="14089" max="14089" width="13.44140625" customWidth="1"/>
    <col min="14324" max="14324" width="2.109375" customWidth="1"/>
    <col min="14325" max="14325" width="13.88671875" customWidth="1"/>
    <col min="14326" max="14329" width="13" customWidth="1"/>
    <col min="14330" max="14330" width="16.5546875" customWidth="1"/>
    <col min="14331" max="14335" width="12.21875" customWidth="1"/>
    <col min="14336" max="14336" width="11.109375" customWidth="1"/>
    <col min="14337" max="14337" width="17.44140625" customWidth="1"/>
    <col min="14338" max="14343" width="12.21875" customWidth="1"/>
    <col min="14344" max="14344" width="13.6640625" customWidth="1"/>
    <col min="14345" max="14345" width="13.44140625" customWidth="1"/>
    <col min="14580" max="14580" width="2.109375" customWidth="1"/>
    <col min="14581" max="14581" width="13.88671875" customWidth="1"/>
    <col min="14582" max="14585" width="13" customWidth="1"/>
    <col min="14586" max="14586" width="16.5546875" customWidth="1"/>
    <col min="14587" max="14591" width="12.21875" customWidth="1"/>
    <col min="14592" max="14592" width="11.109375" customWidth="1"/>
    <col min="14593" max="14593" width="17.44140625" customWidth="1"/>
    <col min="14594" max="14599" width="12.21875" customWidth="1"/>
    <col min="14600" max="14600" width="13.6640625" customWidth="1"/>
    <col min="14601" max="14601" width="13.44140625" customWidth="1"/>
    <col min="14836" max="14836" width="2.109375" customWidth="1"/>
    <col min="14837" max="14837" width="13.88671875" customWidth="1"/>
    <col min="14838" max="14841" width="13" customWidth="1"/>
    <col min="14842" max="14842" width="16.5546875" customWidth="1"/>
    <col min="14843" max="14847" width="12.21875" customWidth="1"/>
    <col min="14848" max="14848" width="11.109375" customWidth="1"/>
    <col min="14849" max="14849" width="17.44140625" customWidth="1"/>
    <col min="14850" max="14855" width="12.21875" customWidth="1"/>
    <col min="14856" max="14856" width="13.6640625" customWidth="1"/>
    <col min="14857" max="14857" width="13.44140625" customWidth="1"/>
    <col min="15092" max="15092" width="2.109375" customWidth="1"/>
    <col min="15093" max="15093" width="13.88671875" customWidth="1"/>
    <col min="15094" max="15097" width="13" customWidth="1"/>
    <col min="15098" max="15098" width="16.5546875" customWidth="1"/>
    <col min="15099" max="15103" width="12.21875" customWidth="1"/>
    <col min="15104" max="15104" width="11.109375" customWidth="1"/>
    <col min="15105" max="15105" width="17.44140625" customWidth="1"/>
    <col min="15106" max="15111" width="12.21875" customWidth="1"/>
    <col min="15112" max="15112" width="13.6640625" customWidth="1"/>
    <col min="15113" max="15113" width="13.44140625" customWidth="1"/>
    <col min="15348" max="15348" width="2.109375" customWidth="1"/>
    <col min="15349" max="15349" width="13.88671875" customWidth="1"/>
    <col min="15350" max="15353" width="13" customWidth="1"/>
    <col min="15354" max="15354" width="16.5546875" customWidth="1"/>
    <col min="15355" max="15359" width="12.21875" customWidth="1"/>
    <col min="15360" max="15360" width="11.109375" customWidth="1"/>
    <col min="15361" max="15361" width="17.44140625" customWidth="1"/>
    <col min="15362" max="15367" width="12.21875" customWidth="1"/>
    <col min="15368" max="15368" width="13.6640625" customWidth="1"/>
    <col min="15369" max="15369" width="13.44140625" customWidth="1"/>
    <col min="15604" max="15604" width="2.109375" customWidth="1"/>
    <col min="15605" max="15605" width="13.88671875" customWidth="1"/>
    <col min="15606" max="15609" width="13" customWidth="1"/>
    <col min="15610" max="15610" width="16.5546875" customWidth="1"/>
    <col min="15611" max="15615" width="12.21875" customWidth="1"/>
    <col min="15616" max="15616" width="11.109375" customWidth="1"/>
    <col min="15617" max="15617" width="17.44140625" customWidth="1"/>
    <col min="15618" max="15623" width="12.21875" customWidth="1"/>
    <col min="15624" max="15624" width="13.6640625" customWidth="1"/>
    <col min="15625" max="15625" width="13.44140625" customWidth="1"/>
    <col min="15860" max="15860" width="2.109375" customWidth="1"/>
    <col min="15861" max="15861" width="13.88671875" customWidth="1"/>
    <col min="15862" max="15865" width="13" customWidth="1"/>
    <col min="15866" max="15866" width="16.5546875" customWidth="1"/>
    <col min="15867" max="15871" width="12.21875" customWidth="1"/>
    <col min="15872" max="15872" width="11.109375" customWidth="1"/>
    <col min="15873" max="15873" width="17.44140625" customWidth="1"/>
    <col min="15874" max="15879" width="12.21875" customWidth="1"/>
    <col min="15880" max="15880" width="13.6640625" customWidth="1"/>
    <col min="15881" max="15881" width="13.44140625" customWidth="1"/>
    <col min="16116" max="16116" width="2.109375" customWidth="1"/>
    <col min="16117" max="16117" width="13.88671875" customWidth="1"/>
    <col min="16118" max="16121" width="13" customWidth="1"/>
    <col min="16122" max="16122" width="16.5546875" customWidth="1"/>
    <col min="16123" max="16127" width="12.21875" customWidth="1"/>
    <col min="16128" max="16128" width="11.109375" customWidth="1"/>
    <col min="16129" max="16129" width="17.44140625" customWidth="1"/>
    <col min="16130" max="16135" width="12.21875" customWidth="1"/>
    <col min="16136" max="16136" width="13.6640625" customWidth="1"/>
    <col min="16137" max="16137" width="13.44140625" customWidth="1"/>
  </cols>
  <sheetData>
    <row r="1" spans="1:36" x14ac:dyDescent="0.2">
      <c r="A1" s="304"/>
      <c r="B1" s="304"/>
      <c r="C1" s="304"/>
      <c r="D1" s="305"/>
      <c r="E1" s="304"/>
      <c r="F1" s="304"/>
      <c r="G1" s="304"/>
      <c r="H1" s="304"/>
      <c r="I1" s="304"/>
      <c r="J1" s="304"/>
      <c r="K1" s="304"/>
      <c r="L1" s="304"/>
      <c r="M1" s="304"/>
      <c r="N1" s="304"/>
      <c r="O1" s="304"/>
      <c r="P1" s="304"/>
      <c r="Q1" s="304"/>
      <c r="R1" s="304"/>
      <c r="S1" s="304"/>
      <c r="T1" s="304"/>
      <c r="U1" s="304"/>
      <c r="V1" s="304"/>
    </row>
    <row r="2" spans="1:36" ht="18" x14ac:dyDescent="0.2">
      <c r="A2" s="304"/>
      <c r="B2" s="306" t="s">
        <v>737</v>
      </c>
      <c r="C2" s="304"/>
      <c r="D2" s="304"/>
      <c r="E2" s="304"/>
      <c r="F2" s="304"/>
      <c r="G2" s="304"/>
      <c r="H2" s="304"/>
      <c r="I2" s="304"/>
      <c r="J2" s="304"/>
      <c r="K2" s="304"/>
      <c r="L2" s="304"/>
      <c r="M2" s="304"/>
      <c r="N2" s="304"/>
      <c r="O2" s="304"/>
      <c r="P2" s="304"/>
      <c r="Q2" s="304"/>
      <c r="R2" s="304"/>
      <c r="S2" s="304"/>
      <c r="T2" s="304"/>
      <c r="U2" s="304"/>
      <c r="V2" s="304"/>
    </row>
    <row r="3" spans="1:36" ht="15.75" thickBot="1" x14ac:dyDescent="0.25">
      <c r="A3" s="304"/>
      <c r="B3" s="1137"/>
      <c r="C3" s="1137"/>
      <c r="D3" s="304"/>
      <c r="E3" s="307"/>
      <c r="F3" s="307"/>
      <c r="G3" s="304"/>
      <c r="H3" s="304"/>
      <c r="I3" s="304"/>
      <c r="J3" s="304"/>
      <c r="K3" s="304"/>
      <c r="L3" s="304"/>
      <c r="M3" s="304"/>
      <c r="N3" s="304"/>
      <c r="O3" s="304"/>
      <c r="P3" s="304"/>
      <c r="Q3" s="304"/>
      <c r="R3" s="304"/>
      <c r="S3" s="304"/>
      <c r="T3" s="304"/>
      <c r="U3" s="304"/>
      <c r="V3" s="304"/>
      <c r="W3" s="415"/>
      <c r="X3" s="415"/>
      <c r="Y3" s="415"/>
      <c r="Z3" s="415"/>
      <c r="AA3" s="415"/>
      <c r="AB3" s="415"/>
      <c r="AC3" s="415"/>
      <c r="AD3" s="415"/>
      <c r="AE3" s="415"/>
    </row>
    <row r="4" spans="1:36" ht="16.5" thickBot="1" x14ac:dyDescent="0.25">
      <c r="A4" s="304"/>
      <c r="B4" s="1138" t="s">
        <v>738</v>
      </c>
      <c r="C4" s="1139"/>
      <c r="D4" s="1139"/>
      <c r="E4" s="1139"/>
      <c r="F4" s="1140"/>
      <c r="G4" s="1141" t="s">
        <v>739</v>
      </c>
      <c r="H4" s="1142"/>
      <c r="I4" s="1142"/>
      <c r="J4" s="1142"/>
      <c r="K4" s="1142"/>
      <c r="L4" s="1142"/>
      <c r="M4" s="1142"/>
      <c r="N4" s="1143"/>
      <c r="O4" s="1141" t="s">
        <v>740</v>
      </c>
      <c r="P4" s="1142"/>
      <c r="Q4" s="1142"/>
      <c r="R4" s="1142"/>
      <c r="S4" s="1142"/>
      <c r="T4" s="1142"/>
      <c r="U4" s="1142"/>
      <c r="V4" s="1142"/>
      <c r="W4" s="1142"/>
      <c r="X4" s="1142"/>
      <c r="Y4" s="1142"/>
      <c r="Z4" s="1142"/>
      <c r="AA4" s="1142"/>
      <c r="AB4" s="1142"/>
      <c r="AC4" s="1142"/>
      <c r="AD4" s="1144" t="s">
        <v>741</v>
      </c>
      <c r="AE4" s="1145"/>
    </row>
    <row r="5" spans="1:36" ht="51" x14ac:dyDescent="0.2">
      <c r="A5" s="304"/>
      <c r="B5" s="1128" t="s">
        <v>742</v>
      </c>
      <c r="C5" s="340" t="s">
        <v>743</v>
      </c>
      <c r="D5" s="340" t="s">
        <v>744</v>
      </c>
      <c r="E5" s="1130" t="s">
        <v>745</v>
      </c>
      <c r="F5" s="1131"/>
      <c r="G5" s="341" t="s">
        <v>777</v>
      </c>
      <c r="H5" s="1132" t="s">
        <v>772</v>
      </c>
      <c r="I5" s="1133"/>
      <c r="J5" s="1133"/>
      <c r="K5" s="1134" t="s">
        <v>775</v>
      </c>
      <c r="L5" s="1135"/>
      <c r="M5" s="1135"/>
      <c r="N5" s="342" t="s">
        <v>774</v>
      </c>
      <c r="O5" s="1136" t="s">
        <v>773</v>
      </c>
      <c r="P5" s="1116"/>
      <c r="Q5" s="1117"/>
      <c r="R5" s="1115" t="s">
        <v>773</v>
      </c>
      <c r="S5" s="1116"/>
      <c r="T5" s="1117"/>
      <c r="U5" s="1118" t="s">
        <v>773</v>
      </c>
      <c r="V5" s="1118"/>
      <c r="W5" s="1118"/>
      <c r="X5" s="1119" t="s">
        <v>773</v>
      </c>
      <c r="Y5" s="1120"/>
      <c r="Z5" s="1121"/>
      <c r="AA5" s="1122" t="s">
        <v>776</v>
      </c>
      <c r="AB5" s="1123"/>
      <c r="AC5" s="1124"/>
      <c r="AD5" s="416" t="s">
        <v>746</v>
      </c>
      <c r="AE5" s="417" t="s">
        <v>747</v>
      </c>
      <c r="AF5" s="339"/>
      <c r="AG5" s="339"/>
      <c r="AH5" s="339"/>
      <c r="AI5" s="339"/>
      <c r="AJ5" s="339"/>
    </row>
    <row r="6" spans="1:36" ht="39" thickBot="1" x14ac:dyDescent="0.25">
      <c r="A6" s="304"/>
      <c r="B6" s="1129"/>
      <c r="C6" s="343"/>
      <c r="D6" s="343"/>
      <c r="E6" s="418" t="s">
        <v>748</v>
      </c>
      <c r="F6" s="419" t="s">
        <v>749</v>
      </c>
      <c r="G6" s="420" t="s">
        <v>752</v>
      </c>
      <c r="H6" s="424" t="s">
        <v>750</v>
      </c>
      <c r="I6" s="424" t="s">
        <v>751</v>
      </c>
      <c r="J6" s="423" t="s">
        <v>752</v>
      </c>
      <c r="K6" s="421" t="s">
        <v>750</v>
      </c>
      <c r="L6" s="421" t="s">
        <v>751</v>
      </c>
      <c r="M6" s="418" t="s">
        <v>752</v>
      </c>
      <c r="N6" s="422" t="s">
        <v>752</v>
      </c>
      <c r="O6" s="421" t="s">
        <v>750</v>
      </c>
      <c r="P6" s="421" t="s">
        <v>751</v>
      </c>
      <c r="Q6" s="418" t="s">
        <v>752</v>
      </c>
      <c r="R6" s="421" t="s">
        <v>750</v>
      </c>
      <c r="S6" s="421" t="s">
        <v>751</v>
      </c>
      <c r="T6" s="418" t="s">
        <v>752</v>
      </c>
      <c r="U6" s="421" t="s">
        <v>750</v>
      </c>
      <c r="V6" s="421" t="s">
        <v>751</v>
      </c>
      <c r="W6" s="423" t="s">
        <v>752</v>
      </c>
      <c r="X6" s="424" t="s">
        <v>750</v>
      </c>
      <c r="Y6" s="424" t="s">
        <v>751</v>
      </c>
      <c r="Z6" s="423" t="s">
        <v>752</v>
      </c>
      <c r="AA6" s="475" t="s">
        <v>750</v>
      </c>
      <c r="AB6" s="475" t="s">
        <v>751</v>
      </c>
      <c r="AC6" s="476" t="s">
        <v>752</v>
      </c>
      <c r="AD6" s="425" t="s">
        <v>75</v>
      </c>
      <c r="AE6" s="426" t="s">
        <v>75</v>
      </c>
      <c r="AF6" s="339"/>
      <c r="AG6" s="339"/>
      <c r="AH6" s="339"/>
      <c r="AI6" s="339"/>
      <c r="AJ6" s="339"/>
    </row>
    <row r="7" spans="1:36" ht="20.100000000000001" customHeight="1" x14ac:dyDescent="0.2">
      <c r="A7" s="304"/>
      <c r="B7" s="1125" t="s">
        <v>753</v>
      </c>
      <c r="C7" s="427" t="s">
        <v>805</v>
      </c>
      <c r="D7" s="428" t="s">
        <v>806</v>
      </c>
      <c r="E7" s="429" t="s">
        <v>754</v>
      </c>
      <c r="F7" s="430" t="s">
        <v>755</v>
      </c>
      <c r="G7" s="431">
        <v>1435</v>
      </c>
      <c r="H7" s="477" t="s">
        <v>830</v>
      </c>
      <c r="I7" s="478">
        <v>0</v>
      </c>
      <c r="J7" s="479">
        <v>0</v>
      </c>
      <c r="K7" s="432" t="s">
        <v>756</v>
      </c>
      <c r="L7" s="433">
        <v>0</v>
      </c>
      <c r="M7" s="434">
        <v>1435</v>
      </c>
      <c r="N7" s="435">
        <v>1435</v>
      </c>
      <c r="O7" s="432" t="s">
        <v>757</v>
      </c>
      <c r="P7" s="433">
        <v>0</v>
      </c>
      <c r="Q7" s="436">
        <v>1435</v>
      </c>
      <c r="R7" s="437" t="s">
        <v>759</v>
      </c>
      <c r="S7" s="433">
        <v>0</v>
      </c>
      <c r="T7" s="436">
        <v>1435</v>
      </c>
      <c r="U7" s="437" t="s">
        <v>807</v>
      </c>
      <c r="V7" s="433">
        <v>8</v>
      </c>
      <c r="W7" s="438">
        <v>1443</v>
      </c>
      <c r="X7" s="439" t="s">
        <v>808</v>
      </c>
      <c r="Y7" s="440">
        <v>17.8</v>
      </c>
      <c r="Z7" s="479">
        <v>0</v>
      </c>
      <c r="AA7" s="471" t="s">
        <v>830</v>
      </c>
      <c r="AB7" s="478">
        <v>0</v>
      </c>
      <c r="AC7" s="485">
        <v>0</v>
      </c>
      <c r="AD7" s="492">
        <v>1215.7</v>
      </c>
      <c r="AE7" s="493">
        <v>1154.9000000000001</v>
      </c>
      <c r="AF7" s="339"/>
      <c r="AG7" s="339"/>
      <c r="AH7" s="339"/>
      <c r="AI7" s="339"/>
      <c r="AJ7" s="339"/>
    </row>
    <row r="8" spans="1:36" ht="20.100000000000001" customHeight="1" x14ac:dyDescent="0.2">
      <c r="A8" s="304"/>
      <c r="B8" s="1126"/>
      <c r="C8" s="427" t="s">
        <v>809</v>
      </c>
      <c r="D8" s="428" t="s">
        <v>806</v>
      </c>
      <c r="E8" s="441" t="s">
        <v>754</v>
      </c>
      <c r="F8" s="442" t="s">
        <v>754</v>
      </c>
      <c r="G8" s="431">
        <v>1435</v>
      </c>
      <c r="H8" s="472" t="s">
        <v>830</v>
      </c>
      <c r="I8" s="480">
        <v>0</v>
      </c>
      <c r="J8" s="481">
        <v>0</v>
      </c>
      <c r="K8" s="432" t="s">
        <v>756</v>
      </c>
      <c r="L8" s="433">
        <v>0</v>
      </c>
      <c r="M8" s="443">
        <v>1435</v>
      </c>
      <c r="N8" s="444">
        <v>1435</v>
      </c>
      <c r="O8" s="432" t="s">
        <v>757</v>
      </c>
      <c r="P8" s="433">
        <v>0</v>
      </c>
      <c r="Q8" s="443">
        <v>1435</v>
      </c>
      <c r="R8" s="437" t="s">
        <v>759</v>
      </c>
      <c r="S8" s="433">
        <v>0</v>
      </c>
      <c r="T8" s="443">
        <v>1435</v>
      </c>
      <c r="U8" s="437" t="s">
        <v>807</v>
      </c>
      <c r="V8" s="433">
        <v>8</v>
      </c>
      <c r="W8" s="445">
        <v>1443</v>
      </c>
      <c r="X8" s="439" t="s">
        <v>808</v>
      </c>
      <c r="Y8" s="440">
        <v>17.8</v>
      </c>
      <c r="Z8" s="490">
        <v>0</v>
      </c>
      <c r="AA8" s="472" t="s">
        <v>830</v>
      </c>
      <c r="AB8" s="480">
        <v>0</v>
      </c>
      <c r="AC8" s="486">
        <v>0</v>
      </c>
      <c r="AD8" s="450">
        <v>1215.7</v>
      </c>
      <c r="AE8" s="451">
        <v>1154.9000000000001</v>
      </c>
      <c r="AF8" s="339"/>
      <c r="AG8" s="339"/>
      <c r="AH8" s="339"/>
      <c r="AI8" s="339"/>
      <c r="AJ8" s="339"/>
    </row>
    <row r="9" spans="1:36" ht="20.100000000000001" customHeight="1" x14ac:dyDescent="0.2">
      <c r="A9" s="304"/>
      <c r="B9" s="1126"/>
      <c r="C9" s="427" t="s">
        <v>810</v>
      </c>
      <c r="D9" s="428" t="s">
        <v>806</v>
      </c>
      <c r="E9" s="427" t="s">
        <v>754</v>
      </c>
      <c r="F9" s="446" t="s">
        <v>754</v>
      </c>
      <c r="G9" s="431">
        <v>1435</v>
      </c>
      <c r="H9" s="473" t="s">
        <v>830</v>
      </c>
      <c r="I9" s="482">
        <v>0</v>
      </c>
      <c r="J9" s="482">
        <v>0</v>
      </c>
      <c r="K9" s="432" t="s">
        <v>756</v>
      </c>
      <c r="L9" s="433">
        <v>0</v>
      </c>
      <c r="M9" s="443">
        <v>1435</v>
      </c>
      <c r="N9" s="444">
        <v>1435</v>
      </c>
      <c r="O9" s="432" t="s">
        <v>757</v>
      </c>
      <c r="P9" s="433">
        <v>0</v>
      </c>
      <c r="Q9" s="443">
        <v>1435</v>
      </c>
      <c r="R9" s="437" t="s">
        <v>759</v>
      </c>
      <c r="S9" s="433">
        <v>0</v>
      </c>
      <c r="T9" s="443">
        <v>1435</v>
      </c>
      <c r="U9" s="437" t="s">
        <v>807</v>
      </c>
      <c r="V9" s="433">
        <v>8</v>
      </c>
      <c r="W9" s="445">
        <v>1443</v>
      </c>
      <c r="X9" s="439" t="s">
        <v>808</v>
      </c>
      <c r="Y9" s="440">
        <v>17.8</v>
      </c>
      <c r="Z9" s="483">
        <v>0</v>
      </c>
      <c r="AA9" s="473" t="s">
        <v>830</v>
      </c>
      <c r="AB9" s="482">
        <v>0</v>
      </c>
      <c r="AC9" s="487">
        <v>0</v>
      </c>
      <c r="AD9" s="450">
        <v>1215.7</v>
      </c>
      <c r="AE9" s="451">
        <v>1154.9000000000001</v>
      </c>
      <c r="AF9" s="339"/>
      <c r="AG9" s="339"/>
      <c r="AH9" s="339"/>
      <c r="AI9" s="339"/>
      <c r="AJ9" s="339"/>
    </row>
    <row r="10" spans="1:36" ht="20.100000000000001" customHeight="1" x14ac:dyDescent="0.2">
      <c r="A10" s="304"/>
      <c r="B10" s="1127"/>
      <c r="C10" s="447" t="s">
        <v>811</v>
      </c>
      <c r="D10" s="448" t="s">
        <v>812</v>
      </c>
      <c r="E10" s="447" t="s">
        <v>754</v>
      </c>
      <c r="F10" s="449" t="s">
        <v>754</v>
      </c>
      <c r="G10" s="431">
        <v>1435</v>
      </c>
      <c r="H10" s="473" t="s">
        <v>830</v>
      </c>
      <c r="I10" s="483">
        <v>0</v>
      </c>
      <c r="J10" s="483">
        <v>0</v>
      </c>
      <c r="K10" s="432" t="s">
        <v>756</v>
      </c>
      <c r="L10" s="433">
        <v>0</v>
      </c>
      <c r="M10" s="443">
        <v>1435</v>
      </c>
      <c r="N10" s="444">
        <v>1435</v>
      </c>
      <c r="O10" s="432" t="s">
        <v>757</v>
      </c>
      <c r="P10" s="433">
        <v>0</v>
      </c>
      <c r="Q10" s="443">
        <v>1435</v>
      </c>
      <c r="R10" s="437" t="s">
        <v>759</v>
      </c>
      <c r="S10" s="433">
        <v>0</v>
      </c>
      <c r="T10" s="443">
        <v>1435</v>
      </c>
      <c r="U10" s="437" t="s">
        <v>807</v>
      </c>
      <c r="V10" s="433">
        <v>8</v>
      </c>
      <c r="W10" s="445">
        <v>1443</v>
      </c>
      <c r="X10" s="439" t="s">
        <v>808</v>
      </c>
      <c r="Y10" s="440">
        <v>17.8</v>
      </c>
      <c r="Z10" s="483">
        <v>0</v>
      </c>
      <c r="AA10" s="439" t="s">
        <v>830</v>
      </c>
      <c r="AB10" s="483">
        <v>0</v>
      </c>
      <c r="AC10" s="488">
        <v>0</v>
      </c>
      <c r="AD10" s="450">
        <v>1215.7</v>
      </c>
      <c r="AE10" s="451">
        <v>1154.9000000000001</v>
      </c>
      <c r="AF10" s="339"/>
      <c r="AG10" s="339"/>
      <c r="AH10" s="339"/>
      <c r="AI10" s="339"/>
      <c r="AJ10" s="339"/>
    </row>
    <row r="11" spans="1:36" ht="20.100000000000001" customHeight="1" x14ac:dyDescent="0.2">
      <c r="A11" s="304"/>
      <c r="B11" s="1102" t="s">
        <v>758</v>
      </c>
      <c r="C11" s="447" t="s">
        <v>813</v>
      </c>
      <c r="D11" s="448" t="s">
        <v>814</v>
      </c>
      <c r="E11" s="447" t="s">
        <v>754</v>
      </c>
      <c r="F11" s="449" t="s">
        <v>755</v>
      </c>
      <c r="G11" s="431">
        <v>1435</v>
      </c>
      <c r="H11" s="473" t="s">
        <v>830</v>
      </c>
      <c r="I11" s="483">
        <v>0</v>
      </c>
      <c r="J11" s="483">
        <v>0</v>
      </c>
      <c r="K11" s="432" t="s">
        <v>756</v>
      </c>
      <c r="L11" s="433">
        <v>0</v>
      </c>
      <c r="M11" s="443">
        <v>1435</v>
      </c>
      <c r="N11" s="444">
        <v>1435</v>
      </c>
      <c r="O11" s="432" t="s">
        <v>757</v>
      </c>
      <c r="P11" s="433">
        <v>0</v>
      </c>
      <c r="Q11" s="443">
        <v>1435</v>
      </c>
      <c r="R11" s="437" t="s">
        <v>759</v>
      </c>
      <c r="S11" s="433">
        <v>0</v>
      </c>
      <c r="T11" s="443">
        <v>1435</v>
      </c>
      <c r="U11" s="437" t="s">
        <v>807</v>
      </c>
      <c r="V11" s="433">
        <v>8</v>
      </c>
      <c r="W11" s="445">
        <v>1443</v>
      </c>
      <c r="X11" s="439" t="s">
        <v>808</v>
      </c>
      <c r="Y11" s="440">
        <v>17.8</v>
      </c>
      <c r="Z11" s="483">
        <v>0</v>
      </c>
      <c r="AA11" s="439" t="s">
        <v>830</v>
      </c>
      <c r="AB11" s="483">
        <v>0</v>
      </c>
      <c r="AC11" s="488">
        <v>0</v>
      </c>
      <c r="AD11" s="450">
        <v>1215.7</v>
      </c>
      <c r="AE11" s="451">
        <v>1154.9000000000001</v>
      </c>
      <c r="AF11" s="339"/>
      <c r="AG11" s="339"/>
      <c r="AH11" s="339"/>
      <c r="AI11" s="339"/>
      <c r="AJ11" s="339"/>
    </row>
    <row r="12" spans="1:36" ht="20.100000000000001" customHeight="1" x14ac:dyDescent="0.2">
      <c r="A12" s="304"/>
      <c r="B12" s="1103"/>
      <c r="C12" s="447" t="s">
        <v>815</v>
      </c>
      <c r="D12" s="448" t="s">
        <v>816</v>
      </c>
      <c r="E12" s="447" t="s">
        <v>754</v>
      </c>
      <c r="F12" s="449" t="s">
        <v>755</v>
      </c>
      <c r="G12" s="452">
        <v>1415</v>
      </c>
      <c r="H12" s="473" t="s">
        <v>830</v>
      </c>
      <c r="I12" s="483">
        <v>0</v>
      </c>
      <c r="J12" s="483">
        <v>0</v>
      </c>
      <c r="K12" s="432" t="s">
        <v>756</v>
      </c>
      <c r="L12" s="433">
        <v>0</v>
      </c>
      <c r="M12" s="433">
        <v>1415</v>
      </c>
      <c r="N12" s="453">
        <v>1415</v>
      </c>
      <c r="O12" s="432" t="s">
        <v>757</v>
      </c>
      <c r="P12" s="433">
        <v>0</v>
      </c>
      <c r="Q12" s="454">
        <v>1415</v>
      </c>
      <c r="R12" s="437" t="s">
        <v>759</v>
      </c>
      <c r="S12" s="433">
        <v>0</v>
      </c>
      <c r="T12" s="454">
        <v>1415</v>
      </c>
      <c r="U12" s="437" t="s">
        <v>807</v>
      </c>
      <c r="V12" s="433">
        <v>7</v>
      </c>
      <c r="W12" s="455">
        <v>1422</v>
      </c>
      <c r="X12" s="439" t="s">
        <v>808</v>
      </c>
      <c r="Y12" s="440">
        <v>17.8</v>
      </c>
      <c r="Z12" s="483">
        <v>0</v>
      </c>
      <c r="AA12" s="439" t="s">
        <v>830</v>
      </c>
      <c r="AB12" s="483">
        <v>0</v>
      </c>
      <c r="AC12" s="488">
        <v>0</v>
      </c>
      <c r="AD12" s="450">
        <v>1215.7</v>
      </c>
      <c r="AE12" s="451">
        <v>1154.9000000000001</v>
      </c>
      <c r="AF12" s="339"/>
      <c r="AG12" s="339"/>
      <c r="AH12" s="339"/>
      <c r="AI12" s="339"/>
      <c r="AJ12" s="339"/>
    </row>
    <row r="13" spans="1:36" ht="20.100000000000001" customHeight="1" x14ac:dyDescent="0.2">
      <c r="A13" s="304"/>
      <c r="B13" s="1103"/>
      <c r="C13" s="447" t="s">
        <v>817</v>
      </c>
      <c r="D13" s="448" t="s">
        <v>818</v>
      </c>
      <c r="E13" s="447" t="s">
        <v>754</v>
      </c>
      <c r="F13" s="449" t="s">
        <v>755</v>
      </c>
      <c r="G13" s="452">
        <v>1410</v>
      </c>
      <c r="H13" s="473" t="s">
        <v>830</v>
      </c>
      <c r="I13" s="483">
        <v>0</v>
      </c>
      <c r="J13" s="483">
        <v>0</v>
      </c>
      <c r="K13" s="432" t="s">
        <v>756</v>
      </c>
      <c r="L13" s="433">
        <v>0</v>
      </c>
      <c r="M13" s="433">
        <v>1410</v>
      </c>
      <c r="N13" s="453">
        <v>1410</v>
      </c>
      <c r="O13" s="432" t="s">
        <v>757</v>
      </c>
      <c r="P13" s="433">
        <v>0</v>
      </c>
      <c r="Q13" s="454">
        <v>1410</v>
      </c>
      <c r="R13" s="437" t="s">
        <v>759</v>
      </c>
      <c r="S13" s="433">
        <v>0</v>
      </c>
      <c r="T13" s="454">
        <v>1410</v>
      </c>
      <c r="U13" s="437" t="s">
        <v>807</v>
      </c>
      <c r="V13" s="433">
        <v>6</v>
      </c>
      <c r="W13" s="455">
        <v>1416</v>
      </c>
      <c r="X13" s="439" t="s">
        <v>808</v>
      </c>
      <c r="Y13" s="440">
        <v>17.8</v>
      </c>
      <c r="Z13" s="483">
        <v>0</v>
      </c>
      <c r="AA13" s="439" t="s">
        <v>830</v>
      </c>
      <c r="AB13" s="483">
        <v>0</v>
      </c>
      <c r="AC13" s="488">
        <v>0</v>
      </c>
      <c r="AD13" s="450">
        <v>1215.7</v>
      </c>
      <c r="AE13" s="451">
        <v>1154.9000000000001</v>
      </c>
      <c r="AF13" s="339"/>
      <c r="AG13" s="339"/>
      <c r="AH13" s="339"/>
      <c r="AI13" s="339"/>
      <c r="AJ13" s="339"/>
    </row>
    <row r="14" spans="1:36" ht="20.100000000000001" customHeight="1" thickBot="1" x14ac:dyDescent="0.25">
      <c r="A14" s="304"/>
      <c r="B14" s="1104"/>
      <c r="C14" s="456" t="s">
        <v>819</v>
      </c>
      <c r="D14" s="457" t="s">
        <v>820</v>
      </c>
      <c r="E14" s="456" t="s">
        <v>754</v>
      </c>
      <c r="F14" s="458" t="s">
        <v>755</v>
      </c>
      <c r="G14" s="459">
        <v>1316</v>
      </c>
      <c r="H14" s="474" t="s">
        <v>830</v>
      </c>
      <c r="I14" s="484">
        <v>0</v>
      </c>
      <c r="J14" s="484">
        <v>0</v>
      </c>
      <c r="K14" s="460" t="s">
        <v>756</v>
      </c>
      <c r="L14" s="461">
        <v>0</v>
      </c>
      <c r="M14" s="461">
        <v>1316</v>
      </c>
      <c r="N14" s="462">
        <v>1316</v>
      </c>
      <c r="O14" s="460" t="s">
        <v>757</v>
      </c>
      <c r="P14" s="461">
        <v>0</v>
      </c>
      <c r="Q14" s="463">
        <v>1316</v>
      </c>
      <c r="R14" s="464" t="s">
        <v>759</v>
      </c>
      <c r="S14" s="461">
        <v>0</v>
      </c>
      <c r="T14" s="463">
        <v>1316</v>
      </c>
      <c r="U14" s="464" t="s">
        <v>807</v>
      </c>
      <c r="V14" s="461">
        <v>0</v>
      </c>
      <c r="W14" s="465">
        <v>1316</v>
      </c>
      <c r="X14" s="466" t="s">
        <v>808</v>
      </c>
      <c r="Y14" s="467">
        <v>17.8</v>
      </c>
      <c r="Z14" s="484">
        <v>0</v>
      </c>
      <c r="AA14" s="466" t="s">
        <v>830</v>
      </c>
      <c r="AB14" s="484">
        <v>0</v>
      </c>
      <c r="AC14" s="489">
        <v>0</v>
      </c>
      <c r="AD14" s="468">
        <v>1215.7</v>
      </c>
      <c r="AE14" s="469">
        <v>1154.9000000000001</v>
      </c>
      <c r="AF14" s="339"/>
      <c r="AG14" s="339"/>
      <c r="AH14" s="339"/>
      <c r="AI14" s="339"/>
      <c r="AJ14" s="339"/>
    </row>
    <row r="15" spans="1:36" x14ac:dyDescent="0.2">
      <c r="A15" s="304"/>
      <c r="B15" s="308"/>
      <c r="C15" s="309"/>
      <c r="D15" s="309"/>
      <c r="E15" s="304"/>
      <c r="F15" s="304"/>
      <c r="G15" s="304"/>
      <c r="H15" s="304"/>
      <c r="I15" s="304"/>
      <c r="J15" s="304"/>
      <c r="K15" s="304"/>
      <c r="L15" s="304"/>
      <c r="M15" s="304"/>
      <c r="N15" s="304"/>
      <c r="O15" s="304"/>
      <c r="P15" s="304"/>
      <c r="Q15" s="304"/>
      <c r="R15" s="304"/>
      <c r="S15" s="304"/>
      <c r="T15" s="304"/>
      <c r="U15" s="304"/>
      <c r="V15" s="304"/>
    </row>
    <row r="16" spans="1:36" x14ac:dyDescent="0.2">
      <c r="A16" s="304"/>
      <c r="B16" s="304"/>
      <c r="C16" s="1105" t="s">
        <v>760</v>
      </c>
      <c r="D16" s="1105"/>
      <c r="E16" s="1105"/>
      <c r="F16" s="1105"/>
      <c r="G16" s="1106"/>
      <c r="H16" s="1106"/>
      <c r="I16" s="1106"/>
      <c r="J16" s="1106"/>
      <c r="K16" s="304"/>
      <c r="L16" s="304"/>
      <c r="M16" s="304"/>
      <c r="N16" s="304"/>
      <c r="O16" s="304"/>
      <c r="P16" s="304"/>
      <c r="Q16" s="304"/>
      <c r="R16" s="304"/>
      <c r="S16" s="304"/>
      <c r="T16" s="304"/>
      <c r="U16" s="304"/>
      <c r="V16" s="304"/>
    </row>
    <row r="17" spans="1:22" ht="15.75" thickBot="1" x14ac:dyDescent="0.25">
      <c r="A17" s="304"/>
      <c r="B17" s="304"/>
      <c r="C17" s="304"/>
      <c r="D17" s="305"/>
      <c r="E17" s="304"/>
      <c r="F17" s="304"/>
      <c r="G17" s="304"/>
      <c r="H17" s="304"/>
      <c r="I17" s="304"/>
      <c r="J17" s="304"/>
      <c r="K17" s="304"/>
      <c r="L17" s="304"/>
      <c r="M17" s="304"/>
      <c r="N17" s="304"/>
      <c r="O17" s="304"/>
      <c r="P17" s="304"/>
      <c r="Q17" s="304"/>
      <c r="R17" s="304"/>
      <c r="S17" s="304"/>
      <c r="T17" s="304"/>
      <c r="U17" s="304"/>
      <c r="V17" s="304"/>
    </row>
    <row r="18" spans="1:22" ht="23.25" x14ac:dyDescent="0.2">
      <c r="A18" s="304"/>
      <c r="B18" s="1107" t="s">
        <v>761</v>
      </c>
      <c r="C18" s="1108"/>
      <c r="D18" s="1108"/>
      <c r="E18" s="1108"/>
      <c r="F18" s="1108"/>
      <c r="G18" s="1108"/>
      <c r="H18" s="1108"/>
      <c r="I18" s="1108"/>
      <c r="J18" s="1108"/>
      <c r="K18" s="1108"/>
      <c r="L18" s="1108"/>
      <c r="M18" s="1108"/>
      <c r="N18" s="1108"/>
      <c r="O18" s="1108"/>
      <c r="P18" s="1109"/>
      <c r="Q18" s="304"/>
      <c r="R18" s="304"/>
      <c r="S18" s="304"/>
      <c r="T18" s="304"/>
      <c r="U18" s="304"/>
      <c r="V18" s="304"/>
    </row>
    <row r="19" spans="1:22" x14ac:dyDescent="0.2">
      <c r="A19" s="304"/>
      <c r="B19" s="310" t="s">
        <v>762</v>
      </c>
      <c r="C19" s="311"/>
      <c r="D19" s="311"/>
      <c r="E19" s="311"/>
      <c r="F19" s="311"/>
      <c r="G19" s="311"/>
      <c r="H19" s="311"/>
      <c r="I19" s="394"/>
      <c r="J19" s="312"/>
      <c r="K19" s="398" t="s">
        <v>763</v>
      </c>
      <c r="L19" s="311"/>
      <c r="M19" s="311"/>
      <c r="N19" s="311"/>
      <c r="O19" s="311"/>
      <c r="P19" s="313"/>
      <c r="Q19" s="304"/>
      <c r="R19" s="304"/>
      <c r="S19" s="304"/>
      <c r="T19" s="304"/>
      <c r="U19" s="304"/>
      <c r="V19" s="304"/>
    </row>
    <row r="20" spans="1:22" ht="116.25" customHeight="1" x14ac:dyDescent="0.2">
      <c r="A20" s="304"/>
      <c r="B20" s="1083" t="s">
        <v>824</v>
      </c>
      <c r="C20" s="1110"/>
      <c r="D20" s="1110"/>
      <c r="E20" s="1110"/>
      <c r="F20" s="1110"/>
      <c r="G20" s="1110"/>
      <c r="H20" s="1110"/>
      <c r="I20" s="1111"/>
      <c r="J20" s="304"/>
      <c r="K20" s="1112" t="s">
        <v>822</v>
      </c>
      <c r="L20" s="1113"/>
      <c r="M20" s="1113"/>
      <c r="N20" s="1113"/>
      <c r="O20" s="1113"/>
      <c r="P20" s="1114"/>
      <c r="Q20" s="304"/>
      <c r="R20" s="304"/>
      <c r="S20" s="304"/>
      <c r="T20" s="304"/>
      <c r="U20" s="304"/>
      <c r="V20" s="304"/>
    </row>
    <row r="21" spans="1:22" x14ac:dyDescent="0.2">
      <c r="A21" s="304"/>
      <c r="B21" s="314"/>
      <c r="C21" s="304"/>
      <c r="D21" s="304"/>
      <c r="E21" s="304"/>
      <c r="F21" s="304"/>
      <c r="G21" s="304"/>
      <c r="H21" s="304"/>
      <c r="I21" s="304"/>
      <c r="J21" s="304"/>
      <c r="K21" s="304"/>
      <c r="L21" s="304"/>
      <c r="M21" s="304"/>
      <c r="N21" s="304"/>
      <c r="O21" s="304"/>
      <c r="P21" s="315"/>
      <c r="Q21" s="304"/>
      <c r="R21" s="304"/>
      <c r="S21" s="304"/>
      <c r="T21" s="304"/>
      <c r="U21" s="304"/>
      <c r="V21" s="304"/>
    </row>
    <row r="22" spans="1:22" x14ac:dyDescent="0.2">
      <c r="A22" s="304"/>
      <c r="B22" s="395" t="s">
        <v>758</v>
      </c>
      <c r="C22" s="396"/>
      <c r="D22" s="396"/>
      <c r="E22" s="396"/>
      <c r="F22" s="396"/>
      <c r="G22" s="396"/>
      <c r="H22" s="396"/>
      <c r="I22" s="394"/>
      <c r="J22" s="312"/>
      <c r="K22" s="398" t="s">
        <v>771</v>
      </c>
      <c r="L22" s="396"/>
      <c r="M22" s="396"/>
      <c r="N22" s="396"/>
      <c r="O22" s="396"/>
      <c r="P22" s="397"/>
      <c r="Q22" s="304"/>
      <c r="R22" s="304"/>
      <c r="S22" s="304"/>
      <c r="T22" s="304"/>
      <c r="U22" s="304"/>
      <c r="V22" s="304"/>
    </row>
    <row r="23" spans="1:22" ht="99.6" customHeight="1" x14ac:dyDescent="0.2">
      <c r="A23" s="304"/>
      <c r="B23" s="1083" t="s">
        <v>825</v>
      </c>
      <c r="C23" s="1084"/>
      <c r="D23" s="1084"/>
      <c r="E23" s="1084"/>
      <c r="F23" s="1084"/>
      <c r="G23" s="1084"/>
      <c r="H23" s="1084"/>
      <c r="I23" s="1085"/>
      <c r="J23" s="304"/>
      <c r="K23" s="1086" t="s">
        <v>831</v>
      </c>
      <c r="L23" s="1087"/>
      <c r="M23" s="1087"/>
      <c r="N23" s="1087"/>
      <c r="O23" s="1087"/>
      <c r="P23" s="1088"/>
      <c r="Q23" s="304"/>
      <c r="R23" s="304"/>
      <c r="S23" s="304"/>
      <c r="T23" s="304"/>
      <c r="U23" s="304"/>
      <c r="V23" s="304"/>
    </row>
    <row r="24" spans="1:22" x14ac:dyDescent="0.2">
      <c r="A24" s="304"/>
      <c r="B24" s="314"/>
      <c r="C24" s="304"/>
      <c r="D24" s="304"/>
      <c r="E24" s="304"/>
      <c r="F24" s="304"/>
      <c r="G24" s="304"/>
      <c r="H24" s="304"/>
      <c r="I24" s="304"/>
      <c r="J24" s="304"/>
      <c r="K24" s="1087"/>
      <c r="L24" s="1087"/>
      <c r="M24" s="1087"/>
      <c r="N24" s="1087"/>
      <c r="O24" s="1087"/>
      <c r="P24" s="1088"/>
      <c r="Q24" s="304"/>
      <c r="R24" s="304"/>
      <c r="S24" s="304"/>
      <c r="T24" s="304"/>
      <c r="U24" s="304"/>
      <c r="V24" s="304"/>
    </row>
    <row r="25" spans="1:22" x14ac:dyDescent="0.2">
      <c r="A25" s="304"/>
      <c r="B25" s="395" t="s">
        <v>764</v>
      </c>
      <c r="C25" s="396"/>
      <c r="D25" s="396"/>
      <c r="E25" s="396"/>
      <c r="F25" s="396"/>
      <c r="G25" s="396"/>
      <c r="H25" s="396"/>
      <c r="I25" s="394"/>
      <c r="J25" s="304"/>
      <c r="K25" s="1087"/>
      <c r="L25" s="1087"/>
      <c r="M25" s="1087"/>
      <c r="N25" s="1087"/>
      <c r="O25" s="1087"/>
      <c r="P25" s="1088"/>
      <c r="Q25" s="304"/>
      <c r="R25" s="304"/>
      <c r="S25" s="304"/>
      <c r="T25" s="304"/>
      <c r="U25" s="304"/>
      <c r="V25" s="304"/>
    </row>
    <row r="26" spans="1:22" ht="76.900000000000006" customHeight="1" x14ac:dyDescent="0.2">
      <c r="A26" s="304"/>
      <c r="B26" s="1083" t="s">
        <v>821</v>
      </c>
      <c r="C26" s="1084"/>
      <c r="D26" s="1084"/>
      <c r="E26" s="1084"/>
      <c r="F26" s="1084"/>
      <c r="G26" s="1084"/>
      <c r="H26" s="1084"/>
      <c r="I26" s="1085"/>
      <c r="J26" s="304"/>
      <c r="K26" s="1087"/>
      <c r="L26" s="1087"/>
      <c r="M26" s="1087"/>
      <c r="N26" s="1087"/>
      <c r="O26" s="1087"/>
      <c r="P26" s="1088"/>
      <c r="Q26" s="304"/>
      <c r="R26" s="304"/>
      <c r="S26" s="304"/>
      <c r="T26" s="304"/>
      <c r="U26" s="304"/>
      <c r="V26" s="304"/>
    </row>
    <row r="27" spans="1:22" x14ac:dyDescent="0.2">
      <c r="A27" s="304"/>
      <c r="B27" s="314"/>
      <c r="C27" s="304"/>
      <c r="D27" s="304"/>
      <c r="E27" s="304"/>
      <c r="F27" s="304"/>
      <c r="G27" s="304"/>
      <c r="H27" s="304"/>
      <c r="I27" s="304"/>
      <c r="J27" s="304"/>
      <c r="K27" s="1087"/>
      <c r="L27" s="1087"/>
      <c r="M27" s="1087"/>
      <c r="N27" s="1087"/>
      <c r="O27" s="1087"/>
      <c r="P27" s="1088"/>
      <c r="Q27" s="304"/>
      <c r="R27" s="304"/>
      <c r="S27" s="304"/>
      <c r="T27" s="304"/>
      <c r="U27" s="304"/>
      <c r="V27" s="304"/>
    </row>
    <row r="28" spans="1:22" x14ac:dyDescent="0.2">
      <c r="A28" s="304"/>
      <c r="B28" s="395" t="s">
        <v>765</v>
      </c>
      <c r="C28" s="396"/>
      <c r="D28" s="396"/>
      <c r="E28" s="396"/>
      <c r="F28" s="396"/>
      <c r="G28" s="396"/>
      <c r="H28" s="396"/>
      <c r="I28" s="394"/>
      <c r="J28" s="304"/>
      <c r="K28" s="1087"/>
      <c r="L28" s="1087"/>
      <c r="M28" s="1087"/>
      <c r="N28" s="1087"/>
      <c r="O28" s="1087"/>
      <c r="P28" s="1088"/>
      <c r="Q28" s="304"/>
      <c r="R28" s="304"/>
      <c r="S28" s="304"/>
      <c r="T28" s="304"/>
      <c r="U28" s="304"/>
      <c r="V28" s="304"/>
    </row>
    <row r="29" spans="1:22" x14ac:dyDescent="0.2">
      <c r="A29" s="304"/>
      <c r="B29" s="1093" t="s">
        <v>917</v>
      </c>
      <c r="C29" s="1094"/>
      <c r="D29" s="1094"/>
      <c r="E29" s="1094"/>
      <c r="F29" s="1094"/>
      <c r="G29" s="1094"/>
      <c r="H29" s="1094"/>
      <c r="I29" s="1095"/>
      <c r="J29" s="304"/>
      <c r="K29" s="1087"/>
      <c r="L29" s="1087"/>
      <c r="M29" s="1087"/>
      <c r="N29" s="1087"/>
      <c r="O29" s="1087"/>
      <c r="P29" s="1088"/>
      <c r="Q29" s="304"/>
      <c r="R29" s="304"/>
      <c r="S29" s="304"/>
      <c r="T29" s="304"/>
      <c r="U29" s="304"/>
      <c r="V29" s="304"/>
    </row>
    <row r="30" spans="1:22" x14ac:dyDescent="0.2">
      <c r="A30" s="304"/>
      <c r="B30" s="1096"/>
      <c r="C30" s="1097"/>
      <c r="D30" s="1097"/>
      <c r="E30" s="1097"/>
      <c r="F30" s="1097"/>
      <c r="G30" s="1097"/>
      <c r="H30" s="1097"/>
      <c r="I30" s="1098"/>
      <c r="J30" s="304"/>
      <c r="K30" s="1087"/>
      <c r="L30" s="1087"/>
      <c r="M30" s="1087"/>
      <c r="N30" s="1087"/>
      <c r="O30" s="1087"/>
      <c r="P30" s="1088"/>
      <c r="Q30" s="304"/>
      <c r="R30" s="304"/>
      <c r="S30" s="304"/>
      <c r="T30" s="304"/>
      <c r="U30" s="304"/>
      <c r="V30" s="304"/>
    </row>
    <row r="31" spans="1:22" x14ac:dyDescent="0.2">
      <c r="A31" s="304"/>
      <c r="B31" s="1096"/>
      <c r="C31" s="1097"/>
      <c r="D31" s="1097"/>
      <c r="E31" s="1097"/>
      <c r="F31" s="1097"/>
      <c r="G31" s="1097"/>
      <c r="H31" s="1097"/>
      <c r="I31" s="1098"/>
      <c r="J31" s="304"/>
      <c r="K31" s="1089"/>
      <c r="L31" s="1089"/>
      <c r="M31" s="1089"/>
      <c r="N31" s="1089"/>
      <c r="O31" s="1089"/>
      <c r="P31" s="1090"/>
      <c r="Q31" s="304"/>
      <c r="R31" s="304"/>
      <c r="S31" s="304"/>
      <c r="T31" s="304"/>
      <c r="U31" s="304"/>
      <c r="V31" s="304"/>
    </row>
    <row r="32" spans="1:22" ht="15.75" thickBot="1" x14ac:dyDescent="0.25">
      <c r="A32" s="304"/>
      <c r="B32" s="1099"/>
      <c r="C32" s="1100"/>
      <c r="D32" s="1100"/>
      <c r="E32" s="1100"/>
      <c r="F32" s="1100"/>
      <c r="G32" s="1100"/>
      <c r="H32" s="1100"/>
      <c r="I32" s="1101"/>
      <c r="J32" s="316"/>
      <c r="K32" s="1091"/>
      <c r="L32" s="1091"/>
      <c r="M32" s="1091"/>
      <c r="N32" s="1091"/>
      <c r="O32" s="1091"/>
      <c r="P32" s="1092"/>
      <c r="Q32" s="304"/>
      <c r="R32" s="304"/>
      <c r="S32" s="304"/>
      <c r="T32" s="304"/>
      <c r="U32" s="304"/>
      <c r="V32" s="304"/>
    </row>
  </sheetData>
  <sheetProtection algorithmName="SHA-512" hashValue="TKkkGqbbJtzpJTerDCr4rpajzD9HNZ/T9yPpNHy9PyL8NnQpY0eioPlmWfV0ZEBt3K9rl9dBkdQf2b8G0/G6kw==" saltValue="LCWP78v+wWnGQgMHYVc00g==" spinCount="100000" sheet="1" objects="1" scenarios="1" selectLockedCells="1" selectUnlockedCells="1"/>
  <mergeCells count="25">
    <mergeCell ref="B3:C3"/>
    <mergeCell ref="B4:F4"/>
    <mergeCell ref="G4:N4"/>
    <mergeCell ref="O4:AC4"/>
    <mergeCell ref="AD4:AE4"/>
    <mergeCell ref="R5:T5"/>
    <mergeCell ref="U5:W5"/>
    <mergeCell ref="X5:Z5"/>
    <mergeCell ref="AA5:AC5"/>
    <mergeCell ref="B7:B10"/>
    <mergeCell ref="B5:B6"/>
    <mergeCell ref="E5:F5"/>
    <mergeCell ref="H5:J5"/>
    <mergeCell ref="K5:M5"/>
    <mergeCell ref="O5:Q5"/>
    <mergeCell ref="B23:I23"/>
    <mergeCell ref="K23:P32"/>
    <mergeCell ref="B26:I26"/>
    <mergeCell ref="B29:I32"/>
    <mergeCell ref="B11:B14"/>
    <mergeCell ref="C16:F16"/>
    <mergeCell ref="G16:J16"/>
    <mergeCell ref="B18:P18"/>
    <mergeCell ref="B20:I20"/>
    <mergeCell ref="K20:P20"/>
  </mergeCells>
  <conditionalFormatting sqref="D15:E15 D10:D14">
    <cfRule type="expression" dxfId="4" priority="5">
      <formula>D10="Y"</formula>
    </cfRule>
  </conditionalFormatting>
  <conditionalFormatting sqref="E15:F15">
    <cfRule type="expression" dxfId="3" priority="4">
      <formula>E15="Y"</formula>
    </cfRule>
  </conditionalFormatting>
  <conditionalFormatting sqref="D7">
    <cfRule type="expression" dxfId="2" priority="3">
      <formula>D7="Y"</formula>
    </cfRule>
  </conditionalFormatting>
  <conditionalFormatting sqref="D8">
    <cfRule type="expression" dxfId="1" priority="2">
      <formula>D8="Y"</formula>
    </cfRule>
  </conditionalFormatting>
  <conditionalFormatting sqref="D9">
    <cfRule type="expression" dxfId="0" priority="1">
      <formula>D9="Y"</formula>
    </cfRule>
  </conditionalFormatting>
  <pageMargins left="0.7" right="0.7" top="0.75" bottom="0.75" header="0.3" footer="0.3"/>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07"/>
  <sheetViews>
    <sheetView zoomScale="80" zoomScaleNormal="80" workbookViewId="0">
      <selection activeCell="Q1" sqref="Q1"/>
    </sheetView>
  </sheetViews>
  <sheetFormatPr defaultColWidth="8.88671875" defaultRowHeight="15" x14ac:dyDescent="0.2"/>
  <cols>
    <col min="1" max="1" width="13.33203125" customWidth="1"/>
    <col min="2" max="2" width="22.5546875" customWidth="1"/>
    <col min="3" max="11" width="6.77734375" customWidth="1"/>
    <col min="12" max="28" width="7.77734375" customWidth="1"/>
    <col min="29" max="29" width="8.33203125" customWidth="1"/>
    <col min="30" max="30" width="8.5546875" customWidth="1"/>
    <col min="31" max="31" width="8" customWidth="1"/>
    <col min="32" max="32" width="8.6640625" customWidth="1"/>
    <col min="257" max="257" width="13.33203125" customWidth="1"/>
    <col min="258" max="258" width="22.5546875" customWidth="1"/>
    <col min="259" max="267" width="6.77734375" customWidth="1"/>
    <col min="268" max="284" width="7.77734375" customWidth="1"/>
    <col min="285" max="285" width="8.33203125" customWidth="1"/>
    <col min="286" max="286" width="8.5546875" customWidth="1"/>
    <col min="287" max="287" width="8" customWidth="1"/>
    <col min="288" max="288" width="8.6640625" customWidth="1"/>
    <col min="513" max="513" width="13.33203125" customWidth="1"/>
    <col min="514" max="514" width="22.5546875" customWidth="1"/>
    <col min="515" max="523" width="6.77734375" customWidth="1"/>
    <col min="524" max="540" width="7.77734375" customWidth="1"/>
    <col min="541" max="541" width="8.33203125" customWidth="1"/>
    <col min="542" max="542" width="8.5546875" customWidth="1"/>
    <col min="543" max="543" width="8" customWidth="1"/>
    <col min="544" max="544" width="8.6640625" customWidth="1"/>
    <col min="769" max="769" width="13.33203125" customWidth="1"/>
    <col min="770" max="770" width="22.5546875" customWidth="1"/>
    <col min="771" max="779" width="6.77734375" customWidth="1"/>
    <col min="780" max="796" width="7.77734375" customWidth="1"/>
    <col min="797" max="797" width="8.33203125" customWidth="1"/>
    <col min="798" max="798" width="8.5546875" customWidth="1"/>
    <col min="799" max="799" width="8" customWidth="1"/>
    <col min="800" max="800" width="8.6640625" customWidth="1"/>
    <col min="1025" max="1025" width="13.33203125" customWidth="1"/>
    <col min="1026" max="1026" width="22.5546875" customWidth="1"/>
    <col min="1027" max="1035" width="6.77734375" customWidth="1"/>
    <col min="1036" max="1052" width="7.77734375" customWidth="1"/>
    <col min="1053" max="1053" width="8.33203125" customWidth="1"/>
    <col min="1054" max="1054" width="8.5546875" customWidth="1"/>
    <col min="1055" max="1055" width="8" customWidth="1"/>
    <col min="1056" max="1056" width="8.6640625" customWidth="1"/>
    <col min="1281" max="1281" width="13.33203125" customWidth="1"/>
    <col min="1282" max="1282" width="22.5546875" customWidth="1"/>
    <col min="1283" max="1291" width="6.77734375" customWidth="1"/>
    <col min="1292" max="1308" width="7.77734375" customWidth="1"/>
    <col min="1309" max="1309" width="8.33203125" customWidth="1"/>
    <col min="1310" max="1310" width="8.5546875" customWidth="1"/>
    <col min="1311" max="1311" width="8" customWidth="1"/>
    <col min="1312" max="1312" width="8.6640625" customWidth="1"/>
    <col min="1537" max="1537" width="13.33203125" customWidth="1"/>
    <col min="1538" max="1538" width="22.5546875" customWidth="1"/>
    <col min="1539" max="1547" width="6.77734375" customWidth="1"/>
    <col min="1548" max="1564" width="7.77734375" customWidth="1"/>
    <col min="1565" max="1565" width="8.33203125" customWidth="1"/>
    <col min="1566" max="1566" width="8.5546875" customWidth="1"/>
    <col min="1567" max="1567" width="8" customWidth="1"/>
    <col min="1568" max="1568" width="8.6640625" customWidth="1"/>
    <col min="1793" max="1793" width="13.33203125" customWidth="1"/>
    <col min="1794" max="1794" width="22.5546875" customWidth="1"/>
    <col min="1795" max="1803" width="6.77734375" customWidth="1"/>
    <col min="1804" max="1820" width="7.77734375" customWidth="1"/>
    <col min="1821" max="1821" width="8.33203125" customWidth="1"/>
    <col min="1822" max="1822" width="8.5546875" customWidth="1"/>
    <col min="1823" max="1823" width="8" customWidth="1"/>
    <col min="1824" max="1824" width="8.6640625" customWidth="1"/>
    <col min="2049" max="2049" width="13.33203125" customWidth="1"/>
    <col min="2050" max="2050" width="22.5546875" customWidth="1"/>
    <col min="2051" max="2059" width="6.77734375" customWidth="1"/>
    <col min="2060" max="2076" width="7.77734375" customWidth="1"/>
    <col min="2077" max="2077" width="8.33203125" customWidth="1"/>
    <col min="2078" max="2078" width="8.5546875" customWidth="1"/>
    <col min="2079" max="2079" width="8" customWidth="1"/>
    <col min="2080" max="2080" width="8.6640625" customWidth="1"/>
    <col min="2305" max="2305" width="13.33203125" customWidth="1"/>
    <col min="2306" max="2306" width="22.5546875" customWidth="1"/>
    <col min="2307" max="2315" width="6.77734375" customWidth="1"/>
    <col min="2316" max="2332" width="7.77734375" customWidth="1"/>
    <col min="2333" max="2333" width="8.33203125" customWidth="1"/>
    <col min="2334" max="2334" width="8.5546875" customWidth="1"/>
    <col min="2335" max="2335" width="8" customWidth="1"/>
    <col min="2336" max="2336" width="8.6640625" customWidth="1"/>
    <col min="2561" max="2561" width="13.33203125" customWidth="1"/>
    <col min="2562" max="2562" width="22.5546875" customWidth="1"/>
    <col min="2563" max="2571" width="6.77734375" customWidth="1"/>
    <col min="2572" max="2588" width="7.77734375" customWidth="1"/>
    <col min="2589" max="2589" width="8.33203125" customWidth="1"/>
    <col min="2590" max="2590" width="8.5546875" customWidth="1"/>
    <col min="2591" max="2591" width="8" customWidth="1"/>
    <col min="2592" max="2592" width="8.6640625" customWidth="1"/>
    <col min="2817" max="2817" width="13.33203125" customWidth="1"/>
    <col min="2818" max="2818" width="22.5546875" customWidth="1"/>
    <col min="2819" max="2827" width="6.77734375" customWidth="1"/>
    <col min="2828" max="2844" width="7.77734375" customWidth="1"/>
    <col min="2845" max="2845" width="8.33203125" customWidth="1"/>
    <col min="2846" max="2846" width="8.5546875" customWidth="1"/>
    <col min="2847" max="2847" width="8" customWidth="1"/>
    <col min="2848" max="2848" width="8.6640625" customWidth="1"/>
    <col min="3073" max="3073" width="13.33203125" customWidth="1"/>
    <col min="3074" max="3074" width="22.5546875" customWidth="1"/>
    <col min="3075" max="3083" width="6.77734375" customWidth="1"/>
    <col min="3084" max="3100" width="7.77734375" customWidth="1"/>
    <col min="3101" max="3101" width="8.33203125" customWidth="1"/>
    <col min="3102" max="3102" width="8.5546875" customWidth="1"/>
    <col min="3103" max="3103" width="8" customWidth="1"/>
    <col min="3104" max="3104" width="8.6640625" customWidth="1"/>
    <col min="3329" max="3329" width="13.33203125" customWidth="1"/>
    <col min="3330" max="3330" width="22.5546875" customWidth="1"/>
    <col min="3331" max="3339" width="6.77734375" customWidth="1"/>
    <col min="3340" max="3356" width="7.77734375" customWidth="1"/>
    <col min="3357" max="3357" width="8.33203125" customWidth="1"/>
    <col min="3358" max="3358" width="8.5546875" customWidth="1"/>
    <col min="3359" max="3359" width="8" customWidth="1"/>
    <col min="3360" max="3360" width="8.6640625" customWidth="1"/>
    <col min="3585" max="3585" width="13.33203125" customWidth="1"/>
    <col min="3586" max="3586" width="22.5546875" customWidth="1"/>
    <col min="3587" max="3595" width="6.77734375" customWidth="1"/>
    <col min="3596" max="3612" width="7.77734375" customWidth="1"/>
    <col min="3613" max="3613" width="8.33203125" customWidth="1"/>
    <col min="3614" max="3614" width="8.5546875" customWidth="1"/>
    <col min="3615" max="3615" width="8" customWidth="1"/>
    <col min="3616" max="3616" width="8.6640625" customWidth="1"/>
    <col min="3841" max="3841" width="13.33203125" customWidth="1"/>
    <col min="3842" max="3842" width="22.5546875" customWidth="1"/>
    <col min="3843" max="3851" width="6.77734375" customWidth="1"/>
    <col min="3852" max="3868" width="7.77734375" customWidth="1"/>
    <col min="3869" max="3869" width="8.33203125" customWidth="1"/>
    <col min="3870" max="3870" width="8.5546875" customWidth="1"/>
    <col min="3871" max="3871" width="8" customWidth="1"/>
    <col min="3872" max="3872" width="8.6640625" customWidth="1"/>
    <col min="4097" max="4097" width="13.33203125" customWidth="1"/>
    <col min="4098" max="4098" width="22.5546875" customWidth="1"/>
    <col min="4099" max="4107" width="6.77734375" customWidth="1"/>
    <col min="4108" max="4124" width="7.77734375" customWidth="1"/>
    <col min="4125" max="4125" width="8.33203125" customWidth="1"/>
    <col min="4126" max="4126" width="8.5546875" customWidth="1"/>
    <col min="4127" max="4127" width="8" customWidth="1"/>
    <col min="4128" max="4128" width="8.6640625" customWidth="1"/>
    <col min="4353" max="4353" width="13.33203125" customWidth="1"/>
    <col min="4354" max="4354" width="22.5546875" customWidth="1"/>
    <col min="4355" max="4363" width="6.77734375" customWidth="1"/>
    <col min="4364" max="4380" width="7.77734375" customWidth="1"/>
    <col min="4381" max="4381" width="8.33203125" customWidth="1"/>
    <col min="4382" max="4382" width="8.5546875" customWidth="1"/>
    <col min="4383" max="4383" width="8" customWidth="1"/>
    <col min="4384" max="4384" width="8.6640625" customWidth="1"/>
    <col min="4609" max="4609" width="13.33203125" customWidth="1"/>
    <col min="4610" max="4610" width="22.5546875" customWidth="1"/>
    <col min="4611" max="4619" width="6.77734375" customWidth="1"/>
    <col min="4620" max="4636" width="7.77734375" customWidth="1"/>
    <col min="4637" max="4637" width="8.33203125" customWidth="1"/>
    <col min="4638" max="4638" width="8.5546875" customWidth="1"/>
    <col min="4639" max="4639" width="8" customWidth="1"/>
    <col min="4640" max="4640" width="8.6640625" customWidth="1"/>
    <col min="4865" max="4865" width="13.33203125" customWidth="1"/>
    <col min="4866" max="4866" width="22.5546875" customWidth="1"/>
    <col min="4867" max="4875" width="6.77734375" customWidth="1"/>
    <col min="4876" max="4892" width="7.77734375" customWidth="1"/>
    <col min="4893" max="4893" width="8.33203125" customWidth="1"/>
    <col min="4894" max="4894" width="8.5546875" customWidth="1"/>
    <col min="4895" max="4895" width="8" customWidth="1"/>
    <col min="4896" max="4896" width="8.6640625" customWidth="1"/>
    <col min="5121" max="5121" width="13.33203125" customWidth="1"/>
    <col min="5122" max="5122" width="22.5546875" customWidth="1"/>
    <col min="5123" max="5131" width="6.77734375" customWidth="1"/>
    <col min="5132" max="5148" width="7.77734375" customWidth="1"/>
    <col min="5149" max="5149" width="8.33203125" customWidth="1"/>
    <col min="5150" max="5150" width="8.5546875" customWidth="1"/>
    <col min="5151" max="5151" width="8" customWidth="1"/>
    <col min="5152" max="5152" width="8.6640625" customWidth="1"/>
    <col min="5377" max="5377" width="13.33203125" customWidth="1"/>
    <col min="5378" max="5378" width="22.5546875" customWidth="1"/>
    <col min="5379" max="5387" width="6.77734375" customWidth="1"/>
    <col min="5388" max="5404" width="7.77734375" customWidth="1"/>
    <col min="5405" max="5405" width="8.33203125" customWidth="1"/>
    <col min="5406" max="5406" width="8.5546875" customWidth="1"/>
    <col min="5407" max="5407" width="8" customWidth="1"/>
    <col min="5408" max="5408" width="8.6640625" customWidth="1"/>
    <col min="5633" max="5633" width="13.33203125" customWidth="1"/>
    <col min="5634" max="5634" width="22.5546875" customWidth="1"/>
    <col min="5635" max="5643" width="6.77734375" customWidth="1"/>
    <col min="5644" max="5660" width="7.77734375" customWidth="1"/>
    <col min="5661" max="5661" width="8.33203125" customWidth="1"/>
    <col min="5662" max="5662" width="8.5546875" customWidth="1"/>
    <col min="5663" max="5663" width="8" customWidth="1"/>
    <col min="5664" max="5664" width="8.6640625" customWidth="1"/>
    <col min="5889" max="5889" width="13.33203125" customWidth="1"/>
    <col min="5890" max="5890" width="22.5546875" customWidth="1"/>
    <col min="5891" max="5899" width="6.77734375" customWidth="1"/>
    <col min="5900" max="5916" width="7.77734375" customWidth="1"/>
    <col min="5917" max="5917" width="8.33203125" customWidth="1"/>
    <col min="5918" max="5918" width="8.5546875" customWidth="1"/>
    <col min="5919" max="5919" width="8" customWidth="1"/>
    <col min="5920" max="5920" width="8.6640625" customWidth="1"/>
    <col min="6145" max="6145" width="13.33203125" customWidth="1"/>
    <col min="6146" max="6146" width="22.5546875" customWidth="1"/>
    <col min="6147" max="6155" width="6.77734375" customWidth="1"/>
    <col min="6156" max="6172" width="7.77734375" customWidth="1"/>
    <col min="6173" max="6173" width="8.33203125" customWidth="1"/>
    <col min="6174" max="6174" width="8.5546875" customWidth="1"/>
    <col min="6175" max="6175" width="8" customWidth="1"/>
    <col min="6176" max="6176" width="8.6640625" customWidth="1"/>
    <col min="6401" max="6401" width="13.33203125" customWidth="1"/>
    <col min="6402" max="6402" width="22.5546875" customWidth="1"/>
    <col min="6403" max="6411" width="6.77734375" customWidth="1"/>
    <col min="6412" max="6428" width="7.77734375" customWidth="1"/>
    <col min="6429" max="6429" width="8.33203125" customWidth="1"/>
    <col min="6430" max="6430" width="8.5546875" customWidth="1"/>
    <col min="6431" max="6431" width="8" customWidth="1"/>
    <col min="6432" max="6432" width="8.6640625" customWidth="1"/>
    <col min="6657" max="6657" width="13.33203125" customWidth="1"/>
    <col min="6658" max="6658" width="22.5546875" customWidth="1"/>
    <col min="6659" max="6667" width="6.77734375" customWidth="1"/>
    <col min="6668" max="6684" width="7.77734375" customWidth="1"/>
    <col min="6685" max="6685" width="8.33203125" customWidth="1"/>
    <col min="6686" max="6686" width="8.5546875" customWidth="1"/>
    <col min="6687" max="6687" width="8" customWidth="1"/>
    <col min="6688" max="6688" width="8.6640625" customWidth="1"/>
    <col min="6913" max="6913" width="13.33203125" customWidth="1"/>
    <col min="6914" max="6914" width="22.5546875" customWidth="1"/>
    <col min="6915" max="6923" width="6.77734375" customWidth="1"/>
    <col min="6924" max="6940" width="7.77734375" customWidth="1"/>
    <col min="6941" max="6941" width="8.33203125" customWidth="1"/>
    <col min="6942" max="6942" width="8.5546875" customWidth="1"/>
    <col min="6943" max="6943" width="8" customWidth="1"/>
    <col min="6944" max="6944" width="8.6640625" customWidth="1"/>
    <col min="7169" max="7169" width="13.33203125" customWidth="1"/>
    <col min="7170" max="7170" width="22.5546875" customWidth="1"/>
    <col min="7171" max="7179" width="6.77734375" customWidth="1"/>
    <col min="7180" max="7196" width="7.77734375" customWidth="1"/>
    <col min="7197" max="7197" width="8.33203125" customWidth="1"/>
    <col min="7198" max="7198" width="8.5546875" customWidth="1"/>
    <col min="7199" max="7199" width="8" customWidth="1"/>
    <col min="7200" max="7200" width="8.6640625" customWidth="1"/>
    <col min="7425" max="7425" width="13.33203125" customWidth="1"/>
    <col min="7426" max="7426" width="22.5546875" customWidth="1"/>
    <col min="7427" max="7435" width="6.77734375" customWidth="1"/>
    <col min="7436" max="7452" width="7.77734375" customWidth="1"/>
    <col min="7453" max="7453" width="8.33203125" customWidth="1"/>
    <col min="7454" max="7454" width="8.5546875" customWidth="1"/>
    <col min="7455" max="7455" width="8" customWidth="1"/>
    <col min="7456" max="7456" width="8.6640625" customWidth="1"/>
    <col min="7681" max="7681" width="13.33203125" customWidth="1"/>
    <col min="7682" max="7682" width="22.5546875" customWidth="1"/>
    <col min="7683" max="7691" width="6.77734375" customWidth="1"/>
    <col min="7692" max="7708" width="7.77734375" customWidth="1"/>
    <col min="7709" max="7709" width="8.33203125" customWidth="1"/>
    <col min="7710" max="7710" width="8.5546875" customWidth="1"/>
    <col min="7711" max="7711" width="8" customWidth="1"/>
    <col min="7712" max="7712" width="8.6640625" customWidth="1"/>
    <col min="7937" max="7937" width="13.33203125" customWidth="1"/>
    <col min="7938" max="7938" width="22.5546875" customWidth="1"/>
    <col min="7939" max="7947" width="6.77734375" customWidth="1"/>
    <col min="7948" max="7964" width="7.77734375" customWidth="1"/>
    <col min="7965" max="7965" width="8.33203125" customWidth="1"/>
    <col min="7966" max="7966" width="8.5546875" customWidth="1"/>
    <col min="7967" max="7967" width="8" customWidth="1"/>
    <col min="7968" max="7968" width="8.6640625" customWidth="1"/>
    <col min="8193" max="8193" width="13.33203125" customWidth="1"/>
    <col min="8194" max="8194" width="22.5546875" customWidth="1"/>
    <col min="8195" max="8203" width="6.77734375" customWidth="1"/>
    <col min="8204" max="8220" width="7.77734375" customWidth="1"/>
    <col min="8221" max="8221" width="8.33203125" customWidth="1"/>
    <col min="8222" max="8222" width="8.5546875" customWidth="1"/>
    <col min="8223" max="8223" width="8" customWidth="1"/>
    <col min="8224" max="8224" width="8.6640625" customWidth="1"/>
    <col min="8449" max="8449" width="13.33203125" customWidth="1"/>
    <col min="8450" max="8450" width="22.5546875" customWidth="1"/>
    <col min="8451" max="8459" width="6.77734375" customWidth="1"/>
    <col min="8460" max="8476" width="7.77734375" customWidth="1"/>
    <col min="8477" max="8477" width="8.33203125" customWidth="1"/>
    <col min="8478" max="8478" width="8.5546875" customWidth="1"/>
    <col min="8479" max="8479" width="8" customWidth="1"/>
    <col min="8480" max="8480" width="8.6640625" customWidth="1"/>
    <col min="8705" max="8705" width="13.33203125" customWidth="1"/>
    <col min="8706" max="8706" width="22.5546875" customWidth="1"/>
    <col min="8707" max="8715" width="6.77734375" customWidth="1"/>
    <col min="8716" max="8732" width="7.77734375" customWidth="1"/>
    <col min="8733" max="8733" width="8.33203125" customWidth="1"/>
    <col min="8734" max="8734" width="8.5546875" customWidth="1"/>
    <col min="8735" max="8735" width="8" customWidth="1"/>
    <col min="8736" max="8736" width="8.6640625" customWidth="1"/>
    <col min="8961" max="8961" width="13.33203125" customWidth="1"/>
    <col min="8962" max="8962" width="22.5546875" customWidth="1"/>
    <col min="8963" max="8971" width="6.77734375" customWidth="1"/>
    <col min="8972" max="8988" width="7.77734375" customWidth="1"/>
    <col min="8989" max="8989" width="8.33203125" customWidth="1"/>
    <col min="8990" max="8990" width="8.5546875" customWidth="1"/>
    <col min="8991" max="8991" width="8" customWidth="1"/>
    <col min="8992" max="8992" width="8.6640625" customWidth="1"/>
    <col min="9217" max="9217" width="13.33203125" customWidth="1"/>
    <col min="9218" max="9218" width="22.5546875" customWidth="1"/>
    <col min="9219" max="9227" width="6.77734375" customWidth="1"/>
    <col min="9228" max="9244" width="7.77734375" customWidth="1"/>
    <col min="9245" max="9245" width="8.33203125" customWidth="1"/>
    <col min="9246" max="9246" width="8.5546875" customWidth="1"/>
    <col min="9247" max="9247" width="8" customWidth="1"/>
    <col min="9248" max="9248" width="8.6640625" customWidth="1"/>
    <col min="9473" max="9473" width="13.33203125" customWidth="1"/>
    <col min="9474" max="9474" width="22.5546875" customWidth="1"/>
    <col min="9475" max="9483" width="6.77734375" customWidth="1"/>
    <col min="9484" max="9500" width="7.77734375" customWidth="1"/>
    <col min="9501" max="9501" width="8.33203125" customWidth="1"/>
    <col min="9502" max="9502" width="8.5546875" customWidth="1"/>
    <col min="9503" max="9503" width="8" customWidth="1"/>
    <col min="9504" max="9504" width="8.6640625" customWidth="1"/>
    <col min="9729" max="9729" width="13.33203125" customWidth="1"/>
    <col min="9730" max="9730" width="22.5546875" customWidth="1"/>
    <col min="9731" max="9739" width="6.77734375" customWidth="1"/>
    <col min="9740" max="9756" width="7.77734375" customWidth="1"/>
    <col min="9757" max="9757" width="8.33203125" customWidth="1"/>
    <col min="9758" max="9758" width="8.5546875" customWidth="1"/>
    <col min="9759" max="9759" width="8" customWidth="1"/>
    <col min="9760" max="9760" width="8.6640625" customWidth="1"/>
    <col min="9985" max="9985" width="13.33203125" customWidth="1"/>
    <col min="9986" max="9986" width="22.5546875" customWidth="1"/>
    <col min="9987" max="9995" width="6.77734375" customWidth="1"/>
    <col min="9996" max="10012" width="7.77734375" customWidth="1"/>
    <col min="10013" max="10013" width="8.33203125" customWidth="1"/>
    <col min="10014" max="10014" width="8.5546875" customWidth="1"/>
    <col min="10015" max="10015" width="8" customWidth="1"/>
    <col min="10016" max="10016" width="8.6640625" customWidth="1"/>
    <col min="10241" max="10241" width="13.33203125" customWidth="1"/>
    <col min="10242" max="10242" width="22.5546875" customWidth="1"/>
    <col min="10243" max="10251" width="6.77734375" customWidth="1"/>
    <col min="10252" max="10268" width="7.77734375" customWidth="1"/>
    <col min="10269" max="10269" width="8.33203125" customWidth="1"/>
    <col min="10270" max="10270" width="8.5546875" customWidth="1"/>
    <col min="10271" max="10271" width="8" customWidth="1"/>
    <col min="10272" max="10272" width="8.6640625" customWidth="1"/>
    <col min="10497" max="10497" width="13.33203125" customWidth="1"/>
    <col min="10498" max="10498" width="22.5546875" customWidth="1"/>
    <col min="10499" max="10507" width="6.77734375" customWidth="1"/>
    <col min="10508" max="10524" width="7.77734375" customWidth="1"/>
    <col min="10525" max="10525" width="8.33203125" customWidth="1"/>
    <col min="10526" max="10526" width="8.5546875" customWidth="1"/>
    <col min="10527" max="10527" width="8" customWidth="1"/>
    <col min="10528" max="10528" width="8.6640625" customWidth="1"/>
    <col min="10753" max="10753" width="13.33203125" customWidth="1"/>
    <col min="10754" max="10754" width="22.5546875" customWidth="1"/>
    <col min="10755" max="10763" width="6.77734375" customWidth="1"/>
    <col min="10764" max="10780" width="7.77734375" customWidth="1"/>
    <col min="10781" max="10781" width="8.33203125" customWidth="1"/>
    <col min="10782" max="10782" width="8.5546875" customWidth="1"/>
    <col min="10783" max="10783" width="8" customWidth="1"/>
    <col min="10784" max="10784" width="8.6640625" customWidth="1"/>
    <col min="11009" max="11009" width="13.33203125" customWidth="1"/>
    <col min="11010" max="11010" width="22.5546875" customWidth="1"/>
    <col min="11011" max="11019" width="6.77734375" customWidth="1"/>
    <col min="11020" max="11036" width="7.77734375" customWidth="1"/>
    <col min="11037" max="11037" width="8.33203125" customWidth="1"/>
    <col min="11038" max="11038" width="8.5546875" customWidth="1"/>
    <col min="11039" max="11039" width="8" customWidth="1"/>
    <col min="11040" max="11040" width="8.6640625" customWidth="1"/>
    <col min="11265" max="11265" width="13.33203125" customWidth="1"/>
    <col min="11266" max="11266" width="22.5546875" customWidth="1"/>
    <col min="11267" max="11275" width="6.77734375" customWidth="1"/>
    <col min="11276" max="11292" width="7.77734375" customWidth="1"/>
    <col min="11293" max="11293" width="8.33203125" customWidth="1"/>
    <col min="11294" max="11294" width="8.5546875" customWidth="1"/>
    <col min="11295" max="11295" width="8" customWidth="1"/>
    <col min="11296" max="11296" width="8.6640625" customWidth="1"/>
    <col min="11521" max="11521" width="13.33203125" customWidth="1"/>
    <col min="11522" max="11522" width="22.5546875" customWidth="1"/>
    <col min="11523" max="11531" width="6.77734375" customWidth="1"/>
    <col min="11532" max="11548" width="7.77734375" customWidth="1"/>
    <col min="11549" max="11549" width="8.33203125" customWidth="1"/>
    <col min="11550" max="11550" width="8.5546875" customWidth="1"/>
    <col min="11551" max="11551" width="8" customWidth="1"/>
    <col min="11552" max="11552" width="8.6640625" customWidth="1"/>
    <col min="11777" max="11777" width="13.33203125" customWidth="1"/>
    <col min="11778" max="11778" width="22.5546875" customWidth="1"/>
    <col min="11779" max="11787" width="6.77734375" customWidth="1"/>
    <col min="11788" max="11804" width="7.77734375" customWidth="1"/>
    <col min="11805" max="11805" width="8.33203125" customWidth="1"/>
    <col min="11806" max="11806" width="8.5546875" customWidth="1"/>
    <col min="11807" max="11807" width="8" customWidth="1"/>
    <col min="11808" max="11808" width="8.6640625" customWidth="1"/>
    <col min="12033" max="12033" width="13.33203125" customWidth="1"/>
    <col min="12034" max="12034" width="22.5546875" customWidth="1"/>
    <col min="12035" max="12043" width="6.77734375" customWidth="1"/>
    <col min="12044" max="12060" width="7.77734375" customWidth="1"/>
    <col min="12061" max="12061" width="8.33203125" customWidth="1"/>
    <col min="12062" max="12062" width="8.5546875" customWidth="1"/>
    <col min="12063" max="12063" width="8" customWidth="1"/>
    <col min="12064" max="12064" width="8.6640625" customWidth="1"/>
    <col min="12289" max="12289" width="13.33203125" customWidth="1"/>
    <col min="12290" max="12290" width="22.5546875" customWidth="1"/>
    <col min="12291" max="12299" width="6.77734375" customWidth="1"/>
    <col min="12300" max="12316" width="7.77734375" customWidth="1"/>
    <col min="12317" max="12317" width="8.33203125" customWidth="1"/>
    <col min="12318" max="12318" width="8.5546875" customWidth="1"/>
    <col min="12319" max="12319" width="8" customWidth="1"/>
    <col min="12320" max="12320" width="8.6640625" customWidth="1"/>
    <col min="12545" max="12545" width="13.33203125" customWidth="1"/>
    <col min="12546" max="12546" width="22.5546875" customWidth="1"/>
    <col min="12547" max="12555" width="6.77734375" customWidth="1"/>
    <col min="12556" max="12572" width="7.77734375" customWidth="1"/>
    <col min="12573" max="12573" width="8.33203125" customWidth="1"/>
    <col min="12574" max="12574" width="8.5546875" customWidth="1"/>
    <col min="12575" max="12575" width="8" customWidth="1"/>
    <col min="12576" max="12576" width="8.6640625" customWidth="1"/>
    <col min="12801" max="12801" width="13.33203125" customWidth="1"/>
    <col min="12802" max="12802" width="22.5546875" customWidth="1"/>
    <col min="12803" max="12811" width="6.77734375" customWidth="1"/>
    <col min="12812" max="12828" width="7.77734375" customWidth="1"/>
    <col min="12829" max="12829" width="8.33203125" customWidth="1"/>
    <col min="12830" max="12830" width="8.5546875" customWidth="1"/>
    <col min="12831" max="12831" width="8" customWidth="1"/>
    <col min="12832" max="12832" width="8.6640625" customWidth="1"/>
    <col min="13057" max="13057" width="13.33203125" customWidth="1"/>
    <col min="13058" max="13058" width="22.5546875" customWidth="1"/>
    <col min="13059" max="13067" width="6.77734375" customWidth="1"/>
    <col min="13068" max="13084" width="7.77734375" customWidth="1"/>
    <col min="13085" max="13085" width="8.33203125" customWidth="1"/>
    <col min="13086" max="13086" width="8.5546875" customWidth="1"/>
    <col min="13087" max="13087" width="8" customWidth="1"/>
    <col min="13088" max="13088" width="8.6640625" customWidth="1"/>
    <col min="13313" max="13313" width="13.33203125" customWidth="1"/>
    <col min="13314" max="13314" width="22.5546875" customWidth="1"/>
    <col min="13315" max="13323" width="6.77734375" customWidth="1"/>
    <col min="13324" max="13340" width="7.77734375" customWidth="1"/>
    <col min="13341" max="13341" width="8.33203125" customWidth="1"/>
    <col min="13342" max="13342" width="8.5546875" customWidth="1"/>
    <col min="13343" max="13343" width="8" customWidth="1"/>
    <col min="13344" max="13344" width="8.6640625" customWidth="1"/>
    <col min="13569" max="13569" width="13.33203125" customWidth="1"/>
    <col min="13570" max="13570" width="22.5546875" customWidth="1"/>
    <col min="13571" max="13579" width="6.77734375" customWidth="1"/>
    <col min="13580" max="13596" width="7.77734375" customWidth="1"/>
    <col min="13597" max="13597" width="8.33203125" customWidth="1"/>
    <col min="13598" max="13598" width="8.5546875" customWidth="1"/>
    <col min="13599" max="13599" width="8" customWidth="1"/>
    <col min="13600" max="13600" width="8.6640625" customWidth="1"/>
    <col min="13825" max="13825" width="13.33203125" customWidth="1"/>
    <col min="13826" max="13826" width="22.5546875" customWidth="1"/>
    <col min="13827" max="13835" width="6.77734375" customWidth="1"/>
    <col min="13836" max="13852" width="7.77734375" customWidth="1"/>
    <col min="13853" max="13853" width="8.33203125" customWidth="1"/>
    <col min="13854" max="13854" width="8.5546875" customWidth="1"/>
    <col min="13855" max="13855" width="8" customWidth="1"/>
    <col min="13856" max="13856" width="8.6640625" customWidth="1"/>
    <col min="14081" max="14081" width="13.33203125" customWidth="1"/>
    <col min="14082" max="14082" width="22.5546875" customWidth="1"/>
    <col min="14083" max="14091" width="6.77734375" customWidth="1"/>
    <col min="14092" max="14108" width="7.77734375" customWidth="1"/>
    <col min="14109" max="14109" width="8.33203125" customWidth="1"/>
    <col min="14110" max="14110" width="8.5546875" customWidth="1"/>
    <col min="14111" max="14111" width="8" customWidth="1"/>
    <col min="14112" max="14112" width="8.6640625" customWidth="1"/>
    <col min="14337" max="14337" width="13.33203125" customWidth="1"/>
    <col min="14338" max="14338" width="22.5546875" customWidth="1"/>
    <col min="14339" max="14347" width="6.77734375" customWidth="1"/>
    <col min="14348" max="14364" width="7.77734375" customWidth="1"/>
    <col min="14365" max="14365" width="8.33203125" customWidth="1"/>
    <col min="14366" max="14366" width="8.5546875" customWidth="1"/>
    <col min="14367" max="14367" width="8" customWidth="1"/>
    <col min="14368" max="14368" width="8.6640625" customWidth="1"/>
    <col min="14593" max="14593" width="13.33203125" customWidth="1"/>
    <col min="14594" max="14594" width="22.5546875" customWidth="1"/>
    <col min="14595" max="14603" width="6.77734375" customWidth="1"/>
    <col min="14604" max="14620" width="7.77734375" customWidth="1"/>
    <col min="14621" max="14621" width="8.33203125" customWidth="1"/>
    <col min="14622" max="14622" width="8.5546875" customWidth="1"/>
    <col min="14623" max="14623" width="8" customWidth="1"/>
    <col min="14624" max="14624" width="8.6640625" customWidth="1"/>
    <col min="14849" max="14849" width="13.33203125" customWidth="1"/>
    <col min="14850" max="14850" width="22.5546875" customWidth="1"/>
    <col min="14851" max="14859" width="6.77734375" customWidth="1"/>
    <col min="14860" max="14876" width="7.77734375" customWidth="1"/>
    <col min="14877" max="14877" width="8.33203125" customWidth="1"/>
    <col min="14878" max="14878" width="8.5546875" customWidth="1"/>
    <col min="14879" max="14879" width="8" customWidth="1"/>
    <col min="14880" max="14880" width="8.6640625" customWidth="1"/>
    <col min="15105" max="15105" width="13.33203125" customWidth="1"/>
    <col min="15106" max="15106" width="22.5546875" customWidth="1"/>
    <col min="15107" max="15115" width="6.77734375" customWidth="1"/>
    <col min="15116" max="15132" width="7.77734375" customWidth="1"/>
    <col min="15133" max="15133" width="8.33203125" customWidth="1"/>
    <col min="15134" max="15134" width="8.5546875" customWidth="1"/>
    <col min="15135" max="15135" width="8" customWidth="1"/>
    <col min="15136" max="15136" width="8.6640625" customWidth="1"/>
    <col min="15361" max="15361" width="13.33203125" customWidth="1"/>
    <col min="15362" max="15362" width="22.5546875" customWidth="1"/>
    <col min="15363" max="15371" width="6.77734375" customWidth="1"/>
    <col min="15372" max="15388" width="7.77734375" customWidth="1"/>
    <col min="15389" max="15389" width="8.33203125" customWidth="1"/>
    <col min="15390" max="15390" width="8.5546875" customWidth="1"/>
    <col min="15391" max="15391" width="8" customWidth="1"/>
    <col min="15392" max="15392" width="8.6640625" customWidth="1"/>
    <col min="15617" max="15617" width="13.33203125" customWidth="1"/>
    <col min="15618" max="15618" width="22.5546875" customWidth="1"/>
    <col min="15619" max="15627" width="6.77734375" customWidth="1"/>
    <col min="15628" max="15644" width="7.77734375" customWidth="1"/>
    <col min="15645" max="15645" width="8.33203125" customWidth="1"/>
    <col min="15646" max="15646" width="8.5546875" customWidth="1"/>
    <col min="15647" max="15647" width="8" customWidth="1"/>
    <col min="15648" max="15648" width="8.6640625" customWidth="1"/>
    <col min="15873" max="15873" width="13.33203125" customWidth="1"/>
    <col min="15874" max="15874" width="22.5546875" customWidth="1"/>
    <col min="15875" max="15883" width="6.77734375" customWidth="1"/>
    <col min="15884" max="15900" width="7.77734375" customWidth="1"/>
    <col min="15901" max="15901" width="8.33203125" customWidth="1"/>
    <col min="15902" max="15902" width="8.5546875" customWidth="1"/>
    <col min="15903" max="15903" width="8" customWidth="1"/>
    <col min="15904" max="15904" width="8.6640625" customWidth="1"/>
    <col min="16129" max="16129" width="13.33203125" customWidth="1"/>
    <col min="16130" max="16130" width="22.5546875" customWidth="1"/>
    <col min="16131" max="16139" width="6.77734375" customWidth="1"/>
    <col min="16140" max="16156" width="7.77734375" customWidth="1"/>
    <col min="16157" max="16157" width="8.33203125" customWidth="1"/>
    <col min="16158" max="16158" width="8.5546875" customWidth="1"/>
    <col min="16159" max="16159" width="8" customWidth="1"/>
    <col min="16160" max="16160" width="8.6640625" customWidth="1"/>
  </cols>
  <sheetData>
    <row r="1" spans="1:36" x14ac:dyDescent="0.2">
      <c r="A1" s="63"/>
      <c r="B1" s="63"/>
      <c r="C1" s="64"/>
      <c r="D1" s="64"/>
      <c r="E1" s="64"/>
      <c r="F1" s="64"/>
      <c r="G1" s="64"/>
      <c r="H1" s="64"/>
      <c r="I1" s="64"/>
      <c r="J1" s="64"/>
      <c r="K1" s="64"/>
      <c r="L1" s="64"/>
      <c r="M1" s="64"/>
      <c r="N1" s="64"/>
      <c r="O1" s="64"/>
      <c r="P1" s="64"/>
      <c r="Q1" s="64"/>
      <c r="R1" s="64"/>
      <c r="S1" s="64"/>
      <c r="T1" s="64"/>
      <c r="U1" s="64"/>
      <c r="V1" s="64"/>
      <c r="W1" s="64"/>
      <c r="X1" s="64"/>
      <c r="Y1" s="64"/>
      <c r="Z1" s="64"/>
      <c r="AA1" s="64"/>
      <c r="AB1" s="64"/>
    </row>
    <row r="2" spans="1:36" ht="18" x14ac:dyDescent="0.25">
      <c r="A2" s="65" t="s">
        <v>47</v>
      </c>
      <c r="B2" s="66"/>
      <c r="C2" s="67"/>
      <c r="D2" s="67"/>
      <c r="E2" s="67"/>
      <c r="F2" s="67"/>
      <c r="G2" s="67"/>
      <c r="H2" s="68"/>
      <c r="I2" s="67"/>
      <c r="J2" s="67"/>
      <c r="K2" s="67"/>
      <c r="L2" s="67"/>
      <c r="M2" s="67"/>
      <c r="N2" s="67"/>
      <c r="O2" s="67"/>
      <c r="P2" s="67"/>
      <c r="Q2" s="67"/>
      <c r="R2" s="67"/>
      <c r="S2" s="67"/>
      <c r="T2" s="67"/>
      <c r="U2" s="67"/>
      <c r="V2" s="67"/>
      <c r="W2" s="67"/>
      <c r="X2" s="67"/>
      <c r="Y2" s="67"/>
      <c r="Z2" s="67"/>
      <c r="AA2" s="67"/>
      <c r="AB2" s="67"/>
    </row>
    <row r="3" spans="1:36" ht="25.5" x14ac:dyDescent="0.2">
      <c r="A3" s="69" t="s">
        <v>48</v>
      </c>
      <c r="B3" s="70" t="s">
        <v>49</v>
      </c>
      <c r="C3" s="71" t="s">
        <v>50</v>
      </c>
      <c r="D3" s="72" t="str">
        <f>'TITLE PAGE'!D14</f>
        <v>2016-17</v>
      </c>
      <c r="E3" s="72" t="s">
        <v>51</v>
      </c>
      <c r="F3" s="72" t="s">
        <v>52</v>
      </c>
      <c r="G3" s="72" t="s">
        <v>53</v>
      </c>
      <c r="H3" s="73" t="s">
        <v>54</v>
      </c>
      <c r="I3" s="73" t="s">
        <v>55</v>
      </c>
      <c r="J3" s="73" t="s">
        <v>56</v>
      </c>
      <c r="K3" s="73" t="s">
        <v>57</v>
      </c>
      <c r="L3" s="73" t="s">
        <v>58</v>
      </c>
      <c r="M3" s="73" t="s">
        <v>59</v>
      </c>
      <c r="N3" s="73" t="s">
        <v>60</v>
      </c>
      <c r="O3" s="73" t="s">
        <v>61</v>
      </c>
      <c r="P3" s="73" t="s">
        <v>62</v>
      </c>
      <c r="Q3" s="73" t="s">
        <v>556</v>
      </c>
      <c r="R3" s="73" t="s">
        <v>558</v>
      </c>
      <c r="S3" s="73" t="s">
        <v>560</v>
      </c>
      <c r="T3" s="73" t="s">
        <v>63</v>
      </c>
      <c r="U3" s="73" t="s">
        <v>64</v>
      </c>
      <c r="V3" s="73" t="s">
        <v>65</v>
      </c>
      <c r="W3" s="73" t="s">
        <v>66</v>
      </c>
      <c r="X3" s="73" t="s">
        <v>67</v>
      </c>
      <c r="Y3" s="73" t="s">
        <v>68</v>
      </c>
      <c r="Z3" s="73" t="s">
        <v>69</v>
      </c>
      <c r="AA3" s="73" t="s">
        <v>70</v>
      </c>
      <c r="AB3" s="73" t="s">
        <v>71</v>
      </c>
      <c r="AC3" s="73" t="s">
        <v>103</v>
      </c>
      <c r="AD3" s="73" t="s">
        <v>104</v>
      </c>
      <c r="AE3" s="73" t="s">
        <v>105</v>
      </c>
      <c r="AF3" s="73" t="s">
        <v>106</v>
      </c>
      <c r="AG3" s="339"/>
      <c r="AH3" s="339"/>
      <c r="AI3" s="339"/>
      <c r="AJ3" s="339"/>
    </row>
    <row r="4" spans="1:36" x14ac:dyDescent="0.2">
      <c r="A4" s="74"/>
      <c r="B4" s="75" t="s">
        <v>72</v>
      </c>
      <c r="C4" s="69"/>
      <c r="D4" s="76"/>
      <c r="E4" s="76"/>
      <c r="F4" s="77"/>
      <c r="G4" s="77"/>
      <c r="H4" s="77"/>
      <c r="I4" s="77"/>
      <c r="J4" s="77"/>
      <c r="K4" s="77"/>
      <c r="L4" s="77"/>
      <c r="M4" s="77"/>
      <c r="N4" s="77"/>
      <c r="O4" s="77"/>
      <c r="P4" s="77"/>
      <c r="Q4" s="77"/>
      <c r="R4" s="77"/>
      <c r="S4" s="77"/>
      <c r="T4" s="77"/>
      <c r="U4" s="77"/>
      <c r="V4" s="77"/>
      <c r="W4" s="77"/>
      <c r="X4" s="77"/>
      <c r="Y4" s="77"/>
      <c r="Z4" s="77"/>
      <c r="AA4" s="77"/>
      <c r="AB4" s="77"/>
      <c r="AC4" s="77"/>
      <c r="AD4" s="77"/>
      <c r="AE4" s="77"/>
      <c r="AF4" s="77"/>
      <c r="AG4" s="339"/>
      <c r="AH4" s="339"/>
      <c r="AI4" s="339"/>
      <c r="AJ4" s="339"/>
    </row>
    <row r="5" spans="1:36" x14ac:dyDescent="0.2">
      <c r="A5" s="78" t="s">
        <v>73</v>
      </c>
      <c r="B5" s="79" t="s">
        <v>74</v>
      </c>
      <c r="C5" s="78" t="s">
        <v>75</v>
      </c>
      <c r="D5" s="80">
        <f>'4. BL SDB'!H5</f>
        <v>1310.6566166397761</v>
      </c>
      <c r="E5" s="80">
        <f>'4. BL SDB'!I5</f>
        <v>1308.6566166397761</v>
      </c>
      <c r="F5" s="80">
        <f>'4. BL SDB'!J5</f>
        <v>1306.6566166397761</v>
      </c>
      <c r="G5" s="80">
        <f>'4. BL SDB'!K5</f>
        <v>1304.6566166397761</v>
      </c>
      <c r="H5" s="80">
        <f>'4. BL SDB'!L5</f>
        <v>1302.6566166397761</v>
      </c>
      <c r="I5" s="80">
        <f>'4. BL SDB'!M5</f>
        <v>1300.6566166397761</v>
      </c>
      <c r="J5" s="80">
        <f>'4. BL SDB'!N5</f>
        <v>1298.6566166397761</v>
      </c>
      <c r="K5" s="80">
        <f>'4. BL SDB'!O5</f>
        <v>1296.6566166397761</v>
      </c>
      <c r="L5" s="80">
        <f>'4. BL SDB'!P5</f>
        <v>1294.6566166397761</v>
      </c>
      <c r="M5" s="80">
        <f>'4. BL SDB'!Q5</f>
        <v>1287.6566166397761</v>
      </c>
      <c r="N5" s="80">
        <f>'4. BL SDB'!R5</f>
        <v>1285.6566166397761</v>
      </c>
      <c r="O5" s="80">
        <f>'4. BL SDB'!S5</f>
        <v>1283.6566166397761</v>
      </c>
      <c r="P5" s="80">
        <f>'4. BL SDB'!T5</f>
        <v>1281.6566166397761</v>
      </c>
      <c r="Q5" s="80">
        <f>'4. BL SDB'!U5</f>
        <v>1279.6566166397761</v>
      </c>
      <c r="R5" s="80">
        <f>'4. BL SDB'!V5</f>
        <v>1193.1566166397761</v>
      </c>
      <c r="S5" s="80">
        <f>'4. BL SDB'!W5</f>
        <v>1192.6566166397761</v>
      </c>
      <c r="T5" s="80">
        <f>'4. BL SDB'!X5</f>
        <v>1192.1566166397761</v>
      </c>
      <c r="U5" s="80">
        <f>'4. BL SDB'!Y5</f>
        <v>1191.6566166397761</v>
      </c>
      <c r="V5" s="80">
        <f>'4. BL SDB'!Z5</f>
        <v>1191.1566166397761</v>
      </c>
      <c r="W5" s="80">
        <f>'4. BL SDB'!AA5</f>
        <v>1185.6566166397761</v>
      </c>
      <c r="X5" s="80">
        <f>'4. BL SDB'!AB5</f>
        <v>1185.1566166397761</v>
      </c>
      <c r="Y5" s="80">
        <f>'4. BL SDB'!AC5</f>
        <v>1184.6566166397761</v>
      </c>
      <c r="Z5" s="80">
        <f>'4. BL SDB'!AD5</f>
        <v>1184.1566166397761</v>
      </c>
      <c r="AA5" s="80">
        <f>'4. BL SDB'!AE5</f>
        <v>1183.6566166397761</v>
      </c>
      <c r="AB5" s="80">
        <f>'4. BL SDB'!AF5</f>
        <v>1183.1566166397761</v>
      </c>
      <c r="AC5" s="80">
        <f>'4. BL SDB'!AG5</f>
        <v>1182.6566166397761</v>
      </c>
      <c r="AD5" s="80">
        <f>'4. BL SDB'!AH5</f>
        <v>1182.1566166397761</v>
      </c>
      <c r="AE5" s="80">
        <f>'4. BL SDB'!AI5</f>
        <v>1181.6566166397761</v>
      </c>
      <c r="AF5" s="80">
        <f>'4. BL SDB'!AJ5</f>
        <v>1181.1566166397761</v>
      </c>
      <c r="AG5" s="339"/>
      <c r="AH5" s="339"/>
      <c r="AI5" s="339"/>
      <c r="AJ5" s="339"/>
    </row>
    <row r="6" spans="1:36" x14ac:dyDescent="0.2">
      <c r="A6" s="78" t="s">
        <v>76</v>
      </c>
      <c r="B6" s="79" t="s">
        <v>74</v>
      </c>
      <c r="C6" s="78" t="s">
        <v>75</v>
      </c>
      <c r="D6" s="80">
        <f>'9. FP SDB'!H5</f>
        <v>1315.496616639776</v>
      </c>
      <c r="E6" s="80">
        <f>'9. FP SDB'!I5</f>
        <v>1313.496616639776</v>
      </c>
      <c r="F6" s="80">
        <f>'9. FP SDB'!J5</f>
        <v>1311.496616639776</v>
      </c>
      <c r="G6" s="80">
        <f>'9. FP SDB'!K5</f>
        <v>1309.496616639776</v>
      </c>
      <c r="H6" s="80">
        <f>'9. FP SDB'!L5</f>
        <v>1307.496616639776</v>
      </c>
      <c r="I6" s="80">
        <f>'9. FP SDB'!M5</f>
        <v>1305.496616639776</v>
      </c>
      <c r="J6" s="80">
        <f>'9. FP SDB'!N5</f>
        <v>1303.496616639776</v>
      </c>
      <c r="K6" s="80">
        <f>'9. FP SDB'!O5</f>
        <v>1301.496616639776</v>
      </c>
      <c r="L6" s="80">
        <f>'9. FP SDB'!P5</f>
        <v>1320.6566166397761</v>
      </c>
      <c r="M6" s="80">
        <f>'9. FP SDB'!Q5</f>
        <v>1318.4901969840432</v>
      </c>
      <c r="N6" s="80">
        <f>'9. FP SDB'!R5</f>
        <v>1335.4901969840432</v>
      </c>
      <c r="O6" s="80">
        <f>'9. FP SDB'!S5</f>
        <v>1367.5901969840431</v>
      </c>
      <c r="P6" s="80">
        <f>'9. FP SDB'!T5</f>
        <v>1365.5901969840431</v>
      </c>
      <c r="Q6" s="80">
        <f>'9. FP SDB'!U5</f>
        <v>1382.4901969840432</v>
      </c>
      <c r="R6" s="80">
        <f>'9. FP SDB'!V5</f>
        <v>1310.190196984043</v>
      </c>
      <c r="S6" s="80">
        <f>'9. FP SDB'!W5</f>
        <v>1309.690196984043</v>
      </c>
      <c r="T6" s="80">
        <f>'9. FP SDB'!X5</f>
        <v>1309.190196984043</v>
      </c>
      <c r="U6" s="80">
        <f>'9. FP SDB'!Y5</f>
        <v>1308.690196984043</v>
      </c>
      <c r="V6" s="80">
        <f>'9. FP SDB'!Z5</f>
        <v>1308.190196984043</v>
      </c>
      <c r="W6" s="80">
        <f>'9. FP SDB'!AA5</f>
        <v>1302.690196984043</v>
      </c>
      <c r="X6" s="80">
        <f>'9. FP SDB'!AB5</f>
        <v>1302.190196984043</v>
      </c>
      <c r="Y6" s="80">
        <f>'9. FP SDB'!AC5</f>
        <v>1301.690196984043</v>
      </c>
      <c r="Z6" s="80">
        <f>'9. FP SDB'!AD5</f>
        <v>1301.190196984043</v>
      </c>
      <c r="AA6" s="80">
        <f>'9. FP SDB'!AE5</f>
        <v>1300.690196984043</v>
      </c>
      <c r="AB6" s="80">
        <f>'9. FP SDB'!AF5</f>
        <v>1302.8389625082698</v>
      </c>
      <c r="AC6" s="80">
        <f>'9. FP SDB'!AG5</f>
        <v>1302.3389625082698</v>
      </c>
      <c r="AD6" s="80">
        <f>'9. FP SDB'!AH5</f>
        <v>1301.8389625082698</v>
      </c>
      <c r="AE6" s="80">
        <f>'9. FP SDB'!AI5</f>
        <v>1301.3389625082698</v>
      </c>
      <c r="AF6" s="80">
        <f>'9. FP SDB'!AJ5</f>
        <v>1300.8389625082698</v>
      </c>
      <c r="AG6" s="339"/>
      <c r="AH6" s="339"/>
      <c r="AI6" s="339"/>
      <c r="AJ6" s="339"/>
    </row>
    <row r="7" spans="1:36" x14ac:dyDescent="0.2">
      <c r="A7" s="69"/>
      <c r="B7" s="75" t="s">
        <v>77</v>
      </c>
      <c r="C7" s="69"/>
      <c r="D7" s="80">
        <f>'9. FP SDB'!H6</f>
        <v>-1.432152697533048E-10</v>
      </c>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339"/>
      <c r="AH7" s="339"/>
      <c r="AI7" s="339"/>
      <c r="AJ7" s="339"/>
    </row>
    <row r="8" spans="1:36" x14ac:dyDescent="0.2">
      <c r="A8" s="78" t="s">
        <v>78</v>
      </c>
      <c r="B8" s="79" t="s">
        <v>79</v>
      </c>
      <c r="C8" s="78" t="s">
        <v>75</v>
      </c>
      <c r="D8" s="80">
        <f>'3. BL Demand'!H10</f>
        <v>429.62509850835499</v>
      </c>
      <c r="E8" s="80">
        <f>'3. BL Demand'!I10</f>
        <v>420.53070965323826</v>
      </c>
      <c r="F8" s="80">
        <f>'3. BL Demand'!J10</f>
        <v>411.06384370618696</v>
      </c>
      <c r="G8" s="80">
        <f>'3. BL Demand'!K10</f>
        <v>402.20613481897408</v>
      </c>
      <c r="H8" s="80">
        <f>'3. BL Demand'!L10</f>
        <v>393.4307316401792</v>
      </c>
      <c r="I8" s="80">
        <f>'3. BL Demand'!M10</f>
        <v>385.15759418978519</v>
      </c>
      <c r="J8" s="80">
        <f>'3. BL Demand'!N10</f>
        <v>377.36814856782519</v>
      </c>
      <c r="K8" s="80">
        <f>'3. BL Demand'!O10</f>
        <v>369.88794650198764</v>
      </c>
      <c r="L8" s="80">
        <f>'3. BL Demand'!P10</f>
        <v>362.62468719805668</v>
      </c>
      <c r="M8" s="80">
        <f>'3. BL Demand'!Q10</f>
        <v>355.70433865376947</v>
      </c>
      <c r="N8" s="80">
        <f>'3. BL Demand'!R10</f>
        <v>348.9891028179515</v>
      </c>
      <c r="O8" s="80">
        <f>'3. BL Demand'!S10</f>
        <v>342.47649239828962</v>
      </c>
      <c r="P8" s="80">
        <f>'3. BL Demand'!T10</f>
        <v>336.10827065728552</v>
      </c>
      <c r="Q8" s="80">
        <f>'3. BL Demand'!U10</f>
        <v>329.97308296449182</v>
      </c>
      <c r="R8" s="80">
        <f>'3. BL Demand'!V10</f>
        <v>323.69483172649831</v>
      </c>
      <c r="S8" s="80">
        <f>'3. BL Demand'!W10</f>
        <v>317.375859088901</v>
      </c>
      <c r="T8" s="80">
        <f>'3. BL Demand'!X10</f>
        <v>311.19529891790381</v>
      </c>
      <c r="U8" s="80">
        <f>'3. BL Demand'!Y10</f>
        <v>305.13826484368917</v>
      </c>
      <c r="V8" s="80">
        <f>'3. BL Demand'!Z10</f>
        <v>299.20633115531672</v>
      </c>
      <c r="W8" s="80">
        <f>'3. BL Demand'!AA10</f>
        <v>293.60075459375446</v>
      </c>
      <c r="X8" s="80">
        <f>'3. BL Demand'!AB10</f>
        <v>288.14809124862171</v>
      </c>
      <c r="Y8" s="80">
        <f>'3. BL Demand'!AC10</f>
        <v>282.79571352649924</v>
      </c>
      <c r="Z8" s="80">
        <f>'3. BL Demand'!AD10</f>
        <v>277.52741680797766</v>
      </c>
      <c r="AA8" s="80">
        <f>'3. BL Demand'!AE10</f>
        <v>272.38848329384581</v>
      </c>
      <c r="AB8" s="80">
        <f>'3. BL Demand'!AF10</f>
        <v>267.35111557253725</v>
      </c>
      <c r="AC8" s="80">
        <f>'3. BL Demand'!AG10</f>
        <v>262.41279640527614</v>
      </c>
      <c r="AD8" s="80">
        <f>'3. BL Demand'!AH10</f>
        <v>257.58992644602591</v>
      </c>
      <c r="AE8" s="80">
        <f>'3. BL Demand'!AI10</f>
        <v>252.86072646367148</v>
      </c>
      <c r="AF8" s="80">
        <f>'3. BL Demand'!AJ10</f>
        <v>247.80362336026946</v>
      </c>
      <c r="AG8" s="339"/>
      <c r="AH8" s="339"/>
      <c r="AI8" s="339"/>
      <c r="AJ8" s="339"/>
    </row>
    <row r="9" spans="1:36" x14ac:dyDescent="0.2">
      <c r="A9" s="78" t="s">
        <v>80</v>
      </c>
      <c r="B9" s="79" t="s">
        <v>79</v>
      </c>
      <c r="C9" s="78" t="s">
        <v>75</v>
      </c>
      <c r="D9" s="80">
        <f>'8. FP Demand'!H10</f>
        <v>429.62509850835499</v>
      </c>
      <c r="E9" s="80">
        <f>'8. FP Demand'!I10</f>
        <v>420.53070965323826</v>
      </c>
      <c r="F9" s="80">
        <f>'8. FP Demand'!J10</f>
        <v>411.06384370618696</v>
      </c>
      <c r="G9" s="80">
        <f>'8. FP Demand'!K10</f>
        <v>402.20613481897408</v>
      </c>
      <c r="H9" s="80">
        <f>'8. FP Demand'!L10</f>
        <v>393.4307316401792</v>
      </c>
      <c r="I9" s="80">
        <f>'8. FP Demand'!M10</f>
        <v>385.15759418978519</v>
      </c>
      <c r="J9" s="80">
        <f>'8. FP Demand'!N10</f>
        <v>377.36814856782519</v>
      </c>
      <c r="K9" s="80">
        <f>'8. FP Demand'!O10</f>
        <v>369.88794650198764</v>
      </c>
      <c r="L9" s="80">
        <f>'8. FP Demand'!P10</f>
        <v>358.79468719805669</v>
      </c>
      <c r="M9" s="80">
        <f>'8. FP Demand'!Q10</f>
        <v>317.76433865376947</v>
      </c>
      <c r="N9" s="80">
        <f>'8. FP Demand'!R10</f>
        <v>276.82910281795148</v>
      </c>
      <c r="O9" s="80">
        <f>'8. FP Demand'!S10</f>
        <v>235.9964923982896</v>
      </c>
      <c r="P9" s="80">
        <f>'8. FP Demand'!T10</f>
        <v>195.2482706572855</v>
      </c>
      <c r="Q9" s="80">
        <f>'8. FP Demand'!U10</f>
        <v>154.62308296449183</v>
      </c>
      <c r="R9" s="80">
        <f>'8. FP Demand'!V10</f>
        <v>95.034831726498311</v>
      </c>
      <c r="S9" s="80">
        <f>'8. FP Demand'!W10</f>
        <v>50.46585908890097</v>
      </c>
      <c r="T9" s="80">
        <f>'8. FP Demand'!X10</f>
        <v>20.88529891790381</v>
      </c>
      <c r="U9" s="80">
        <f>'8. FP Demand'!Y10</f>
        <v>0</v>
      </c>
      <c r="V9" s="80">
        <f>'8. FP Demand'!Z10</f>
        <v>0</v>
      </c>
      <c r="W9" s="80">
        <f>'8. FP Demand'!AA10</f>
        <v>0</v>
      </c>
      <c r="X9" s="80">
        <f>'8. FP Demand'!AB10</f>
        <v>0</v>
      </c>
      <c r="Y9" s="80">
        <f>'8. FP Demand'!AC10</f>
        <v>0</v>
      </c>
      <c r="Z9" s="80">
        <f>'8. FP Demand'!AD10</f>
        <v>0</v>
      </c>
      <c r="AA9" s="80">
        <f>'8. FP Demand'!AE10</f>
        <v>0</v>
      </c>
      <c r="AB9" s="80">
        <f>'8. FP Demand'!AF10</f>
        <v>0</v>
      </c>
      <c r="AC9" s="80">
        <f>'8. FP Demand'!AG10</f>
        <v>0</v>
      </c>
      <c r="AD9" s="80">
        <f>'8. FP Demand'!AH10</f>
        <v>0</v>
      </c>
      <c r="AE9" s="80">
        <f>'8. FP Demand'!AI10</f>
        <v>0</v>
      </c>
      <c r="AF9" s="80">
        <f>'8. FP Demand'!AJ10</f>
        <v>0</v>
      </c>
      <c r="AG9" s="339"/>
      <c r="AH9" s="339"/>
      <c r="AI9" s="339"/>
      <c r="AJ9" s="339"/>
    </row>
    <row r="10" spans="1:36" x14ac:dyDescent="0.2">
      <c r="A10" s="78" t="s">
        <v>81</v>
      </c>
      <c r="B10" s="79" t="s">
        <v>82</v>
      </c>
      <c r="C10" s="78" t="s">
        <v>75</v>
      </c>
      <c r="D10" s="80">
        <f>'3. BL Demand'!H9</f>
        <v>238.87543463412001</v>
      </c>
      <c r="E10" s="80">
        <f>'3. BL Demand'!I9</f>
        <v>249.35433577394565</v>
      </c>
      <c r="F10" s="80">
        <f>'3. BL Demand'!J9</f>
        <v>260.29318619375863</v>
      </c>
      <c r="G10" s="80">
        <f>'3. BL Demand'!K9</f>
        <v>271.04227287222972</v>
      </c>
      <c r="H10" s="80">
        <f>'3. BL Demand'!L9</f>
        <v>280.92453646024029</v>
      </c>
      <c r="I10" s="80">
        <f>'3. BL Demand'!M9</f>
        <v>290.96084695115326</v>
      </c>
      <c r="J10" s="80">
        <f>'3. BL Demand'!N9</f>
        <v>300.72094917089498</v>
      </c>
      <c r="K10" s="80">
        <f>'3. BL Demand'!O9</f>
        <v>310.17110288111076</v>
      </c>
      <c r="L10" s="80">
        <f>'3. BL Demand'!P9</f>
        <v>319.58053494448836</v>
      </c>
      <c r="M10" s="80">
        <f>'3. BL Demand'!Q9</f>
        <v>328.73448122355171</v>
      </c>
      <c r="N10" s="80">
        <f>'3. BL Demand'!R9</f>
        <v>337.86769198660983</v>
      </c>
      <c r="O10" s="80">
        <f>'3. BL Demand'!S9</f>
        <v>346.85387970796239</v>
      </c>
      <c r="P10" s="80">
        <f>'3. BL Demand'!T9</f>
        <v>355.86325226189524</v>
      </c>
      <c r="Q10" s="80">
        <f>'3. BL Demand'!U9</f>
        <v>364.60795586422557</v>
      </c>
      <c r="R10" s="80">
        <f>'3. BL Demand'!V9</f>
        <v>372.0926202666675</v>
      </c>
      <c r="S10" s="80">
        <f>'3. BL Demand'!W9</f>
        <v>379.70128792050104</v>
      </c>
      <c r="T10" s="80">
        <f>'3. BL Demand'!X9</f>
        <v>387.19760187279712</v>
      </c>
      <c r="U10" s="80">
        <f>'3. BL Demand'!Y9</f>
        <v>394.56525808647922</v>
      </c>
      <c r="V10" s="80">
        <f>'3. BL Demand'!Z9</f>
        <v>401.82493901636047</v>
      </c>
      <c r="W10" s="80">
        <f>'3. BL Demand'!AA9</f>
        <v>409.36554314285581</v>
      </c>
      <c r="X10" s="80">
        <f>'3. BL Demand'!AB9</f>
        <v>416.89178493818065</v>
      </c>
      <c r="Y10" s="80">
        <f>'3. BL Demand'!AC9</f>
        <v>424.31024750672572</v>
      </c>
      <c r="Z10" s="80">
        <f>'3. BL Demand'!AD9</f>
        <v>431.59263220416426</v>
      </c>
      <c r="AA10" s="80">
        <f>'3. BL Demand'!AE9</f>
        <v>438.8398488781844</v>
      </c>
      <c r="AB10" s="80">
        <f>'3. BL Demand'!AF9</f>
        <v>446.00275470022865</v>
      </c>
      <c r="AC10" s="80">
        <f>'3. BL Demand'!AG9</f>
        <v>453.0834844689378</v>
      </c>
      <c r="AD10" s="80">
        <f>'3. BL Demand'!AH9</f>
        <v>460.13100527075829</v>
      </c>
      <c r="AE10" s="80">
        <f>'3. BL Demand'!AI9</f>
        <v>467.10061119591637</v>
      </c>
      <c r="AF10" s="80">
        <f>'3. BL Demand'!AJ9</f>
        <v>474.51474585648174</v>
      </c>
      <c r="AG10" s="339"/>
      <c r="AH10" s="339"/>
      <c r="AI10" s="339"/>
      <c r="AJ10" s="339"/>
    </row>
    <row r="11" spans="1:36" x14ac:dyDescent="0.2">
      <c r="A11" s="78" t="s">
        <v>83</v>
      </c>
      <c r="B11" s="79" t="s">
        <v>82</v>
      </c>
      <c r="C11" s="78" t="s">
        <v>75</v>
      </c>
      <c r="D11" s="80">
        <f>'8. FP Demand'!H9</f>
        <v>238.87543463412001</v>
      </c>
      <c r="E11" s="80">
        <f>'8. FP Demand'!I9</f>
        <v>249.35433577394565</v>
      </c>
      <c r="F11" s="80">
        <f>'8. FP Demand'!J9</f>
        <v>260.29318619375863</v>
      </c>
      <c r="G11" s="80">
        <f>'8. FP Demand'!K9</f>
        <v>271.04227287222972</v>
      </c>
      <c r="H11" s="80">
        <f>'8. FP Demand'!L9</f>
        <v>280.99953646024028</v>
      </c>
      <c r="I11" s="80">
        <f>'8. FP Demand'!M9</f>
        <v>291.03172195115326</v>
      </c>
      <c r="J11" s="80">
        <f>'8. FP Demand'!N9</f>
        <v>300.33680104589496</v>
      </c>
      <c r="K11" s="80">
        <f>'8. FP Demand'!O9</f>
        <v>308.81491190311078</v>
      </c>
      <c r="L11" s="80">
        <f>'8. FP Demand'!P9</f>
        <v>320.68893447048839</v>
      </c>
      <c r="M11" s="80">
        <f>'8. FP Demand'!Q9</f>
        <v>359.56111877455169</v>
      </c>
      <c r="N11" s="80">
        <f>'8. FP Demand'!R9</f>
        <v>398.53826447260985</v>
      </c>
      <c r="O11" s="80">
        <f>'8. FP Demand'!S9</f>
        <v>437.58042070796239</v>
      </c>
      <c r="P11" s="80">
        <f>'8. FP Demand'!T9</f>
        <v>476.81493350689527</v>
      </c>
      <c r="Q11" s="80">
        <f>'8. FP Demand'!U9</f>
        <v>515.97240464022559</v>
      </c>
      <c r="R11" s="80">
        <f>'8. FP Demand'!V9</f>
        <v>570.93697435966749</v>
      </c>
      <c r="S11" s="80">
        <f>'8. FP Demand'!W9</f>
        <v>612.64964253850098</v>
      </c>
      <c r="T11" s="80">
        <f>'8. FP Demand'!X9</f>
        <v>640.83824698779711</v>
      </c>
      <c r="U11" s="80">
        <f>'8. FP Demand'!Y9</f>
        <v>662.21611607879936</v>
      </c>
      <c r="V11" s="80">
        <f>'8. FP Demand'!Z9</f>
        <v>664.92763360914546</v>
      </c>
      <c r="W11" s="80">
        <f>'8. FP Demand'!AA9</f>
        <v>668.41810902023474</v>
      </c>
      <c r="X11" s="80">
        <f>'8. FP Demand'!AB9</f>
        <v>671.99873503394019</v>
      </c>
      <c r="Y11" s="80">
        <f>'8. FP Demand'!AC9</f>
        <v>675.581830913575</v>
      </c>
      <c r="Z11" s="80">
        <f>'8. FP Demand'!AD9</f>
        <v>679.07509429734409</v>
      </c>
      <c r="AA11" s="80">
        <f>'8. FP Demand'!AE9</f>
        <v>682.61581252564565</v>
      </c>
      <c r="AB11" s="80">
        <f>'8. FP Demand'!AF9</f>
        <v>686.09408971051221</v>
      </c>
      <c r="AC11" s="80">
        <f>'8. FP Demand'!AG9</f>
        <v>689.58735730068634</v>
      </c>
      <c r="AD11" s="80">
        <f>'8. FP Demand'!AH9</f>
        <v>693.07671171418156</v>
      </c>
      <c r="AE11" s="80">
        <f>'8. FP Demand'!AI9</f>
        <v>696.70001029022069</v>
      </c>
      <c r="AF11" s="80">
        <f>'8. FP Demand'!AJ9</f>
        <v>703.35337188072424</v>
      </c>
    </row>
    <row r="12" spans="1:36" x14ac:dyDescent="0.2">
      <c r="A12" s="78" t="s">
        <v>84</v>
      </c>
      <c r="B12" s="79" t="s">
        <v>85</v>
      </c>
      <c r="C12" s="78" t="s">
        <v>75</v>
      </c>
      <c r="D12" s="80">
        <f>'3. BL Demand'!H7+'3. BL Demand'!H8</f>
        <v>237.28167170073684</v>
      </c>
      <c r="E12" s="80">
        <f>'3. BL Demand'!I7+'3. BL Demand'!I8</f>
        <v>237.47383235081656</v>
      </c>
      <c r="F12" s="80">
        <f>'3. BL Demand'!J7+'3. BL Demand'!J8</f>
        <v>237.30198093070956</v>
      </c>
      <c r="G12" s="80">
        <f>'3. BL Demand'!K7+'3. BL Demand'!K8</f>
        <v>237.55568997259937</v>
      </c>
      <c r="H12" s="80">
        <f>'3. BL Demand'!L7+'3. BL Demand'!L8</f>
        <v>237.32058893765478</v>
      </c>
      <c r="I12" s="80">
        <f>'3. BL Demand'!M7+'3. BL Demand'!M8</f>
        <v>238.5211876346537</v>
      </c>
      <c r="J12" s="80">
        <f>'3. BL Demand'!N7+'3. BL Demand'!N8</f>
        <v>239.26930166927204</v>
      </c>
      <c r="K12" s="80">
        <f>'3. BL Demand'!O7+'3. BL Demand'!O8</f>
        <v>239.98026443356483</v>
      </c>
      <c r="L12" s="80">
        <f>'3. BL Demand'!P7+'3. BL Demand'!P8</f>
        <v>239.85714194616898</v>
      </c>
      <c r="M12" s="80">
        <f>'3. BL Demand'!Q7+'3. BL Demand'!Q8</f>
        <v>240.74615126103885</v>
      </c>
      <c r="N12" s="80">
        <f>'3. BL Demand'!R7+'3. BL Demand'!R8</f>
        <v>240.94013161498376</v>
      </c>
      <c r="O12" s="80">
        <f>'3. BL Demand'!S7+'3. BL Demand'!S8</f>
        <v>241.13089248563418</v>
      </c>
      <c r="P12" s="80">
        <f>'3. BL Demand'!T7+'3. BL Demand'!T8</f>
        <v>240.6734628963541</v>
      </c>
      <c r="Q12" s="80">
        <f>'3. BL Demand'!U7+'3. BL Demand'!U8</f>
        <v>241.49795139561854</v>
      </c>
      <c r="R12" s="80">
        <f>'3. BL Demand'!V7+'3. BL Demand'!V8</f>
        <v>241.72855696270099</v>
      </c>
      <c r="S12" s="80">
        <f>'3. BL Demand'!W7+'3. BL Demand'!W8</f>
        <v>241.97493194592988</v>
      </c>
      <c r="T12" s="80">
        <f>'3. BL Demand'!X7+'3. BL Demand'!X8</f>
        <v>241.55215721708339</v>
      </c>
      <c r="U12" s="80">
        <f>'3. BL Demand'!Y7+'3. BL Demand'!Y8</f>
        <v>242.38690631908335</v>
      </c>
      <c r="V12" s="80">
        <f>'3. BL Demand'!Z7+'3. BL Demand'!Z8</f>
        <v>242.54674229343152</v>
      </c>
      <c r="W12" s="80">
        <f>'3. BL Demand'!AA7+'3. BL Demand'!AA8</f>
        <v>242.70318772331561</v>
      </c>
      <c r="X12" s="80">
        <f>'3. BL Demand'!AB7+'3. BL Demand'!AB8</f>
        <v>242.19710667679291</v>
      </c>
      <c r="Y12" s="80">
        <f>'3. BL Demand'!AC7+'3. BL Demand'!AC8</f>
        <v>243.02864622854725</v>
      </c>
      <c r="Z12" s="80">
        <f>'3. BL Demand'!AD7+'3. BL Demand'!AD8</f>
        <v>243.2274168869663</v>
      </c>
      <c r="AA12" s="80">
        <f>'3. BL Demand'!AE7+'3. BL Demand'!AE8</f>
        <v>243.43544665096712</v>
      </c>
      <c r="AB12" s="80">
        <f>'3. BL Demand'!AF7+'3. BL Demand'!AF8</f>
        <v>242.99916191206972</v>
      </c>
      <c r="AC12" s="80">
        <f>'3. BL Demand'!AG7+'3. BL Demand'!AG8</f>
        <v>243.88098204208279</v>
      </c>
      <c r="AD12" s="80">
        <f>'3. BL Demand'!AH7+'3. BL Demand'!AH8</f>
        <v>244.1186436235383</v>
      </c>
      <c r="AE12" s="80">
        <f>'3. BL Demand'!AI7+'3. BL Demand'!AI8</f>
        <v>244.36364330165742</v>
      </c>
      <c r="AF12" s="80">
        <f>'3. BL Demand'!AJ7+'3. BL Demand'!AJ8</f>
        <v>243.96056709717871</v>
      </c>
    </row>
    <row r="13" spans="1:36" x14ac:dyDescent="0.2">
      <c r="A13" s="78" t="s">
        <v>86</v>
      </c>
      <c r="B13" s="79" t="s">
        <v>85</v>
      </c>
      <c r="C13" s="78" t="s">
        <v>75</v>
      </c>
      <c r="D13" s="80">
        <f>'8. FP Demand'!H7+'8. FP Demand'!H8</f>
        <v>237.28167170073684</v>
      </c>
      <c r="E13" s="80">
        <f>'8. FP Demand'!I7+'8. FP Demand'!I8</f>
        <v>237.47383235081656</v>
      </c>
      <c r="F13" s="80">
        <f>'8. FP Demand'!J7+'8. FP Demand'!J8</f>
        <v>237.30198093070956</v>
      </c>
      <c r="G13" s="80">
        <f>'8. FP Demand'!K7+'8. FP Demand'!K8</f>
        <v>237.55568997259937</v>
      </c>
      <c r="H13" s="80">
        <f>'8. FP Demand'!L7+'8. FP Demand'!L8</f>
        <v>237.32058893765478</v>
      </c>
      <c r="I13" s="80">
        <f>'8. FP Demand'!M7+'8. FP Demand'!M8</f>
        <v>238.5211876346537</v>
      </c>
      <c r="J13" s="80">
        <f>'8. FP Demand'!N7+'8. FP Demand'!N8</f>
        <v>239.26930166927204</v>
      </c>
      <c r="K13" s="80">
        <f>'8. FP Demand'!O7+'8. FP Demand'!O8</f>
        <v>239.98026443356483</v>
      </c>
      <c r="L13" s="80">
        <f>'8. FP Demand'!P7+'8. FP Demand'!P8</f>
        <v>239.85714194616898</v>
      </c>
      <c r="M13" s="80">
        <f>'8. FP Demand'!Q7+'8. FP Demand'!Q8</f>
        <v>240.74615126103885</v>
      </c>
      <c r="N13" s="80">
        <f>'8. FP Demand'!R7+'8. FP Demand'!R8</f>
        <v>240.94013161498376</v>
      </c>
      <c r="O13" s="80">
        <f>'8. FP Demand'!S7+'8. FP Demand'!S8</f>
        <v>241.13089248563418</v>
      </c>
      <c r="P13" s="80">
        <f>'8. FP Demand'!T7+'8. FP Demand'!T8</f>
        <v>240.6734628963541</v>
      </c>
      <c r="Q13" s="80">
        <f>'8. FP Demand'!U7+'8. FP Demand'!U8</f>
        <v>241.49795139561854</v>
      </c>
      <c r="R13" s="80">
        <f>'8. FP Demand'!V7+'8. FP Demand'!V8</f>
        <v>241.72855696270099</v>
      </c>
      <c r="S13" s="80">
        <f>'8. FP Demand'!W7+'8. FP Demand'!W8</f>
        <v>241.97493194592988</v>
      </c>
      <c r="T13" s="80">
        <f>'8. FP Demand'!X7+'8. FP Demand'!X8</f>
        <v>241.55215721708339</v>
      </c>
      <c r="U13" s="80">
        <f>'8. FP Demand'!Y7+'8. FP Demand'!Y8</f>
        <v>242.38690631908335</v>
      </c>
      <c r="V13" s="80">
        <f>'8. FP Demand'!Z7+'8. FP Demand'!Z8</f>
        <v>242.54674229343152</v>
      </c>
      <c r="W13" s="80">
        <f>'8. FP Demand'!AA7+'8. FP Demand'!AA8</f>
        <v>242.70318772331561</v>
      </c>
      <c r="X13" s="80">
        <f>'8. FP Demand'!AB7+'8. FP Demand'!AB8</f>
        <v>242.19710667679291</v>
      </c>
      <c r="Y13" s="80">
        <f>'8. FP Demand'!AC7+'8. FP Demand'!AC8</f>
        <v>243.02864622854725</v>
      </c>
      <c r="Z13" s="80">
        <f>'8. FP Demand'!AD7+'8. FP Demand'!AD8</f>
        <v>243.2274168869663</v>
      </c>
      <c r="AA13" s="80">
        <f>'8. FP Demand'!AE7+'8. FP Demand'!AE8</f>
        <v>243.43544665096712</v>
      </c>
      <c r="AB13" s="80">
        <f>'8. FP Demand'!AF7+'8. FP Demand'!AF8</f>
        <v>242.99916191206972</v>
      </c>
      <c r="AC13" s="80">
        <f>'8. FP Demand'!AG7+'8. FP Demand'!AG8</f>
        <v>243.88098204208279</v>
      </c>
      <c r="AD13" s="80">
        <f>'8. FP Demand'!AH7+'8. FP Demand'!AH8</f>
        <v>244.1186436235383</v>
      </c>
      <c r="AE13" s="80">
        <f>'8. FP Demand'!AI7+'8. FP Demand'!AI8</f>
        <v>244.36364330165742</v>
      </c>
      <c r="AF13" s="80">
        <f>'8. FP Demand'!AJ7+'8. FP Demand'!AJ8</f>
        <v>243.96056709717871</v>
      </c>
    </row>
    <row r="14" spans="1:36" x14ac:dyDescent="0.2">
      <c r="A14" s="78" t="s">
        <v>87</v>
      </c>
      <c r="B14" s="79" t="s">
        <v>88</v>
      </c>
      <c r="C14" s="78" t="s">
        <v>75</v>
      </c>
      <c r="D14" s="80">
        <f>'3. BL Demand'!H38</f>
        <v>283</v>
      </c>
      <c r="E14" s="80">
        <f>'3. BL Demand'!I38</f>
        <v>279.05</v>
      </c>
      <c r="F14" s="80">
        <f>'3. BL Demand'!J38</f>
        <v>274.57</v>
      </c>
      <c r="G14" s="80">
        <f>'3. BL Demand'!K38</f>
        <v>272.13</v>
      </c>
      <c r="H14" s="80">
        <f>'3. BL Demand'!L38</f>
        <v>272.13</v>
      </c>
      <c r="I14" s="80">
        <f>'3. BL Demand'!M38</f>
        <v>272.13</v>
      </c>
      <c r="J14" s="80">
        <f>'3. BL Demand'!N38</f>
        <v>272.13</v>
      </c>
      <c r="K14" s="80">
        <f>'3. BL Demand'!O38</f>
        <v>272.13</v>
      </c>
      <c r="L14" s="80">
        <f>'3. BL Demand'!P38</f>
        <v>272.13</v>
      </c>
      <c r="M14" s="80">
        <f>'3. BL Demand'!Q38</f>
        <v>272.13</v>
      </c>
      <c r="N14" s="80">
        <f>'3. BL Demand'!R38</f>
        <v>272.13</v>
      </c>
      <c r="O14" s="80">
        <f>'3. BL Demand'!S38</f>
        <v>272.13</v>
      </c>
      <c r="P14" s="80">
        <f>'3. BL Demand'!T38</f>
        <v>272.13</v>
      </c>
      <c r="Q14" s="80">
        <f>'3. BL Demand'!U38</f>
        <v>272.13</v>
      </c>
      <c r="R14" s="80">
        <f>'3. BL Demand'!V38</f>
        <v>272.13</v>
      </c>
      <c r="S14" s="80">
        <f>'3. BL Demand'!W38</f>
        <v>272.13</v>
      </c>
      <c r="T14" s="80">
        <f>'3. BL Demand'!X38</f>
        <v>272.13</v>
      </c>
      <c r="U14" s="80">
        <f>'3. BL Demand'!Y38</f>
        <v>272.13</v>
      </c>
      <c r="V14" s="80">
        <f>'3. BL Demand'!Z38</f>
        <v>272.13</v>
      </c>
      <c r="W14" s="80">
        <f>'3. BL Demand'!AA38</f>
        <v>272.13</v>
      </c>
      <c r="X14" s="80">
        <f>'3. BL Demand'!AB38</f>
        <v>272.13</v>
      </c>
      <c r="Y14" s="80">
        <f>'3. BL Demand'!AC38</f>
        <v>272.13</v>
      </c>
      <c r="Z14" s="80">
        <f>'3. BL Demand'!AD38</f>
        <v>272.13</v>
      </c>
      <c r="AA14" s="80">
        <f>'3. BL Demand'!AE38</f>
        <v>272.13</v>
      </c>
      <c r="AB14" s="80">
        <f>'3. BL Demand'!AF38</f>
        <v>272.13</v>
      </c>
      <c r="AC14" s="80">
        <f>'3. BL Demand'!AG38</f>
        <v>272.13</v>
      </c>
      <c r="AD14" s="80">
        <f>'3. BL Demand'!AH38</f>
        <v>272.13</v>
      </c>
      <c r="AE14" s="80">
        <f>'3. BL Demand'!AI38</f>
        <v>272.13</v>
      </c>
      <c r="AF14" s="80">
        <f>'3. BL Demand'!AJ38</f>
        <v>272.13</v>
      </c>
    </row>
    <row r="15" spans="1:36" x14ac:dyDescent="0.2">
      <c r="A15" s="78" t="s">
        <v>89</v>
      </c>
      <c r="B15" s="79" t="s">
        <v>88</v>
      </c>
      <c r="C15" s="78" t="s">
        <v>75</v>
      </c>
      <c r="D15" s="80">
        <f>'8. FP Demand'!H38</f>
        <v>283</v>
      </c>
      <c r="E15" s="80">
        <f>'8. FP Demand'!I38</f>
        <v>279.05</v>
      </c>
      <c r="F15" s="80">
        <f>'8. FP Demand'!J38</f>
        <v>274.57</v>
      </c>
      <c r="G15" s="80">
        <f>'8. FP Demand'!K38</f>
        <v>272.13</v>
      </c>
      <c r="H15" s="80">
        <f>'8. FP Demand'!L38</f>
        <v>272.13</v>
      </c>
      <c r="I15" s="80">
        <f>'8. FP Demand'!M38</f>
        <v>257.11</v>
      </c>
      <c r="J15" s="80">
        <f>'8. FP Demand'!N38</f>
        <v>236.36</v>
      </c>
      <c r="K15" s="80">
        <f>'8. FP Demand'!O38</f>
        <v>214.05</v>
      </c>
      <c r="L15" s="80">
        <f>'8. FP Demand'!P38</f>
        <v>214.05</v>
      </c>
      <c r="M15" s="80">
        <f>'8. FP Demand'!Q38</f>
        <v>207.62849999999997</v>
      </c>
      <c r="N15" s="80">
        <f>'8. FP Demand'!R38</f>
        <v>201.20699999999999</v>
      </c>
      <c r="O15" s="80">
        <f>'8. FP Demand'!S38</f>
        <v>194.78549999999998</v>
      </c>
      <c r="P15" s="80">
        <f>'8. FP Demand'!T38</f>
        <v>188.36399999999998</v>
      </c>
      <c r="Q15" s="80">
        <f>'8. FP Demand'!U38</f>
        <v>181.9425</v>
      </c>
      <c r="R15" s="80">
        <f>'8. FP Demand'!V38</f>
        <v>176.48422500000001</v>
      </c>
      <c r="S15" s="80">
        <f>'8. FP Demand'!W38</f>
        <v>171.02595000000002</v>
      </c>
      <c r="T15" s="80">
        <f>'8. FP Demand'!X38</f>
        <v>165.56767500000004</v>
      </c>
      <c r="U15" s="80">
        <f>'8. FP Demand'!Y38</f>
        <v>160.10940000000005</v>
      </c>
      <c r="V15" s="80">
        <f>'8. FP Demand'!Z38</f>
        <v>154.65112500000001</v>
      </c>
      <c r="W15" s="80">
        <f>'8. FP Demand'!AA38</f>
        <v>151.55810250000002</v>
      </c>
      <c r="X15" s="80">
        <f>'8. FP Demand'!AB38</f>
        <v>148.46508000000003</v>
      </c>
      <c r="Y15" s="80">
        <f>'8. FP Demand'!AC38</f>
        <v>145.37205750000004</v>
      </c>
      <c r="Z15" s="80">
        <f>'8. FP Demand'!AD38</f>
        <v>142.27903500000005</v>
      </c>
      <c r="AA15" s="80">
        <f>'8. FP Demand'!AE38</f>
        <v>139.1860125</v>
      </c>
      <c r="AB15" s="80">
        <f>'8. FP Demand'!AF38</f>
        <v>136.40229225000002</v>
      </c>
      <c r="AC15" s="80">
        <f>'8. FP Demand'!AG38</f>
        <v>133.61857200000003</v>
      </c>
      <c r="AD15" s="80">
        <f>'8. FP Demand'!AH38</f>
        <v>130.83485175000004</v>
      </c>
      <c r="AE15" s="80">
        <f>'8. FP Demand'!AI38</f>
        <v>128.05113150000005</v>
      </c>
      <c r="AF15" s="80">
        <f>'8. FP Demand'!AJ38</f>
        <v>125.26741125000001</v>
      </c>
    </row>
    <row r="16" spans="1:36" x14ac:dyDescent="0.2">
      <c r="A16" s="78" t="s">
        <v>90</v>
      </c>
      <c r="B16" s="79" t="s">
        <v>91</v>
      </c>
      <c r="C16" s="78" t="s">
        <v>75</v>
      </c>
      <c r="D16" s="80">
        <f>'4. BL SDB'!H3-('3. BL Demand'!H7+'3. BL Demand'!H8+'3. BL Demand'!H9+'3. BL Demand'!H10)-'3. BL Demand'!H38</f>
        <v>35.058718321273432</v>
      </c>
      <c r="E16" s="80">
        <f>'4. BL SDB'!I3-('3. BL Demand'!I7+'3. BL Demand'!I8+'3. BL Demand'!I9+'3. BL Demand'!I10)-'3. BL Demand'!I38</f>
        <v>35.058718321273261</v>
      </c>
      <c r="F16" s="80">
        <f>'4. BL SDB'!J3-('3. BL Demand'!J7+'3. BL Demand'!J8+'3. BL Demand'!J9+'3. BL Demand'!J10)-'3. BL Demand'!J38</f>
        <v>35.058718321273375</v>
      </c>
      <c r="G16" s="80">
        <f>'4. BL SDB'!K3-('3. BL Demand'!K7+'3. BL Demand'!K8+'3. BL Demand'!K9+'3. BL Demand'!K10)-'3. BL Demand'!K38</f>
        <v>35.058718321273318</v>
      </c>
      <c r="H16" s="80">
        <f>'4. BL SDB'!L3-('3. BL Demand'!L7+'3. BL Demand'!L8+'3. BL Demand'!L9+'3. BL Demand'!L10)-'3. BL Demand'!L38</f>
        <v>35.058718321273204</v>
      </c>
      <c r="I16" s="80">
        <f>'4. BL SDB'!M3-('3. BL Demand'!M7+'3. BL Demand'!M8+'3. BL Demand'!M9+'3. BL Demand'!M10)-'3. BL Demand'!M38</f>
        <v>35.058718321273204</v>
      </c>
      <c r="J16" s="80">
        <f>'4. BL SDB'!N3-('3. BL Demand'!N7+'3. BL Demand'!N8+'3. BL Demand'!N9+'3. BL Demand'!N10)-'3. BL Demand'!N38</f>
        <v>35.058718321273432</v>
      </c>
      <c r="K16" s="80">
        <f>'4. BL SDB'!O3-('3. BL Demand'!O7+'3. BL Demand'!O8+'3. BL Demand'!O9+'3. BL Demand'!O10)-'3. BL Demand'!O38</f>
        <v>35.058718321273432</v>
      </c>
      <c r="L16" s="80">
        <f>'4. BL SDB'!P3-('3. BL Demand'!P7+'3. BL Demand'!P8+'3. BL Demand'!P9+'3. BL Demand'!P10)-'3. BL Demand'!P38</f>
        <v>35.058718321273204</v>
      </c>
      <c r="M16" s="80">
        <f>'4. BL SDB'!Q3-('3. BL Demand'!Q7+'3. BL Demand'!Q8+'3. BL Demand'!Q9+'3. BL Demand'!Q10)-'3. BL Demand'!Q38</f>
        <v>35.058718321273545</v>
      </c>
      <c r="N16" s="80">
        <f>'4. BL SDB'!R3-('3. BL Demand'!R7+'3. BL Demand'!R8+'3. BL Demand'!R9+'3. BL Demand'!R10)-'3. BL Demand'!R38</f>
        <v>35.058718321273432</v>
      </c>
      <c r="O16" s="80">
        <f>'4. BL SDB'!S3-('3. BL Demand'!S7+'3. BL Demand'!S8+'3. BL Demand'!S9+'3. BL Demand'!S10)-'3. BL Demand'!S38</f>
        <v>35.058718321273432</v>
      </c>
      <c r="P16" s="80">
        <f>'4. BL SDB'!T3-('3. BL Demand'!T7+'3. BL Demand'!T8+'3. BL Demand'!T9+'3. BL Demand'!T10)-'3. BL Demand'!T38</f>
        <v>35.058718321273318</v>
      </c>
      <c r="Q16" s="80">
        <f>'4. BL SDB'!U3-('3. BL Demand'!U7+'3. BL Demand'!U8+'3. BL Demand'!U9+'3. BL Demand'!U10)-'3. BL Demand'!U38</f>
        <v>35.058718321273432</v>
      </c>
      <c r="R16" s="80">
        <f>'4. BL SDB'!V3-('3. BL Demand'!V7+'3. BL Demand'!V8+'3. BL Demand'!V9+'3. BL Demand'!V10)-'3. BL Demand'!V38</f>
        <v>35.058718321273659</v>
      </c>
      <c r="S16" s="80">
        <f>'4. BL SDB'!W3-('3. BL Demand'!W7+'3. BL Demand'!W8+'3. BL Demand'!W9+'3. BL Demand'!W10)-'3. BL Demand'!W38</f>
        <v>35.058718321273432</v>
      </c>
      <c r="T16" s="80">
        <f>'4. BL SDB'!X3-('3. BL Demand'!X7+'3. BL Demand'!X8+'3. BL Demand'!X9+'3. BL Demand'!X10)-'3. BL Demand'!X38</f>
        <v>35.058718321273432</v>
      </c>
      <c r="U16" s="80">
        <f>'4. BL SDB'!Y3-('3. BL Demand'!Y7+'3. BL Demand'!Y8+'3. BL Demand'!Y9+'3. BL Demand'!Y10)-'3. BL Demand'!Y38</f>
        <v>35.058718321273545</v>
      </c>
      <c r="V16" s="80">
        <f>'4. BL SDB'!Z3-('3. BL Demand'!Z7+'3. BL Demand'!Z8+'3. BL Demand'!Z9+'3. BL Demand'!Z10)-'3. BL Demand'!Z38</f>
        <v>35.058718321273432</v>
      </c>
      <c r="W16" s="80">
        <f>'4. BL SDB'!AA3-('3. BL Demand'!AA7+'3. BL Demand'!AA8+'3. BL Demand'!AA9+'3. BL Demand'!AA10)-'3. BL Demand'!AA38</f>
        <v>35.058718321273659</v>
      </c>
      <c r="X16" s="80">
        <f>'4. BL SDB'!AB3-('3. BL Demand'!AB7+'3. BL Demand'!AB8+'3. BL Demand'!AB9+'3. BL Demand'!AB10)-'3. BL Demand'!AB38</f>
        <v>35.058718321273432</v>
      </c>
      <c r="Y16" s="80">
        <f>'4. BL SDB'!AC3-('3. BL Demand'!AC7+'3. BL Demand'!AC8+'3. BL Demand'!AC9+'3. BL Demand'!AC10)-'3. BL Demand'!AC38</f>
        <v>35.058718321273659</v>
      </c>
      <c r="Z16" s="80">
        <f>'4. BL SDB'!AD3-('3. BL Demand'!AD7+'3. BL Demand'!AD8+'3. BL Demand'!AD9+'3. BL Demand'!AD10)-'3. BL Demand'!AD38</f>
        <v>35.058718321273204</v>
      </c>
      <c r="AA16" s="80">
        <f>'4. BL SDB'!AE3-('3. BL Demand'!AE7+'3. BL Demand'!AE8+'3. BL Demand'!AE9+'3. BL Demand'!AE10)-'3. BL Demand'!AE38</f>
        <v>35.058718321273432</v>
      </c>
      <c r="AB16" s="80">
        <f>'4. BL SDB'!AF3-('3. BL Demand'!AF7+'3. BL Demand'!AF8+'3. BL Demand'!AF9+'3. BL Demand'!AF10)-'3. BL Demand'!AF38</f>
        <v>35.058718321273659</v>
      </c>
      <c r="AC16" s="80">
        <f>'4. BL SDB'!AG3-('3. BL Demand'!AG7+'3. BL Demand'!AG8+'3. BL Demand'!AG9+'3. BL Demand'!AG10)-'3. BL Demand'!AG38</f>
        <v>35.058718321273432</v>
      </c>
      <c r="AD16" s="80">
        <f>'4. BL SDB'!AH3-('3. BL Demand'!AH7+'3. BL Demand'!AH8+'3. BL Demand'!AH9+'3. BL Demand'!AH10)-'3. BL Demand'!AH38</f>
        <v>35.058718321273432</v>
      </c>
      <c r="AE16" s="80">
        <f>'4. BL SDB'!AI3-('3. BL Demand'!AI7+'3. BL Demand'!AI8+'3. BL Demand'!AI9+'3. BL Demand'!AI10)-'3. BL Demand'!AI38</f>
        <v>35.058718321273432</v>
      </c>
      <c r="AF16" s="80">
        <f>'4. BL SDB'!AJ3-('3. BL Demand'!AJ7+'3. BL Demand'!AJ8+'3. BL Demand'!AJ9+'3. BL Demand'!AJ10)-'3. BL Demand'!AJ38</f>
        <v>35.058718321273432</v>
      </c>
    </row>
    <row r="17" spans="1:32" x14ac:dyDescent="0.2">
      <c r="A17" s="78" t="s">
        <v>92</v>
      </c>
      <c r="B17" s="79" t="s">
        <v>91</v>
      </c>
      <c r="C17" s="78" t="s">
        <v>75</v>
      </c>
      <c r="D17" s="80">
        <f>'9. FP SDB'!H3-('8. FP Demand'!H7+'8. FP Demand'!H8+'8. FP Demand'!H9+'8. FP Demand'!H10)-'8. FP Demand'!H38</f>
        <v>35.058718321273432</v>
      </c>
      <c r="E17" s="80">
        <f>'9. FP SDB'!I3-('8. FP Demand'!I7+'8. FP Demand'!I8+'8. FP Demand'!I9+'8. FP Demand'!I10)-'8. FP Demand'!I38</f>
        <v>35.058718321273261</v>
      </c>
      <c r="F17" s="80">
        <f>'9. FP SDB'!J3-('8. FP Demand'!J7+'8. FP Demand'!J8+'8. FP Demand'!J9+'8. FP Demand'!J10)-'8. FP Demand'!J38</f>
        <v>35.058718321273375</v>
      </c>
      <c r="G17" s="80">
        <f>'9. FP SDB'!K3-('8. FP Demand'!K7+'8. FP Demand'!K8+'8. FP Demand'!K9+'8. FP Demand'!K10)-'8. FP Demand'!K38</f>
        <v>35.058718321273318</v>
      </c>
      <c r="H17" s="80">
        <f>'9. FP SDB'!L3-('8. FP Demand'!L7+'8. FP Demand'!L8+'8. FP Demand'!L9+'8. FP Demand'!L10)-'8. FP Demand'!L38</f>
        <v>35.058718321273432</v>
      </c>
      <c r="I17" s="80">
        <f>'9. FP SDB'!M3-('8. FP Demand'!M7+'8. FP Demand'!M8+'8. FP Demand'!M9+'8. FP Demand'!M10)-'8. FP Demand'!M38</f>
        <v>35.058718321273432</v>
      </c>
      <c r="J17" s="80">
        <f>'9. FP SDB'!N3-('8. FP Demand'!N7+'8. FP Demand'!N8+'8. FP Demand'!N9+'8. FP Demand'!N10)-'8. FP Demand'!N38</f>
        <v>35.058718321273318</v>
      </c>
      <c r="K17" s="80">
        <f>'9. FP SDB'!O3-('8. FP Demand'!O7+'8. FP Demand'!O8+'8. FP Demand'!O9+'8. FP Demand'!O10)-'8. FP Demand'!O38</f>
        <v>35.058718321273489</v>
      </c>
      <c r="L17" s="80">
        <f>'9. FP SDB'!P3-('8. FP Demand'!P7+'8. FP Demand'!P8+'8. FP Demand'!P9+'8. FP Demand'!P10)-'8. FP Demand'!P38</f>
        <v>35.058718321273489</v>
      </c>
      <c r="M17" s="80">
        <f>'9. FP SDB'!Q3-('8. FP Demand'!Q7+'8. FP Demand'!Q8+'8. FP Demand'!Q9+'8. FP Demand'!Q10)-'8. FP Demand'!Q38</f>
        <v>35.058718321273375</v>
      </c>
      <c r="N17" s="80">
        <f>'9. FP SDB'!R3-('8. FP Demand'!R7+'8. FP Demand'!R8+'8. FP Demand'!R9+'8. FP Demand'!R10)-'8. FP Demand'!R38</f>
        <v>35.058718321273432</v>
      </c>
      <c r="O17" s="80">
        <f>'9. FP SDB'!S3-('8. FP Demand'!S7+'8. FP Demand'!S8+'8. FP Demand'!S9+'8. FP Demand'!S10)-'8. FP Demand'!S38</f>
        <v>35.058718321273517</v>
      </c>
      <c r="P17" s="80">
        <f>'9. FP SDB'!T3-('8. FP Demand'!T7+'8. FP Demand'!T8+'8. FP Demand'!T9+'8. FP Demand'!T10)-'8. FP Demand'!T38</f>
        <v>35.058718321273489</v>
      </c>
      <c r="Q17" s="80">
        <f>'9. FP SDB'!U3-('8. FP Demand'!U7+'8. FP Demand'!U8+'8. FP Demand'!U9+'8. FP Demand'!U10)-'8. FP Demand'!U38</f>
        <v>35.058718321273318</v>
      </c>
      <c r="R17" s="80">
        <f>'9. FP SDB'!V3-('8. FP Demand'!V7+'8. FP Demand'!V8+'8. FP Demand'!V9+'8. FP Demand'!V10)-'8. FP Demand'!V38</f>
        <v>35.058718321273346</v>
      </c>
      <c r="S17" s="80">
        <f>'9. FP SDB'!W3-('8. FP Demand'!W7+'8. FP Demand'!W8+'8. FP Demand'!W9+'8. FP Demand'!W10)-'8. FP Demand'!W38</f>
        <v>35.058718321273489</v>
      </c>
      <c r="T17" s="80">
        <f>'9. FP SDB'!X3-('8. FP Demand'!X7+'8. FP Demand'!X8+'8. FP Demand'!X9+'8. FP Demand'!X10)-'8. FP Demand'!X38</f>
        <v>35.058718321273517</v>
      </c>
      <c r="U17" s="80">
        <f>'9. FP SDB'!Y3-('8. FP Demand'!Y7+'8. FP Demand'!Y8+'8. FP Demand'!Y9+'8. FP Demand'!Y10)-'8. FP Demand'!Y38</f>
        <v>35.058718321273432</v>
      </c>
      <c r="V17" s="80">
        <f>'9. FP SDB'!Z3-('8. FP Demand'!Z7+'8. FP Demand'!Z8+'8. FP Demand'!Z9+'8. FP Demand'!Z10)-'8. FP Demand'!Z38</f>
        <v>35.05871832127329</v>
      </c>
      <c r="W17" s="80">
        <f>'9. FP SDB'!AA3-('8. FP Demand'!AA7+'8. FP Demand'!AA8+'8. FP Demand'!AA9+'8. FP Demand'!AA10)-'8. FP Demand'!AA38</f>
        <v>35.058718321273432</v>
      </c>
      <c r="X17" s="80">
        <f>'9. FP SDB'!AB3-('8. FP Demand'!AB7+'8. FP Demand'!AB8+'8. FP Demand'!AB9+'8. FP Demand'!AB10)-'8. FP Demand'!AB38</f>
        <v>35.058718321273346</v>
      </c>
      <c r="Y17" s="80">
        <f>'9. FP SDB'!AC3-('8. FP Demand'!AC7+'8. FP Demand'!AC8+'8. FP Demand'!AC9+'8. FP Demand'!AC10)-'8. FP Demand'!AC38</f>
        <v>35.058718321273375</v>
      </c>
      <c r="Z17" s="80">
        <f>'9. FP SDB'!AD3-('8. FP Demand'!AD7+'8. FP Demand'!AD8+'8. FP Demand'!AD9+'8. FP Demand'!AD10)-'8. FP Demand'!AD38</f>
        <v>35.058718321273517</v>
      </c>
      <c r="AA17" s="80">
        <f>'9. FP SDB'!AE3-('8. FP Demand'!AE7+'8. FP Demand'!AE8+'8. FP Demand'!AE9+'8. FP Demand'!AE10)-'8. FP Demand'!AE38</f>
        <v>35.058718321273375</v>
      </c>
      <c r="AB17" s="80">
        <f>'9. FP SDB'!AF3-('8. FP Demand'!AF7+'8. FP Demand'!AF8+'8. FP Demand'!AF9+'8. FP Demand'!AF10)-'8. FP Demand'!AF38</f>
        <v>35.058718321273375</v>
      </c>
      <c r="AC17" s="80">
        <f>'9. FP SDB'!AG3-('8. FP Demand'!AG7+'8. FP Demand'!AG8+'8. FP Demand'!AG9+'8. FP Demand'!AG10)-'8. FP Demand'!AG38</f>
        <v>35.058718321273489</v>
      </c>
      <c r="AD17" s="80">
        <f>'9. FP SDB'!AH3-('8. FP Demand'!AH7+'8. FP Demand'!AH8+'8. FP Demand'!AH9+'8. FP Demand'!AH10)-'8. FP Demand'!AH38</f>
        <v>35.058718321273489</v>
      </c>
      <c r="AE17" s="80">
        <f>'9. FP SDB'!AI3-('8. FP Demand'!AI7+'8. FP Demand'!AI8+'8. FP Demand'!AI9+'8. FP Demand'!AI10)-'8. FP Demand'!AI38</f>
        <v>35.058718321273375</v>
      </c>
      <c r="AF17" s="80">
        <f>'9. FP SDB'!AJ3-('8. FP Demand'!AJ7+'8. FP Demand'!AJ8+'8. FP Demand'!AJ9+'8. FP Demand'!AJ10)-'8. FP Demand'!AJ38</f>
        <v>35.058718321273545</v>
      </c>
    </row>
    <row r="18" spans="1:32" x14ac:dyDescent="0.2">
      <c r="A18" s="78"/>
      <c r="B18" s="82" t="s">
        <v>93</v>
      </c>
      <c r="C18" s="78" t="s">
        <v>75</v>
      </c>
      <c r="D18" s="80">
        <f>D16+D14+D12+D10+D8+D21</f>
        <v>1250.1792252683883</v>
      </c>
      <c r="E18" s="80">
        <f t="shared" ref="E18:AB18" si="0">E16+E14+E12+E10+E8+E21</f>
        <v>1255.6127963069737</v>
      </c>
      <c r="F18" s="80">
        <f t="shared" si="0"/>
        <v>1265.8588396734542</v>
      </c>
      <c r="G18" s="80">
        <f t="shared" si="0"/>
        <v>1279.3571983189304</v>
      </c>
      <c r="H18" s="80">
        <f t="shared" si="0"/>
        <v>1296.3015862494283</v>
      </c>
      <c r="I18" s="80">
        <f t="shared" si="0"/>
        <v>1316.8989099101514</v>
      </c>
      <c r="J18" s="80">
        <f t="shared" si="0"/>
        <v>1336.8536075497877</v>
      </c>
      <c r="K18" s="80">
        <f t="shared" si="0"/>
        <v>1358.4917375389298</v>
      </c>
      <c r="L18" s="80">
        <f t="shared" si="0"/>
        <v>1377.7668315251562</v>
      </c>
      <c r="M18" s="80">
        <f t="shared" si="0"/>
        <v>1377.4404476071577</v>
      </c>
      <c r="N18" s="80">
        <f t="shared" si="0"/>
        <v>1394.6929945236511</v>
      </c>
      <c r="O18" s="80">
        <f t="shared" si="0"/>
        <v>1421.7593649201172</v>
      </c>
      <c r="P18" s="80">
        <f t="shared" si="0"/>
        <v>1437.1757856010704</v>
      </c>
      <c r="Q18" s="80">
        <f t="shared" si="0"/>
        <v>1457.580940439901</v>
      </c>
      <c r="R18" s="80">
        <f t="shared" si="0"/>
        <v>1425.5398792174794</v>
      </c>
      <c r="S18" s="80">
        <f t="shared" si="0"/>
        <v>1426.2865614724669</v>
      </c>
      <c r="T18" s="80">
        <f t="shared" si="0"/>
        <v>1431.0851960675009</v>
      </c>
      <c r="U18" s="80">
        <f t="shared" si="0"/>
        <v>1435.7844479350679</v>
      </c>
      <c r="V18" s="80">
        <f t="shared" si="0"/>
        <v>1442.2091622703308</v>
      </c>
      <c r="W18" s="80">
        <f t="shared" si="0"/>
        <v>1409.2123493816325</v>
      </c>
      <c r="X18" s="80">
        <f t="shared" si="0"/>
        <v>1411.8750030597894</v>
      </c>
      <c r="Y18" s="80">
        <f t="shared" si="0"/>
        <v>1419.6942583236321</v>
      </c>
      <c r="Z18" s="80">
        <f t="shared" si="0"/>
        <v>1420.4868570378992</v>
      </c>
      <c r="AA18" s="80">
        <f t="shared" si="0"/>
        <v>1428.1597626930134</v>
      </c>
      <c r="AB18" s="80">
        <f t="shared" si="0"/>
        <v>1397.2907069637981</v>
      </c>
      <c r="AC18" s="80">
        <f t="shared" ref="AC18:AF18" si="1">AC16+AC14+AC12+AC10+AC8+AC21</f>
        <v>1400.0237588825012</v>
      </c>
      <c r="AD18" s="80">
        <f t="shared" si="1"/>
        <v>1405.4359022976801</v>
      </c>
      <c r="AE18" s="80">
        <f t="shared" si="1"/>
        <v>1411.1463417012387</v>
      </c>
      <c r="AF18" s="80">
        <f t="shared" si="1"/>
        <v>1416.2079740117163</v>
      </c>
    </row>
    <row r="19" spans="1:32" x14ac:dyDescent="0.2">
      <c r="A19" s="78"/>
      <c r="B19" s="79" t="s">
        <v>94</v>
      </c>
      <c r="C19" s="78" t="s">
        <v>75</v>
      </c>
      <c r="D19" s="80">
        <f>D9+D11+D13+D15+D17+D22</f>
        <v>1250.1792252683881</v>
      </c>
      <c r="E19" s="80">
        <f t="shared" ref="E19:AB19" si="2">E9+E11+E13+E15+E17+E22</f>
        <v>1255.6127963069737</v>
      </c>
      <c r="F19" s="80">
        <f t="shared" si="2"/>
        <v>1265.8588396734542</v>
      </c>
      <c r="G19" s="80">
        <f t="shared" si="2"/>
        <v>1279.3571983189304</v>
      </c>
      <c r="H19" s="80">
        <f t="shared" si="2"/>
        <v>1296.3765862494286</v>
      </c>
      <c r="I19" s="80">
        <f t="shared" si="2"/>
        <v>1301.9497849101513</v>
      </c>
      <c r="J19" s="80">
        <f t="shared" si="2"/>
        <v>1300.6994594247876</v>
      </c>
      <c r="K19" s="80">
        <f t="shared" si="2"/>
        <v>1299.0555465609298</v>
      </c>
      <c r="L19" s="80">
        <f t="shared" si="2"/>
        <v>1316.9652310511567</v>
      </c>
      <c r="M19" s="80">
        <f t="shared" si="2"/>
        <v>1305.8255851581575</v>
      </c>
      <c r="N19" s="80">
        <f t="shared" si="2"/>
        <v>1312.2805670096511</v>
      </c>
      <c r="O19" s="80">
        <f t="shared" si="2"/>
        <v>1328.6614059201172</v>
      </c>
      <c r="P19" s="80">
        <f t="shared" si="2"/>
        <v>1333.5014668460706</v>
      </c>
      <c r="Q19" s="80">
        <f t="shared" si="2"/>
        <v>1343.4078892159009</v>
      </c>
      <c r="R19" s="80">
        <f t="shared" si="2"/>
        <v>1300.0784583104792</v>
      </c>
      <c r="S19" s="80">
        <f t="shared" si="2"/>
        <v>1291.2208660904669</v>
      </c>
      <c r="T19" s="80">
        <f t="shared" si="2"/>
        <v>1287.8535161825009</v>
      </c>
      <c r="U19" s="80">
        <f t="shared" si="2"/>
        <v>1286.2764410836985</v>
      </c>
      <c r="V19" s="80">
        <f t="shared" si="2"/>
        <v>1288.6266507077989</v>
      </c>
      <c r="W19" s="80">
        <f t="shared" si="2"/>
        <v>1254.0922631652568</v>
      </c>
      <c r="X19" s="80">
        <f t="shared" si="2"/>
        <v>1255.1689419069271</v>
      </c>
      <c r="Y19" s="80">
        <f t="shared" si="2"/>
        <v>1261.412185703982</v>
      </c>
      <c r="Z19" s="80">
        <f t="shared" si="2"/>
        <v>1260.5909373231018</v>
      </c>
      <c r="AA19" s="80">
        <f t="shared" si="2"/>
        <v>1266.6032555466288</v>
      </c>
      <c r="AB19" s="80">
        <f t="shared" si="2"/>
        <v>1234.3032186515441</v>
      </c>
      <c r="AC19" s="80">
        <f t="shared" ref="AC19:AF19" si="3">AC9+AC11+AC13+AC15+AC17+AC22</f>
        <v>1235.6034073089736</v>
      </c>
      <c r="AD19" s="80">
        <f t="shared" si="3"/>
        <v>1239.4965340450776</v>
      </c>
      <c r="AE19" s="80">
        <f t="shared" si="3"/>
        <v>1243.8061458318716</v>
      </c>
      <c r="AF19" s="80">
        <f t="shared" si="3"/>
        <v>1250.3803879256893</v>
      </c>
    </row>
    <row r="20" spans="1:32" x14ac:dyDescent="0.2">
      <c r="A20" s="74"/>
      <c r="B20" s="75" t="s">
        <v>95</v>
      </c>
      <c r="C20" s="69"/>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row>
    <row r="21" spans="1:32" x14ac:dyDescent="0.2">
      <c r="A21" s="78" t="s">
        <v>96</v>
      </c>
      <c r="B21" s="83" t="s">
        <v>97</v>
      </c>
      <c r="C21" s="78" t="s">
        <v>75</v>
      </c>
      <c r="D21" s="84">
        <f>'4. BL SDB'!H8</f>
        <v>26.338302103903018</v>
      </c>
      <c r="E21" s="84">
        <f>'4. BL SDB'!I8</f>
        <v>34.145200207699808</v>
      </c>
      <c r="F21" s="84">
        <f>'4. BL SDB'!J8</f>
        <v>47.571110521525782</v>
      </c>
      <c r="G21" s="84">
        <f>'4. BL SDB'!K8</f>
        <v>61.364382333853939</v>
      </c>
      <c r="H21" s="84">
        <f>'4. BL SDB'!L8</f>
        <v>77.437010890080998</v>
      </c>
      <c r="I21" s="84">
        <f>'4. BL SDB'!M8</f>
        <v>95.070562813286045</v>
      </c>
      <c r="J21" s="84">
        <f>'4. BL SDB'!N8</f>
        <v>112.30648982052197</v>
      </c>
      <c r="K21" s="84">
        <f>'4. BL SDB'!O8</f>
        <v>131.26370540099319</v>
      </c>
      <c r="L21" s="84">
        <f>'4. BL SDB'!P8</f>
        <v>148.51574911516892</v>
      </c>
      <c r="M21" s="84">
        <f>'4. BL SDB'!Q8</f>
        <v>145.0667581475241</v>
      </c>
      <c r="N21" s="84">
        <f>'4. BL SDB'!R8</f>
        <v>159.70734978283258</v>
      </c>
      <c r="O21" s="84">
        <f>'4. BL SDB'!S8</f>
        <v>184.10938200695759</v>
      </c>
      <c r="P21" s="84">
        <f>'4. BL SDB'!T8</f>
        <v>197.34208146426218</v>
      </c>
      <c r="Q21" s="84">
        <f>'4. BL SDB'!U8</f>
        <v>214.31323189429173</v>
      </c>
      <c r="R21" s="84">
        <f>'4. BL SDB'!V8</f>
        <v>180.83515194033902</v>
      </c>
      <c r="S21" s="84">
        <f>'4. BL SDB'!W8</f>
        <v>180.04576419586152</v>
      </c>
      <c r="T21" s="84">
        <f>'4. BL SDB'!X8</f>
        <v>183.95141973844306</v>
      </c>
      <c r="U21" s="84">
        <f>'4. BL SDB'!Y8</f>
        <v>186.50530036454248</v>
      </c>
      <c r="V21" s="84">
        <f>'4. BL SDB'!Z8</f>
        <v>191.44243148394861</v>
      </c>
      <c r="W21" s="84">
        <f>'4. BL SDB'!AA8</f>
        <v>156.35414560043304</v>
      </c>
      <c r="X21" s="84">
        <f>'4. BL SDB'!AB8</f>
        <v>157.44930187492062</v>
      </c>
      <c r="Y21" s="84">
        <f>'4. BL SDB'!AC8</f>
        <v>162.37093274058643</v>
      </c>
      <c r="Z21" s="84">
        <f>'4. BL SDB'!AD8</f>
        <v>160.95067281751781</v>
      </c>
      <c r="AA21" s="84">
        <f>'4. BL SDB'!AE8</f>
        <v>166.30726554874263</v>
      </c>
      <c r="AB21" s="84">
        <f>'4. BL SDB'!AF8</f>
        <v>133.74895645768882</v>
      </c>
      <c r="AC21" s="84">
        <f>'4. BL SDB'!AG8</f>
        <v>133.45777764493099</v>
      </c>
      <c r="AD21" s="84">
        <f>'4. BL SDB'!AH8</f>
        <v>136.40760863608429</v>
      </c>
      <c r="AE21" s="84">
        <f>'4. BL SDB'!AI8</f>
        <v>139.63264241872</v>
      </c>
      <c r="AF21" s="84">
        <f>'4. BL SDB'!AJ8</f>
        <v>142.74031937651284</v>
      </c>
    </row>
    <row r="22" spans="1:32" x14ac:dyDescent="0.2">
      <c r="A22" s="78" t="s">
        <v>98</v>
      </c>
      <c r="B22" s="83" t="s">
        <v>97</v>
      </c>
      <c r="C22" s="78" t="s">
        <v>75</v>
      </c>
      <c r="D22" s="84">
        <f>'9. FP SDB'!H8</f>
        <v>26.338302103903018</v>
      </c>
      <c r="E22" s="84">
        <f>'9. FP SDB'!I8</f>
        <v>34.145200207699808</v>
      </c>
      <c r="F22" s="84">
        <f>'9. FP SDB'!J8</f>
        <v>47.571110521525782</v>
      </c>
      <c r="G22" s="84">
        <f>'9. FP SDB'!K8</f>
        <v>61.364382333853939</v>
      </c>
      <c r="H22" s="84">
        <f>'9. FP SDB'!L8</f>
        <v>77.437010890080998</v>
      </c>
      <c r="I22" s="84">
        <f>'9. FP SDB'!M8</f>
        <v>95.070562813286045</v>
      </c>
      <c r="J22" s="84">
        <f>'9. FP SDB'!N8</f>
        <v>112.30648982052197</v>
      </c>
      <c r="K22" s="84">
        <f>'9. FP SDB'!O8</f>
        <v>131.26370540099319</v>
      </c>
      <c r="L22" s="84">
        <f>'9. FP SDB'!P8</f>
        <v>148.51574911516892</v>
      </c>
      <c r="M22" s="84">
        <f>'9. FP SDB'!Q8</f>
        <v>145.0667581475241</v>
      </c>
      <c r="N22" s="84">
        <f>'9. FP SDB'!R8</f>
        <v>159.70734978283258</v>
      </c>
      <c r="O22" s="84">
        <f>'9. FP SDB'!S8</f>
        <v>184.10938200695759</v>
      </c>
      <c r="P22" s="84">
        <f>'9. FP SDB'!T8</f>
        <v>197.34208146426218</v>
      </c>
      <c r="Q22" s="84">
        <f>'9. FP SDB'!U8</f>
        <v>214.31323189429173</v>
      </c>
      <c r="R22" s="84">
        <f>'9. FP SDB'!V8</f>
        <v>180.83515194033902</v>
      </c>
      <c r="S22" s="84">
        <f>'9. FP SDB'!W8</f>
        <v>180.04576419586152</v>
      </c>
      <c r="T22" s="84">
        <f>'9. FP SDB'!X8</f>
        <v>183.95141973844306</v>
      </c>
      <c r="U22" s="84">
        <f>'9. FP SDB'!Y8</f>
        <v>186.50530036454248</v>
      </c>
      <c r="V22" s="84">
        <f>'9. FP SDB'!Z8</f>
        <v>191.44243148394861</v>
      </c>
      <c r="W22" s="84">
        <f>'9. FP SDB'!AA8</f>
        <v>156.35414560043304</v>
      </c>
      <c r="X22" s="84">
        <f>'9. FP SDB'!AB8</f>
        <v>157.44930187492062</v>
      </c>
      <c r="Y22" s="84">
        <f>'9. FP SDB'!AC8</f>
        <v>162.37093274058643</v>
      </c>
      <c r="Z22" s="84">
        <f>'9. FP SDB'!AD8</f>
        <v>160.95067281751781</v>
      </c>
      <c r="AA22" s="84">
        <f>'9. FP SDB'!AE8</f>
        <v>166.30726554874263</v>
      </c>
      <c r="AB22" s="84">
        <f>'9. FP SDB'!AF8</f>
        <v>133.74895645768882</v>
      </c>
      <c r="AC22" s="84">
        <f>'9. FP SDB'!AG8</f>
        <v>133.45777764493099</v>
      </c>
      <c r="AD22" s="84">
        <f>'9. FP SDB'!AH8</f>
        <v>136.40760863608429</v>
      </c>
      <c r="AE22" s="84">
        <f>'9. FP SDB'!AI8</f>
        <v>139.63264241872</v>
      </c>
      <c r="AF22" s="84">
        <f>'9. FP SDB'!AJ8</f>
        <v>142.74031937651284</v>
      </c>
    </row>
    <row r="23" spans="1:32" x14ac:dyDescent="0.2">
      <c r="A23" s="78" t="s">
        <v>99</v>
      </c>
      <c r="B23" s="79" t="s">
        <v>100</v>
      </c>
      <c r="C23" s="78" t="s">
        <v>75</v>
      </c>
      <c r="D23" s="80">
        <f>'4. BL SDB'!H9</f>
        <v>86.8156934752908</v>
      </c>
      <c r="E23" s="80">
        <f>'4. BL SDB'!I9</f>
        <v>87.18902054050227</v>
      </c>
      <c r="F23" s="80">
        <f>'4. BL SDB'!J9</f>
        <v>88.368887487847587</v>
      </c>
      <c r="G23" s="80">
        <f>'4. BL SDB'!K9</f>
        <v>86.663800654699571</v>
      </c>
      <c r="H23" s="80">
        <f>'4. BL SDB'!L9</f>
        <v>83.792041280428521</v>
      </c>
      <c r="I23" s="80">
        <f>'4. BL SDB'!M9</f>
        <v>78.828269542910675</v>
      </c>
      <c r="J23" s="80">
        <f>'4. BL SDB'!N9</f>
        <v>74.10949891051041</v>
      </c>
      <c r="K23" s="80">
        <f>'4. BL SDB'!O9</f>
        <v>69.428584501839396</v>
      </c>
      <c r="L23" s="80">
        <f>'4. BL SDB'!P9</f>
        <v>65.405534229788827</v>
      </c>
      <c r="M23" s="80">
        <f>'4. BL SDB'!Q9</f>
        <v>55.282927180142451</v>
      </c>
      <c r="N23" s="80">
        <f>'4. BL SDB'!R9</f>
        <v>50.670971898957532</v>
      </c>
      <c r="O23" s="80">
        <f>'4. BL SDB'!S9</f>
        <v>46.006633726616428</v>
      </c>
      <c r="P23" s="80">
        <f>'4. BL SDB'!T9</f>
        <v>41.822912502967938</v>
      </c>
      <c r="Q23" s="80">
        <f>'4. BL SDB'!U9</f>
        <v>36.388908094166709</v>
      </c>
      <c r="R23" s="80">
        <f>'4. BL SDB'!V9</f>
        <v>-51.548110637364289</v>
      </c>
      <c r="S23" s="80">
        <f>'4. BL SDB'!W9</f>
        <v>-53.584180636829387</v>
      </c>
      <c r="T23" s="80">
        <f>'4. BL SDB'!X9</f>
        <v>-54.977159689281734</v>
      </c>
      <c r="U23" s="80">
        <f>'4. BL SDB'!Y9</f>
        <v>-57.622530930749235</v>
      </c>
      <c r="V23" s="80">
        <f>'4. BL SDB'!Z9</f>
        <v>-59.610114146606065</v>
      </c>
      <c r="W23" s="80">
        <f>'4. BL SDB'!AA9</f>
        <v>-67.201587141423488</v>
      </c>
      <c r="X23" s="80">
        <f>'4. BL SDB'!AB9</f>
        <v>-69.26908454509271</v>
      </c>
      <c r="Y23" s="80">
        <f>'4. BL SDB'!AC9</f>
        <v>-72.666708943269668</v>
      </c>
      <c r="Z23" s="80">
        <f>'4. BL SDB'!AD9</f>
        <v>-75.379567580605453</v>
      </c>
      <c r="AA23" s="80">
        <f>'4. BL SDB'!AE9</f>
        <v>-78.195880504494653</v>
      </c>
      <c r="AB23" s="80">
        <f>'4. BL SDB'!AF9</f>
        <v>-80.385133866333263</v>
      </c>
      <c r="AC23" s="80">
        <f>'4. BL SDB'!AG9</f>
        <v>-83.909364597794138</v>
      </c>
      <c r="AD23" s="80">
        <f>'4. BL SDB'!AH9</f>
        <v>-86.871677021819778</v>
      </c>
      <c r="AE23" s="80">
        <f>'4. BL SDB'!AI9</f>
        <v>-89.857082642742625</v>
      </c>
      <c r="AF23" s="80">
        <f>'4. BL SDB'!AJ9</f>
        <v>-92.311037995427341</v>
      </c>
    </row>
    <row r="24" spans="1:32" ht="14.45" customHeight="1" x14ac:dyDescent="0.2">
      <c r="A24" s="78" t="s">
        <v>101</v>
      </c>
      <c r="B24" s="79" t="s">
        <v>100</v>
      </c>
      <c r="C24" s="78" t="s">
        <v>75</v>
      </c>
      <c r="D24" s="80">
        <f>'9. FP SDB'!H9</f>
        <v>91.655693475290718</v>
      </c>
      <c r="E24" s="80">
        <f>'9. FP SDB'!I9</f>
        <v>92.029020540502188</v>
      </c>
      <c r="F24" s="80">
        <f>'9. FP SDB'!J9</f>
        <v>93.208887487847505</v>
      </c>
      <c r="G24" s="80">
        <f>'9. FP SDB'!K9</f>
        <v>91.503800654699489</v>
      </c>
      <c r="H24" s="80">
        <f>'9. FP SDB'!L9</f>
        <v>88.557041280428393</v>
      </c>
      <c r="I24" s="80">
        <f>'9. FP SDB'!M9</f>
        <v>98.617394542910461</v>
      </c>
      <c r="J24" s="80">
        <f>'9. FP SDB'!N9</f>
        <v>115.10364703551045</v>
      </c>
      <c r="K24" s="80">
        <f>'9. FP SDB'!O9</f>
        <v>133.70477547983933</v>
      </c>
      <c r="L24" s="80">
        <f>'9. FP SDB'!P9</f>
        <v>152.2071347037886</v>
      </c>
      <c r="M24" s="80">
        <f>'9. FP SDB'!Q9</f>
        <v>157.73136997340976</v>
      </c>
      <c r="N24" s="80">
        <f>'9. FP SDB'!R9</f>
        <v>182.91697975722468</v>
      </c>
      <c r="O24" s="80">
        <f>'9. FP SDB'!S9</f>
        <v>223.03817307088343</v>
      </c>
      <c r="P24" s="80">
        <f>'9. FP SDB'!T9</f>
        <v>229.43081160223483</v>
      </c>
      <c r="Q24" s="80">
        <f>'9. FP SDB'!U9</f>
        <v>253.39553966243398</v>
      </c>
      <c r="R24" s="80">
        <f>'9. FP SDB'!V9</f>
        <v>190.94689061390295</v>
      </c>
      <c r="S24" s="80">
        <f>'9. FP SDB'!W9</f>
        <v>198.51509508943764</v>
      </c>
      <c r="T24" s="80">
        <f>'9. FP SDB'!X9</f>
        <v>205.28810053998518</v>
      </c>
      <c r="U24" s="80">
        <f>'9. FP SDB'!Y9</f>
        <v>208.91905626488688</v>
      </c>
      <c r="V24" s="80">
        <f>'9. FP SDB'!Z9</f>
        <v>211.00597776019276</v>
      </c>
      <c r="W24" s="80">
        <f>'9. FP SDB'!AA9</f>
        <v>204.95207941921922</v>
      </c>
      <c r="X24" s="80">
        <f>'9. FP SDB'!AB9</f>
        <v>204.47055695203653</v>
      </c>
      <c r="Y24" s="80">
        <f>'9. FP SDB'!AC9</f>
        <v>202.64894402064738</v>
      </c>
      <c r="Z24" s="80">
        <f>'9. FP SDB'!AD9</f>
        <v>201.54993247845914</v>
      </c>
      <c r="AA24" s="80">
        <f>'9. FP SDB'!AE9</f>
        <v>200.39420698615686</v>
      </c>
      <c r="AB24" s="80">
        <f>'9. FP SDB'!AF9</f>
        <v>202.28470031441452</v>
      </c>
      <c r="AC24" s="80">
        <f>'9. FP SDB'!AG9</f>
        <v>200.19333284422714</v>
      </c>
      <c r="AD24" s="80">
        <f>'9. FP SDB'!AH9</f>
        <v>198.75003709927637</v>
      </c>
      <c r="AE24" s="80">
        <f>'9. FP SDB'!AI9</f>
        <v>197.16545909511819</v>
      </c>
      <c r="AF24" s="80">
        <f>'9. FP SDB'!AJ9</f>
        <v>193.19889395909331</v>
      </c>
    </row>
    <row r="25" spans="1:32" x14ac:dyDescent="0.2">
      <c r="A25" s="85"/>
      <c r="B25" s="85"/>
      <c r="C25" s="86"/>
      <c r="D25" s="86"/>
      <c r="E25" s="86"/>
      <c r="F25" s="86"/>
      <c r="G25" s="86"/>
      <c r="H25" s="86"/>
      <c r="I25" s="86"/>
      <c r="J25" s="86"/>
      <c r="K25" s="86"/>
      <c r="L25" s="86"/>
      <c r="M25" s="86"/>
      <c r="N25" s="86"/>
      <c r="O25" s="86"/>
      <c r="P25" s="86"/>
      <c r="Q25" s="86"/>
      <c r="R25" s="86"/>
      <c r="S25" s="86"/>
      <c r="T25" s="86"/>
      <c r="U25" s="86"/>
      <c r="V25" s="86"/>
      <c r="W25" s="86"/>
      <c r="X25" s="86"/>
      <c r="Y25" s="86"/>
      <c r="Z25" s="86"/>
      <c r="AA25" s="86"/>
      <c r="AB25" s="86"/>
    </row>
    <row r="26" spans="1:32" x14ac:dyDescent="0.2">
      <c r="A26" s="63"/>
      <c r="B26" s="63"/>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row>
    <row r="27" spans="1:32" ht="15.75" x14ac:dyDescent="0.25">
      <c r="A27" s="87" t="s">
        <v>102</v>
      </c>
      <c r="B27" s="63"/>
      <c r="C27" s="64"/>
      <c r="D27" s="64"/>
      <c r="E27" s="64"/>
      <c r="F27" s="64"/>
      <c r="G27" s="64"/>
      <c r="H27" s="64"/>
      <c r="I27" s="64"/>
      <c r="J27" s="64"/>
      <c r="K27" s="64"/>
      <c r="L27" s="64"/>
      <c r="M27" s="64"/>
      <c r="N27" s="64"/>
      <c r="O27" s="64"/>
      <c r="P27" s="64"/>
      <c r="Q27" s="64"/>
      <c r="R27" s="64"/>
      <c r="S27" s="64"/>
      <c r="T27" s="64"/>
      <c r="U27" s="64"/>
      <c r="V27" s="64"/>
      <c r="W27" s="64"/>
      <c r="X27" s="64"/>
      <c r="Y27" s="64"/>
      <c r="Z27" s="64"/>
      <c r="AA27" s="64"/>
      <c r="AB27" s="64"/>
    </row>
    <row r="28" spans="1:32" ht="45" x14ac:dyDescent="0.2">
      <c r="A28" s="88"/>
      <c r="B28" s="89"/>
      <c r="C28" s="90" t="str">
        <f t="shared" ref="C28:AA28" si="4">H3</f>
        <v>2020-21</v>
      </c>
      <c r="D28" s="90" t="str">
        <f t="shared" si="4"/>
        <v>2021-22</v>
      </c>
      <c r="E28" s="90" t="str">
        <f t="shared" si="4"/>
        <v>2022-23</v>
      </c>
      <c r="F28" s="90" t="str">
        <f t="shared" si="4"/>
        <v>2023-24</v>
      </c>
      <c r="G28" s="90" t="str">
        <f t="shared" si="4"/>
        <v>2024-25</v>
      </c>
      <c r="H28" s="90" t="str">
        <f t="shared" si="4"/>
        <v>2025-26</v>
      </c>
      <c r="I28" s="90" t="str">
        <f t="shared" si="4"/>
        <v>2026-27</v>
      </c>
      <c r="J28" s="90" t="str">
        <f t="shared" si="4"/>
        <v>2027-28</v>
      </c>
      <c r="K28" s="90" t="str">
        <f t="shared" si="4"/>
        <v>2028-29</v>
      </c>
      <c r="L28" s="90" t="str">
        <f t="shared" si="4"/>
        <v>2029-30</v>
      </c>
      <c r="M28" s="90" t="str">
        <f t="shared" si="4"/>
        <v>2030-31</v>
      </c>
      <c r="N28" s="90" t="str">
        <f t="shared" si="4"/>
        <v>2031-32</v>
      </c>
      <c r="O28" s="90" t="str">
        <f t="shared" si="4"/>
        <v>2032-33</v>
      </c>
      <c r="P28" s="90" t="str">
        <f t="shared" si="4"/>
        <v>2033-34</v>
      </c>
      <c r="Q28" s="90" t="str">
        <f t="shared" si="4"/>
        <v>2034-35</v>
      </c>
      <c r="R28" s="90" t="str">
        <f t="shared" si="4"/>
        <v>2035-36</v>
      </c>
      <c r="S28" s="90" t="str">
        <f t="shared" si="4"/>
        <v>2036-37</v>
      </c>
      <c r="T28" s="90" t="str">
        <f t="shared" si="4"/>
        <v>2037-38</v>
      </c>
      <c r="U28" s="90" t="str">
        <f t="shared" si="4"/>
        <v>2038-39</v>
      </c>
      <c r="V28" s="90" t="str">
        <f t="shared" si="4"/>
        <v>2039-40</v>
      </c>
      <c r="W28" s="90" t="str">
        <f t="shared" si="4"/>
        <v>2040-41</v>
      </c>
      <c r="X28" s="90" t="str">
        <f t="shared" si="4"/>
        <v>2041-42</v>
      </c>
      <c r="Y28" s="90" t="str">
        <f t="shared" si="4"/>
        <v>2042-43</v>
      </c>
      <c r="Z28" s="90" t="str">
        <f t="shared" si="4"/>
        <v>2043-44</v>
      </c>
      <c r="AA28" s="90" t="str">
        <f t="shared" si="4"/>
        <v>2044-45</v>
      </c>
      <c r="AB28" s="91"/>
    </row>
    <row r="29" spans="1:32" x14ac:dyDescent="0.2">
      <c r="A29" s="92"/>
      <c r="B29" s="93" t="s">
        <v>107</v>
      </c>
      <c r="C29" s="94">
        <f>'4. BL SDB'!L10</f>
        <v>6.3550303903475225</v>
      </c>
      <c r="D29" s="94">
        <f>'4. BL SDB'!M10</f>
        <v>-16.24229327037537</v>
      </c>
      <c r="E29" s="94">
        <f>'4. BL SDB'!N10</f>
        <v>-38.196990910011564</v>
      </c>
      <c r="F29" s="94">
        <f>'4. BL SDB'!O10</f>
        <v>-61.835120899153793</v>
      </c>
      <c r="G29" s="94">
        <f>'4. BL SDB'!P10</f>
        <v>-83.110214885380088</v>
      </c>
      <c r="H29" s="94">
        <f>'4. BL SDB'!Q10</f>
        <v>-89.783830967381647</v>
      </c>
      <c r="I29" s="94">
        <f>'4. BL SDB'!R10</f>
        <v>-109.03637788387505</v>
      </c>
      <c r="J29" s="94">
        <f>'4. BL SDB'!S10</f>
        <v>-138.10274828034116</v>
      </c>
      <c r="K29" s="94">
        <f>'4. BL SDB'!T10</f>
        <v>-155.51916896129424</v>
      </c>
      <c r="L29" s="94">
        <f>'4. BL SDB'!U10</f>
        <v>-177.92432380012502</v>
      </c>
      <c r="M29" s="94">
        <f>'4. BL SDB'!V10</f>
        <v>-232.38326257770331</v>
      </c>
      <c r="N29" s="94">
        <f>'4. BL SDB'!W10</f>
        <v>-233.62994483269091</v>
      </c>
      <c r="O29" s="94">
        <f>'4. BL SDB'!X10</f>
        <v>-238.9285794277248</v>
      </c>
      <c r="P29" s="94">
        <f>'4. BL SDB'!Y10</f>
        <v>-244.12783129529171</v>
      </c>
      <c r="Q29" s="94">
        <f>'4. BL SDB'!Z10</f>
        <v>-251.05254563055468</v>
      </c>
      <c r="R29" s="94">
        <f>'4. BL SDB'!AA10</f>
        <v>-223.55573274185653</v>
      </c>
      <c r="S29" s="94">
        <f>'4. BL SDB'!AB10</f>
        <v>-226.71838642001333</v>
      </c>
      <c r="T29" s="94">
        <f>'4. BL SDB'!AC10</f>
        <v>-235.03764168385609</v>
      </c>
      <c r="U29" s="94">
        <f>'4. BL SDB'!AD10</f>
        <v>-236.33024039812327</v>
      </c>
      <c r="V29" s="94">
        <f>'4. BL SDB'!AE10</f>
        <v>-244.50314605323729</v>
      </c>
      <c r="W29" s="94">
        <f>'4. BL SDB'!AF10</f>
        <v>-214.13409032402208</v>
      </c>
      <c r="X29" s="94">
        <f>'4. BL SDB'!AG10</f>
        <v>-217.36714224272512</v>
      </c>
      <c r="Y29" s="94">
        <f>'4. BL SDB'!AH10</f>
        <v>-223.27928565790407</v>
      </c>
      <c r="Z29" s="94">
        <f>'4. BL SDB'!AI10</f>
        <v>-229.48972506146262</v>
      </c>
      <c r="AA29" s="94">
        <f>'4. BL SDB'!AJ10</f>
        <v>-235.05135737194018</v>
      </c>
      <c r="AB29" s="95"/>
    </row>
    <row r="30" spans="1:32" x14ac:dyDescent="0.2">
      <c r="A30" s="63"/>
      <c r="B30" s="63"/>
      <c r="C30" s="64"/>
      <c r="D30" s="64"/>
      <c r="E30" s="64"/>
      <c r="F30" s="64"/>
      <c r="G30" s="64"/>
      <c r="H30" s="64"/>
      <c r="I30" s="64"/>
      <c r="J30" s="64"/>
      <c r="K30" s="64"/>
      <c r="L30" s="64"/>
      <c r="M30" s="64"/>
      <c r="N30" s="64"/>
      <c r="O30" s="64"/>
      <c r="P30" s="64"/>
      <c r="Q30" s="64"/>
      <c r="R30" s="64"/>
      <c r="S30" s="64"/>
      <c r="T30" s="64"/>
      <c r="U30" s="64"/>
      <c r="V30" s="64"/>
      <c r="W30" s="64"/>
      <c r="X30" s="64"/>
      <c r="Y30" s="64"/>
      <c r="Z30" s="64"/>
      <c r="AA30" s="64"/>
      <c r="AB30" s="64"/>
    </row>
    <row r="31" spans="1:32" x14ac:dyDescent="0.2">
      <c r="A31" s="63"/>
      <c r="B31" s="63"/>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row>
    <row r="32" spans="1:32" x14ac:dyDescent="0.2">
      <c r="A32" s="63"/>
      <c r="B32" s="63"/>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row>
    <row r="33" spans="1:28" x14ac:dyDescent="0.2">
      <c r="A33" s="96"/>
      <c r="B33" s="96"/>
      <c r="C33" s="97"/>
      <c r="D33" s="97"/>
      <c r="E33" s="97"/>
      <c r="F33" s="97"/>
      <c r="G33" s="97"/>
      <c r="H33" s="97"/>
      <c r="I33" s="97"/>
      <c r="J33" s="97"/>
      <c r="K33" s="97"/>
      <c r="L33" s="97"/>
      <c r="M33" s="97"/>
      <c r="N33" s="97"/>
      <c r="O33" s="97"/>
      <c r="P33" s="97"/>
      <c r="Q33" s="97"/>
      <c r="R33" s="97"/>
      <c r="S33" s="97"/>
      <c r="T33" s="97"/>
      <c r="U33" s="97"/>
      <c r="V33" s="97"/>
      <c r="W33" s="97"/>
      <c r="X33" s="97"/>
      <c r="Y33" s="97"/>
      <c r="Z33" s="97"/>
      <c r="AA33" s="97"/>
      <c r="AB33" s="97"/>
    </row>
    <row r="34" spans="1:28" x14ac:dyDescent="0.2">
      <c r="A34" s="96"/>
      <c r="B34" s="96"/>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row>
    <row r="35" spans="1:28" x14ac:dyDescent="0.2">
      <c r="A35" s="96"/>
      <c r="B35" s="96"/>
      <c r="C35" s="97"/>
      <c r="D35" s="97"/>
      <c r="E35" s="97"/>
      <c r="F35" s="97"/>
      <c r="G35" s="97"/>
      <c r="H35" s="97"/>
      <c r="I35" s="97"/>
      <c r="J35" s="97"/>
      <c r="K35" s="97"/>
      <c r="L35" s="97"/>
      <c r="M35" s="97"/>
      <c r="N35" s="97"/>
      <c r="O35" s="97"/>
      <c r="P35" s="97"/>
      <c r="Q35" s="97"/>
      <c r="R35" s="97"/>
      <c r="S35" s="97"/>
      <c r="T35" s="97"/>
      <c r="U35" s="97"/>
      <c r="V35" s="97"/>
      <c r="W35" s="97"/>
      <c r="X35" s="97"/>
      <c r="Y35" s="97"/>
      <c r="Z35" s="97"/>
      <c r="AA35" s="97"/>
      <c r="AB35" s="97"/>
    </row>
    <row r="36" spans="1:28" x14ac:dyDescent="0.2">
      <c r="A36" s="96"/>
      <c r="B36" s="96"/>
      <c r="C36" s="97"/>
      <c r="D36" s="97"/>
      <c r="E36" s="97"/>
      <c r="F36" s="97"/>
      <c r="G36" s="97"/>
      <c r="H36" s="97"/>
      <c r="I36" s="97"/>
      <c r="J36" s="97"/>
      <c r="K36" s="97"/>
      <c r="L36" s="98"/>
      <c r="M36" s="97"/>
      <c r="N36" s="99"/>
      <c r="O36" s="97"/>
      <c r="P36" s="100"/>
      <c r="Q36" s="97"/>
      <c r="R36" s="97"/>
      <c r="S36" s="97"/>
      <c r="T36" s="97"/>
      <c r="U36" s="97"/>
      <c r="V36" s="97"/>
      <c r="W36" s="97"/>
      <c r="X36" s="97"/>
      <c r="Y36" s="97"/>
      <c r="Z36" s="97"/>
      <c r="AA36" s="97"/>
      <c r="AB36" s="97"/>
    </row>
    <row r="37" spans="1:28" x14ac:dyDescent="0.2">
      <c r="A37" s="96"/>
      <c r="B37" s="96"/>
      <c r="C37" s="97"/>
      <c r="D37" s="97"/>
      <c r="E37" s="97"/>
      <c r="F37" s="97"/>
      <c r="G37" s="97"/>
      <c r="H37" s="97"/>
      <c r="I37" s="97"/>
      <c r="J37" s="97"/>
      <c r="K37" s="97"/>
      <c r="L37" s="98"/>
      <c r="M37" s="97"/>
      <c r="N37" s="99"/>
      <c r="O37" s="97"/>
      <c r="P37" s="100"/>
      <c r="Q37" s="97"/>
      <c r="R37" s="97"/>
      <c r="S37" s="97"/>
      <c r="T37" s="97"/>
      <c r="U37" s="97"/>
      <c r="V37" s="97"/>
      <c r="W37" s="97"/>
      <c r="X37" s="97"/>
      <c r="Y37" s="97"/>
      <c r="Z37" s="97"/>
      <c r="AA37" s="97"/>
      <c r="AB37" s="97"/>
    </row>
    <row r="38" spans="1:28" x14ac:dyDescent="0.2">
      <c r="A38" s="96"/>
      <c r="B38" s="96"/>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row>
    <row r="39" spans="1:28" x14ac:dyDescent="0.2">
      <c r="A39" s="63"/>
      <c r="B39" s="63"/>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row>
    <row r="40" spans="1:28" x14ac:dyDescent="0.2">
      <c r="A40" s="63"/>
      <c r="B40" s="63"/>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row>
    <row r="41" spans="1:28" x14ac:dyDescent="0.2">
      <c r="A41" s="63"/>
      <c r="B41" s="63"/>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row>
    <row r="42" spans="1:28" x14ac:dyDescent="0.2">
      <c r="A42" s="63"/>
      <c r="B42" s="63"/>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row>
    <row r="43" spans="1:28" x14ac:dyDescent="0.2">
      <c r="A43" s="63"/>
      <c r="B43" s="63"/>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row>
    <row r="44" spans="1:28" x14ac:dyDescent="0.2">
      <c r="A44" s="63"/>
      <c r="B44" s="63"/>
      <c r="C44" s="64"/>
      <c r="D44" s="64"/>
      <c r="E44" s="64"/>
      <c r="F44" s="64"/>
      <c r="G44" s="64"/>
      <c r="H44" s="64"/>
      <c r="I44" s="64"/>
      <c r="J44" s="64"/>
      <c r="K44" s="64"/>
      <c r="L44" s="64"/>
      <c r="M44" s="64"/>
      <c r="N44" s="64"/>
      <c r="O44" s="64"/>
      <c r="P44" s="64"/>
      <c r="Q44" s="64"/>
      <c r="R44" s="64"/>
      <c r="S44" s="64"/>
      <c r="T44" s="64"/>
      <c r="U44" s="64"/>
      <c r="V44" s="64"/>
      <c r="W44" s="64"/>
      <c r="X44" s="64"/>
      <c r="Y44" s="64"/>
      <c r="Z44" s="64"/>
      <c r="AA44" s="64"/>
      <c r="AB44" s="64"/>
    </row>
    <row r="45" spans="1:28" x14ac:dyDescent="0.2">
      <c r="A45" s="63"/>
      <c r="B45" s="63"/>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row>
    <row r="46" spans="1:28" x14ac:dyDescent="0.2">
      <c r="A46" s="63"/>
      <c r="B46" s="63"/>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row>
    <row r="47" spans="1:28" x14ac:dyDescent="0.2">
      <c r="A47" s="63"/>
      <c r="B47" s="63"/>
      <c r="C47" s="64"/>
      <c r="D47" s="64"/>
      <c r="E47" s="64"/>
      <c r="F47" s="64"/>
      <c r="G47" s="64"/>
      <c r="H47" s="64"/>
      <c r="I47" s="64"/>
      <c r="J47" s="64"/>
      <c r="K47" s="64"/>
      <c r="L47" s="64"/>
      <c r="M47" s="64"/>
      <c r="N47" s="64"/>
      <c r="O47" s="64"/>
      <c r="P47" s="64"/>
      <c r="Q47" s="64"/>
      <c r="R47" s="64"/>
      <c r="S47" s="64"/>
      <c r="T47" s="64"/>
      <c r="U47" s="64"/>
      <c r="V47" s="64"/>
      <c r="W47" s="64"/>
      <c r="X47" s="64"/>
      <c r="Y47" s="64"/>
      <c r="Z47" s="64"/>
      <c r="AA47" s="64"/>
      <c r="AB47" s="64"/>
    </row>
    <row r="48" spans="1:28" x14ac:dyDescent="0.2">
      <c r="A48" s="63"/>
      <c r="B48" s="63"/>
      <c r="C48" s="64"/>
      <c r="D48" s="64"/>
      <c r="E48" s="64"/>
      <c r="F48" s="64"/>
      <c r="G48" s="64"/>
      <c r="H48" s="64"/>
      <c r="I48" s="64"/>
      <c r="J48" s="64"/>
      <c r="K48" s="64"/>
      <c r="L48" s="64"/>
      <c r="M48" s="64"/>
      <c r="N48" s="64"/>
      <c r="O48" s="64"/>
      <c r="P48" s="64"/>
      <c r="Q48" s="64"/>
      <c r="R48" s="64"/>
      <c r="S48" s="64"/>
      <c r="T48" s="64"/>
      <c r="U48" s="64"/>
      <c r="V48" s="64"/>
      <c r="W48" s="64"/>
      <c r="X48" s="64"/>
      <c r="Y48" s="64"/>
      <c r="Z48" s="64"/>
      <c r="AA48" s="64"/>
      <c r="AB48" s="64"/>
    </row>
    <row r="49" spans="1:28" x14ac:dyDescent="0.2">
      <c r="A49" s="63"/>
      <c r="B49" s="63"/>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row>
    <row r="50" spans="1:28" x14ac:dyDescent="0.2">
      <c r="A50" s="63"/>
      <c r="B50" s="63"/>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row>
    <row r="51" spans="1:28" x14ac:dyDescent="0.2">
      <c r="A51" s="63"/>
      <c r="B51" s="63"/>
      <c r="C51" s="64"/>
      <c r="D51" s="64"/>
      <c r="E51" s="64"/>
      <c r="F51" s="64"/>
      <c r="G51" s="64"/>
      <c r="H51" s="64"/>
      <c r="I51" s="64"/>
      <c r="J51" s="64"/>
      <c r="K51" s="64"/>
      <c r="L51" s="64"/>
      <c r="M51" s="64"/>
      <c r="N51" s="64"/>
      <c r="O51" s="64"/>
      <c r="P51" s="64"/>
      <c r="Q51" s="64"/>
      <c r="R51" s="64"/>
      <c r="S51" s="64"/>
      <c r="T51" s="64"/>
      <c r="U51" s="64"/>
      <c r="V51" s="64"/>
      <c r="W51" s="64"/>
      <c r="X51" s="64"/>
      <c r="Y51" s="64"/>
      <c r="Z51" s="64"/>
      <c r="AA51" s="64"/>
      <c r="AB51" s="64"/>
    </row>
    <row r="52" spans="1:28" x14ac:dyDescent="0.2">
      <c r="A52" s="63"/>
      <c r="B52" s="63"/>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row>
    <row r="53" spans="1:28" x14ac:dyDescent="0.2">
      <c r="A53" s="63"/>
      <c r="B53" s="63"/>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row>
    <row r="54" spans="1:28" x14ac:dyDescent="0.2">
      <c r="A54" s="63"/>
      <c r="B54" s="63"/>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row>
    <row r="55" spans="1:28" x14ac:dyDescent="0.2">
      <c r="A55" s="63"/>
      <c r="B55" s="63"/>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row>
    <row r="56" spans="1:28" x14ac:dyDescent="0.2">
      <c r="A56" s="101"/>
      <c r="B56" s="101"/>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row>
    <row r="57" spans="1:28" x14ac:dyDescent="0.2">
      <c r="A57" s="101"/>
      <c r="B57" s="101"/>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c r="AA57" s="102"/>
      <c r="AB57" s="102"/>
    </row>
    <row r="58" spans="1:28" x14ac:dyDescent="0.2">
      <c r="A58" s="101"/>
      <c r="B58" s="101"/>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c r="AA58" s="102"/>
      <c r="AB58" s="102"/>
    </row>
    <row r="59" spans="1:28" x14ac:dyDescent="0.2">
      <c r="A59" s="63"/>
      <c r="B59" s="103"/>
      <c r="C59" s="104"/>
      <c r="D59" s="104"/>
      <c r="E59" s="104"/>
      <c r="F59" s="104"/>
      <c r="G59" s="104"/>
      <c r="H59" s="104"/>
      <c r="I59" s="64"/>
      <c r="J59" s="64"/>
      <c r="K59" s="64"/>
      <c r="L59" s="64"/>
      <c r="M59" s="64"/>
      <c r="N59" s="64"/>
      <c r="O59" s="64"/>
      <c r="P59" s="64"/>
      <c r="Q59" s="64"/>
      <c r="R59" s="64"/>
      <c r="S59" s="64"/>
      <c r="T59" s="64"/>
      <c r="U59" s="64"/>
      <c r="V59" s="64"/>
      <c r="W59" s="64"/>
      <c r="X59" s="64"/>
      <c r="Y59" s="64"/>
      <c r="Z59" s="64"/>
      <c r="AA59" s="64"/>
      <c r="AB59" s="64"/>
    </row>
    <row r="60" spans="1:28" x14ac:dyDescent="0.2">
      <c r="A60" s="101"/>
      <c r="B60" s="101"/>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c r="AA60" s="102"/>
      <c r="AB60" s="102"/>
    </row>
    <row r="61" spans="1:28" x14ac:dyDescent="0.2">
      <c r="A61" s="101"/>
      <c r="B61" s="101"/>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row>
    <row r="62" spans="1:28" ht="15.75" x14ac:dyDescent="0.25">
      <c r="A62" s="87" t="s">
        <v>108</v>
      </c>
      <c r="B62" s="63"/>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row>
    <row r="63" spans="1:28" ht="45" x14ac:dyDescent="0.2">
      <c r="A63" s="105"/>
      <c r="B63" s="106"/>
      <c r="C63" s="90" t="str">
        <f t="shared" ref="C63:AA63" si="5">H3</f>
        <v>2020-21</v>
      </c>
      <c r="D63" s="90" t="str">
        <f t="shared" si="5"/>
        <v>2021-22</v>
      </c>
      <c r="E63" s="90" t="str">
        <f t="shared" si="5"/>
        <v>2022-23</v>
      </c>
      <c r="F63" s="90" t="str">
        <f t="shared" si="5"/>
        <v>2023-24</v>
      </c>
      <c r="G63" s="90" t="str">
        <f t="shared" si="5"/>
        <v>2024-25</v>
      </c>
      <c r="H63" s="90" t="str">
        <f t="shared" si="5"/>
        <v>2025-26</v>
      </c>
      <c r="I63" s="90" t="str">
        <f t="shared" si="5"/>
        <v>2026-27</v>
      </c>
      <c r="J63" s="90" t="str">
        <f t="shared" si="5"/>
        <v>2027-28</v>
      </c>
      <c r="K63" s="90" t="str">
        <f t="shared" si="5"/>
        <v>2028-29</v>
      </c>
      <c r="L63" s="90" t="str">
        <f t="shared" si="5"/>
        <v>2029-30</v>
      </c>
      <c r="M63" s="90" t="str">
        <f t="shared" si="5"/>
        <v>2030-31</v>
      </c>
      <c r="N63" s="90" t="str">
        <f t="shared" si="5"/>
        <v>2031-32</v>
      </c>
      <c r="O63" s="90" t="str">
        <f t="shared" si="5"/>
        <v>2032-33</v>
      </c>
      <c r="P63" s="90" t="str">
        <f t="shared" si="5"/>
        <v>2033-34</v>
      </c>
      <c r="Q63" s="90" t="str">
        <f t="shared" si="5"/>
        <v>2034-35</v>
      </c>
      <c r="R63" s="90" t="str">
        <f t="shared" si="5"/>
        <v>2035-36</v>
      </c>
      <c r="S63" s="90" t="str">
        <f t="shared" si="5"/>
        <v>2036-37</v>
      </c>
      <c r="T63" s="90" t="str">
        <f t="shared" si="5"/>
        <v>2037-38</v>
      </c>
      <c r="U63" s="90" t="str">
        <f t="shared" si="5"/>
        <v>2038-39</v>
      </c>
      <c r="V63" s="90" t="str">
        <f t="shared" si="5"/>
        <v>2039-40</v>
      </c>
      <c r="W63" s="90" t="str">
        <f t="shared" si="5"/>
        <v>2040-41</v>
      </c>
      <c r="X63" s="90" t="str">
        <f t="shared" si="5"/>
        <v>2041-42</v>
      </c>
      <c r="Y63" s="90" t="str">
        <f t="shared" si="5"/>
        <v>2042-43</v>
      </c>
      <c r="Z63" s="90" t="str">
        <f t="shared" si="5"/>
        <v>2043-44</v>
      </c>
      <c r="AA63" s="90" t="str">
        <f t="shared" si="5"/>
        <v>2044-45</v>
      </c>
      <c r="AB63" s="107"/>
    </row>
    <row r="64" spans="1:28" x14ac:dyDescent="0.2">
      <c r="A64" s="108"/>
      <c r="B64" s="93" t="s">
        <v>107</v>
      </c>
      <c r="C64" s="94">
        <f>'9. FP SDB'!L10</f>
        <v>11.120030390347395</v>
      </c>
      <c r="D64" s="94">
        <f>'9. FP SDB'!M10</f>
        <v>3.5468317296244152</v>
      </c>
      <c r="E64" s="94">
        <f>'9. FP SDB'!N10</f>
        <v>2.7971572149884736</v>
      </c>
      <c r="F64" s="94">
        <f>'9. FP SDB'!O10</f>
        <v>2.4410700788461384</v>
      </c>
      <c r="G64" s="94">
        <f>'9. FP SDB'!P10</f>
        <v>3.6913855886196814</v>
      </c>
      <c r="H64" s="94">
        <f>'9. FP SDB'!Q10</f>
        <v>12.664611825885657</v>
      </c>
      <c r="I64" s="94">
        <f>'9. FP SDB'!R10</f>
        <v>23.209629974392101</v>
      </c>
      <c r="J64" s="94">
        <f>'9. FP SDB'!S10</f>
        <v>38.928791063925843</v>
      </c>
      <c r="K64" s="94">
        <f>'9. FP SDB'!T10</f>
        <v>32.088730137972647</v>
      </c>
      <c r="L64" s="94">
        <f>'9. FP SDB'!U10</f>
        <v>39.082307768142243</v>
      </c>
      <c r="M64" s="94">
        <f>'9. FP SDB'!V10</f>
        <v>10.111738673563934</v>
      </c>
      <c r="N64" s="94">
        <f>'9. FP SDB'!W10</f>
        <v>18.469330893576114</v>
      </c>
      <c r="O64" s="94">
        <f>'9. FP SDB'!X10</f>
        <v>21.336680801542116</v>
      </c>
      <c r="P64" s="94">
        <f>'9. FP SDB'!Y10</f>
        <v>22.413755900344398</v>
      </c>
      <c r="Q64" s="94">
        <f>'9. FP SDB'!Z10</f>
        <v>19.563546276244153</v>
      </c>
      <c r="R64" s="94">
        <f>'9. FP SDB'!AA10</f>
        <v>48.597933818786174</v>
      </c>
      <c r="S64" s="94">
        <f>'9. FP SDB'!AB10</f>
        <v>47.02125507711591</v>
      </c>
      <c r="T64" s="94">
        <f>'9. FP SDB'!AC10</f>
        <v>40.278011280060952</v>
      </c>
      <c r="U64" s="94">
        <f>'9. FP SDB'!AD10</f>
        <v>40.599259660941328</v>
      </c>
      <c r="V64" s="94">
        <f>'9. FP SDB'!AE10</f>
        <v>34.086941437414225</v>
      </c>
      <c r="W64" s="94">
        <f>'9. FP SDB'!AF10</f>
        <v>68.535743856725702</v>
      </c>
      <c r="X64" s="94">
        <f>'9. FP SDB'!AG10</f>
        <v>66.735555199296158</v>
      </c>
      <c r="Y64" s="94">
        <f>'9. FP SDB'!AH10</f>
        <v>62.342428463192078</v>
      </c>
      <c r="Z64" s="94">
        <f>'9. FP SDB'!AI10</f>
        <v>57.532816676398198</v>
      </c>
      <c r="AA64" s="94">
        <f>'9. FP SDB'!AJ10</f>
        <v>50.458574582580468</v>
      </c>
      <c r="AB64" s="95"/>
    </row>
    <row r="65" spans="1:28" x14ac:dyDescent="0.2">
      <c r="A65" s="109"/>
      <c r="B65" s="103"/>
      <c r="C65" s="104"/>
      <c r="D65" s="104"/>
      <c r="E65" s="104"/>
      <c r="F65" s="104"/>
      <c r="G65" s="104"/>
      <c r="H65" s="104"/>
      <c r="I65" s="110"/>
      <c r="J65" s="104"/>
      <c r="K65" s="104"/>
      <c r="L65" s="104"/>
      <c r="M65" s="104"/>
      <c r="N65" s="104"/>
      <c r="O65" s="64"/>
      <c r="P65" s="64"/>
      <c r="Q65" s="64"/>
      <c r="R65" s="64"/>
      <c r="S65" s="64"/>
      <c r="T65" s="64"/>
      <c r="U65" s="64"/>
      <c r="V65" s="64"/>
      <c r="W65" s="64"/>
      <c r="X65" s="64"/>
      <c r="Y65" s="64"/>
      <c r="Z65" s="64"/>
      <c r="AA65" s="64"/>
      <c r="AB65" s="64"/>
    </row>
    <row r="66" spans="1:28" x14ac:dyDescent="0.2">
      <c r="A66" s="101"/>
      <c r="B66" s="101"/>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row>
    <row r="67" spans="1:28" x14ac:dyDescent="0.2">
      <c r="A67" s="101"/>
      <c r="B67" s="101"/>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row>
    <row r="68" spans="1:28" x14ac:dyDescent="0.2">
      <c r="A68" s="101"/>
      <c r="B68" s="101"/>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row>
    <row r="69" spans="1:28" x14ac:dyDescent="0.2">
      <c r="A69" s="101"/>
      <c r="B69" s="101"/>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row>
    <row r="70" spans="1:28" x14ac:dyDescent="0.2">
      <c r="A70" s="101"/>
      <c r="B70" s="101"/>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row>
    <row r="71" spans="1:28" x14ac:dyDescent="0.2">
      <c r="A71" s="101"/>
      <c r="B71" s="101"/>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c r="AA71" s="102"/>
      <c r="AB71" s="102"/>
    </row>
    <row r="72" spans="1:28" x14ac:dyDescent="0.2">
      <c r="A72" s="63"/>
      <c r="B72" s="111"/>
      <c r="C72" s="112"/>
      <c r="D72" s="112"/>
      <c r="E72" s="112"/>
      <c r="F72" s="112"/>
      <c r="G72" s="112"/>
      <c r="H72" s="112"/>
      <c r="I72" s="112"/>
      <c r="J72" s="112"/>
      <c r="K72" s="112"/>
      <c r="L72" s="112"/>
      <c r="M72" s="112"/>
      <c r="N72" s="112"/>
      <c r="O72" s="64"/>
      <c r="P72" s="64"/>
      <c r="Q72" s="64"/>
      <c r="R72" s="64"/>
      <c r="S72" s="64"/>
      <c r="T72" s="64"/>
      <c r="U72" s="64"/>
      <c r="V72" s="64"/>
      <c r="W72" s="64"/>
      <c r="X72" s="64"/>
      <c r="Y72" s="64"/>
      <c r="Z72" s="64"/>
      <c r="AA72" s="64"/>
      <c r="AB72" s="64"/>
    </row>
    <row r="73" spans="1:28" x14ac:dyDescent="0.2">
      <c r="A73" s="63"/>
      <c r="B73" s="63"/>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row>
    <row r="74" spans="1:28" x14ac:dyDescent="0.2">
      <c r="A74" s="63"/>
      <c r="B74" s="63"/>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row>
    <row r="75" spans="1:28" x14ac:dyDescent="0.2">
      <c r="A75" s="63"/>
      <c r="B75" s="63"/>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row>
    <row r="76" spans="1:28" x14ac:dyDescent="0.2">
      <c r="A76" s="63"/>
      <c r="B76" s="63"/>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row>
    <row r="77" spans="1:28" x14ac:dyDescent="0.2">
      <c r="A77" s="63"/>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row>
    <row r="78" spans="1:28" x14ac:dyDescent="0.2">
      <c r="A78" s="63"/>
      <c r="B78" s="63"/>
      <c r="C78" s="64"/>
      <c r="D78" s="64"/>
      <c r="E78" s="64"/>
      <c r="F78" s="64"/>
      <c r="G78" s="64"/>
      <c r="H78" s="64"/>
      <c r="I78" s="64"/>
      <c r="J78" s="64"/>
      <c r="K78" s="64"/>
      <c r="L78" s="64"/>
      <c r="M78" s="64"/>
      <c r="N78" s="64"/>
      <c r="O78" s="64"/>
      <c r="P78" s="64"/>
      <c r="Q78" s="64"/>
      <c r="R78" s="64"/>
      <c r="S78" s="64"/>
      <c r="T78" s="64"/>
      <c r="U78" s="64"/>
      <c r="V78" s="64"/>
      <c r="W78" s="64"/>
      <c r="X78" s="64"/>
      <c r="Y78" s="64"/>
      <c r="Z78" s="64"/>
      <c r="AA78" s="64"/>
      <c r="AB78" s="64"/>
    </row>
    <row r="79" spans="1:28" x14ac:dyDescent="0.2">
      <c r="A79" s="63"/>
      <c r="B79" s="63"/>
      <c r="C79" s="64"/>
      <c r="D79" s="64"/>
      <c r="E79" s="64"/>
      <c r="F79" s="64"/>
      <c r="G79" s="64"/>
      <c r="H79" s="64"/>
      <c r="I79" s="64"/>
      <c r="J79" s="64"/>
      <c r="K79" s="64"/>
      <c r="L79" s="64"/>
      <c r="M79" s="64"/>
      <c r="N79" s="64"/>
      <c r="O79" s="64"/>
      <c r="P79" s="64"/>
      <c r="Q79" s="64"/>
      <c r="R79" s="64"/>
      <c r="S79" s="64"/>
      <c r="T79" s="64"/>
      <c r="U79" s="64"/>
      <c r="V79" s="64"/>
      <c r="W79" s="64"/>
      <c r="X79" s="64"/>
      <c r="Y79" s="64"/>
      <c r="Z79" s="64"/>
      <c r="AA79" s="64"/>
      <c r="AB79" s="64"/>
    </row>
    <row r="80" spans="1:28" x14ac:dyDescent="0.2">
      <c r="A80" s="63"/>
      <c r="B80" s="63"/>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row>
    <row r="81" spans="1:28" x14ac:dyDescent="0.2">
      <c r="A81" s="101"/>
      <c r="B81" s="101"/>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c r="AA81" s="102"/>
      <c r="AB81" s="102"/>
    </row>
    <row r="82" spans="1:28" x14ac:dyDescent="0.2">
      <c r="A82" s="101"/>
      <c r="B82" s="101"/>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c r="AA82" s="102"/>
      <c r="AB82" s="102"/>
    </row>
    <row r="83" spans="1:28" x14ac:dyDescent="0.2">
      <c r="A83" s="101"/>
      <c r="B83" s="101"/>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c r="AA83" s="102"/>
      <c r="AB83" s="102"/>
    </row>
    <row r="84" spans="1:28" x14ac:dyDescent="0.2">
      <c r="A84" s="101"/>
      <c r="B84" s="101"/>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c r="AA84" s="102"/>
      <c r="AB84" s="102"/>
    </row>
    <row r="85" spans="1:28" x14ac:dyDescent="0.2">
      <c r="A85" s="101"/>
      <c r="B85" s="101"/>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c r="AA85" s="102"/>
      <c r="AB85" s="102"/>
    </row>
    <row r="86" spans="1:28" x14ac:dyDescent="0.2">
      <c r="A86" s="101"/>
      <c r="B86" s="101"/>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c r="AA86" s="102"/>
      <c r="AB86" s="102"/>
    </row>
    <row r="87" spans="1:28" x14ac:dyDescent="0.2">
      <c r="A87" s="101"/>
      <c r="B87" s="101"/>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c r="AA87" s="102"/>
      <c r="AB87" s="102"/>
    </row>
    <row r="88" spans="1:28" x14ac:dyDescent="0.2">
      <c r="A88" s="101"/>
      <c r="B88" s="101"/>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row>
    <row r="89" spans="1:28" x14ac:dyDescent="0.2">
      <c r="A89" s="101"/>
      <c r="B89" s="101"/>
      <c r="C89" s="102"/>
      <c r="D89" s="102"/>
      <c r="E89" s="102"/>
      <c r="F89" s="102"/>
      <c r="G89" s="102"/>
      <c r="H89" s="102"/>
      <c r="I89" s="102"/>
      <c r="J89" s="102"/>
      <c r="K89" s="102"/>
      <c r="L89" s="102"/>
      <c r="M89" s="102"/>
      <c r="N89" s="102"/>
      <c r="O89" s="102"/>
      <c r="P89" s="102"/>
      <c r="Q89" s="102"/>
      <c r="R89" s="102"/>
      <c r="S89" s="102"/>
      <c r="T89" s="102"/>
      <c r="U89" s="102"/>
      <c r="V89" s="102"/>
      <c r="W89" s="102"/>
      <c r="X89" s="102"/>
      <c r="Y89" s="102"/>
      <c r="Z89" s="102"/>
      <c r="AA89" s="102"/>
      <c r="AB89" s="102"/>
    </row>
    <row r="90" spans="1:28" x14ac:dyDescent="0.2">
      <c r="A90" s="101"/>
      <c r="B90" s="101"/>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c r="AA90" s="102"/>
      <c r="AB90" s="102"/>
    </row>
    <row r="91" spans="1:28" x14ac:dyDescent="0.2">
      <c r="A91" s="101"/>
      <c r="B91" s="101"/>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c r="AA91" s="102"/>
      <c r="AB91" s="102"/>
    </row>
    <row r="92" spans="1:28" x14ac:dyDescent="0.2">
      <c r="A92" s="101"/>
      <c r="B92" s="101"/>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c r="AA92" s="102"/>
      <c r="AB92" s="102"/>
    </row>
    <row r="93" spans="1:28" x14ac:dyDescent="0.2">
      <c r="A93" s="101"/>
      <c r="B93" s="101"/>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c r="AA93" s="102"/>
      <c r="AB93" s="102"/>
    </row>
    <row r="94" spans="1:28" x14ac:dyDescent="0.2">
      <c r="A94" s="101"/>
      <c r="B94" s="101"/>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c r="AA94" s="102"/>
      <c r="AB94" s="102"/>
    </row>
    <row r="95" spans="1:28" x14ac:dyDescent="0.2">
      <c r="A95" s="101"/>
      <c r="B95" s="101"/>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c r="AA95" s="102"/>
      <c r="AB95" s="102"/>
    </row>
    <row r="96" spans="1:28" x14ac:dyDescent="0.2">
      <c r="A96" s="101"/>
      <c r="B96" s="101"/>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2"/>
      <c r="AA96" s="102"/>
      <c r="AB96" s="102"/>
    </row>
    <row r="97" spans="1:28" x14ac:dyDescent="0.2">
      <c r="A97" s="101"/>
      <c r="B97" s="101"/>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c r="AA97" s="102"/>
      <c r="AB97" s="102"/>
    </row>
    <row r="98" spans="1:28" x14ac:dyDescent="0.2">
      <c r="A98" s="101"/>
      <c r="B98" s="101"/>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c r="AA98" s="102"/>
      <c r="AB98" s="102"/>
    </row>
    <row r="99" spans="1:28" x14ac:dyDescent="0.2">
      <c r="A99" s="101"/>
      <c r="B99" s="101"/>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c r="AA99" s="102"/>
      <c r="AB99" s="102"/>
    </row>
    <row r="100" spans="1:28" x14ac:dyDescent="0.2">
      <c r="A100" s="109"/>
      <c r="B100" s="113" t="s">
        <v>4</v>
      </c>
      <c r="C100" s="114"/>
      <c r="D100" s="114"/>
      <c r="E100" s="114"/>
      <c r="F100" s="115"/>
      <c r="G100" s="116"/>
      <c r="H100" s="116"/>
      <c r="I100" s="1019" t="str">
        <f>'TITLE PAGE'!D9</f>
        <v>Severn Trent Water</v>
      </c>
      <c r="J100" s="1020"/>
      <c r="K100" s="1021"/>
      <c r="L100" s="116"/>
      <c r="M100" s="116"/>
      <c r="N100" s="117"/>
      <c r="O100" s="118"/>
      <c r="P100" s="64"/>
      <c r="Q100" s="64"/>
      <c r="R100" s="64"/>
      <c r="S100" s="64"/>
      <c r="T100" s="64"/>
      <c r="U100" s="64"/>
      <c r="V100" s="64"/>
      <c r="W100" s="64"/>
      <c r="X100" s="64"/>
      <c r="Y100" s="64"/>
      <c r="Z100" s="64"/>
      <c r="AA100" s="64"/>
      <c r="AB100" s="64"/>
    </row>
    <row r="101" spans="1:28" x14ac:dyDescent="0.2">
      <c r="A101" s="63"/>
      <c r="B101" s="119" t="s">
        <v>109</v>
      </c>
      <c r="C101" s="120"/>
      <c r="D101" s="120"/>
      <c r="E101" s="120"/>
      <c r="F101" s="121"/>
      <c r="G101" s="122"/>
      <c r="H101" s="122"/>
      <c r="I101" s="1022" t="str">
        <f>'TITLE PAGE'!D10</f>
        <v>Strategic Grid</v>
      </c>
      <c r="J101" s="1023"/>
      <c r="K101" s="1024"/>
      <c r="L101" s="122"/>
      <c r="M101" s="122"/>
      <c r="N101" s="123"/>
      <c r="O101" s="118"/>
      <c r="P101" s="64"/>
      <c r="Q101" s="64"/>
      <c r="R101" s="64"/>
      <c r="S101" s="64"/>
      <c r="T101" s="64"/>
      <c r="U101" s="64"/>
      <c r="V101" s="64"/>
      <c r="W101" s="64"/>
      <c r="X101" s="64"/>
      <c r="Y101" s="64"/>
      <c r="Z101" s="64"/>
      <c r="AA101" s="64"/>
      <c r="AB101" s="64"/>
    </row>
    <row r="102" spans="1:28" x14ac:dyDescent="0.2">
      <c r="A102" s="63"/>
      <c r="B102" s="119" t="s">
        <v>6</v>
      </c>
      <c r="C102" s="124"/>
      <c r="D102" s="124"/>
      <c r="E102" s="124"/>
      <c r="F102" s="121"/>
      <c r="G102" s="122"/>
      <c r="H102" s="122"/>
      <c r="I102" s="1025">
        <f>'TITLE PAGE'!D11</f>
        <v>13</v>
      </c>
      <c r="J102" s="1026"/>
      <c r="K102" s="1027"/>
      <c r="L102" s="122"/>
      <c r="M102" s="122"/>
      <c r="N102" s="123"/>
      <c r="O102" s="118"/>
      <c r="P102" s="64"/>
      <c r="Q102" s="64"/>
      <c r="R102" s="64"/>
      <c r="S102" s="64"/>
      <c r="T102" s="64"/>
      <c r="U102" s="64"/>
      <c r="V102" s="64"/>
      <c r="W102" s="64"/>
      <c r="X102" s="64"/>
      <c r="Y102" s="64"/>
      <c r="Z102" s="64"/>
      <c r="AA102" s="64"/>
      <c r="AB102" s="64"/>
    </row>
    <row r="103" spans="1:28" x14ac:dyDescent="0.2">
      <c r="A103" s="63"/>
      <c r="B103" s="119" t="s">
        <v>7</v>
      </c>
      <c r="C103" s="120"/>
      <c r="D103" s="120"/>
      <c r="E103" s="120"/>
      <c r="F103" s="121"/>
      <c r="G103" s="122"/>
      <c r="H103" s="122"/>
      <c r="I103" s="125" t="str">
        <f>'TITLE PAGE'!D12</f>
        <v>Dry Year Annual Average</v>
      </c>
      <c r="J103" s="126"/>
      <c r="K103" s="126"/>
      <c r="L103" s="127"/>
      <c r="M103" s="122"/>
      <c r="N103" s="123"/>
      <c r="O103" s="118"/>
      <c r="P103" s="64"/>
      <c r="Q103" s="64"/>
      <c r="R103" s="64"/>
      <c r="S103" s="64"/>
      <c r="T103" s="64"/>
      <c r="U103" s="64"/>
      <c r="V103" s="64"/>
      <c r="W103" s="64"/>
      <c r="X103" s="64"/>
      <c r="Y103" s="64"/>
      <c r="Z103" s="64"/>
      <c r="AA103" s="64"/>
      <c r="AB103" s="64"/>
    </row>
    <row r="104" spans="1:28" x14ac:dyDescent="0.2">
      <c r="A104" s="63"/>
      <c r="B104" s="119" t="s">
        <v>8</v>
      </c>
      <c r="C104" s="120"/>
      <c r="D104" s="120"/>
      <c r="E104" s="120"/>
      <c r="F104" s="121"/>
      <c r="G104" s="122"/>
      <c r="H104" s="122"/>
      <c r="I104" s="1022" t="str">
        <f>'TITLE PAGE'!D13</f>
        <v>No more than 3 in 100 Temporary Use Bans</v>
      </c>
      <c r="J104" s="1023"/>
      <c r="K104" s="1024"/>
      <c r="L104" s="122"/>
      <c r="M104" s="122"/>
      <c r="N104" s="123"/>
      <c r="O104" s="118"/>
      <c r="P104" s="64"/>
      <c r="Q104" s="64"/>
      <c r="R104" s="64"/>
      <c r="S104" s="64"/>
      <c r="T104" s="64"/>
      <c r="U104" s="64"/>
      <c r="V104" s="64"/>
      <c r="W104" s="64"/>
      <c r="X104" s="64"/>
      <c r="Y104" s="64"/>
      <c r="Z104" s="64"/>
      <c r="AA104" s="64"/>
      <c r="AB104" s="64"/>
    </row>
    <row r="105" spans="1:28" x14ac:dyDescent="0.2">
      <c r="A105" s="63"/>
      <c r="B105" s="128"/>
      <c r="C105" s="129"/>
      <c r="D105" s="129"/>
      <c r="E105" s="129"/>
      <c r="F105" s="130"/>
      <c r="G105" s="131"/>
      <c r="H105" s="131"/>
      <c r="I105" s="130"/>
      <c r="J105" s="132"/>
      <c r="K105" s="130"/>
      <c r="L105" s="133"/>
      <c r="M105" s="131"/>
      <c r="N105" s="134"/>
      <c r="O105" s="118"/>
      <c r="P105" s="64"/>
      <c r="Q105" s="64"/>
      <c r="R105" s="64"/>
      <c r="S105" s="64"/>
      <c r="T105" s="64"/>
      <c r="U105" s="64"/>
      <c r="V105" s="64"/>
      <c r="W105" s="64"/>
      <c r="X105" s="64"/>
      <c r="Y105" s="64"/>
      <c r="Z105" s="64"/>
      <c r="AA105" s="64"/>
      <c r="AB105" s="64"/>
    </row>
    <row r="106" spans="1:28" x14ac:dyDescent="0.2">
      <c r="A106" s="101"/>
      <c r="B106" s="101"/>
      <c r="C106" s="102"/>
      <c r="D106" s="102"/>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c r="AA106" s="102"/>
      <c r="AB106" s="102"/>
    </row>
    <row r="107" spans="1:28" x14ac:dyDescent="0.2">
      <c r="A107" s="101"/>
      <c r="B107" s="101"/>
      <c r="C107" s="102"/>
      <c r="D107" s="102"/>
      <c r="E107" s="102"/>
      <c r="F107" s="102"/>
      <c r="G107" s="102"/>
      <c r="H107" s="102"/>
      <c r="I107" s="102"/>
      <c r="J107" s="102"/>
      <c r="K107" s="102"/>
      <c r="L107" s="102"/>
      <c r="M107" s="102"/>
      <c r="N107" s="102"/>
      <c r="O107" s="102"/>
      <c r="P107" s="102"/>
      <c r="Q107" s="102"/>
      <c r="R107" s="102"/>
      <c r="S107" s="102"/>
      <c r="T107" s="102"/>
      <c r="U107" s="102"/>
      <c r="V107" s="102"/>
      <c r="W107" s="102"/>
      <c r="X107" s="102"/>
      <c r="Y107" s="102"/>
      <c r="Z107" s="102"/>
      <c r="AA107" s="102"/>
      <c r="AB107" s="102"/>
    </row>
  </sheetData>
  <sheetProtection algorithmName="SHA-512" hashValue="JlFnLLykJSs2vZzk/WSKyOi03n7hYI9Avk+WOh+8unOhifAhubIC7THkzy1HnTKUjYqKaTQqNkbRS8C8t8X+bw==" saltValue="AzU3qgSK0yT46+gml49QNQ==" spinCount="100000" sheet="1" objects="1" scenarios="1" selectLockedCells="1" selectUnlockedCells="1"/>
  <mergeCells count="4">
    <mergeCell ref="I100:K100"/>
    <mergeCell ref="I101:K101"/>
    <mergeCell ref="I102:K102"/>
    <mergeCell ref="I104:K104"/>
  </mergeCells>
  <conditionalFormatting sqref="C29:AA29 C64:AA64">
    <cfRule type="cellIs" dxfId="45" priority="1" stopIfTrue="1" operator="lessThan">
      <formula>0</formula>
    </cfRule>
  </conditionalFormatting>
  <pageMargins left="0.7" right="0.7" top="0.75" bottom="0.75" header="0.3" footer="0.3"/>
  <pageSetup paperSize="9"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Z138"/>
  <sheetViews>
    <sheetView topLeftCell="A85" zoomScale="80" zoomScaleNormal="80" workbookViewId="0">
      <selection activeCell="J99" sqref="J99:J102"/>
    </sheetView>
  </sheetViews>
  <sheetFormatPr defaultColWidth="8.88671875" defaultRowHeight="15" x14ac:dyDescent="0.2"/>
  <cols>
    <col min="1" max="1" width="1.44140625" customWidth="1"/>
    <col min="2" max="2" width="3.77734375" customWidth="1"/>
    <col min="3" max="3" width="17.109375" customWidth="1"/>
    <col min="4" max="4" width="16.21875" customWidth="1"/>
    <col min="5" max="5" width="23.21875" customWidth="1"/>
    <col min="6" max="6" width="29.88671875" bestFit="1" customWidth="1"/>
    <col min="7" max="7" width="16.109375" customWidth="1"/>
    <col min="8" max="8" width="16.5546875" customWidth="1"/>
    <col min="9" max="9" width="16.44140625" customWidth="1"/>
    <col min="10" max="10" width="36.6640625" customWidth="1"/>
    <col min="13" max="13" width="9.88671875" bestFit="1" customWidth="1"/>
    <col min="17" max="17" width="9.88671875" bestFit="1" customWidth="1"/>
    <col min="244" max="244" width="1.44140625" customWidth="1"/>
    <col min="245" max="245" width="3.77734375" customWidth="1"/>
    <col min="246" max="246" width="17.109375" customWidth="1"/>
    <col min="247" max="247" width="16.21875" customWidth="1"/>
    <col min="248" max="248" width="23.21875" customWidth="1"/>
    <col min="249" max="249" width="29.88671875" bestFit="1" customWidth="1"/>
    <col min="250" max="250" width="16.109375" customWidth="1"/>
    <col min="251" max="251" width="16.5546875" customWidth="1"/>
    <col min="252" max="252" width="16.44140625" customWidth="1"/>
    <col min="253" max="253" width="36.6640625" customWidth="1"/>
    <col min="255" max="255" width="2" customWidth="1"/>
    <col min="500" max="500" width="1.44140625" customWidth="1"/>
    <col min="501" max="501" width="3.77734375" customWidth="1"/>
    <col min="502" max="502" width="17.109375" customWidth="1"/>
    <col min="503" max="503" width="16.21875" customWidth="1"/>
    <col min="504" max="504" width="23.21875" customWidth="1"/>
    <col min="505" max="505" width="29.88671875" bestFit="1" customWidth="1"/>
    <col min="506" max="506" width="16.109375" customWidth="1"/>
    <col min="507" max="507" width="16.5546875" customWidth="1"/>
    <col min="508" max="508" width="16.44140625" customWidth="1"/>
    <col min="509" max="509" width="36.6640625" customWidth="1"/>
    <col min="511" max="511" width="2" customWidth="1"/>
    <col min="756" max="756" width="1.44140625" customWidth="1"/>
    <col min="757" max="757" width="3.77734375" customWidth="1"/>
    <col min="758" max="758" width="17.109375" customWidth="1"/>
    <col min="759" max="759" width="16.21875" customWidth="1"/>
    <col min="760" max="760" width="23.21875" customWidth="1"/>
    <col min="761" max="761" width="29.88671875" bestFit="1" customWidth="1"/>
    <col min="762" max="762" width="16.109375" customWidth="1"/>
    <col min="763" max="763" width="16.5546875" customWidth="1"/>
    <col min="764" max="764" width="16.44140625" customWidth="1"/>
    <col min="765" max="765" width="36.6640625" customWidth="1"/>
    <col min="767" max="767" width="2" customWidth="1"/>
    <col min="1012" max="1012" width="1.44140625" customWidth="1"/>
    <col min="1013" max="1013" width="3.77734375" customWidth="1"/>
    <col min="1014" max="1014" width="17.109375" customWidth="1"/>
    <col min="1015" max="1015" width="16.21875" customWidth="1"/>
    <col min="1016" max="1016" width="23.21875" customWidth="1"/>
    <col min="1017" max="1017" width="29.88671875" bestFit="1" customWidth="1"/>
    <col min="1018" max="1018" width="16.109375" customWidth="1"/>
    <col min="1019" max="1019" width="16.5546875" customWidth="1"/>
    <col min="1020" max="1020" width="16.44140625" customWidth="1"/>
    <col min="1021" max="1021" width="36.6640625" customWidth="1"/>
    <col min="1023" max="1023" width="2" customWidth="1"/>
    <col min="1268" max="1268" width="1.44140625" customWidth="1"/>
    <col min="1269" max="1269" width="3.77734375" customWidth="1"/>
    <col min="1270" max="1270" width="17.109375" customWidth="1"/>
    <col min="1271" max="1271" width="16.21875" customWidth="1"/>
    <col min="1272" max="1272" width="23.21875" customWidth="1"/>
    <col min="1273" max="1273" width="29.88671875" bestFit="1" customWidth="1"/>
    <col min="1274" max="1274" width="16.109375" customWidth="1"/>
    <col min="1275" max="1275" width="16.5546875" customWidth="1"/>
    <col min="1276" max="1276" width="16.44140625" customWidth="1"/>
    <col min="1277" max="1277" width="36.6640625" customWidth="1"/>
    <col min="1279" max="1279" width="2" customWidth="1"/>
    <col min="1524" max="1524" width="1.44140625" customWidth="1"/>
    <col min="1525" max="1525" width="3.77734375" customWidth="1"/>
    <col min="1526" max="1526" width="17.109375" customWidth="1"/>
    <col min="1527" max="1527" width="16.21875" customWidth="1"/>
    <col min="1528" max="1528" width="23.21875" customWidth="1"/>
    <col min="1529" max="1529" width="29.88671875" bestFit="1" customWidth="1"/>
    <col min="1530" max="1530" width="16.109375" customWidth="1"/>
    <col min="1531" max="1531" width="16.5546875" customWidth="1"/>
    <col min="1532" max="1532" width="16.44140625" customWidth="1"/>
    <col min="1533" max="1533" width="36.6640625" customWidth="1"/>
    <col min="1535" max="1535" width="2" customWidth="1"/>
    <col min="1780" max="1780" width="1.44140625" customWidth="1"/>
    <col min="1781" max="1781" width="3.77734375" customWidth="1"/>
    <col min="1782" max="1782" width="17.109375" customWidth="1"/>
    <col min="1783" max="1783" width="16.21875" customWidth="1"/>
    <col min="1784" max="1784" width="23.21875" customWidth="1"/>
    <col min="1785" max="1785" width="29.88671875" bestFit="1" customWidth="1"/>
    <col min="1786" max="1786" width="16.109375" customWidth="1"/>
    <col min="1787" max="1787" width="16.5546875" customWidth="1"/>
    <col min="1788" max="1788" width="16.44140625" customWidth="1"/>
    <col min="1789" max="1789" width="36.6640625" customWidth="1"/>
    <col min="1791" max="1791" width="2" customWidth="1"/>
    <col min="2036" max="2036" width="1.44140625" customWidth="1"/>
    <col min="2037" max="2037" width="3.77734375" customWidth="1"/>
    <col min="2038" max="2038" width="17.109375" customWidth="1"/>
    <col min="2039" max="2039" width="16.21875" customWidth="1"/>
    <col min="2040" max="2040" width="23.21875" customWidth="1"/>
    <col min="2041" max="2041" width="29.88671875" bestFit="1" customWidth="1"/>
    <col min="2042" max="2042" width="16.109375" customWidth="1"/>
    <col min="2043" max="2043" width="16.5546875" customWidth="1"/>
    <col min="2044" max="2044" width="16.44140625" customWidth="1"/>
    <col min="2045" max="2045" width="36.6640625" customWidth="1"/>
    <col min="2047" max="2047" width="2" customWidth="1"/>
    <col min="2292" max="2292" width="1.44140625" customWidth="1"/>
    <col min="2293" max="2293" width="3.77734375" customWidth="1"/>
    <col min="2294" max="2294" width="17.109375" customWidth="1"/>
    <col min="2295" max="2295" width="16.21875" customWidth="1"/>
    <col min="2296" max="2296" width="23.21875" customWidth="1"/>
    <col min="2297" max="2297" width="29.88671875" bestFit="1" customWidth="1"/>
    <col min="2298" max="2298" width="16.109375" customWidth="1"/>
    <col min="2299" max="2299" width="16.5546875" customWidth="1"/>
    <col min="2300" max="2300" width="16.44140625" customWidth="1"/>
    <col min="2301" max="2301" width="36.6640625" customWidth="1"/>
    <col min="2303" max="2303" width="2" customWidth="1"/>
    <col min="2548" max="2548" width="1.44140625" customWidth="1"/>
    <col min="2549" max="2549" width="3.77734375" customWidth="1"/>
    <col min="2550" max="2550" width="17.109375" customWidth="1"/>
    <col min="2551" max="2551" width="16.21875" customWidth="1"/>
    <col min="2552" max="2552" width="23.21875" customWidth="1"/>
    <col min="2553" max="2553" width="29.88671875" bestFit="1" customWidth="1"/>
    <col min="2554" max="2554" width="16.109375" customWidth="1"/>
    <col min="2555" max="2555" width="16.5546875" customWidth="1"/>
    <col min="2556" max="2556" width="16.44140625" customWidth="1"/>
    <col min="2557" max="2557" width="36.6640625" customWidth="1"/>
    <col min="2559" max="2559" width="2" customWidth="1"/>
    <col min="2804" max="2804" width="1.44140625" customWidth="1"/>
    <col min="2805" max="2805" width="3.77734375" customWidth="1"/>
    <col min="2806" max="2806" width="17.109375" customWidth="1"/>
    <col min="2807" max="2807" width="16.21875" customWidth="1"/>
    <col min="2808" max="2808" width="23.21875" customWidth="1"/>
    <col min="2809" max="2809" width="29.88671875" bestFit="1" customWidth="1"/>
    <col min="2810" max="2810" width="16.109375" customWidth="1"/>
    <col min="2811" max="2811" width="16.5546875" customWidth="1"/>
    <col min="2812" max="2812" width="16.44140625" customWidth="1"/>
    <col min="2813" max="2813" width="36.6640625" customWidth="1"/>
    <col min="2815" max="2815" width="2" customWidth="1"/>
    <col min="3060" max="3060" width="1.44140625" customWidth="1"/>
    <col min="3061" max="3061" width="3.77734375" customWidth="1"/>
    <col min="3062" max="3062" width="17.109375" customWidth="1"/>
    <col min="3063" max="3063" width="16.21875" customWidth="1"/>
    <col min="3064" max="3064" width="23.21875" customWidth="1"/>
    <col min="3065" max="3065" width="29.88671875" bestFit="1" customWidth="1"/>
    <col min="3066" max="3066" width="16.109375" customWidth="1"/>
    <col min="3067" max="3067" width="16.5546875" customWidth="1"/>
    <col min="3068" max="3068" width="16.44140625" customWidth="1"/>
    <col min="3069" max="3069" width="36.6640625" customWidth="1"/>
    <col min="3071" max="3071" width="2" customWidth="1"/>
    <col min="3316" max="3316" width="1.44140625" customWidth="1"/>
    <col min="3317" max="3317" width="3.77734375" customWidth="1"/>
    <col min="3318" max="3318" width="17.109375" customWidth="1"/>
    <col min="3319" max="3319" width="16.21875" customWidth="1"/>
    <col min="3320" max="3320" width="23.21875" customWidth="1"/>
    <col min="3321" max="3321" width="29.88671875" bestFit="1" customWidth="1"/>
    <col min="3322" max="3322" width="16.109375" customWidth="1"/>
    <col min="3323" max="3323" width="16.5546875" customWidth="1"/>
    <col min="3324" max="3324" width="16.44140625" customWidth="1"/>
    <col min="3325" max="3325" width="36.6640625" customWidth="1"/>
    <col min="3327" max="3327" width="2" customWidth="1"/>
    <col min="3572" max="3572" width="1.44140625" customWidth="1"/>
    <col min="3573" max="3573" width="3.77734375" customWidth="1"/>
    <col min="3574" max="3574" width="17.109375" customWidth="1"/>
    <col min="3575" max="3575" width="16.21875" customWidth="1"/>
    <col min="3576" max="3576" width="23.21875" customWidth="1"/>
    <col min="3577" max="3577" width="29.88671875" bestFit="1" customWidth="1"/>
    <col min="3578" max="3578" width="16.109375" customWidth="1"/>
    <col min="3579" max="3579" width="16.5546875" customWidth="1"/>
    <col min="3580" max="3580" width="16.44140625" customWidth="1"/>
    <col min="3581" max="3581" width="36.6640625" customWidth="1"/>
    <col min="3583" max="3583" width="2" customWidth="1"/>
    <col min="3828" max="3828" width="1.44140625" customWidth="1"/>
    <col min="3829" max="3829" width="3.77734375" customWidth="1"/>
    <col min="3830" max="3830" width="17.109375" customWidth="1"/>
    <col min="3831" max="3831" width="16.21875" customWidth="1"/>
    <col min="3832" max="3832" width="23.21875" customWidth="1"/>
    <col min="3833" max="3833" width="29.88671875" bestFit="1" customWidth="1"/>
    <col min="3834" max="3834" width="16.109375" customWidth="1"/>
    <col min="3835" max="3835" width="16.5546875" customWidth="1"/>
    <col min="3836" max="3836" width="16.44140625" customWidth="1"/>
    <col min="3837" max="3837" width="36.6640625" customWidth="1"/>
    <col min="3839" max="3839" width="2" customWidth="1"/>
    <col min="4084" max="4084" width="1.44140625" customWidth="1"/>
    <col min="4085" max="4085" width="3.77734375" customWidth="1"/>
    <col min="4086" max="4086" width="17.109375" customWidth="1"/>
    <col min="4087" max="4087" width="16.21875" customWidth="1"/>
    <col min="4088" max="4088" width="23.21875" customWidth="1"/>
    <col min="4089" max="4089" width="29.88671875" bestFit="1" customWidth="1"/>
    <col min="4090" max="4090" width="16.109375" customWidth="1"/>
    <col min="4091" max="4091" width="16.5546875" customWidth="1"/>
    <col min="4092" max="4092" width="16.44140625" customWidth="1"/>
    <col min="4093" max="4093" width="36.6640625" customWidth="1"/>
    <col min="4095" max="4095" width="2" customWidth="1"/>
    <col min="4340" max="4340" width="1.44140625" customWidth="1"/>
    <col min="4341" max="4341" width="3.77734375" customWidth="1"/>
    <col min="4342" max="4342" width="17.109375" customWidth="1"/>
    <col min="4343" max="4343" width="16.21875" customWidth="1"/>
    <col min="4344" max="4344" width="23.21875" customWidth="1"/>
    <col min="4345" max="4345" width="29.88671875" bestFit="1" customWidth="1"/>
    <col min="4346" max="4346" width="16.109375" customWidth="1"/>
    <col min="4347" max="4347" width="16.5546875" customWidth="1"/>
    <col min="4348" max="4348" width="16.44140625" customWidth="1"/>
    <col min="4349" max="4349" width="36.6640625" customWidth="1"/>
    <col min="4351" max="4351" width="2" customWidth="1"/>
    <col min="4596" max="4596" width="1.44140625" customWidth="1"/>
    <col min="4597" max="4597" width="3.77734375" customWidth="1"/>
    <col min="4598" max="4598" width="17.109375" customWidth="1"/>
    <col min="4599" max="4599" width="16.21875" customWidth="1"/>
    <col min="4600" max="4600" width="23.21875" customWidth="1"/>
    <col min="4601" max="4601" width="29.88671875" bestFit="1" customWidth="1"/>
    <col min="4602" max="4602" width="16.109375" customWidth="1"/>
    <col min="4603" max="4603" width="16.5546875" customWidth="1"/>
    <col min="4604" max="4604" width="16.44140625" customWidth="1"/>
    <col min="4605" max="4605" width="36.6640625" customWidth="1"/>
    <col min="4607" max="4607" width="2" customWidth="1"/>
    <col min="4852" max="4852" width="1.44140625" customWidth="1"/>
    <col min="4853" max="4853" width="3.77734375" customWidth="1"/>
    <col min="4854" max="4854" width="17.109375" customWidth="1"/>
    <col min="4855" max="4855" width="16.21875" customWidth="1"/>
    <col min="4856" max="4856" width="23.21875" customWidth="1"/>
    <col min="4857" max="4857" width="29.88671875" bestFit="1" customWidth="1"/>
    <col min="4858" max="4858" width="16.109375" customWidth="1"/>
    <col min="4859" max="4859" width="16.5546875" customWidth="1"/>
    <col min="4860" max="4860" width="16.44140625" customWidth="1"/>
    <col min="4861" max="4861" width="36.6640625" customWidth="1"/>
    <col min="4863" max="4863" width="2" customWidth="1"/>
    <col min="5108" max="5108" width="1.44140625" customWidth="1"/>
    <col min="5109" max="5109" width="3.77734375" customWidth="1"/>
    <col min="5110" max="5110" width="17.109375" customWidth="1"/>
    <col min="5111" max="5111" width="16.21875" customWidth="1"/>
    <col min="5112" max="5112" width="23.21875" customWidth="1"/>
    <col min="5113" max="5113" width="29.88671875" bestFit="1" customWidth="1"/>
    <col min="5114" max="5114" width="16.109375" customWidth="1"/>
    <col min="5115" max="5115" width="16.5546875" customWidth="1"/>
    <col min="5116" max="5116" width="16.44140625" customWidth="1"/>
    <col min="5117" max="5117" width="36.6640625" customWidth="1"/>
    <col min="5119" max="5119" width="2" customWidth="1"/>
    <col min="5364" max="5364" width="1.44140625" customWidth="1"/>
    <col min="5365" max="5365" width="3.77734375" customWidth="1"/>
    <col min="5366" max="5366" width="17.109375" customWidth="1"/>
    <col min="5367" max="5367" width="16.21875" customWidth="1"/>
    <col min="5368" max="5368" width="23.21875" customWidth="1"/>
    <col min="5369" max="5369" width="29.88671875" bestFit="1" customWidth="1"/>
    <col min="5370" max="5370" width="16.109375" customWidth="1"/>
    <col min="5371" max="5371" width="16.5546875" customWidth="1"/>
    <col min="5372" max="5372" width="16.44140625" customWidth="1"/>
    <col min="5373" max="5373" width="36.6640625" customWidth="1"/>
    <col min="5375" max="5375" width="2" customWidth="1"/>
    <col min="5620" max="5620" width="1.44140625" customWidth="1"/>
    <col min="5621" max="5621" width="3.77734375" customWidth="1"/>
    <col min="5622" max="5622" width="17.109375" customWidth="1"/>
    <col min="5623" max="5623" width="16.21875" customWidth="1"/>
    <col min="5624" max="5624" width="23.21875" customWidth="1"/>
    <col min="5625" max="5625" width="29.88671875" bestFit="1" customWidth="1"/>
    <col min="5626" max="5626" width="16.109375" customWidth="1"/>
    <col min="5627" max="5627" width="16.5546875" customWidth="1"/>
    <col min="5628" max="5628" width="16.44140625" customWidth="1"/>
    <col min="5629" max="5629" width="36.6640625" customWidth="1"/>
    <col min="5631" max="5631" width="2" customWidth="1"/>
    <col min="5876" max="5876" width="1.44140625" customWidth="1"/>
    <col min="5877" max="5877" width="3.77734375" customWidth="1"/>
    <col min="5878" max="5878" width="17.109375" customWidth="1"/>
    <col min="5879" max="5879" width="16.21875" customWidth="1"/>
    <col min="5880" max="5880" width="23.21875" customWidth="1"/>
    <col min="5881" max="5881" width="29.88671875" bestFit="1" customWidth="1"/>
    <col min="5882" max="5882" width="16.109375" customWidth="1"/>
    <col min="5883" max="5883" width="16.5546875" customWidth="1"/>
    <col min="5884" max="5884" width="16.44140625" customWidth="1"/>
    <col min="5885" max="5885" width="36.6640625" customWidth="1"/>
    <col min="5887" max="5887" width="2" customWidth="1"/>
    <col min="6132" max="6132" width="1.44140625" customWidth="1"/>
    <col min="6133" max="6133" width="3.77734375" customWidth="1"/>
    <col min="6134" max="6134" width="17.109375" customWidth="1"/>
    <col min="6135" max="6135" width="16.21875" customWidth="1"/>
    <col min="6136" max="6136" width="23.21875" customWidth="1"/>
    <col min="6137" max="6137" width="29.88671875" bestFit="1" customWidth="1"/>
    <col min="6138" max="6138" width="16.109375" customWidth="1"/>
    <col min="6139" max="6139" width="16.5546875" customWidth="1"/>
    <col min="6140" max="6140" width="16.44140625" customWidth="1"/>
    <col min="6141" max="6141" width="36.6640625" customWidth="1"/>
    <col min="6143" max="6143" width="2" customWidth="1"/>
    <col min="6388" max="6388" width="1.44140625" customWidth="1"/>
    <col min="6389" max="6389" width="3.77734375" customWidth="1"/>
    <col min="6390" max="6390" width="17.109375" customWidth="1"/>
    <col min="6391" max="6391" width="16.21875" customWidth="1"/>
    <col min="6392" max="6392" width="23.21875" customWidth="1"/>
    <col min="6393" max="6393" width="29.88671875" bestFit="1" customWidth="1"/>
    <col min="6394" max="6394" width="16.109375" customWidth="1"/>
    <col min="6395" max="6395" width="16.5546875" customWidth="1"/>
    <col min="6396" max="6396" width="16.44140625" customWidth="1"/>
    <col min="6397" max="6397" width="36.6640625" customWidth="1"/>
    <col min="6399" max="6399" width="2" customWidth="1"/>
    <col min="6644" max="6644" width="1.44140625" customWidth="1"/>
    <col min="6645" max="6645" width="3.77734375" customWidth="1"/>
    <col min="6646" max="6646" width="17.109375" customWidth="1"/>
    <col min="6647" max="6647" width="16.21875" customWidth="1"/>
    <col min="6648" max="6648" width="23.21875" customWidth="1"/>
    <col min="6649" max="6649" width="29.88671875" bestFit="1" customWidth="1"/>
    <col min="6650" max="6650" width="16.109375" customWidth="1"/>
    <col min="6651" max="6651" width="16.5546875" customWidth="1"/>
    <col min="6652" max="6652" width="16.44140625" customWidth="1"/>
    <col min="6653" max="6653" width="36.6640625" customWidth="1"/>
    <col min="6655" max="6655" width="2" customWidth="1"/>
    <col min="6900" max="6900" width="1.44140625" customWidth="1"/>
    <col min="6901" max="6901" width="3.77734375" customWidth="1"/>
    <col min="6902" max="6902" width="17.109375" customWidth="1"/>
    <col min="6903" max="6903" width="16.21875" customWidth="1"/>
    <col min="6904" max="6904" width="23.21875" customWidth="1"/>
    <col min="6905" max="6905" width="29.88671875" bestFit="1" customWidth="1"/>
    <col min="6906" max="6906" width="16.109375" customWidth="1"/>
    <col min="6907" max="6907" width="16.5546875" customWidth="1"/>
    <col min="6908" max="6908" width="16.44140625" customWidth="1"/>
    <col min="6909" max="6909" width="36.6640625" customWidth="1"/>
    <col min="6911" max="6911" width="2" customWidth="1"/>
    <col min="7156" max="7156" width="1.44140625" customWidth="1"/>
    <col min="7157" max="7157" width="3.77734375" customWidth="1"/>
    <col min="7158" max="7158" width="17.109375" customWidth="1"/>
    <col min="7159" max="7159" width="16.21875" customWidth="1"/>
    <col min="7160" max="7160" width="23.21875" customWidth="1"/>
    <col min="7161" max="7161" width="29.88671875" bestFit="1" customWidth="1"/>
    <col min="7162" max="7162" width="16.109375" customWidth="1"/>
    <col min="7163" max="7163" width="16.5546875" customWidth="1"/>
    <col min="7164" max="7164" width="16.44140625" customWidth="1"/>
    <col min="7165" max="7165" width="36.6640625" customWidth="1"/>
    <col min="7167" max="7167" width="2" customWidth="1"/>
    <col min="7412" max="7412" width="1.44140625" customWidth="1"/>
    <col min="7413" max="7413" width="3.77734375" customWidth="1"/>
    <col min="7414" max="7414" width="17.109375" customWidth="1"/>
    <col min="7415" max="7415" width="16.21875" customWidth="1"/>
    <col min="7416" max="7416" width="23.21875" customWidth="1"/>
    <col min="7417" max="7417" width="29.88671875" bestFit="1" customWidth="1"/>
    <col min="7418" max="7418" width="16.109375" customWidth="1"/>
    <col min="7419" max="7419" width="16.5546875" customWidth="1"/>
    <col min="7420" max="7420" width="16.44140625" customWidth="1"/>
    <col min="7421" max="7421" width="36.6640625" customWidth="1"/>
    <col min="7423" max="7423" width="2" customWidth="1"/>
    <col min="7668" max="7668" width="1.44140625" customWidth="1"/>
    <col min="7669" max="7669" width="3.77734375" customWidth="1"/>
    <col min="7670" max="7670" width="17.109375" customWidth="1"/>
    <col min="7671" max="7671" width="16.21875" customWidth="1"/>
    <col min="7672" max="7672" width="23.21875" customWidth="1"/>
    <col min="7673" max="7673" width="29.88671875" bestFit="1" customWidth="1"/>
    <col min="7674" max="7674" width="16.109375" customWidth="1"/>
    <col min="7675" max="7675" width="16.5546875" customWidth="1"/>
    <col min="7676" max="7676" width="16.44140625" customWidth="1"/>
    <col min="7677" max="7677" width="36.6640625" customWidth="1"/>
    <col min="7679" max="7679" width="2" customWidth="1"/>
    <col min="7924" max="7924" width="1.44140625" customWidth="1"/>
    <col min="7925" max="7925" width="3.77734375" customWidth="1"/>
    <col min="7926" max="7926" width="17.109375" customWidth="1"/>
    <col min="7927" max="7927" width="16.21875" customWidth="1"/>
    <col min="7928" max="7928" width="23.21875" customWidth="1"/>
    <col min="7929" max="7929" width="29.88671875" bestFit="1" customWidth="1"/>
    <col min="7930" max="7930" width="16.109375" customWidth="1"/>
    <col min="7931" max="7931" width="16.5546875" customWidth="1"/>
    <col min="7932" max="7932" width="16.44140625" customWidth="1"/>
    <col min="7933" max="7933" width="36.6640625" customWidth="1"/>
    <col min="7935" max="7935" width="2" customWidth="1"/>
    <col min="8180" max="8180" width="1.44140625" customWidth="1"/>
    <col min="8181" max="8181" width="3.77734375" customWidth="1"/>
    <col min="8182" max="8182" width="17.109375" customWidth="1"/>
    <col min="8183" max="8183" width="16.21875" customWidth="1"/>
    <col min="8184" max="8184" width="23.21875" customWidth="1"/>
    <col min="8185" max="8185" width="29.88671875" bestFit="1" customWidth="1"/>
    <col min="8186" max="8186" width="16.109375" customWidth="1"/>
    <col min="8187" max="8187" width="16.5546875" customWidth="1"/>
    <col min="8188" max="8188" width="16.44140625" customWidth="1"/>
    <col min="8189" max="8189" width="36.6640625" customWidth="1"/>
    <col min="8191" max="8191" width="2" customWidth="1"/>
    <col min="8436" max="8436" width="1.44140625" customWidth="1"/>
    <col min="8437" max="8437" width="3.77734375" customWidth="1"/>
    <col min="8438" max="8438" width="17.109375" customWidth="1"/>
    <col min="8439" max="8439" width="16.21875" customWidth="1"/>
    <col min="8440" max="8440" width="23.21875" customWidth="1"/>
    <col min="8441" max="8441" width="29.88671875" bestFit="1" customWidth="1"/>
    <col min="8442" max="8442" width="16.109375" customWidth="1"/>
    <col min="8443" max="8443" width="16.5546875" customWidth="1"/>
    <col min="8444" max="8444" width="16.44140625" customWidth="1"/>
    <col min="8445" max="8445" width="36.6640625" customWidth="1"/>
    <col min="8447" max="8447" width="2" customWidth="1"/>
    <col min="8692" max="8692" width="1.44140625" customWidth="1"/>
    <col min="8693" max="8693" width="3.77734375" customWidth="1"/>
    <col min="8694" max="8694" width="17.109375" customWidth="1"/>
    <col min="8695" max="8695" width="16.21875" customWidth="1"/>
    <col min="8696" max="8696" width="23.21875" customWidth="1"/>
    <col min="8697" max="8697" width="29.88671875" bestFit="1" customWidth="1"/>
    <col min="8698" max="8698" width="16.109375" customWidth="1"/>
    <col min="8699" max="8699" width="16.5546875" customWidth="1"/>
    <col min="8700" max="8700" width="16.44140625" customWidth="1"/>
    <col min="8701" max="8701" width="36.6640625" customWidth="1"/>
    <col min="8703" max="8703" width="2" customWidth="1"/>
    <col min="8948" max="8948" width="1.44140625" customWidth="1"/>
    <col min="8949" max="8949" width="3.77734375" customWidth="1"/>
    <col min="8950" max="8950" width="17.109375" customWidth="1"/>
    <col min="8951" max="8951" width="16.21875" customWidth="1"/>
    <col min="8952" max="8952" width="23.21875" customWidth="1"/>
    <col min="8953" max="8953" width="29.88671875" bestFit="1" customWidth="1"/>
    <col min="8954" max="8954" width="16.109375" customWidth="1"/>
    <col min="8955" max="8955" width="16.5546875" customWidth="1"/>
    <col min="8956" max="8956" width="16.44140625" customWidth="1"/>
    <col min="8957" max="8957" width="36.6640625" customWidth="1"/>
    <col min="8959" max="8959" width="2" customWidth="1"/>
    <col min="9204" max="9204" width="1.44140625" customWidth="1"/>
    <col min="9205" max="9205" width="3.77734375" customWidth="1"/>
    <col min="9206" max="9206" width="17.109375" customWidth="1"/>
    <col min="9207" max="9207" width="16.21875" customWidth="1"/>
    <col min="9208" max="9208" width="23.21875" customWidth="1"/>
    <col min="9209" max="9209" width="29.88671875" bestFit="1" customWidth="1"/>
    <col min="9210" max="9210" width="16.109375" customWidth="1"/>
    <col min="9211" max="9211" width="16.5546875" customWidth="1"/>
    <col min="9212" max="9212" width="16.44140625" customWidth="1"/>
    <col min="9213" max="9213" width="36.6640625" customWidth="1"/>
    <col min="9215" max="9215" width="2" customWidth="1"/>
    <col min="9460" max="9460" width="1.44140625" customWidth="1"/>
    <col min="9461" max="9461" width="3.77734375" customWidth="1"/>
    <col min="9462" max="9462" width="17.109375" customWidth="1"/>
    <col min="9463" max="9463" width="16.21875" customWidth="1"/>
    <col min="9464" max="9464" width="23.21875" customWidth="1"/>
    <col min="9465" max="9465" width="29.88671875" bestFit="1" customWidth="1"/>
    <col min="9466" max="9466" width="16.109375" customWidth="1"/>
    <col min="9467" max="9467" width="16.5546875" customWidth="1"/>
    <col min="9468" max="9468" width="16.44140625" customWidth="1"/>
    <col min="9469" max="9469" width="36.6640625" customWidth="1"/>
    <col min="9471" max="9471" width="2" customWidth="1"/>
    <col min="9716" max="9716" width="1.44140625" customWidth="1"/>
    <col min="9717" max="9717" width="3.77734375" customWidth="1"/>
    <col min="9718" max="9718" width="17.109375" customWidth="1"/>
    <col min="9719" max="9719" width="16.21875" customWidth="1"/>
    <col min="9720" max="9720" width="23.21875" customWidth="1"/>
    <col min="9721" max="9721" width="29.88671875" bestFit="1" customWidth="1"/>
    <col min="9722" max="9722" width="16.109375" customWidth="1"/>
    <col min="9723" max="9723" width="16.5546875" customWidth="1"/>
    <col min="9724" max="9724" width="16.44140625" customWidth="1"/>
    <col min="9725" max="9725" width="36.6640625" customWidth="1"/>
    <col min="9727" max="9727" width="2" customWidth="1"/>
    <col min="9972" max="9972" width="1.44140625" customWidth="1"/>
    <col min="9973" max="9973" width="3.77734375" customWidth="1"/>
    <col min="9974" max="9974" width="17.109375" customWidth="1"/>
    <col min="9975" max="9975" width="16.21875" customWidth="1"/>
    <col min="9976" max="9976" width="23.21875" customWidth="1"/>
    <col min="9977" max="9977" width="29.88671875" bestFit="1" customWidth="1"/>
    <col min="9978" max="9978" width="16.109375" customWidth="1"/>
    <col min="9979" max="9979" width="16.5546875" customWidth="1"/>
    <col min="9980" max="9980" width="16.44140625" customWidth="1"/>
    <col min="9981" max="9981" width="36.6640625" customWidth="1"/>
    <col min="9983" max="9983" width="2" customWidth="1"/>
    <col min="10228" max="10228" width="1.44140625" customWidth="1"/>
    <col min="10229" max="10229" width="3.77734375" customWidth="1"/>
    <col min="10230" max="10230" width="17.109375" customWidth="1"/>
    <col min="10231" max="10231" width="16.21875" customWidth="1"/>
    <col min="10232" max="10232" width="23.21875" customWidth="1"/>
    <col min="10233" max="10233" width="29.88671875" bestFit="1" customWidth="1"/>
    <col min="10234" max="10234" width="16.109375" customWidth="1"/>
    <col min="10235" max="10235" width="16.5546875" customWidth="1"/>
    <col min="10236" max="10236" width="16.44140625" customWidth="1"/>
    <col min="10237" max="10237" width="36.6640625" customWidth="1"/>
    <col min="10239" max="10239" width="2" customWidth="1"/>
    <col min="10484" max="10484" width="1.44140625" customWidth="1"/>
    <col min="10485" max="10485" width="3.77734375" customWidth="1"/>
    <col min="10486" max="10486" width="17.109375" customWidth="1"/>
    <col min="10487" max="10487" width="16.21875" customWidth="1"/>
    <col min="10488" max="10488" width="23.21875" customWidth="1"/>
    <col min="10489" max="10489" width="29.88671875" bestFit="1" customWidth="1"/>
    <col min="10490" max="10490" width="16.109375" customWidth="1"/>
    <col min="10491" max="10491" width="16.5546875" customWidth="1"/>
    <col min="10492" max="10492" width="16.44140625" customWidth="1"/>
    <col min="10493" max="10493" width="36.6640625" customWidth="1"/>
    <col min="10495" max="10495" width="2" customWidth="1"/>
    <col min="10740" max="10740" width="1.44140625" customWidth="1"/>
    <col min="10741" max="10741" width="3.77734375" customWidth="1"/>
    <col min="10742" max="10742" width="17.109375" customWidth="1"/>
    <col min="10743" max="10743" width="16.21875" customWidth="1"/>
    <col min="10744" max="10744" width="23.21875" customWidth="1"/>
    <col min="10745" max="10745" width="29.88671875" bestFit="1" customWidth="1"/>
    <col min="10746" max="10746" width="16.109375" customWidth="1"/>
    <col min="10747" max="10747" width="16.5546875" customWidth="1"/>
    <col min="10748" max="10748" width="16.44140625" customWidth="1"/>
    <col min="10749" max="10749" width="36.6640625" customWidth="1"/>
    <col min="10751" max="10751" width="2" customWidth="1"/>
    <col min="10996" max="10996" width="1.44140625" customWidth="1"/>
    <col min="10997" max="10997" width="3.77734375" customWidth="1"/>
    <col min="10998" max="10998" width="17.109375" customWidth="1"/>
    <col min="10999" max="10999" width="16.21875" customWidth="1"/>
    <col min="11000" max="11000" width="23.21875" customWidth="1"/>
    <col min="11001" max="11001" width="29.88671875" bestFit="1" customWidth="1"/>
    <col min="11002" max="11002" width="16.109375" customWidth="1"/>
    <col min="11003" max="11003" width="16.5546875" customWidth="1"/>
    <col min="11004" max="11004" width="16.44140625" customWidth="1"/>
    <col min="11005" max="11005" width="36.6640625" customWidth="1"/>
    <col min="11007" max="11007" width="2" customWidth="1"/>
    <col min="11252" max="11252" width="1.44140625" customWidth="1"/>
    <col min="11253" max="11253" width="3.77734375" customWidth="1"/>
    <col min="11254" max="11254" width="17.109375" customWidth="1"/>
    <col min="11255" max="11255" width="16.21875" customWidth="1"/>
    <col min="11256" max="11256" width="23.21875" customWidth="1"/>
    <col min="11257" max="11257" width="29.88671875" bestFit="1" customWidth="1"/>
    <col min="11258" max="11258" width="16.109375" customWidth="1"/>
    <col min="11259" max="11259" width="16.5546875" customWidth="1"/>
    <col min="11260" max="11260" width="16.44140625" customWidth="1"/>
    <col min="11261" max="11261" width="36.6640625" customWidth="1"/>
    <col min="11263" max="11263" width="2" customWidth="1"/>
    <col min="11508" max="11508" width="1.44140625" customWidth="1"/>
    <col min="11509" max="11509" width="3.77734375" customWidth="1"/>
    <col min="11510" max="11510" width="17.109375" customWidth="1"/>
    <col min="11511" max="11511" width="16.21875" customWidth="1"/>
    <col min="11512" max="11512" width="23.21875" customWidth="1"/>
    <col min="11513" max="11513" width="29.88671875" bestFit="1" customWidth="1"/>
    <col min="11514" max="11514" width="16.109375" customWidth="1"/>
    <col min="11515" max="11515" width="16.5546875" customWidth="1"/>
    <col min="11516" max="11516" width="16.44140625" customWidth="1"/>
    <col min="11517" max="11517" width="36.6640625" customWidth="1"/>
    <col min="11519" max="11519" width="2" customWidth="1"/>
    <col min="11764" max="11764" width="1.44140625" customWidth="1"/>
    <col min="11765" max="11765" width="3.77734375" customWidth="1"/>
    <col min="11766" max="11766" width="17.109375" customWidth="1"/>
    <col min="11767" max="11767" width="16.21875" customWidth="1"/>
    <col min="11768" max="11768" width="23.21875" customWidth="1"/>
    <col min="11769" max="11769" width="29.88671875" bestFit="1" customWidth="1"/>
    <col min="11770" max="11770" width="16.109375" customWidth="1"/>
    <col min="11771" max="11771" width="16.5546875" customWidth="1"/>
    <col min="11772" max="11772" width="16.44140625" customWidth="1"/>
    <col min="11773" max="11773" width="36.6640625" customWidth="1"/>
    <col min="11775" max="11775" width="2" customWidth="1"/>
    <col min="12020" max="12020" width="1.44140625" customWidth="1"/>
    <col min="12021" max="12021" width="3.77734375" customWidth="1"/>
    <col min="12022" max="12022" width="17.109375" customWidth="1"/>
    <col min="12023" max="12023" width="16.21875" customWidth="1"/>
    <col min="12024" max="12024" width="23.21875" customWidth="1"/>
    <col min="12025" max="12025" width="29.88671875" bestFit="1" customWidth="1"/>
    <col min="12026" max="12026" width="16.109375" customWidth="1"/>
    <col min="12027" max="12027" width="16.5546875" customWidth="1"/>
    <col min="12028" max="12028" width="16.44140625" customWidth="1"/>
    <col min="12029" max="12029" width="36.6640625" customWidth="1"/>
    <col min="12031" max="12031" width="2" customWidth="1"/>
    <col min="12276" max="12276" width="1.44140625" customWidth="1"/>
    <col min="12277" max="12277" width="3.77734375" customWidth="1"/>
    <col min="12278" max="12278" width="17.109375" customWidth="1"/>
    <col min="12279" max="12279" width="16.21875" customWidth="1"/>
    <col min="12280" max="12280" width="23.21875" customWidth="1"/>
    <col min="12281" max="12281" width="29.88671875" bestFit="1" customWidth="1"/>
    <col min="12282" max="12282" width="16.109375" customWidth="1"/>
    <col min="12283" max="12283" width="16.5546875" customWidth="1"/>
    <col min="12284" max="12284" width="16.44140625" customWidth="1"/>
    <col min="12285" max="12285" width="36.6640625" customWidth="1"/>
    <col min="12287" max="12287" width="2" customWidth="1"/>
    <col min="12532" max="12532" width="1.44140625" customWidth="1"/>
    <col min="12533" max="12533" width="3.77734375" customWidth="1"/>
    <col min="12534" max="12534" width="17.109375" customWidth="1"/>
    <col min="12535" max="12535" width="16.21875" customWidth="1"/>
    <col min="12536" max="12536" width="23.21875" customWidth="1"/>
    <col min="12537" max="12537" width="29.88671875" bestFit="1" customWidth="1"/>
    <col min="12538" max="12538" width="16.109375" customWidth="1"/>
    <col min="12539" max="12539" width="16.5546875" customWidth="1"/>
    <col min="12540" max="12540" width="16.44140625" customWidth="1"/>
    <col min="12541" max="12541" width="36.6640625" customWidth="1"/>
    <col min="12543" max="12543" width="2" customWidth="1"/>
    <col min="12788" max="12788" width="1.44140625" customWidth="1"/>
    <col min="12789" max="12789" width="3.77734375" customWidth="1"/>
    <col min="12790" max="12790" width="17.109375" customWidth="1"/>
    <col min="12791" max="12791" width="16.21875" customWidth="1"/>
    <col min="12792" max="12792" width="23.21875" customWidth="1"/>
    <col min="12793" max="12793" width="29.88671875" bestFit="1" customWidth="1"/>
    <col min="12794" max="12794" width="16.109375" customWidth="1"/>
    <col min="12795" max="12795" width="16.5546875" customWidth="1"/>
    <col min="12796" max="12796" width="16.44140625" customWidth="1"/>
    <col min="12797" max="12797" width="36.6640625" customWidth="1"/>
    <col min="12799" max="12799" width="2" customWidth="1"/>
    <col min="13044" max="13044" width="1.44140625" customWidth="1"/>
    <col min="13045" max="13045" width="3.77734375" customWidth="1"/>
    <col min="13046" max="13046" width="17.109375" customWidth="1"/>
    <col min="13047" max="13047" width="16.21875" customWidth="1"/>
    <col min="13048" max="13048" width="23.21875" customWidth="1"/>
    <col min="13049" max="13049" width="29.88671875" bestFit="1" customWidth="1"/>
    <col min="13050" max="13050" width="16.109375" customWidth="1"/>
    <col min="13051" max="13051" width="16.5546875" customWidth="1"/>
    <col min="13052" max="13052" width="16.44140625" customWidth="1"/>
    <col min="13053" max="13053" width="36.6640625" customWidth="1"/>
    <col min="13055" max="13055" width="2" customWidth="1"/>
    <col min="13300" max="13300" width="1.44140625" customWidth="1"/>
    <col min="13301" max="13301" width="3.77734375" customWidth="1"/>
    <col min="13302" max="13302" width="17.109375" customWidth="1"/>
    <col min="13303" max="13303" width="16.21875" customWidth="1"/>
    <col min="13304" max="13304" width="23.21875" customWidth="1"/>
    <col min="13305" max="13305" width="29.88671875" bestFit="1" customWidth="1"/>
    <col min="13306" max="13306" width="16.109375" customWidth="1"/>
    <col min="13307" max="13307" width="16.5546875" customWidth="1"/>
    <col min="13308" max="13308" width="16.44140625" customWidth="1"/>
    <col min="13309" max="13309" width="36.6640625" customWidth="1"/>
    <col min="13311" max="13311" width="2" customWidth="1"/>
    <col min="13556" max="13556" width="1.44140625" customWidth="1"/>
    <col min="13557" max="13557" width="3.77734375" customWidth="1"/>
    <col min="13558" max="13558" width="17.109375" customWidth="1"/>
    <col min="13559" max="13559" width="16.21875" customWidth="1"/>
    <col min="13560" max="13560" width="23.21875" customWidth="1"/>
    <col min="13561" max="13561" width="29.88671875" bestFit="1" customWidth="1"/>
    <col min="13562" max="13562" width="16.109375" customWidth="1"/>
    <col min="13563" max="13563" width="16.5546875" customWidth="1"/>
    <col min="13564" max="13564" width="16.44140625" customWidth="1"/>
    <col min="13565" max="13565" width="36.6640625" customWidth="1"/>
    <col min="13567" max="13567" width="2" customWidth="1"/>
    <col min="13812" max="13812" width="1.44140625" customWidth="1"/>
    <col min="13813" max="13813" width="3.77734375" customWidth="1"/>
    <col min="13814" max="13814" width="17.109375" customWidth="1"/>
    <col min="13815" max="13815" width="16.21875" customWidth="1"/>
    <col min="13816" max="13816" width="23.21875" customWidth="1"/>
    <col min="13817" max="13817" width="29.88671875" bestFit="1" customWidth="1"/>
    <col min="13818" max="13818" width="16.109375" customWidth="1"/>
    <col min="13819" max="13819" width="16.5546875" customWidth="1"/>
    <col min="13820" max="13820" width="16.44140625" customWidth="1"/>
    <col min="13821" max="13821" width="36.6640625" customWidth="1"/>
    <col min="13823" max="13823" width="2" customWidth="1"/>
    <col min="14068" max="14068" width="1.44140625" customWidth="1"/>
    <col min="14069" max="14069" width="3.77734375" customWidth="1"/>
    <col min="14070" max="14070" width="17.109375" customWidth="1"/>
    <col min="14071" max="14071" width="16.21875" customWidth="1"/>
    <col min="14072" max="14072" width="23.21875" customWidth="1"/>
    <col min="14073" max="14073" width="29.88671875" bestFit="1" customWidth="1"/>
    <col min="14074" max="14074" width="16.109375" customWidth="1"/>
    <col min="14075" max="14075" width="16.5546875" customWidth="1"/>
    <col min="14076" max="14076" width="16.44140625" customWidth="1"/>
    <col min="14077" max="14077" width="36.6640625" customWidth="1"/>
    <col min="14079" max="14079" width="2" customWidth="1"/>
    <col min="14324" max="14324" width="1.44140625" customWidth="1"/>
    <col min="14325" max="14325" width="3.77734375" customWidth="1"/>
    <col min="14326" max="14326" width="17.109375" customWidth="1"/>
    <col min="14327" max="14327" width="16.21875" customWidth="1"/>
    <col min="14328" max="14328" width="23.21875" customWidth="1"/>
    <col min="14329" max="14329" width="29.88671875" bestFit="1" customWidth="1"/>
    <col min="14330" max="14330" width="16.109375" customWidth="1"/>
    <col min="14331" max="14331" width="16.5546875" customWidth="1"/>
    <col min="14332" max="14332" width="16.44140625" customWidth="1"/>
    <col min="14333" max="14333" width="36.6640625" customWidth="1"/>
    <col min="14335" max="14335" width="2" customWidth="1"/>
    <col min="14580" max="14580" width="1.44140625" customWidth="1"/>
    <col min="14581" max="14581" width="3.77734375" customWidth="1"/>
    <col min="14582" max="14582" width="17.109375" customWidth="1"/>
    <col min="14583" max="14583" width="16.21875" customWidth="1"/>
    <col min="14584" max="14584" width="23.21875" customWidth="1"/>
    <col min="14585" max="14585" width="29.88671875" bestFit="1" customWidth="1"/>
    <col min="14586" max="14586" width="16.109375" customWidth="1"/>
    <col min="14587" max="14587" width="16.5546875" customWidth="1"/>
    <col min="14588" max="14588" width="16.44140625" customWidth="1"/>
    <col min="14589" max="14589" width="36.6640625" customWidth="1"/>
    <col min="14591" max="14591" width="2" customWidth="1"/>
    <col min="14836" max="14836" width="1.44140625" customWidth="1"/>
    <col min="14837" max="14837" width="3.77734375" customWidth="1"/>
    <col min="14838" max="14838" width="17.109375" customWidth="1"/>
    <col min="14839" max="14839" width="16.21875" customWidth="1"/>
    <col min="14840" max="14840" width="23.21875" customWidth="1"/>
    <col min="14841" max="14841" width="29.88671875" bestFit="1" customWidth="1"/>
    <col min="14842" max="14842" width="16.109375" customWidth="1"/>
    <col min="14843" max="14843" width="16.5546875" customWidth="1"/>
    <col min="14844" max="14844" width="16.44140625" customWidth="1"/>
    <col min="14845" max="14845" width="36.6640625" customWidth="1"/>
    <col min="14847" max="14847" width="2" customWidth="1"/>
    <col min="15092" max="15092" width="1.44140625" customWidth="1"/>
    <col min="15093" max="15093" width="3.77734375" customWidth="1"/>
    <col min="15094" max="15094" width="17.109375" customWidth="1"/>
    <col min="15095" max="15095" width="16.21875" customWidth="1"/>
    <col min="15096" max="15096" width="23.21875" customWidth="1"/>
    <col min="15097" max="15097" width="29.88671875" bestFit="1" customWidth="1"/>
    <col min="15098" max="15098" width="16.109375" customWidth="1"/>
    <col min="15099" max="15099" width="16.5546875" customWidth="1"/>
    <col min="15100" max="15100" width="16.44140625" customWidth="1"/>
    <col min="15101" max="15101" width="36.6640625" customWidth="1"/>
    <col min="15103" max="15103" width="2" customWidth="1"/>
    <col min="15348" max="15348" width="1.44140625" customWidth="1"/>
    <col min="15349" max="15349" width="3.77734375" customWidth="1"/>
    <col min="15350" max="15350" width="17.109375" customWidth="1"/>
    <col min="15351" max="15351" width="16.21875" customWidth="1"/>
    <col min="15352" max="15352" width="23.21875" customWidth="1"/>
    <col min="15353" max="15353" width="29.88671875" bestFit="1" customWidth="1"/>
    <col min="15354" max="15354" width="16.109375" customWidth="1"/>
    <col min="15355" max="15355" width="16.5546875" customWidth="1"/>
    <col min="15356" max="15356" width="16.44140625" customWidth="1"/>
    <col min="15357" max="15357" width="36.6640625" customWidth="1"/>
    <col min="15359" max="15359" width="2" customWidth="1"/>
    <col min="15604" max="15604" width="1.44140625" customWidth="1"/>
    <col min="15605" max="15605" width="3.77734375" customWidth="1"/>
    <col min="15606" max="15606" width="17.109375" customWidth="1"/>
    <col min="15607" max="15607" width="16.21875" customWidth="1"/>
    <col min="15608" max="15608" width="23.21875" customWidth="1"/>
    <col min="15609" max="15609" width="29.88671875" bestFit="1" customWidth="1"/>
    <col min="15610" max="15610" width="16.109375" customWidth="1"/>
    <col min="15611" max="15611" width="16.5546875" customWidth="1"/>
    <col min="15612" max="15612" width="16.44140625" customWidth="1"/>
    <col min="15613" max="15613" width="36.6640625" customWidth="1"/>
    <col min="15615" max="15615" width="2" customWidth="1"/>
    <col min="15860" max="15860" width="1.44140625" customWidth="1"/>
    <col min="15861" max="15861" width="3.77734375" customWidth="1"/>
    <col min="15862" max="15862" width="17.109375" customWidth="1"/>
    <col min="15863" max="15863" width="16.21875" customWidth="1"/>
    <col min="15864" max="15864" width="23.21875" customWidth="1"/>
    <col min="15865" max="15865" width="29.88671875" bestFit="1" customWidth="1"/>
    <col min="15866" max="15866" width="16.109375" customWidth="1"/>
    <col min="15867" max="15867" width="16.5546875" customWidth="1"/>
    <col min="15868" max="15868" width="16.44140625" customWidth="1"/>
    <col min="15869" max="15869" width="36.6640625" customWidth="1"/>
    <col min="15871" max="15871" width="2" customWidth="1"/>
    <col min="16116" max="16116" width="1.44140625" customWidth="1"/>
    <col min="16117" max="16117" width="3.77734375" customWidth="1"/>
    <col min="16118" max="16118" width="17.109375" customWidth="1"/>
    <col min="16119" max="16119" width="16.21875" customWidth="1"/>
    <col min="16120" max="16120" width="23.21875" customWidth="1"/>
    <col min="16121" max="16121" width="29.88671875" bestFit="1" customWidth="1"/>
    <col min="16122" max="16122" width="16.109375" customWidth="1"/>
    <col min="16123" max="16123" width="16.5546875" customWidth="1"/>
    <col min="16124" max="16124" width="16.44140625" customWidth="1"/>
    <col min="16125" max="16125" width="36.6640625" customWidth="1"/>
    <col min="16127" max="16127" width="2" customWidth="1"/>
  </cols>
  <sheetData>
    <row r="1" spans="1:26" ht="18.75" customHeight="1" thickBot="1" x14ac:dyDescent="0.3">
      <c r="A1" s="135"/>
      <c r="B1" s="135"/>
      <c r="C1" s="136" t="s">
        <v>110</v>
      </c>
      <c r="D1" s="136"/>
      <c r="E1" s="137"/>
      <c r="F1" s="138"/>
      <c r="G1" s="139"/>
      <c r="H1" s="140" t="s">
        <v>111</v>
      </c>
      <c r="I1" s="138"/>
      <c r="J1" s="141"/>
      <c r="K1" s="142"/>
      <c r="M1" s="1044"/>
      <c r="N1" s="1044"/>
      <c r="O1" s="1044"/>
      <c r="P1" s="1044"/>
      <c r="Q1" s="768"/>
      <c r="R1" s="768"/>
      <c r="S1" s="1044"/>
      <c r="T1" s="1044"/>
      <c r="U1" s="1044"/>
      <c r="V1" s="1044"/>
      <c r="X1" s="1045"/>
      <c r="Y1" s="1045"/>
      <c r="Z1" s="1045"/>
    </row>
    <row r="2" spans="1:26" ht="32.25" thickBot="1" x14ac:dyDescent="0.25">
      <c r="A2" s="143"/>
      <c r="B2" s="143"/>
      <c r="C2" s="144" t="s">
        <v>112</v>
      </c>
      <c r="D2" s="145" t="s">
        <v>113</v>
      </c>
      <c r="E2" s="146" t="s">
        <v>114</v>
      </c>
      <c r="F2" s="146" t="s">
        <v>115</v>
      </c>
      <c r="G2" s="146" t="s">
        <v>116</v>
      </c>
      <c r="H2" s="146" t="s">
        <v>117</v>
      </c>
      <c r="I2" s="146" t="s">
        <v>118</v>
      </c>
      <c r="J2" s="146" t="s">
        <v>119</v>
      </c>
      <c r="K2" s="147"/>
      <c r="M2" s="705"/>
      <c r="N2" s="705"/>
      <c r="O2" s="705"/>
      <c r="P2" s="705"/>
      <c r="Q2" s="705"/>
      <c r="R2" s="705"/>
      <c r="S2" s="705"/>
      <c r="T2" s="705"/>
      <c r="U2" s="705"/>
      <c r="V2" s="705"/>
      <c r="X2" s="705"/>
      <c r="Y2" s="705"/>
      <c r="Z2" s="705"/>
    </row>
    <row r="3" spans="1:26" ht="39" customHeight="1" x14ac:dyDescent="0.25">
      <c r="A3" s="148"/>
      <c r="B3" s="148"/>
      <c r="C3" s="360" t="s">
        <v>120</v>
      </c>
      <c r="D3" s="361"/>
      <c r="E3" s="361"/>
      <c r="F3" s="361"/>
      <c r="G3" s="361"/>
      <c r="H3" s="361"/>
      <c r="I3" s="361"/>
      <c r="J3" s="361"/>
      <c r="K3" s="361"/>
      <c r="L3" s="339"/>
      <c r="S3" s="339"/>
      <c r="T3" s="339"/>
      <c r="U3" s="339"/>
      <c r="V3" s="339"/>
      <c r="W3" s="339"/>
      <c r="X3" s="339"/>
      <c r="Y3" s="339"/>
      <c r="Z3" s="339"/>
    </row>
    <row r="4" spans="1:26" x14ac:dyDescent="0.2">
      <c r="A4" s="149"/>
      <c r="B4" s="149"/>
      <c r="C4" s="362" t="s">
        <v>121</v>
      </c>
      <c r="D4" s="248" t="s">
        <v>122</v>
      </c>
      <c r="E4" s="248" t="s">
        <v>123</v>
      </c>
      <c r="F4" s="248" t="s">
        <v>123</v>
      </c>
      <c r="G4" s="248" t="s">
        <v>123</v>
      </c>
      <c r="H4" s="363">
        <f>SUM(H5:H28)</f>
        <v>890.79631407939189</v>
      </c>
      <c r="I4" s="363">
        <f>SUM(I5:I28)</f>
        <v>848.74200000000008</v>
      </c>
      <c r="J4" s="337" t="s">
        <v>123</v>
      </c>
      <c r="K4" s="364"/>
      <c r="L4" s="339"/>
      <c r="S4" s="339"/>
      <c r="T4" s="339"/>
      <c r="U4" s="339"/>
      <c r="V4" s="339"/>
      <c r="W4" s="339"/>
      <c r="X4" s="339"/>
      <c r="Y4" s="339"/>
      <c r="Z4" s="339"/>
    </row>
    <row r="5" spans="1:26" x14ac:dyDescent="0.2">
      <c r="A5" s="150"/>
      <c r="B5" s="150"/>
      <c r="C5" s="510" t="s">
        <v>123</v>
      </c>
      <c r="D5" s="511" t="s">
        <v>124</v>
      </c>
      <c r="E5" s="510" t="s">
        <v>123</v>
      </c>
      <c r="F5" s="510" t="s">
        <v>123</v>
      </c>
      <c r="G5" s="510" t="s">
        <v>123</v>
      </c>
      <c r="H5" s="406">
        <v>1.6519999504089355</v>
      </c>
      <c r="I5" s="406">
        <v>3.11</v>
      </c>
      <c r="J5" s="1028" t="s">
        <v>123</v>
      </c>
      <c r="K5" s="364"/>
      <c r="L5" s="339"/>
      <c r="M5" s="704"/>
      <c r="P5" s="706"/>
      <c r="Q5" s="704"/>
      <c r="S5" s="707"/>
      <c r="T5" s="339"/>
      <c r="U5" s="339"/>
      <c r="V5" s="339"/>
      <c r="W5" s="339"/>
      <c r="X5" s="339"/>
      <c r="Y5" s="707"/>
      <c r="Z5" s="339"/>
    </row>
    <row r="6" spans="1:26" x14ac:dyDescent="0.2">
      <c r="A6" s="150"/>
      <c r="B6" s="150"/>
      <c r="C6" s="510" t="s">
        <v>123</v>
      </c>
      <c r="D6" s="511" t="s">
        <v>124</v>
      </c>
      <c r="E6" s="510" t="s">
        <v>123</v>
      </c>
      <c r="F6" s="510" t="s">
        <v>123</v>
      </c>
      <c r="G6" s="510" t="s">
        <v>123</v>
      </c>
      <c r="H6" s="406">
        <v>0.17399999499320984</v>
      </c>
      <c r="I6" s="402">
        <v>0.93400000000000005</v>
      </c>
      <c r="J6" s="1033"/>
      <c r="K6" s="364"/>
      <c r="L6" s="339"/>
      <c r="M6" s="704"/>
      <c r="P6" s="706"/>
      <c r="Q6" s="704"/>
      <c r="S6" s="707"/>
      <c r="T6" s="339"/>
      <c r="U6" s="339"/>
      <c r="V6" s="339"/>
      <c r="W6" s="339"/>
      <c r="X6" s="339"/>
      <c r="Y6" s="707"/>
      <c r="Z6" s="339"/>
    </row>
    <row r="7" spans="1:26" x14ac:dyDescent="0.2">
      <c r="A7" s="150"/>
      <c r="B7" s="150"/>
      <c r="C7" s="510" t="s">
        <v>123</v>
      </c>
      <c r="D7" s="511" t="s">
        <v>124</v>
      </c>
      <c r="E7" s="510" t="s">
        <v>123</v>
      </c>
      <c r="F7" s="510" t="s">
        <v>123</v>
      </c>
      <c r="G7" s="510" t="s">
        <v>123</v>
      </c>
      <c r="H7" s="406">
        <v>4.120999813079834</v>
      </c>
      <c r="I7" s="402">
        <v>12.032</v>
      </c>
      <c r="J7" s="1033"/>
      <c r="K7" s="364"/>
      <c r="L7" s="339"/>
      <c r="M7" s="704"/>
      <c r="P7" s="706"/>
      <c r="Q7" s="704"/>
      <c r="S7" s="707"/>
      <c r="T7" s="339"/>
      <c r="U7" s="339"/>
      <c r="V7" s="339"/>
      <c r="W7" s="339"/>
      <c r="X7" s="339"/>
      <c r="Y7" s="707"/>
      <c r="Z7" s="339"/>
    </row>
    <row r="8" spans="1:26" x14ac:dyDescent="0.2">
      <c r="A8" s="150"/>
      <c r="B8" s="150"/>
      <c r="C8" s="510" t="s">
        <v>123</v>
      </c>
      <c r="D8" s="511" t="s">
        <v>124</v>
      </c>
      <c r="E8" s="510" t="s">
        <v>123</v>
      </c>
      <c r="F8" s="510" t="s">
        <v>123</v>
      </c>
      <c r="G8" s="510" t="s">
        <v>123</v>
      </c>
      <c r="H8" s="406">
        <v>7.195000171661377</v>
      </c>
      <c r="I8" s="402">
        <v>8.77</v>
      </c>
      <c r="J8" s="1033"/>
      <c r="K8" s="364"/>
      <c r="L8" s="339"/>
      <c r="M8" s="704"/>
      <c r="P8" s="706"/>
      <c r="Q8" s="704"/>
      <c r="S8" s="707"/>
      <c r="T8" s="339"/>
      <c r="U8" s="339"/>
      <c r="V8" s="339"/>
      <c r="W8" s="339"/>
      <c r="X8" s="339"/>
      <c r="Y8" s="707"/>
      <c r="Z8" s="339"/>
    </row>
    <row r="9" spans="1:26" x14ac:dyDescent="0.2">
      <c r="A9" s="150"/>
      <c r="B9" s="150"/>
      <c r="C9" s="510" t="s">
        <v>123</v>
      </c>
      <c r="D9" s="511" t="s">
        <v>124</v>
      </c>
      <c r="E9" s="510" t="s">
        <v>123</v>
      </c>
      <c r="F9" s="510" t="s">
        <v>123</v>
      </c>
      <c r="G9" s="510" t="s">
        <v>123</v>
      </c>
      <c r="H9" s="406">
        <v>0</v>
      </c>
      <c r="I9" s="402">
        <v>0.55000000000000004</v>
      </c>
      <c r="J9" s="1033"/>
      <c r="K9" s="364"/>
      <c r="L9" s="339"/>
      <c r="M9" s="704"/>
      <c r="P9" s="706"/>
      <c r="Q9" s="704"/>
      <c r="S9" s="707"/>
      <c r="T9" s="339"/>
      <c r="U9" s="339"/>
      <c r="V9" s="339"/>
      <c r="W9" s="339"/>
      <c r="X9" s="339"/>
      <c r="Y9" s="707"/>
      <c r="Z9" s="339"/>
    </row>
    <row r="10" spans="1:26" x14ac:dyDescent="0.2">
      <c r="A10" s="150"/>
      <c r="B10" s="150"/>
      <c r="C10" s="510" t="s">
        <v>123</v>
      </c>
      <c r="D10" s="511" t="s">
        <v>124</v>
      </c>
      <c r="E10" s="510" t="s">
        <v>123</v>
      </c>
      <c r="F10" s="510" t="s">
        <v>123</v>
      </c>
      <c r="G10" s="510" t="s">
        <v>123</v>
      </c>
      <c r="H10" s="406">
        <v>31.419000625610352</v>
      </c>
      <c r="I10" s="402">
        <v>91.4</v>
      </c>
      <c r="J10" s="1033"/>
      <c r="K10" s="364"/>
      <c r="L10" s="339"/>
      <c r="M10" s="704"/>
      <c r="P10" s="706"/>
      <c r="Q10" s="704"/>
      <c r="S10" s="707"/>
      <c r="T10" s="339"/>
      <c r="U10" s="339"/>
      <c r="V10" s="339"/>
      <c r="W10" s="339"/>
      <c r="X10" s="339"/>
      <c r="Y10" s="707"/>
      <c r="Z10" s="339"/>
    </row>
    <row r="11" spans="1:26" x14ac:dyDescent="0.2">
      <c r="A11" s="150"/>
      <c r="B11" s="150"/>
      <c r="C11" s="510" t="s">
        <v>123</v>
      </c>
      <c r="D11" s="511" t="s">
        <v>124</v>
      </c>
      <c r="E11" s="510" t="s">
        <v>123</v>
      </c>
      <c r="F11" s="510" t="s">
        <v>123</v>
      </c>
      <c r="G11" s="510" t="s">
        <v>123</v>
      </c>
      <c r="H11" s="406">
        <v>145.94500732421875</v>
      </c>
      <c r="I11" s="402">
        <v>165</v>
      </c>
      <c r="J11" s="1033"/>
      <c r="K11" s="364"/>
      <c r="L11" s="339"/>
      <c r="M11" s="704"/>
      <c r="P11" s="706"/>
      <c r="Q11" s="704"/>
      <c r="S11" s="707"/>
      <c r="T11" s="339"/>
      <c r="U11" s="339"/>
      <c r="V11" s="339"/>
      <c r="W11" s="339"/>
      <c r="X11" s="339"/>
      <c r="Y11" s="707"/>
      <c r="Z11" s="339"/>
    </row>
    <row r="12" spans="1:26" x14ac:dyDescent="0.2">
      <c r="A12" s="150"/>
      <c r="B12" s="150"/>
      <c r="C12" s="510" t="s">
        <v>123</v>
      </c>
      <c r="D12" s="511" t="s">
        <v>124</v>
      </c>
      <c r="E12" s="510" t="s">
        <v>123</v>
      </c>
      <c r="F12" s="510" t="s">
        <v>123</v>
      </c>
      <c r="G12" s="510" t="s">
        <v>123</v>
      </c>
      <c r="H12" s="406">
        <v>104.9739990234375</v>
      </c>
      <c r="I12" s="402">
        <v>136.4</v>
      </c>
      <c r="J12" s="1033"/>
      <c r="K12" s="364"/>
      <c r="L12" s="339"/>
      <c r="M12" s="704"/>
      <c r="P12" s="706"/>
      <c r="Q12" s="704"/>
      <c r="S12" s="707"/>
      <c r="T12" s="339"/>
      <c r="U12" s="339"/>
      <c r="V12" s="339"/>
      <c r="W12" s="339"/>
      <c r="X12" s="339"/>
      <c r="Y12" s="707"/>
      <c r="Z12" s="339"/>
    </row>
    <row r="13" spans="1:26" x14ac:dyDescent="0.2">
      <c r="A13" s="150"/>
      <c r="B13" s="150"/>
      <c r="C13" s="510" t="s">
        <v>123</v>
      </c>
      <c r="D13" s="511" t="s">
        <v>124</v>
      </c>
      <c r="E13" s="510" t="s">
        <v>123</v>
      </c>
      <c r="F13" s="510" t="s">
        <v>123</v>
      </c>
      <c r="G13" s="510" t="s">
        <v>123</v>
      </c>
      <c r="H13" s="406">
        <v>42.66400146484375</v>
      </c>
      <c r="I13" s="402">
        <v>50.68</v>
      </c>
      <c r="J13" s="1033"/>
      <c r="K13" s="364"/>
      <c r="L13" s="339"/>
      <c r="M13" s="704"/>
      <c r="P13" s="706"/>
      <c r="Q13" s="704"/>
      <c r="S13" s="707"/>
      <c r="T13" s="339"/>
      <c r="U13" s="339"/>
      <c r="V13" s="339"/>
      <c r="W13" s="339"/>
      <c r="X13" s="339"/>
      <c r="Y13" s="707"/>
      <c r="Z13" s="339"/>
    </row>
    <row r="14" spans="1:26" x14ac:dyDescent="0.2">
      <c r="A14" s="150"/>
      <c r="B14" s="150"/>
      <c r="C14" s="510" t="s">
        <v>123</v>
      </c>
      <c r="D14" s="511" t="s">
        <v>124</v>
      </c>
      <c r="E14" s="510" t="s">
        <v>123</v>
      </c>
      <c r="F14" s="510" t="s">
        <v>123</v>
      </c>
      <c r="G14" s="510" t="s">
        <v>123</v>
      </c>
      <c r="H14" s="406">
        <v>39.999000549316406</v>
      </c>
      <c r="I14" s="402">
        <v>54.79</v>
      </c>
      <c r="J14" s="1033"/>
      <c r="K14" s="364"/>
      <c r="L14" s="339"/>
      <c r="M14" s="704"/>
      <c r="P14" s="706"/>
      <c r="Q14" s="704"/>
      <c r="S14" s="707"/>
      <c r="T14" s="339"/>
      <c r="U14" s="339"/>
      <c r="V14" s="339"/>
      <c r="W14" s="339"/>
      <c r="X14" s="339"/>
      <c r="Y14" s="707"/>
      <c r="Z14" s="339"/>
    </row>
    <row r="15" spans="1:26" x14ac:dyDescent="0.2">
      <c r="A15" s="150"/>
      <c r="B15" s="150"/>
      <c r="C15" s="510" t="s">
        <v>123</v>
      </c>
      <c r="D15" s="511" t="s">
        <v>124</v>
      </c>
      <c r="E15" s="510" t="s">
        <v>123</v>
      </c>
      <c r="F15" s="510" t="s">
        <v>123</v>
      </c>
      <c r="G15" s="510" t="s">
        <v>123</v>
      </c>
      <c r="H15" s="406">
        <v>354.552001953125</v>
      </c>
      <c r="I15" s="402" t="s">
        <v>634</v>
      </c>
      <c r="J15" s="1033"/>
      <c r="K15" s="364"/>
      <c r="L15" s="339"/>
      <c r="M15" s="704"/>
      <c r="P15" s="706"/>
      <c r="Q15" s="704"/>
      <c r="S15" s="707"/>
      <c r="T15" s="339"/>
      <c r="U15" s="339"/>
      <c r="V15" s="339"/>
      <c r="W15" s="339"/>
      <c r="X15" s="339"/>
      <c r="Y15" s="707"/>
      <c r="Z15" s="339"/>
    </row>
    <row r="16" spans="1:26" x14ac:dyDescent="0.2">
      <c r="A16" s="150"/>
      <c r="B16" s="150"/>
      <c r="C16" s="510" t="s">
        <v>123</v>
      </c>
      <c r="D16" s="511" t="s">
        <v>124</v>
      </c>
      <c r="E16" s="510" t="s">
        <v>123</v>
      </c>
      <c r="F16" s="510" t="s">
        <v>123</v>
      </c>
      <c r="G16" s="510" t="s">
        <v>123</v>
      </c>
      <c r="H16" s="406">
        <v>57.905998229980469</v>
      </c>
      <c r="I16" s="402">
        <v>90</v>
      </c>
      <c r="J16" s="1033"/>
      <c r="K16" s="364"/>
      <c r="L16" s="339"/>
      <c r="M16" s="704"/>
      <c r="P16" s="706"/>
      <c r="Q16" s="704"/>
      <c r="S16" s="707"/>
      <c r="T16" s="339"/>
      <c r="U16" s="339"/>
      <c r="V16" s="339"/>
      <c r="W16" s="339"/>
      <c r="X16" s="339"/>
      <c r="Y16" s="707"/>
      <c r="Z16" s="339"/>
    </row>
    <row r="17" spans="1:26" x14ac:dyDescent="0.2">
      <c r="A17" s="150"/>
      <c r="B17" s="150"/>
      <c r="C17" s="510" t="s">
        <v>123</v>
      </c>
      <c r="D17" s="511" t="s">
        <v>124</v>
      </c>
      <c r="E17" s="510" t="s">
        <v>123</v>
      </c>
      <c r="F17" s="510" t="s">
        <v>123</v>
      </c>
      <c r="G17" s="510" t="s">
        <v>123</v>
      </c>
      <c r="H17" s="406">
        <v>2.3570000000000002</v>
      </c>
      <c r="I17" s="402" t="s">
        <v>634</v>
      </c>
      <c r="J17" s="1033"/>
      <c r="K17" s="364"/>
      <c r="L17" s="339"/>
      <c r="M17" s="704"/>
      <c r="P17" s="706"/>
      <c r="Q17" s="704"/>
      <c r="S17" s="339"/>
      <c r="T17" s="339"/>
      <c r="U17" s="339"/>
      <c r="V17" s="339"/>
      <c r="W17" s="339"/>
      <c r="X17" s="339"/>
      <c r="Y17" s="707"/>
      <c r="Z17" s="339"/>
    </row>
    <row r="18" spans="1:26" x14ac:dyDescent="0.2">
      <c r="A18" s="150"/>
      <c r="B18" s="150"/>
      <c r="C18" s="510" t="s">
        <v>123</v>
      </c>
      <c r="D18" s="511" t="s">
        <v>124</v>
      </c>
      <c r="E18" s="510" t="s">
        <v>123</v>
      </c>
      <c r="F18" s="510" t="s">
        <v>123</v>
      </c>
      <c r="G18" s="510" t="s">
        <v>123</v>
      </c>
      <c r="H18" s="406">
        <v>0</v>
      </c>
      <c r="I18" s="402" t="s">
        <v>634</v>
      </c>
      <c r="J18" s="1033"/>
      <c r="K18" s="364"/>
      <c r="L18" s="339"/>
      <c r="M18" s="704"/>
      <c r="P18" s="706"/>
      <c r="Q18" s="704"/>
      <c r="S18" s="339"/>
      <c r="T18" s="339"/>
      <c r="U18" s="339"/>
      <c r="V18" s="339"/>
      <c r="W18" s="339"/>
      <c r="X18" s="339"/>
      <c r="Y18" s="707"/>
      <c r="Z18" s="339"/>
    </row>
    <row r="19" spans="1:26" x14ac:dyDescent="0.2">
      <c r="A19" s="150"/>
      <c r="B19" s="150"/>
      <c r="C19" s="510" t="s">
        <v>123</v>
      </c>
      <c r="D19" s="511" t="s">
        <v>124</v>
      </c>
      <c r="E19" s="510" t="s">
        <v>123</v>
      </c>
      <c r="F19" s="510" t="s">
        <v>123</v>
      </c>
      <c r="G19" s="510" t="s">
        <v>123</v>
      </c>
      <c r="H19" s="406">
        <v>-22.523</v>
      </c>
      <c r="I19" s="402" t="s">
        <v>634</v>
      </c>
      <c r="J19" s="1033"/>
      <c r="K19" s="364"/>
      <c r="L19" s="339"/>
      <c r="M19" s="704"/>
      <c r="P19" s="706"/>
      <c r="Q19" s="704"/>
      <c r="S19" s="339"/>
      <c r="T19" s="339"/>
      <c r="U19" s="339"/>
      <c r="V19" s="339"/>
      <c r="W19" s="339"/>
      <c r="X19" s="339"/>
      <c r="Y19" s="707"/>
      <c r="Z19" s="339"/>
    </row>
    <row r="20" spans="1:26" x14ac:dyDescent="0.2">
      <c r="A20" s="150"/>
      <c r="B20" s="150"/>
      <c r="C20" s="510" t="s">
        <v>123</v>
      </c>
      <c r="D20" s="511" t="s">
        <v>124</v>
      </c>
      <c r="E20" s="510" t="s">
        <v>123</v>
      </c>
      <c r="F20" s="510" t="s">
        <v>123</v>
      </c>
      <c r="G20" s="510" t="s">
        <v>123</v>
      </c>
      <c r="H20" s="406">
        <v>-0.87590000000000001</v>
      </c>
      <c r="I20" s="402" t="s">
        <v>634</v>
      </c>
      <c r="J20" s="1033"/>
      <c r="K20" s="364"/>
      <c r="L20" s="339"/>
      <c r="M20" s="704"/>
      <c r="P20" s="706"/>
      <c r="Q20" s="704"/>
      <c r="S20" s="339"/>
      <c r="T20" s="339"/>
      <c r="U20" s="339"/>
      <c r="V20" s="339"/>
      <c r="W20" s="339"/>
      <c r="X20" s="339"/>
      <c r="Y20" s="707"/>
      <c r="Z20" s="339"/>
    </row>
    <row r="21" spans="1:26" x14ac:dyDescent="0.2">
      <c r="A21" s="150"/>
      <c r="B21" s="150"/>
      <c r="C21" s="510" t="s">
        <v>123</v>
      </c>
      <c r="D21" s="511" t="s">
        <v>124</v>
      </c>
      <c r="E21" s="510" t="s">
        <v>123</v>
      </c>
      <c r="F21" s="510" t="s">
        <v>123</v>
      </c>
      <c r="G21" s="510" t="s">
        <v>123</v>
      </c>
      <c r="H21" s="406">
        <v>-68.736900000000006</v>
      </c>
      <c r="I21" s="402" t="s">
        <v>634</v>
      </c>
      <c r="J21" s="1033"/>
      <c r="K21" s="364"/>
      <c r="L21" s="339"/>
      <c r="M21" s="704"/>
      <c r="P21" s="706"/>
      <c r="Q21" s="704"/>
      <c r="S21" s="339"/>
      <c r="T21" s="339"/>
      <c r="U21" s="339"/>
      <c r="V21" s="339"/>
      <c r="W21" s="339"/>
      <c r="X21" s="339"/>
      <c r="Y21" s="707"/>
      <c r="Z21" s="339"/>
    </row>
    <row r="22" spans="1:26" x14ac:dyDescent="0.2">
      <c r="A22" s="150"/>
      <c r="B22" s="150"/>
      <c r="C22" s="510" t="s">
        <v>123</v>
      </c>
      <c r="D22" s="511" t="s">
        <v>124</v>
      </c>
      <c r="E22" s="510" t="s">
        <v>123</v>
      </c>
      <c r="F22" s="510" t="s">
        <v>123</v>
      </c>
      <c r="G22" s="510" t="s">
        <v>123</v>
      </c>
      <c r="H22" s="406">
        <v>-8.8318999999999992</v>
      </c>
      <c r="I22" s="402" t="s">
        <v>634</v>
      </c>
      <c r="J22" s="1033"/>
      <c r="K22" s="364"/>
      <c r="L22" s="339"/>
      <c r="M22" s="704"/>
      <c r="P22" s="706"/>
      <c r="Q22" s="704"/>
      <c r="S22" s="339"/>
      <c r="T22" s="339"/>
      <c r="U22" s="339"/>
      <c r="V22" s="339"/>
      <c r="W22" s="339"/>
      <c r="X22" s="339"/>
      <c r="Y22" s="707"/>
      <c r="Z22" s="339"/>
    </row>
    <row r="23" spans="1:26" x14ac:dyDescent="0.2">
      <c r="A23" s="150"/>
      <c r="B23" s="150"/>
      <c r="C23" s="510" t="s">
        <v>123</v>
      </c>
      <c r="D23" s="511" t="s">
        <v>124</v>
      </c>
      <c r="E23" s="510" t="s">
        <v>123</v>
      </c>
      <c r="F23" s="510" t="s">
        <v>123</v>
      </c>
      <c r="G23" s="510" t="s">
        <v>123</v>
      </c>
      <c r="H23" s="406">
        <v>0.10499999672174454</v>
      </c>
      <c r="I23" s="402">
        <v>0.996</v>
      </c>
      <c r="J23" s="1033"/>
      <c r="K23" s="364"/>
      <c r="L23" s="339"/>
      <c r="M23" s="704"/>
      <c r="P23" s="706"/>
      <c r="Q23" s="704"/>
      <c r="S23" s="707"/>
      <c r="T23" s="339"/>
      <c r="U23" s="339"/>
      <c r="V23" s="339"/>
      <c r="W23" s="339"/>
      <c r="X23" s="339"/>
      <c r="Y23" s="707"/>
      <c r="Z23" s="339"/>
    </row>
    <row r="24" spans="1:26" x14ac:dyDescent="0.2">
      <c r="A24" s="150"/>
      <c r="B24" s="150"/>
      <c r="C24" s="510" t="s">
        <v>123</v>
      </c>
      <c r="D24" s="511" t="s">
        <v>124</v>
      </c>
      <c r="E24" s="510" t="s">
        <v>123</v>
      </c>
      <c r="F24" s="510" t="s">
        <v>123</v>
      </c>
      <c r="G24" s="510" t="s">
        <v>123</v>
      </c>
      <c r="H24" s="406">
        <v>171.74200439453125</v>
      </c>
      <c r="I24" s="402">
        <v>186</v>
      </c>
      <c r="J24" s="1033"/>
      <c r="K24" s="364"/>
      <c r="L24" s="339"/>
      <c r="M24" s="704"/>
      <c r="P24" s="706"/>
      <c r="Q24" s="704"/>
      <c r="S24" s="707"/>
      <c r="T24" s="339"/>
      <c r="U24" s="339"/>
      <c r="V24" s="339"/>
      <c r="W24" s="339"/>
      <c r="X24" s="339"/>
      <c r="Y24" s="707"/>
      <c r="Z24" s="339"/>
    </row>
    <row r="25" spans="1:26" x14ac:dyDescent="0.2">
      <c r="A25" s="150"/>
      <c r="B25" s="150"/>
      <c r="C25" s="510" t="s">
        <v>123</v>
      </c>
      <c r="D25" s="511" t="s">
        <v>124</v>
      </c>
      <c r="E25" s="510" t="s">
        <v>123</v>
      </c>
      <c r="F25" s="510" t="s">
        <v>123</v>
      </c>
      <c r="G25" s="510" t="s">
        <v>123</v>
      </c>
      <c r="H25" s="406">
        <v>5</v>
      </c>
      <c r="I25" s="402">
        <v>8.2200000000000006</v>
      </c>
      <c r="J25" s="1033"/>
      <c r="K25" s="364"/>
      <c r="L25" s="339"/>
      <c r="M25" s="704"/>
      <c r="P25" s="706"/>
      <c r="Q25" s="704"/>
      <c r="S25" s="707"/>
      <c r="T25" s="339"/>
      <c r="U25" s="339"/>
      <c r="V25" s="339"/>
      <c r="W25" s="339"/>
      <c r="X25" s="339"/>
      <c r="Y25" s="707"/>
      <c r="Z25" s="339"/>
    </row>
    <row r="26" spans="1:26" x14ac:dyDescent="0.2">
      <c r="A26" s="150"/>
      <c r="B26" s="150"/>
      <c r="C26" s="510" t="s">
        <v>123</v>
      </c>
      <c r="D26" s="511" t="s">
        <v>124</v>
      </c>
      <c r="E26" s="510" t="s">
        <v>123</v>
      </c>
      <c r="F26" s="510" t="s">
        <v>123</v>
      </c>
      <c r="G26" s="510" t="s">
        <v>123</v>
      </c>
      <c r="H26" s="519">
        <v>11.281000137329102</v>
      </c>
      <c r="I26" s="520">
        <v>11.36</v>
      </c>
      <c r="J26" s="1033"/>
      <c r="K26" s="169"/>
      <c r="L26" s="339"/>
      <c r="M26" s="704"/>
      <c r="P26" s="706"/>
      <c r="Q26" s="704"/>
      <c r="S26" s="707"/>
      <c r="T26" s="339"/>
      <c r="U26" s="339"/>
      <c r="V26" s="339"/>
      <c r="W26" s="339"/>
      <c r="X26" s="339"/>
      <c r="Y26" s="707"/>
      <c r="Z26" s="339"/>
    </row>
    <row r="27" spans="1:26" x14ac:dyDescent="0.2">
      <c r="A27" s="150"/>
      <c r="B27" s="150"/>
      <c r="C27" s="510" t="s">
        <v>123</v>
      </c>
      <c r="D27" s="511" t="s">
        <v>124</v>
      </c>
      <c r="E27" s="510" t="s">
        <v>123</v>
      </c>
      <c r="F27" s="510" t="s">
        <v>123</v>
      </c>
      <c r="G27" s="510" t="s">
        <v>123</v>
      </c>
      <c r="H27" s="519">
        <v>10.678000450134277</v>
      </c>
      <c r="I27" s="520">
        <v>10.7</v>
      </c>
      <c r="J27" s="1029"/>
      <c r="K27" s="169"/>
      <c r="L27" s="339"/>
      <c r="M27" s="704"/>
      <c r="P27" s="706"/>
      <c r="Q27" s="704"/>
      <c r="S27" s="707"/>
      <c r="T27" s="339"/>
      <c r="U27" s="339"/>
      <c r="V27" s="339"/>
      <c r="W27" s="339"/>
      <c r="X27" s="339"/>
      <c r="Y27" s="707"/>
      <c r="Z27" s="339"/>
    </row>
    <row r="28" spans="1:26" x14ac:dyDescent="0.2">
      <c r="A28" s="150"/>
      <c r="B28" s="150"/>
      <c r="C28" s="510" t="s">
        <v>123</v>
      </c>
      <c r="D28" s="511" t="s">
        <v>124</v>
      </c>
      <c r="E28" s="510" t="s">
        <v>123</v>
      </c>
      <c r="F28" s="510" t="s">
        <v>123</v>
      </c>
      <c r="G28" s="510" t="s">
        <v>123</v>
      </c>
      <c r="H28" s="406">
        <v>0</v>
      </c>
      <c r="I28" s="402">
        <v>17.8</v>
      </c>
      <c r="J28" s="510" t="s">
        <v>123</v>
      </c>
      <c r="K28" s="364"/>
      <c r="L28" s="339"/>
      <c r="M28" s="704"/>
      <c r="P28" s="706"/>
      <c r="Q28" s="704"/>
      <c r="S28" s="707"/>
      <c r="T28" s="339"/>
      <c r="U28" s="339"/>
      <c r="V28" s="339"/>
      <c r="W28" s="339"/>
      <c r="X28" s="339"/>
      <c r="Y28" s="707"/>
      <c r="Z28" s="339"/>
    </row>
    <row r="29" spans="1:26" x14ac:dyDescent="0.2">
      <c r="A29" s="151"/>
      <c r="B29" s="152"/>
      <c r="C29" s="513" t="s">
        <v>125</v>
      </c>
      <c r="D29" s="514" t="s">
        <v>126</v>
      </c>
      <c r="E29" s="515" t="s">
        <v>123</v>
      </c>
      <c r="F29" s="510" t="s">
        <v>123</v>
      </c>
      <c r="G29" s="515" t="s">
        <v>123</v>
      </c>
      <c r="H29" s="405">
        <f>SUM(H30,H33,H36,H42,H47,H54,H62,H65,H68,H72,H79,,H82,H84,H87,H91,H94,H98,H103)</f>
        <v>538.01999866962228</v>
      </c>
      <c r="I29" s="514" t="s">
        <v>123</v>
      </c>
      <c r="J29" s="514" t="s">
        <v>123</v>
      </c>
      <c r="K29" s="169"/>
      <c r="L29" s="339"/>
      <c r="M29" s="704"/>
      <c r="Q29" s="704"/>
      <c r="S29" s="339"/>
      <c r="T29" s="339"/>
      <c r="U29" s="339"/>
      <c r="V29" s="339"/>
      <c r="W29" s="339"/>
      <c r="X29" s="339"/>
      <c r="Y29" s="339"/>
      <c r="Z29" s="339"/>
    </row>
    <row r="30" spans="1:26" ht="28.5" customHeight="1" x14ac:dyDescent="0.2">
      <c r="A30" s="151"/>
      <c r="B30" s="152"/>
      <c r="C30" s="510" t="s">
        <v>123</v>
      </c>
      <c r="D30" s="511" t="s">
        <v>123</v>
      </c>
      <c r="E30" s="338" t="s">
        <v>128</v>
      </c>
      <c r="F30" s="510" t="s">
        <v>123</v>
      </c>
      <c r="G30" s="515" t="s">
        <v>123</v>
      </c>
      <c r="H30" s="405">
        <f>H31</f>
        <v>12.0819997787475</v>
      </c>
      <c r="I30" s="514" t="s">
        <v>123</v>
      </c>
      <c r="J30" s="514" t="s">
        <v>123</v>
      </c>
      <c r="K30" s="169"/>
      <c r="L30" s="339"/>
      <c r="M30" s="704"/>
      <c r="Q30" s="704"/>
      <c r="S30" s="339"/>
      <c r="T30" s="339"/>
      <c r="U30" s="339"/>
      <c r="V30" s="339"/>
      <c r="W30" s="339"/>
      <c r="X30" s="339"/>
      <c r="Y30" s="339"/>
      <c r="Z30" s="339"/>
    </row>
    <row r="31" spans="1:26" ht="30.75" customHeight="1" x14ac:dyDescent="0.2">
      <c r="A31" s="150"/>
      <c r="B31" s="150"/>
      <c r="C31" s="510" t="s">
        <v>123</v>
      </c>
      <c r="D31" s="511" t="s">
        <v>124</v>
      </c>
      <c r="E31" s="510" t="s">
        <v>123</v>
      </c>
      <c r="F31" s="510" t="s">
        <v>123</v>
      </c>
      <c r="G31" s="510" t="s">
        <v>123</v>
      </c>
      <c r="H31" s="1039">
        <v>12.0819997787475</v>
      </c>
      <c r="I31" s="1034">
        <v>19.55</v>
      </c>
      <c r="J31" s="1028" t="s">
        <v>123</v>
      </c>
      <c r="K31" s="169"/>
      <c r="L31" s="339"/>
      <c r="M31" s="704"/>
      <c r="P31" s="706"/>
      <c r="Q31" s="704"/>
      <c r="S31" s="707"/>
      <c r="T31" s="339"/>
      <c r="U31" s="339"/>
      <c r="V31" s="339"/>
      <c r="W31" s="339"/>
      <c r="X31" s="339"/>
      <c r="Y31" s="339"/>
      <c r="Z31" s="339"/>
    </row>
    <row r="32" spans="1:26" ht="30" customHeight="1" x14ac:dyDescent="0.2">
      <c r="A32" s="150"/>
      <c r="B32" s="150"/>
      <c r="C32" s="510" t="s">
        <v>123</v>
      </c>
      <c r="D32" s="511" t="s">
        <v>124</v>
      </c>
      <c r="E32" s="510" t="s">
        <v>123</v>
      </c>
      <c r="F32" s="510" t="s">
        <v>123</v>
      </c>
      <c r="G32" s="510" t="s">
        <v>123</v>
      </c>
      <c r="H32" s="1036"/>
      <c r="I32" s="1036"/>
      <c r="J32" s="1029"/>
      <c r="K32" s="169"/>
      <c r="L32" s="339"/>
      <c r="M32" s="704"/>
      <c r="P32" s="706"/>
      <c r="Q32" s="704"/>
      <c r="S32" s="707"/>
      <c r="T32" s="339"/>
      <c r="U32" s="339"/>
      <c r="V32" s="339"/>
      <c r="W32" s="339"/>
      <c r="X32" s="339"/>
      <c r="Y32" s="707"/>
      <c r="Z32" s="339"/>
    </row>
    <row r="33" spans="1:26" ht="30" customHeight="1" x14ac:dyDescent="0.2">
      <c r="A33" s="150"/>
      <c r="B33" s="150"/>
      <c r="C33" s="510" t="s">
        <v>123</v>
      </c>
      <c r="D33" s="511" t="s">
        <v>124</v>
      </c>
      <c r="E33" s="338" t="s">
        <v>128</v>
      </c>
      <c r="F33" s="510" t="s">
        <v>123</v>
      </c>
      <c r="G33" s="512" t="s">
        <v>123</v>
      </c>
      <c r="H33" s="405">
        <f>H34</f>
        <v>2.1979999542236301</v>
      </c>
      <c r="I33" s="514" t="s">
        <v>123</v>
      </c>
      <c r="J33" s="510" t="s">
        <v>123</v>
      </c>
      <c r="K33" s="169"/>
      <c r="L33" s="339"/>
      <c r="M33" s="704"/>
      <c r="Q33" s="704"/>
      <c r="S33" s="339"/>
      <c r="T33" s="339"/>
      <c r="U33" s="339"/>
      <c r="V33" s="339"/>
      <c r="W33" s="339"/>
      <c r="X33" s="339"/>
      <c r="Y33" s="339"/>
      <c r="Z33" s="339"/>
    </row>
    <row r="34" spans="1:26" ht="32.25" customHeight="1" x14ac:dyDescent="0.2">
      <c r="A34" s="150"/>
      <c r="B34" s="150"/>
      <c r="C34" s="510" t="s">
        <v>123</v>
      </c>
      <c r="D34" s="511" t="s">
        <v>124</v>
      </c>
      <c r="E34" s="510" t="s">
        <v>123</v>
      </c>
      <c r="F34" s="510" t="s">
        <v>123</v>
      </c>
      <c r="G34" s="510" t="s">
        <v>123</v>
      </c>
      <c r="H34" s="1039">
        <v>2.1979999542236301</v>
      </c>
      <c r="I34" s="520" t="s">
        <v>783</v>
      </c>
      <c r="J34" s="1028" t="s">
        <v>123</v>
      </c>
      <c r="K34" s="169"/>
      <c r="L34" s="339"/>
      <c r="M34" s="704"/>
      <c r="P34" s="706"/>
      <c r="Q34" s="704"/>
      <c r="S34" s="707"/>
      <c r="T34" s="339"/>
      <c r="U34" s="339"/>
      <c r="V34" s="339"/>
      <c r="W34" s="339"/>
      <c r="X34" s="339"/>
      <c r="Y34" s="707"/>
      <c r="Z34" s="339"/>
    </row>
    <row r="35" spans="1:26" ht="33" customHeight="1" x14ac:dyDescent="0.2">
      <c r="A35" s="150"/>
      <c r="B35" s="150"/>
      <c r="C35" s="510" t="s">
        <v>123</v>
      </c>
      <c r="D35" s="511" t="s">
        <v>124</v>
      </c>
      <c r="E35" s="510" t="s">
        <v>123</v>
      </c>
      <c r="F35" s="510" t="s">
        <v>123</v>
      </c>
      <c r="G35" s="510" t="s">
        <v>123</v>
      </c>
      <c r="H35" s="1040"/>
      <c r="I35" s="520" t="s">
        <v>784</v>
      </c>
      <c r="J35" s="1029"/>
      <c r="K35" s="169"/>
      <c r="L35" s="339"/>
      <c r="M35" s="704"/>
      <c r="P35" s="706"/>
      <c r="Q35" s="704"/>
      <c r="S35" s="707"/>
      <c r="T35" s="339"/>
      <c r="U35" s="339"/>
      <c r="V35" s="339"/>
      <c r="W35" s="339"/>
      <c r="X35" s="339"/>
      <c r="Y35" s="707"/>
      <c r="Z35" s="339"/>
    </row>
    <row r="36" spans="1:26" ht="32.25" customHeight="1" x14ac:dyDescent="0.2">
      <c r="A36" s="150"/>
      <c r="B36" s="150"/>
      <c r="C36" s="510" t="s">
        <v>123</v>
      </c>
      <c r="D36" s="511"/>
      <c r="E36" s="338" t="s">
        <v>128</v>
      </c>
      <c r="F36" s="510" t="s">
        <v>123</v>
      </c>
      <c r="G36" s="512" t="s">
        <v>123</v>
      </c>
      <c r="H36" s="405">
        <f>H37</f>
        <v>4.4970002174377397</v>
      </c>
      <c r="I36" s="514" t="s">
        <v>123</v>
      </c>
      <c r="J36" s="514" t="s">
        <v>123</v>
      </c>
      <c r="K36" s="169"/>
      <c r="L36" s="339"/>
      <c r="M36" s="704"/>
      <c r="Q36" s="704"/>
      <c r="S36" s="339"/>
      <c r="T36" s="339"/>
      <c r="U36" s="339"/>
      <c r="V36" s="339"/>
      <c r="W36" s="339"/>
      <c r="X36" s="339"/>
      <c r="Y36" s="339"/>
      <c r="Z36" s="339"/>
    </row>
    <row r="37" spans="1:26" ht="30" customHeight="1" x14ac:dyDescent="0.2">
      <c r="A37" s="150"/>
      <c r="B37" s="150"/>
      <c r="C37" s="510" t="s">
        <v>123</v>
      </c>
      <c r="D37" s="511" t="s">
        <v>124</v>
      </c>
      <c r="E37" s="510" t="s">
        <v>123</v>
      </c>
      <c r="F37" s="510" t="s">
        <v>123</v>
      </c>
      <c r="G37" s="510" t="s">
        <v>123</v>
      </c>
      <c r="H37" s="1039">
        <v>4.4970002174377397</v>
      </c>
      <c r="I37" s="1034">
        <v>12</v>
      </c>
      <c r="J37" s="1028" t="s">
        <v>123</v>
      </c>
      <c r="K37" s="169"/>
      <c r="L37" s="339"/>
      <c r="M37" s="704"/>
      <c r="P37" s="706"/>
      <c r="Q37" s="704"/>
      <c r="S37" s="707"/>
      <c r="T37" s="339"/>
      <c r="U37" s="339"/>
      <c r="V37" s="339"/>
      <c r="W37" s="339"/>
      <c r="X37" s="339"/>
      <c r="Y37" s="707"/>
      <c r="Z37" s="339"/>
    </row>
    <row r="38" spans="1:26" ht="32.25" customHeight="1" x14ac:dyDescent="0.2">
      <c r="A38" s="150"/>
      <c r="B38" s="150"/>
      <c r="C38" s="510" t="s">
        <v>123</v>
      </c>
      <c r="D38" s="511" t="s">
        <v>124</v>
      </c>
      <c r="E38" s="510" t="s">
        <v>123</v>
      </c>
      <c r="F38" s="510" t="s">
        <v>123</v>
      </c>
      <c r="G38" s="510" t="s">
        <v>123</v>
      </c>
      <c r="H38" s="1041"/>
      <c r="I38" s="1036"/>
      <c r="J38" s="1033"/>
      <c r="K38" s="169"/>
      <c r="L38" s="339"/>
      <c r="M38" s="704"/>
      <c r="P38" s="706"/>
      <c r="Q38" s="704"/>
      <c r="S38" s="339"/>
      <c r="T38" s="339"/>
      <c r="U38" s="339"/>
      <c r="V38" s="339"/>
      <c r="W38" s="339"/>
      <c r="X38" s="339"/>
      <c r="Y38" s="707"/>
      <c r="Z38" s="339"/>
    </row>
    <row r="39" spans="1:26" ht="29.25" customHeight="1" x14ac:dyDescent="0.2">
      <c r="A39" s="150"/>
      <c r="B39" s="150"/>
      <c r="C39" s="510" t="s">
        <v>123</v>
      </c>
      <c r="D39" s="511" t="s">
        <v>124</v>
      </c>
      <c r="E39" s="510" t="s">
        <v>123</v>
      </c>
      <c r="F39" s="510" t="s">
        <v>123</v>
      </c>
      <c r="G39" s="510" t="s">
        <v>123</v>
      </c>
      <c r="H39" s="1041"/>
      <c r="I39" s="520">
        <v>2.15</v>
      </c>
      <c r="J39" s="1033"/>
      <c r="K39" s="169"/>
      <c r="L39" s="339"/>
      <c r="M39" s="704"/>
      <c r="P39" s="706"/>
      <c r="Q39" s="704"/>
      <c r="S39" s="707"/>
      <c r="T39" s="339"/>
      <c r="U39" s="339"/>
      <c r="V39" s="339"/>
      <c r="W39" s="339"/>
      <c r="X39" s="339"/>
      <c r="Y39" s="707"/>
      <c r="Z39" s="339"/>
    </row>
    <row r="40" spans="1:26" ht="32.25" customHeight="1" x14ac:dyDescent="0.2">
      <c r="A40" s="150"/>
      <c r="B40" s="150"/>
      <c r="C40" s="510" t="s">
        <v>123</v>
      </c>
      <c r="D40" s="511" t="s">
        <v>124</v>
      </c>
      <c r="E40" s="510" t="s">
        <v>123</v>
      </c>
      <c r="F40" s="510" t="s">
        <v>123</v>
      </c>
      <c r="G40" s="510" t="s">
        <v>123</v>
      </c>
      <c r="H40" s="1041"/>
      <c r="I40" s="520">
        <v>2.25</v>
      </c>
      <c r="J40" s="1033"/>
      <c r="K40" s="169"/>
      <c r="L40" s="339"/>
      <c r="M40" s="704"/>
      <c r="P40" s="706"/>
      <c r="Q40" s="704"/>
      <c r="S40" s="707"/>
      <c r="T40" s="339"/>
      <c r="U40" s="339"/>
      <c r="V40" s="339"/>
      <c r="W40" s="339"/>
      <c r="X40" s="339"/>
      <c r="Y40" s="707"/>
      <c r="Z40" s="339"/>
    </row>
    <row r="41" spans="1:26" ht="30" customHeight="1" x14ac:dyDescent="0.2">
      <c r="A41" s="150"/>
      <c r="B41" s="150"/>
      <c r="C41" s="510" t="s">
        <v>123</v>
      </c>
      <c r="D41" s="511" t="s">
        <v>124</v>
      </c>
      <c r="E41" s="510" t="s">
        <v>123</v>
      </c>
      <c r="F41" s="510" t="s">
        <v>123</v>
      </c>
      <c r="G41" s="510" t="s">
        <v>123</v>
      </c>
      <c r="H41" s="1040"/>
      <c r="I41" s="520">
        <v>4</v>
      </c>
      <c r="J41" s="1029"/>
      <c r="K41" s="169"/>
      <c r="L41" s="339"/>
      <c r="M41" s="704"/>
      <c r="P41" s="706"/>
      <c r="Q41" s="704"/>
      <c r="S41" s="707"/>
      <c r="T41" s="339"/>
      <c r="U41" s="339"/>
      <c r="V41" s="339"/>
      <c r="W41" s="339"/>
      <c r="X41" s="339"/>
      <c r="Y41" s="707"/>
      <c r="Z41" s="339"/>
    </row>
    <row r="42" spans="1:26" ht="33" customHeight="1" x14ac:dyDescent="0.2">
      <c r="A42" s="150"/>
      <c r="B42" s="150"/>
      <c r="C42" s="510" t="s">
        <v>123</v>
      </c>
      <c r="D42" s="511"/>
      <c r="E42" s="338" t="s">
        <v>128</v>
      </c>
      <c r="F42" s="510" t="s">
        <v>123</v>
      </c>
      <c r="G42" s="512" t="s">
        <v>123</v>
      </c>
      <c r="H42" s="405">
        <f>H43</f>
        <v>19.396999359130799</v>
      </c>
      <c r="I42" s="514" t="s">
        <v>123</v>
      </c>
      <c r="J42" s="514" t="s">
        <v>123</v>
      </c>
      <c r="K42" s="169"/>
      <c r="L42" s="339"/>
      <c r="M42" s="704"/>
      <c r="Q42" s="704"/>
      <c r="S42" s="339"/>
      <c r="T42" s="339"/>
      <c r="U42" s="339"/>
      <c r="V42" s="339"/>
      <c r="W42" s="339"/>
      <c r="X42" s="339"/>
      <c r="Y42" s="339"/>
      <c r="Z42" s="339"/>
    </row>
    <row r="43" spans="1:26" ht="15" customHeight="1" x14ac:dyDescent="0.2">
      <c r="A43" s="150"/>
      <c r="B43" s="150"/>
      <c r="C43" s="510" t="s">
        <v>123</v>
      </c>
      <c r="D43" s="511" t="s">
        <v>124</v>
      </c>
      <c r="E43" s="510" t="s">
        <v>123</v>
      </c>
      <c r="F43" s="510" t="s">
        <v>123</v>
      </c>
      <c r="G43" s="510" t="s">
        <v>123</v>
      </c>
      <c r="H43" s="519">
        <v>19.396999359130799</v>
      </c>
      <c r="I43" s="520" t="s">
        <v>634</v>
      </c>
      <c r="J43" s="510" t="s">
        <v>123</v>
      </c>
      <c r="K43" s="169"/>
      <c r="L43" s="339"/>
      <c r="M43" s="704"/>
      <c r="P43" s="706"/>
      <c r="Q43" s="704"/>
      <c r="S43" s="339"/>
      <c r="T43" s="339"/>
      <c r="U43" s="339"/>
      <c r="V43" s="339"/>
      <c r="W43" s="339"/>
      <c r="X43" s="339"/>
      <c r="Y43" s="707"/>
      <c r="Z43" s="339"/>
    </row>
    <row r="44" spans="1:26" ht="32.25" customHeight="1" x14ac:dyDescent="0.2">
      <c r="A44" s="150"/>
      <c r="B44" s="150"/>
      <c r="C44" s="510" t="s">
        <v>123</v>
      </c>
      <c r="D44" s="511" t="s">
        <v>124</v>
      </c>
      <c r="E44" s="510" t="s">
        <v>123</v>
      </c>
      <c r="F44" s="510" t="s">
        <v>123</v>
      </c>
      <c r="G44" s="510" t="s">
        <v>123</v>
      </c>
      <c r="H44" s="521" t="s">
        <v>634</v>
      </c>
      <c r="I44" s="520">
        <v>24.909589041095892</v>
      </c>
      <c r="J44" s="510" t="s">
        <v>123</v>
      </c>
      <c r="K44" s="169"/>
      <c r="L44" s="339"/>
      <c r="M44" s="704"/>
      <c r="P44" s="706"/>
      <c r="Q44" s="704"/>
      <c r="S44" s="707"/>
      <c r="T44" s="339"/>
      <c r="U44" s="339"/>
      <c r="V44" s="339"/>
      <c r="W44" s="339"/>
      <c r="X44" s="339"/>
      <c r="Y44" s="707"/>
      <c r="Z44" s="339"/>
    </row>
    <row r="45" spans="1:26" ht="32.25" customHeight="1" x14ac:dyDescent="0.2">
      <c r="A45" s="150"/>
      <c r="B45" s="150"/>
      <c r="C45" s="510" t="s">
        <v>123</v>
      </c>
      <c r="D45" s="511" t="s">
        <v>124</v>
      </c>
      <c r="E45" s="510" t="s">
        <v>123</v>
      </c>
      <c r="F45" s="510" t="s">
        <v>123</v>
      </c>
      <c r="G45" s="510" t="s">
        <v>123</v>
      </c>
      <c r="H45" s="1042" t="s">
        <v>942</v>
      </c>
      <c r="I45" s="520">
        <v>6.23</v>
      </c>
      <c r="J45" s="510" t="s">
        <v>123</v>
      </c>
      <c r="K45" s="169"/>
      <c r="L45" s="339"/>
      <c r="M45" s="704"/>
      <c r="P45" s="706"/>
      <c r="Q45" s="704"/>
      <c r="S45" s="707"/>
      <c r="T45" s="339"/>
      <c r="U45" s="339"/>
      <c r="V45" s="339"/>
      <c r="W45" s="339"/>
      <c r="X45" s="339"/>
      <c r="Y45" s="707"/>
      <c r="Z45" s="339"/>
    </row>
    <row r="46" spans="1:26" ht="30" customHeight="1" x14ac:dyDescent="0.2">
      <c r="A46" s="150"/>
      <c r="B46" s="150"/>
      <c r="C46" s="510" t="s">
        <v>123</v>
      </c>
      <c r="D46" s="511" t="s">
        <v>124</v>
      </c>
      <c r="E46" s="510" t="s">
        <v>123</v>
      </c>
      <c r="F46" s="510" t="s">
        <v>123</v>
      </c>
      <c r="G46" s="510" t="s">
        <v>123</v>
      </c>
      <c r="H46" s="1043"/>
      <c r="I46" s="520">
        <v>1.74</v>
      </c>
      <c r="J46" s="510" t="s">
        <v>123</v>
      </c>
      <c r="K46" s="169"/>
      <c r="L46" s="339"/>
      <c r="M46" s="704"/>
      <c r="P46" s="706"/>
      <c r="Q46" s="704"/>
      <c r="S46" s="707"/>
      <c r="T46" s="339"/>
      <c r="U46" s="339"/>
      <c r="V46" s="339"/>
      <c r="W46" s="339"/>
      <c r="X46" s="339"/>
      <c r="Y46" s="707"/>
      <c r="Z46" s="339"/>
    </row>
    <row r="47" spans="1:26" ht="30.75" customHeight="1" x14ac:dyDescent="0.2">
      <c r="A47" s="150"/>
      <c r="B47" s="150"/>
      <c r="C47" s="510" t="s">
        <v>123</v>
      </c>
      <c r="D47" s="511"/>
      <c r="E47" s="338" t="s">
        <v>128</v>
      </c>
      <c r="F47" s="510" t="s">
        <v>123</v>
      </c>
      <c r="G47" s="512" t="s">
        <v>123</v>
      </c>
      <c r="H47" s="405">
        <f>H48</f>
        <v>5.2490000724792401</v>
      </c>
      <c r="I47" s="514" t="s">
        <v>123</v>
      </c>
      <c r="J47" s="514" t="s">
        <v>123</v>
      </c>
      <c r="K47" s="169"/>
      <c r="L47" s="339"/>
      <c r="M47" s="704"/>
      <c r="Q47" s="704"/>
      <c r="S47" s="339"/>
      <c r="T47" s="339"/>
      <c r="U47" s="339"/>
      <c r="V47" s="339"/>
      <c r="W47" s="339"/>
      <c r="X47" s="339"/>
      <c r="Y47" s="339"/>
      <c r="Z47" s="339"/>
    </row>
    <row r="48" spans="1:26" ht="29.25" customHeight="1" x14ac:dyDescent="0.2">
      <c r="A48" s="150"/>
      <c r="B48" s="150"/>
      <c r="C48" s="510" t="s">
        <v>123</v>
      </c>
      <c r="D48" s="511" t="s">
        <v>124</v>
      </c>
      <c r="E48" s="510" t="s">
        <v>123</v>
      </c>
      <c r="F48" s="510" t="s">
        <v>123</v>
      </c>
      <c r="G48" s="510" t="s">
        <v>123</v>
      </c>
      <c r="H48" s="1039">
        <v>5.2490000724792401</v>
      </c>
      <c r="I48" s="520">
        <v>0.45</v>
      </c>
      <c r="J48" s="1028" t="s">
        <v>123</v>
      </c>
      <c r="K48" s="169"/>
      <c r="L48" s="339"/>
      <c r="M48" s="704"/>
      <c r="P48" s="706"/>
      <c r="Q48" s="704"/>
      <c r="S48" s="707"/>
      <c r="T48" s="339"/>
      <c r="U48" s="339"/>
      <c r="V48" s="339"/>
      <c r="W48" s="339"/>
      <c r="X48" s="339"/>
      <c r="Y48" s="707"/>
      <c r="Z48" s="339"/>
    </row>
    <row r="49" spans="1:26" ht="29.25" customHeight="1" x14ac:dyDescent="0.2">
      <c r="A49" s="150"/>
      <c r="B49" s="150"/>
      <c r="C49" s="510" t="s">
        <v>123</v>
      </c>
      <c r="D49" s="511" t="s">
        <v>124</v>
      </c>
      <c r="E49" s="510" t="s">
        <v>123</v>
      </c>
      <c r="F49" s="510" t="s">
        <v>123</v>
      </c>
      <c r="G49" s="510" t="s">
        <v>123</v>
      </c>
      <c r="H49" s="1041"/>
      <c r="I49" s="520">
        <v>2.4</v>
      </c>
      <c r="J49" s="1033"/>
      <c r="K49" s="169"/>
      <c r="L49" s="339"/>
      <c r="M49" s="704"/>
      <c r="P49" s="706"/>
      <c r="Q49" s="704"/>
      <c r="S49" s="707"/>
      <c r="T49" s="339"/>
      <c r="U49" s="339"/>
      <c r="V49" s="339"/>
      <c r="W49" s="339"/>
      <c r="X49" s="339"/>
      <c r="Y49" s="707"/>
      <c r="Z49" s="339"/>
    </row>
    <row r="50" spans="1:26" ht="30.75" customHeight="1" x14ac:dyDescent="0.2">
      <c r="A50" s="150"/>
      <c r="B50" s="150"/>
      <c r="C50" s="510" t="s">
        <v>123</v>
      </c>
      <c r="D50" s="511" t="s">
        <v>124</v>
      </c>
      <c r="E50" s="510" t="s">
        <v>123</v>
      </c>
      <c r="F50" s="510" t="s">
        <v>123</v>
      </c>
      <c r="G50" s="510" t="s">
        <v>123</v>
      </c>
      <c r="H50" s="1041"/>
      <c r="I50" s="520">
        <v>3.01</v>
      </c>
      <c r="J50" s="1033"/>
      <c r="K50" s="169"/>
      <c r="L50" s="339"/>
      <c r="M50" s="704"/>
      <c r="P50" s="706"/>
      <c r="Q50" s="704"/>
      <c r="S50" s="707"/>
      <c r="T50" s="339"/>
      <c r="U50" s="339"/>
      <c r="V50" s="339"/>
      <c r="W50" s="339"/>
      <c r="X50" s="339"/>
      <c r="Y50" s="707"/>
      <c r="Z50" s="339"/>
    </row>
    <row r="51" spans="1:26" ht="30.75" customHeight="1" x14ac:dyDescent="0.2">
      <c r="A51" s="150"/>
      <c r="B51" s="150"/>
      <c r="C51" s="510" t="s">
        <v>123</v>
      </c>
      <c r="D51" s="511" t="s">
        <v>124</v>
      </c>
      <c r="E51" s="510" t="s">
        <v>123</v>
      </c>
      <c r="F51" s="510" t="s">
        <v>123</v>
      </c>
      <c r="G51" s="510" t="s">
        <v>123</v>
      </c>
      <c r="H51" s="1041"/>
      <c r="I51" s="520">
        <v>0.85</v>
      </c>
      <c r="J51" s="1033"/>
      <c r="K51" s="169"/>
      <c r="L51" s="339"/>
      <c r="M51" s="704"/>
      <c r="P51" s="706"/>
      <c r="Q51" s="704"/>
      <c r="S51" s="707"/>
      <c r="T51" s="339"/>
      <c r="U51" s="339"/>
      <c r="V51" s="339"/>
      <c r="W51" s="339"/>
      <c r="X51" s="339"/>
      <c r="Y51" s="707"/>
      <c r="Z51" s="339"/>
    </row>
    <row r="52" spans="1:26" ht="30.75" customHeight="1" x14ac:dyDescent="0.2">
      <c r="A52" s="150"/>
      <c r="B52" s="150"/>
      <c r="C52" s="510" t="s">
        <v>123</v>
      </c>
      <c r="D52" s="511" t="s">
        <v>124</v>
      </c>
      <c r="E52" s="510" t="s">
        <v>123</v>
      </c>
      <c r="F52" s="510" t="s">
        <v>123</v>
      </c>
      <c r="G52" s="510" t="s">
        <v>123</v>
      </c>
      <c r="H52" s="1041"/>
      <c r="I52" s="520">
        <v>2.1800000000000002</v>
      </c>
      <c r="J52" s="1033"/>
      <c r="K52" s="169"/>
      <c r="L52" s="339"/>
      <c r="M52" s="704"/>
      <c r="P52" s="706"/>
      <c r="Q52" s="704"/>
      <c r="S52" s="707"/>
      <c r="T52" s="339"/>
      <c r="U52" s="339"/>
      <c r="V52" s="339"/>
      <c r="W52" s="339"/>
      <c r="X52" s="339"/>
      <c r="Y52" s="707"/>
      <c r="Z52" s="339"/>
    </row>
    <row r="53" spans="1:26" ht="30.75" customHeight="1" x14ac:dyDescent="0.2">
      <c r="A53" s="150"/>
      <c r="B53" s="150"/>
      <c r="C53" s="510" t="s">
        <v>123</v>
      </c>
      <c r="D53" s="511" t="s">
        <v>124</v>
      </c>
      <c r="E53" s="510" t="s">
        <v>123</v>
      </c>
      <c r="F53" s="510" t="s">
        <v>123</v>
      </c>
      <c r="G53" s="510" t="s">
        <v>123</v>
      </c>
      <c r="H53" s="1040"/>
      <c r="I53" s="520">
        <v>2.4900000000000002</v>
      </c>
      <c r="J53" s="1029"/>
      <c r="K53" s="169"/>
      <c r="L53" s="339"/>
      <c r="M53" s="704"/>
      <c r="P53" s="706"/>
      <c r="Q53" s="704"/>
      <c r="S53" s="707"/>
      <c r="T53" s="339"/>
      <c r="U53" s="339"/>
      <c r="V53" s="339"/>
      <c r="W53" s="339"/>
      <c r="X53" s="339"/>
      <c r="Y53" s="707"/>
      <c r="Z53" s="339"/>
    </row>
    <row r="54" spans="1:26" ht="32.25" customHeight="1" x14ac:dyDescent="0.2">
      <c r="A54" s="150"/>
      <c r="B54" s="150"/>
      <c r="C54" s="510" t="s">
        <v>123</v>
      </c>
      <c r="D54" s="511"/>
      <c r="E54" s="338" t="s">
        <v>128</v>
      </c>
      <c r="F54" s="510" t="s">
        <v>123</v>
      </c>
      <c r="G54" s="512" t="s">
        <v>123</v>
      </c>
      <c r="H54" s="405">
        <f>SUM(H55:H61)</f>
        <v>38.034999847412003</v>
      </c>
      <c r="I54" s="514" t="s">
        <v>123</v>
      </c>
      <c r="J54" s="514" t="s">
        <v>123</v>
      </c>
      <c r="K54" s="169"/>
      <c r="L54" s="339"/>
      <c r="M54" s="704"/>
      <c r="Q54" s="704"/>
      <c r="S54" s="339"/>
      <c r="T54" s="339"/>
      <c r="U54" s="339"/>
      <c r="V54" s="339"/>
      <c r="W54" s="339"/>
      <c r="X54" s="339"/>
      <c r="Y54" s="339"/>
      <c r="Z54" s="339"/>
    </row>
    <row r="55" spans="1:26" ht="29.25" customHeight="1" x14ac:dyDescent="0.2">
      <c r="A55" s="150"/>
      <c r="B55" s="150"/>
      <c r="C55" s="510" t="s">
        <v>123</v>
      </c>
      <c r="D55" s="511" t="s">
        <v>124</v>
      </c>
      <c r="E55" s="510" t="s">
        <v>123</v>
      </c>
      <c r="F55" s="510" t="s">
        <v>123</v>
      </c>
      <c r="G55" s="510" t="s">
        <v>123</v>
      </c>
      <c r="H55" s="1039">
        <v>10.9340000152587</v>
      </c>
      <c r="I55" s="1034">
        <v>39</v>
      </c>
      <c r="J55" s="1028" t="s">
        <v>123</v>
      </c>
      <c r="K55" s="169"/>
      <c r="L55" s="339"/>
      <c r="M55" s="704"/>
      <c r="P55" s="706"/>
      <c r="Q55" s="704"/>
      <c r="S55" s="339"/>
      <c r="T55" s="339"/>
      <c r="U55" s="339"/>
      <c r="V55" s="339"/>
      <c r="W55" s="339"/>
      <c r="X55" s="339"/>
      <c r="Y55" s="707"/>
      <c r="Z55" s="339"/>
    </row>
    <row r="56" spans="1:26" ht="30.75" customHeight="1" x14ac:dyDescent="0.2">
      <c r="A56" s="150"/>
      <c r="B56" s="150"/>
      <c r="C56" s="510" t="s">
        <v>123</v>
      </c>
      <c r="D56" s="511" t="s">
        <v>124</v>
      </c>
      <c r="E56" s="510" t="s">
        <v>123</v>
      </c>
      <c r="F56" s="510" t="s">
        <v>123</v>
      </c>
      <c r="G56" s="510" t="s">
        <v>123</v>
      </c>
      <c r="H56" s="1040"/>
      <c r="I56" s="1035"/>
      <c r="J56" s="1033"/>
      <c r="K56" s="169"/>
      <c r="L56" s="339"/>
      <c r="M56" s="704"/>
      <c r="P56" s="706"/>
      <c r="Q56" s="704"/>
      <c r="S56" s="339"/>
      <c r="T56" s="339"/>
      <c r="U56" s="339"/>
      <c r="V56" s="339"/>
      <c r="W56" s="339"/>
      <c r="X56" s="339"/>
      <c r="Y56" s="707"/>
      <c r="Z56" s="339"/>
    </row>
    <row r="57" spans="1:26" ht="30.75" customHeight="1" x14ac:dyDescent="0.2">
      <c r="A57" s="150"/>
      <c r="B57" s="150"/>
      <c r="C57" s="510" t="s">
        <v>123</v>
      </c>
      <c r="D57" s="511" t="s">
        <v>124</v>
      </c>
      <c r="E57" s="510" t="s">
        <v>123</v>
      </c>
      <c r="F57" s="510" t="s">
        <v>123</v>
      </c>
      <c r="G57" s="510" t="s">
        <v>123</v>
      </c>
      <c r="H57" s="519">
        <v>10.468000411987299</v>
      </c>
      <c r="I57" s="1035"/>
      <c r="J57" s="1033"/>
      <c r="K57" s="169"/>
      <c r="L57" s="339"/>
      <c r="M57" s="704"/>
      <c r="P57" s="706"/>
      <c r="Q57" s="704"/>
      <c r="S57" s="339"/>
      <c r="T57" s="339"/>
      <c r="U57" s="339"/>
      <c r="V57" s="339"/>
      <c r="W57" s="339"/>
      <c r="X57" s="339"/>
      <c r="Y57" s="707"/>
      <c r="Z57" s="339"/>
    </row>
    <row r="58" spans="1:26" ht="30" customHeight="1" x14ac:dyDescent="0.2">
      <c r="A58" s="150"/>
      <c r="B58" s="150"/>
      <c r="C58" s="510" t="s">
        <v>123</v>
      </c>
      <c r="D58" s="511" t="s">
        <v>124</v>
      </c>
      <c r="E58" s="510" t="s">
        <v>123</v>
      </c>
      <c r="F58" s="510" t="s">
        <v>123</v>
      </c>
      <c r="G58" s="510" t="s">
        <v>123</v>
      </c>
      <c r="H58" s="519">
        <v>0</v>
      </c>
      <c r="I58" s="1035"/>
      <c r="J58" s="1033"/>
      <c r="K58" s="169"/>
      <c r="L58" s="339"/>
      <c r="M58" s="704"/>
      <c r="P58" s="706"/>
      <c r="Q58" s="704"/>
      <c r="S58" s="339"/>
      <c r="T58" s="339"/>
      <c r="U58" s="339"/>
      <c r="V58" s="339"/>
      <c r="W58" s="339"/>
      <c r="X58" s="339"/>
      <c r="Y58" s="707"/>
      <c r="Z58" s="339"/>
    </row>
    <row r="59" spans="1:26" ht="30.75" customHeight="1" x14ac:dyDescent="0.2">
      <c r="A59" s="150"/>
      <c r="B59" s="150"/>
      <c r="C59" s="510" t="s">
        <v>123</v>
      </c>
      <c r="D59" s="511" t="s">
        <v>124</v>
      </c>
      <c r="E59" s="510" t="s">
        <v>123</v>
      </c>
      <c r="F59" s="510" t="s">
        <v>123</v>
      </c>
      <c r="G59" s="510" t="s">
        <v>123</v>
      </c>
      <c r="H59" s="1039">
        <v>16.632999420166001</v>
      </c>
      <c r="I59" s="1035"/>
      <c r="J59" s="1033"/>
      <c r="K59" s="169"/>
      <c r="L59" s="339"/>
      <c r="M59" s="704"/>
      <c r="P59" s="706"/>
      <c r="Q59" s="704"/>
      <c r="S59" s="339"/>
      <c r="T59" s="339"/>
      <c r="U59" s="339"/>
      <c r="V59" s="339"/>
      <c r="W59" s="339"/>
      <c r="X59" s="339"/>
      <c r="Y59" s="707"/>
      <c r="Z59" s="339"/>
    </row>
    <row r="60" spans="1:26" ht="30" customHeight="1" x14ac:dyDescent="0.2">
      <c r="A60" s="150"/>
      <c r="B60" s="150"/>
      <c r="C60" s="510" t="s">
        <v>123</v>
      </c>
      <c r="D60" s="511" t="s">
        <v>124</v>
      </c>
      <c r="E60" s="510" t="s">
        <v>123</v>
      </c>
      <c r="F60" s="510" t="s">
        <v>123</v>
      </c>
      <c r="G60" s="510" t="s">
        <v>123</v>
      </c>
      <c r="H60" s="1041"/>
      <c r="I60" s="1035"/>
      <c r="J60" s="1033"/>
      <c r="K60" s="169"/>
      <c r="L60" s="339"/>
      <c r="M60" s="704"/>
      <c r="P60" s="706"/>
      <c r="Q60" s="704"/>
      <c r="S60" s="339"/>
      <c r="T60" s="339"/>
      <c r="U60" s="339"/>
      <c r="V60" s="339"/>
      <c r="W60" s="339"/>
      <c r="X60" s="339"/>
      <c r="Y60" s="707"/>
      <c r="Z60" s="339"/>
    </row>
    <row r="61" spans="1:26" ht="30.75" customHeight="1" x14ac:dyDescent="0.2">
      <c r="A61" s="150"/>
      <c r="B61" s="150"/>
      <c r="C61" s="510" t="s">
        <v>123</v>
      </c>
      <c r="D61" s="511" t="s">
        <v>124</v>
      </c>
      <c r="E61" s="510" t="s">
        <v>123</v>
      </c>
      <c r="F61" s="510" t="s">
        <v>123</v>
      </c>
      <c r="G61" s="510" t="s">
        <v>123</v>
      </c>
      <c r="H61" s="1040"/>
      <c r="I61" s="1036"/>
      <c r="J61" s="1029"/>
      <c r="K61" s="169"/>
      <c r="L61" s="339"/>
      <c r="M61" s="704"/>
      <c r="P61" s="706"/>
      <c r="Q61" s="704"/>
      <c r="S61" s="707"/>
      <c r="T61" s="339"/>
      <c r="U61" s="339"/>
      <c r="V61" s="339"/>
      <c r="W61" s="339"/>
      <c r="X61" s="339"/>
      <c r="Y61" s="707"/>
      <c r="Z61" s="339"/>
    </row>
    <row r="62" spans="1:26" ht="30.75" customHeight="1" x14ac:dyDescent="0.2">
      <c r="A62" s="150"/>
      <c r="B62" s="150"/>
      <c r="C62" s="510"/>
      <c r="D62" s="511"/>
      <c r="E62" s="338" t="s">
        <v>128</v>
      </c>
      <c r="F62" s="510" t="s">
        <v>123</v>
      </c>
      <c r="G62" s="512" t="s">
        <v>634</v>
      </c>
      <c r="H62" s="405">
        <f>H63</f>
        <v>10.072999954223601</v>
      </c>
      <c r="I62" s="514" t="s">
        <v>123</v>
      </c>
      <c r="J62" s="514" t="s">
        <v>123</v>
      </c>
      <c r="K62" s="169"/>
      <c r="L62" s="339"/>
      <c r="M62" s="704"/>
      <c r="Q62" s="704"/>
      <c r="S62" s="707"/>
      <c r="T62" s="339"/>
      <c r="U62" s="339"/>
      <c r="V62" s="339"/>
      <c r="W62" s="339"/>
      <c r="X62" s="339"/>
      <c r="Y62" s="339"/>
      <c r="Z62" s="339"/>
    </row>
    <row r="63" spans="1:26" ht="32.25" customHeight="1" x14ac:dyDescent="0.2">
      <c r="A63" s="150"/>
      <c r="B63" s="150"/>
      <c r="C63" s="510" t="s">
        <v>123</v>
      </c>
      <c r="D63" s="511" t="s">
        <v>124</v>
      </c>
      <c r="E63" s="510" t="s">
        <v>123</v>
      </c>
      <c r="F63" s="510" t="s">
        <v>123</v>
      </c>
      <c r="G63" s="510" t="s">
        <v>123</v>
      </c>
      <c r="H63" s="1039">
        <v>10.072999954223601</v>
      </c>
      <c r="I63" s="520">
        <v>7.08</v>
      </c>
      <c r="J63" s="1028" t="s">
        <v>123</v>
      </c>
      <c r="K63" s="169"/>
      <c r="L63" s="339"/>
      <c r="M63" s="704"/>
      <c r="P63" s="706"/>
      <c r="Q63" s="704"/>
      <c r="S63" s="707"/>
      <c r="T63" s="339"/>
      <c r="U63" s="339"/>
      <c r="V63" s="339"/>
      <c r="W63" s="339"/>
      <c r="X63" s="339"/>
      <c r="Y63" s="707"/>
      <c r="Z63" s="339"/>
    </row>
    <row r="64" spans="1:26" ht="33.75" customHeight="1" x14ac:dyDescent="0.2">
      <c r="A64" s="150"/>
      <c r="B64" s="150"/>
      <c r="C64" s="510" t="s">
        <v>123</v>
      </c>
      <c r="D64" s="511" t="s">
        <v>124</v>
      </c>
      <c r="E64" s="510" t="s">
        <v>123</v>
      </c>
      <c r="F64" s="510" t="s">
        <v>123</v>
      </c>
      <c r="G64" s="510" t="s">
        <v>123</v>
      </c>
      <c r="H64" s="1040"/>
      <c r="I64" s="520">
        <v>6.83</v>
      </c>
      <c r="J64" s="1029"/>
      <c r="K64" s="169"/>
      <c r="L64" s="339"/>
      <c r="M64" s="704"/>
      <c r="P64" s="706"/>
      <c r="Q64" s="704"/>
      <c r="S64" s="707"/>
      <c r="T64" s="339"/>
      <c r="U64" s="339"/>
      <c r="V64" s="339"/>
      <c r="W64" s="339"/>
      <c r="X64" s="339"/>
      <c r="Y64" s="707"/>
      <c r="Z64" s="339"/>
    </row>
    <row r="65" spans="1:26" ht="33.75" customHeight="1" x14ac:dyDescent="0.2">
      <c r="A65" s="150"/>
      <c r="B65" s="150"/>
      <c r="C65" s="510"/>
      <c r="D65" s="511"/>
      <c r="E65" s="338" t="s">
        <v>128</v>
      </c>
      <c r="F65" s="510" t="s">
        <v>123</v>
      </c>
      <c r="G65" s="512" t="s">
        <v>634</v>
      </c>
      <c r="H65" s="405">
        <f>H66</f>
        <v>7.2449998855590803</v>
      </c>
      <c r="I65" s="514" t="s">
        <v>123</v>
      </c>
      <c r="J65" s="514" t="s">
        <v>123</v>
      </c>
      <c r="K65" s="169"/>
      <c r="L65" s="339"/>
      <c r="M65" s="704"/>
      <c r="Q65" s="704"/>
      <c r="S65" s="707"/>
      <c r="T65" s="339"/>
      <c r="U65" s="339"/>
      <c r="V65" s="339"/>
      <c r="W65" s="339"/>
      <c r="X65" s="339"/>
      <c r="Y65" s="339"/>
      <c r="Z65" s="339"/>
    </row>
    <row r="66" spans="1:26" ht="32.25" customHeight="1" x14ac:dyDescent="0.2">
      <c r="A66" s="150"/>
      <c r="B66" s="150"/>
      <c r="C66" s="510" t="s">
        <v>123</v>
      </c>
      <c r="D66" s="511" t="s">
        <v>124</v>
      </c>
      <c r="E66" s="510" t="s">
        <v>123</v>
      </c>
      <c r="F66" s="510" t="s">
        <v>123</v>
      </c>
      <c r="G66" s="510" t="s">
        <v>123</v>
      </c>
      <c r="H66" s="1039">
        <v>7.2449998855590803</v>
      </c>
      <c r="I66" s="520">
        <v>5.5</v>
      </c>
      <c r="J66" s="1028" t="s">
        <v>123</v>
      </c>
      <c r="K66" s="169"/>
      <c r="L66" s="339"/>
      <c r="M66" s="704"/>
      <c r="P66" s="706"/>
      <c r="Q66" s="704"/>
      <c r="S66" s="707"/>
      <c r="T66" s="339"/>
      <c r="U66" s="339"/>
      <c r="V66" s="339"/>
      <c r="W66" s="339"/>
      <c r="X66" s="339"/>
      <c r="Y66" s="707"/>
      <c r="Z66" s="339"/>
    </row>
    <row r="67" spans="1:26" ht="30" customHeight="1" x14ac:dyDescent="0.2">
      <c r="A67" s="150"/>
      <c r="B67" s="150"/>
      <c r="C67" s="510" t="s">
        <v>123</v>
      </c>
      <c r="D67" s="511" t="s">
        <v>124</v>
      </c>
      <c r="E67" s="510" t="s">
        <v>123</v>
      </c>
      <c r="F67" s="510" t="s">
        <v>123</v>
      </c>
      <c r="G67" s="510" t="s">
        <v>123</v>
      </c>
      <c r="H67" s="1040"/>
      <c r="I67" s="520">
        <v>3.4</v>
      </c>
      <c r="J67" s="1029"/>
      <c r="K67" s="169"/>
      <c r="L67" s="339"/>
      <c r="M67" s="704"/>
      <c r="P67" s="706"/>
      <c r="Q67" s="704"/>
      <c r="S67" s="707"/>
      <c r="T67" s="339"/>
      <c r="U67" s="339"/>
      <c r="V67" s="339"/>
      <c r="W67" s="339"/>
      <c r="X67" s="339"/>
      <c r="Y67" s="707"/>
      <c r="Z67" s="339"/>
    </row>
    <row r="68" spans="1:26" ht="30" customHeight="1" x14ac:dyDescent="0.2">
      <c r="A68" s="150"/>
      <c r="B68" s="150"/>
      <c r="C68" s="510"/>
      <c r="D68" s="511"/>
      <c r="E68" s="338" t="s">
        <v>128</v>
      </c>
      <c r="F68" s="510" t="s">
        <v>123</v>
      </c>
      <c r="G68" s="512" t="s">
        <v>634</v>
      </c>
      <c r="H68" s="405">
        <f>H69</f>
        <v>11.9930000305175</v>
      </c>
      <c r="I68" s="514" t="s">
        <v>123</v>
      </c>
      <c r="J68" s="514" t="s">
        <v>123</v>
      </c>
      <c r="K68" s="169"/>
      <c r="L68" s="339"/>
      <c r="M68" s="704"/>
      <c r="Q68" s="704"/>
      <c r="S68" s="707"/>
      <c r="T68" s="339"/>
      <c r="U68" s="339"/>
      <c r="V68" s="339"/>
      <c r="W68" s="339"/>
      <c r="X68" s="339"/>
      <c r="Y68" s="339"/>
      <c r="Z68" s="339"/>
    </row>
    <row r="69" spans="1:26" ht="29.25" customHeight="1" x14ac:dyDescent="0.2">
      <c r="A69" s="150"/>
      <c r="B69" s="150"/>
      <c r="C69" s="510" t="s">
        <v>123</v>
      </c>
      <c r="D69" s="511" t="s">
        <v>124</v>
      </c>
      <c r="E69" s="510" t="s">
        <v>123</v>
      </c>
      <c r="F69" s="510" t="s">
        <v>123</v>
      </c>
      <c r="G69" s="510" t="s">
        <v>123</v>
      </c>
      <c r="H69" s="1039">
        <v>11.9930000305175</v>
      </c>
      <c r="I69" s="1034">
        <v>12.03</v>
      </c>
      <c r="J69" s="1028" t="s">
        <v>123</v>
      </c>
      <c r="K69" s="169"/>
      <c r="L69" s="339"/>
      <c r="M69" s="704"/>
      <c r="P69" s="706"/>
      <c r="Q69" s="704"/>
      <c r="S69" s="339"/>
      <c r="T69" s="339"/>
      <c r="U69" s="339"/>
      <c r="V69" s="339"/>
      <c r="W69" s="339"/>
      <c r="X69" s="339"/>
      <c r="Y69" s="707"/>
      <c r="Z69" s="339"/>
    </row>
    <row r="70" spans="1:26" ht="30" customHeight="1" x14ac:dyDescent="0.2">
      <c r="A70" s="150"/>
      <c r="B70" s="150"/>
      <c r="C70" s="510" t="s">
        <v>123</v>
      </c>
      <c r="D70" s="511" t="s">
        <v>124</v>
      </c>
      <c r="E70" s="510" t="s">
        <v>123</v>
      </c>
      <c r="F70" s="510" t="s">
        <v>123</v>
      </c>
      <c r="G70" s="510" t="s">
        <v>123</v>
      </c>
      <c r="H70" s="1041"/>
      <c r="I70" s="1035"/>
      <c r="J70" s="1033"/>
      <c r="K70" s="169"/>
      <c r="L70" s="339"/>
      <c r="M70" s="704"/>
      <c r="P70" s="706"/>
      <c r="Q70" s="704"/>
      <c r="S70" s="339"/>
      <c r="T70" s="339"/>
      <c r="U70" s="339"/>
      <c r="V70" s="339"/>
      <c r="W70" s="339"/>
      <c r="X70" s="339"/>
      <c r="Y70" s="707"/>
      <c r="Z70" s="339"/>
    </row>
    <row r="71" spans="1:26" ht="30.75" customHeight="1" x14ac:dyDescent="0.2">
      <c r="A71" s="150"/>
      <c r="B71" s="150"/>
      <c r="C71" s="510" t="s">
        <v>123</v>
      </c>
      <c r="D71" s="511" t="s">
        <v>124</v>
      </c>
      <c r="E71" s="510" t="s">
        <v>123</v>
      </c>
      <c r="F71" s="510" t="s">
        <v>123</v>
      </c>
      <c r="G71" s="510" t="s">
        <v>123</v>
      </c>
      <c r="H71" s="1040"/>
      <c r="I71" s="1036"/>
      <c r="J71" s="1029"/>
      <c r="K71" s="169"/>
      <c r="L71" s="339"/>
      <c r="M71" s="704"/>
      <c r="P71" s="706"/>
      <c r="Q71" s="704"/>
      <c r="S71" s="707"/>
      <c r="T71" s="339"/>
      <c r="U71" s="339"/>
      <c r="V71" s="339"/>
      <c r="W71" s="339"/>
      <c r="X71" s="339"/>
      <c r="Y71" s="707"/>
      <c r="Z71" s="339"/>
    </row>
    <row r="72" spans="1:26" ht="33" customHeight="1" x14ac:dyDescent="0.2">
      <c r="A72" s="150"/>
      <c r="B72" s="150"/>
      <c r="C72" s="510" t="s">
        <v>123</v>
      </c>
      <c r="D72" s="511"/>
      <c r="E72" s="338" t="s">
        <v>128</v>
      </c>
      <c r="F72" s="510" t="s">
        <v>123</v>
      </c>
      <c r="G72" s="512" t="s">
        <v>123</v>
      </c>
      <c r="H72" s="405">
        <f>H73</f>
        <v>7.6279997825622496</v>
      </c>
      <c r="I72" s="514" t="s">
        <v>123</v>
      </c>
      <c r="J72" s="514" t="s">
        <v>123</v>
      </c>
      <c r="K72" s="169"/>
      <c r="L72" s="339"/>
      <c r="M72" s="704"/>
      <c r="Q72" s="704"/>
      <c r="S72" s="339"/>
      <c r="T72" s="339"/>
      <c r="U72" s="339"/>
      <c r="V72" s="339"/>
      <c r="W72" s="339"/>
      <c r="X72" s="339"/>
      <c r="Y72" s="339"/>
      <c r="Z72" s="339"/>
    </row>
    <row r="73" spans="1:26" ht="29.25" customHeight="1" x14ac:dyDescent="0.2">
      <c r="A73" s="150"/>
      <c r="B73" s="150"/>
      <c r="C73" s="510" t="s">
        <v>123</v>
      </c>
      <c r="D73" s="511" t="s">
        <v>124</v>
      </c>
      <c r="E73" s="510" t="s">
        <v>123</v>
      </c>
      <c r="F73" s="510" t="s">
        <v>123</v>
      </c>
      <c r="G73" s="510" t="s">
        <v>123</v>
      </c>
      <c r="H73" s="1039">
        <v>7.6279997825622496</v>
      </c>
      <c r="I73" s="1034">
        <v>4.43</v>
      </c>
      <c r="J73" s="1028" t="s">
        <v>123</v>
      </c>
      <c r="K73" s="169"/>
      <c r="L73" s="339"/>
      <c r="M73" s="704"/>
      <c r="P73" s="706"/>
      <c r="Q73" s="704"/>
      <c r="S73" s="339"/>
      <c r="T73" s="339"/>
      <c r="U73" s="339"/>
      <c r="V73" s="339"/>
      <c r="W73" s="339"/>
      <c r="X73" s="1046"/>
      <c r="Y73" s="1047"/>
      <c r="Z73" s="339"/>
    </row>
    <row r="74" spans="1:26" ht="30" customHeight="1" x14ac:dyDescent="0.2">
      <c r="A74" s="150"/>
      <c r="B74" s="150"/>
      <c r="C74" s="510" t="s">
        <v>123</v>
      </c>
      <c r="D74" s="511" t="s">
        <v>124</v>
      </c>
      <c r="E74" s="510" t="s">
        <v>123</v>
      </c>
      <c r="F74" s="510" t="s">
        <v>123</v>
      </c>
      <c r="G74" s="510" t="s">
        <v>123</v>
      </c>
      <c r="H74" s="1041"/>
      <c r="I74" s="1035"/>
      <c r="J74" s="1033"/>
      <c r="K74" s="169"/>
      <c r="L74" s="339"/>
      <c r="M74" s="704"/>
      <c r="P74" s="706"/>
      <c r="Q74" s="704"/>
      <c r="S74" s="339"/>
      <c r="T74" s="339"/>
      <c r="U74" s="339"/>
      <c r="V74" s="339"/>
      <c r="W74" s="339"/>
      <c r="X74" s="1046"/>
      <c r="Y74" s="1047"/>
      <c r="Z74" s="339"/>
    </row>
    <row r="75" spans="1:26" ht="30" customHeight="1" x14ac:dyDescent="0.2">
      <c r="A75" s="150"/>
      <c r="B75" s="150"/>
      <c r="C75" s="510" t="s">
        <v>123</v>
      </c>
      <c r="D75" s="511" t="s">
        <v>124</v>
      </c>
      <c r="E75" s="510" t="s">
        <v>123</v>
      </c>
      <c r="F75" s="510" t="s">
        <v>123</v>
      </c>
      <c r="G75" s="510" t="s">
        <v>123</v>
      </c>
      <c r="H75" s="1041"/>
      <c r="I75" s="1035"/>
      <c r="J75" s="1033"/>
      <c r="K75" s="169"/>
      <c r="L75" s="339"/>
      <c r="M75" s="704"/>
      <c r="P75" s="706"/>
      <c r="Q75" s="704"/>
      <c r="S75" s="339"/>
      <c r="T75" s="339"/>
      <c r="U75" s="339"/>
      <c r="V75" s="339"/>
      <c r="W75" s="339"/>
      <c r="X75" s="1046"/>
      <c r="Y75" s="1047"/>
      <c r="Z75" s="339"/>
    </row>
    <row r="76" spans="1:26" ht="30.75" customHeight="1" x14ac:dyDescent="0.2">
      <c r="A76" s="150"/>
      <c r="B76" s="150"/>
      <c r="C76" s="510" t="s">
        <v>123</v>
      </c>
      <c r="D76" s="511" t="s">
        <v>124</v>
      </c>
      <c r="E76" s="510" t="s">
        <v>123</v>
      </c>
      <c r="F76" s="510" t="s">
        <v>123</v>
      </c>
      <c r="G76" s="510" t="s">
        <v>123</v>
      </c>
      <c r="H76" s="1041"/>
      <c r="I76" s="1036"/>
      <c r="J76" s="1033"/>
      <c r="K76" s="169"/>
      <c r="L76" s="339"/>
      <c r="M76" s="704"/>
      <c r="P76" s="706"/>
      <c r="Q76" s="704"/>
      <c r="S76" s="707"/>
      <c r="T76" s="339"/>
      <c r="U76" s="339"/>
      <c r="V76" s="339"/>
      <c r="W76" s="339"/>
      <c r="X76" s="1046"/>
      <c r="Y76" s="1047"/>
      <c r="Z76" s="339"/>
    </row>
    <row r="77" spans="1:26" ht="30.75" customHeight="1" x14ac:dyDescent="0.2">
      <c r="A77" s="150"/>
      <c r="B77" s="150"/>
      <c r="C77" s="510" t="s">
        <v>123</v>
      </c>
      <c r="D77" s="511" t="s">
        <v>124</v>
      </c>
      <c r="E77" s="510" t="s">
        <v>123</v>
      </c>
      <c r="F77" s="510" t="s">
        <v>123</v>
      </c>
      <c r="G77" s="510" t="s">
        <v>123</v>
      </c>
      <c r="H77" s="1041"/>
      <c r="I77" s="1034">
        <v>3.2</v>
      </c>
      <c r="J77" s="1033"/>
      <c r="K77" s="169"/>
      <c r="L77" s="339"/>
      <c r="M77" s="704"/>
      <c r="P77" s="706"/>
      <c r="Q77" s="704"/>
      <c r="S77" s="339"/>
      <c r="T77" s="339"/>
      <c r="U77" s="339"/>
      <c r="V77" s="339"/>
      <c r="W77" s="339"/>
      <c r="X77" s="339"/>
      <c r="Y77" s="339"/>
      <c r="Z77" s="339"/>
    </row>
    <row r="78" spans="1:26" ht="29.25" customHeight="1" x14ac:dyDescent="0.2">
      <c r="A78" s="150"/>
      <c r="B78" s="150"/>
      <c r="C78" s="510" t="s">
        <v>123</v>
      </c>
      <c r="D78" s="511" t="s">
        <v>124</v>
      </c>
      <c r="E78" s="510" t="s">
        <v>123</v>
      </c>
      <c r="F78" s="510" t="s">
        <v>123</v>
      </c>
      <c r="G78" s="510" t="s">
        <v>123</v>
      </c>
      <c r="H78" s="1040"/>
      <c r="I78" s="1036"/>
      <c r="J78" s="1029"/>
      <c r="K78" s="169"/>
      <c r="L78" s="339"/>
      <c r="M78" s="704"/>
      <c r="P78" s="706"/>
      <c r="Q78" s="704"/>
      <c r="S78" s="707"/>
      <c r="T78" s="339"/>
      <c r="U78" s="339"/>
      <c r="V78" s="339"/>
      <c r="W78" s="339"/>
      <c r="X78" s="339"/>
      <c r="Y78" s="707"/>
      <c r="Z78" s="339"/>
    </row>
    <row r="79" spans="1:26" ht="29.25" customHeight="1" x14ac:dyDescent="0.2">
      <c r="A79" s="150"/>
      <c r="B79" s="150"/>
      <c r="C79" s="510" t="s">
        <v>123</v>
      </c>
      <c r="D79" s="511"/>
      <c r="E79" s="338" t="s">
        <v>128</v>
      </c>
      <c r="F79" s="510" t="s">
        <v>123</v>
      </c>
      <c r="G79" s="512" t="s">
        <v>123</v>
      </c>
      <c r="H79" s="405">
        <v>0</v>
      </c>
      <c r="I79" s="514" t="s">
        <v>123</v>
      </c>
      <c r="J79" s="514" t="s">
        <v>123</v>
      </c>
      <c r="K79" s="169"/>
      <c r="L79" s="339"/>
      <c r="M79" s="704"/>
      <c r="Q79" s="704"/>
      <c r="S79" s="339"/>
      <c r="T79" s="339"/>
      <c r="U79" s="339"/>
      <c r="V79" s="339"/>
      <c r="W79" s="339"/>
      <c r="X79" s="339"/>
      <c r="Y79" s="339"/>
      <c r="Z79" s="339"/>
    </row>
    <row r="80" spans="1:26" ht="30.75" customHeight="1" x14ac:dyDescent="0.2">
      <c r="A80" s="150"/>
      <c r="B80" s="150"/>
      <c r="C80" s="510" t="s">
        <v>123</v>
      </c>
      <c r="D80" s="511" t="s">
        <v>124</v>
      </c>
      <c r="E80" s="510" t="s">
        <v>123</v>
      </c>
      <c r="F80" s="510" t="s">
        <v>123</v>
      </c>
      <c r="G80" s="510" t="s">
        <v>123</v>
      </c>
      <c r="H80" s="519" t="s">
        <v>634</v>
      </c>
      <c r="I80" s="520">
        <v>4.4400000000000004</v>
      </c>
      <c r="J80" s="1028" t="s">
        <v>123</v>
      </c>
      <c r="K80" s="169"/>
      <c r="L80" s="339"/>
      <c r="M80" s="704"/>
      <c r="P80" s="706"/>
      <c r="Q80" s="704"/>
      <c r="S80" s="707"/>
      <c r="T80" s="339"/>
      <c r="U80" s="339"/>
      <c r="V80" s="339"/>
      <c r="W80" s="339"/>
      <c r="X80" s="339"/>
      <c r="Y80" s="707"/>
      <c r="Z80" s="339"/>
    </row>
    <row r="81" spans="1:26" ht="30.75" customHeight="1" x14ac:dyDescent="0.2">
      <c r="A81" s="150"/>
      <c r="B81" s="150"/>
      <c r="C81" s="510" t="s">
        <v>123</v>
      </c>
      <c r="D81" s="511" t="s">
        <v>124</v>
      </c>
      <c r="E81" s="510" t="s">
        <v>123</v>
      </c>
      <c r="F81" s="510" t="s">
        <v>123</v>
      </c>
      <c r="G81" s="510" t="s">
        <v>123</v>
      </c>
      <c r="H81" s="519" t="s">
        <v>634</v>
      </c>
      <c r="I81" s="522" t="s">
        <v>826</v>
      </c>
      <c r="J81" s="1029"/>
      <c r="K81" s="169"/>
      <c r="L81" s="339"/>
      <c r="M81" s="704"/>
      <c r="Q81" s="704"/>
      <c r="S81" s="707"/>
      <c r="T81" s="339"/>
      <c r="U81" s="339"/>
      <c r="V81" s="339"/>
      <c r="W81" s="339"/>
      <c r="X81" s="339"/>
      <c r="Y81" s="707"/>
      <c r="Z81" s="339"/>
    </row>
    <row r="82" spans="1:26" ht="30.75" customHeight="1" x14ac:dyDescent="0.2">
      <c r="A82" s="150"/>
      <c r="B82" s="150"/>
      <c r="C82" s="510" t="s">
        <v>123</v>
      </c>
      <c r="D82" s="511" t="s">
        <v>124</v>
      </c>
      <c r="E82" s="338" t="s">
        <v>128</v>
      </c>
      <c r="F82" s="510" t="s">
        <v>123</v>
      </c>
      <c r="G82" s="512" t="s">
        <v>123</v>
      </c>
      <c r="H82" s="405">
        <f>H83</f>
        <v>0.59399998188018699</v>
      </c>
      <c r="I82" s="514" t="s">
        <v>123</v>
      </c>
      <c r="J82" s="514" t="s">
        <v>123</v>
      </c>
      <c r="K82" s="169"/>
      <c r="L82" s="339"/>
      <c r="M82" s="704"/>
      <c r="Q82" s="704"/>
      <c r="S82" s="339"/>
      <c r="T82" s="339"/>
      <c r="U82" s="339"/>
      <c r="V82" s="339"/>
      <c r="W82" s="339"/>
      <c r="X82" s="339"/>
      <c r="Y82" s="339"/>
      <c r="Z82" s="339"/>
    </row>
    <row r="83" spans="1:26" ht="45" customHeight="1" x14ac:dyDescent="0.2">
      <c r="A83" s="150"/>
      <c r="B83" s="150"/>
      <c r="C83" s="510" t="s">
        <v>123</v>
      </c>
      <c r="D83" s="511" t="s">
        <v>124</v>
      </c>
      <c r="E83" s="510" t="s">
        <v>123</v>
      </c>
      <c r="F83" s="510" t="s">
        <v>123</v>
      </c>
      <c r="G83" s="510" t="s">
        <v>123</v>
      </c>
      <c r="H83" s="519">
        <v>0.59399998188018699</v>
      </c>
      <c r="I83" s="520">
        <v>2.74</v>
      </c>
      <c r="J83" s="510" t="s">
        <v>123</v>
      </c>
      <c r="K83" s="169"/>
      <c r="L83" s="339"/>
      <c r="M83" s="704"/>
      <c r="P83" s="706"/>
      <c r="Q83" s="704"/>
      <c r="S83" s="707"/>
      <c r="T83" s="339"/>
      <c r="U83" s="339"/>
      <c r="V83" s="339"/>
      <c r="W83" s="339"/>
      <c r="X83" s="339"/>
      <c r="Y83" s="707"/>
      <c r="Z83" s="339"/>
    </row>
    <row r="84" spans="1:26" ht="30.75" customHeight="1" x14ac:dyDescent="0.2">
      <c r="A84" s="150"/>
      <c r="B84" s="150"/>
      <c r="C84" s="510" t="s">
        <v>123</v>
      </c>
      <c r="D84" s="511" t="s">
        <v>124</v>
      </c>
      <c r="E84" s="338" t="s">
        <v>128</v>
      </c>
      <c r="F84" s="510" t="s">
        <v>123</v>
      </c>
      <c r="G84" s="512" t="s">
        <v>123</v>
      </c>
      <c r="H84" s="405">
        <f>H85</f>
        <v>2.1779999732971098</v>
      </c>
      <c r="I84" s="514" t="s">
        <v>123</v>
      </c>
      <c r="J84" s="514" t="s">
        <v>123</v>
      </c>
      <c r="K84" s="169"/>
      <c r="L84" s="339"/>
      <c r="M84" s="704"/>
      <c r="Q84" s="704"/>
      <c r="S84" s="339"/>
      <c r="T84" s="339"/>
      <c r="U84" s="339"/>
      <c r="V84" s="339"/>
      <c r="W84" s="339"/>
      <c r="X84" s="339"/>
      <c r="Y84" s="339"/>
      <c r="Z84" s="339"/>
    </row>
    <row r="85" spans="1:26" ht="32.25" customHeight="1" x14ac:dyDescent="0.2">
      <c r="A85" s="150"/>
      <c r="B85" s="150"/>
      <c r="C85" s="510" t="s">
        <v>123</v>
      </c>
      <c r="D85" s="511" t="s">
        <v>124</v>
      </c>
      <c r="E85" s="510" t="s">
        <v>123</v>
      </c>
      <c r="F85" s="510" t="s">
        <v>123</v>
      </c>
      <c r="G85" s="510" t="s">
        <v>123</v>
      </c>
      <c r="H85" s="1039">
        <v>2.1779999732971098</v>
      </c>
      <c r="I85" s="520">
        <v>1.1299999999999999</v>
      </c>
      <c r="J85" s="1028" t="s">
        <v>123</v>
      </c>
      <c r="K85" s="169"/>
      <c r="L85" s="339"/>
      <c r="M85" s="704"/>
      <c r="P85" s="706"/>
      <c r="Q85" s="704"/>
      <c r="S85" s="707"/>
      <c r="T85" s="339"/>
      <c r="U85" s="339"/>
      <c r="V85" s="339"/>
      <c r="W85" s="339"/>
      <c r="X85" s="339"/>
      <c r="Y85" s="707"/>
      <c r="Z85" s="339"/>
    </row>
    <row r="86" spans="1:26" ht="29.25" customHeight="1" x14ac:dyDescent="0.2">
      <c r="A86" s="150"/>
      <c r="B86" s="150"/>
      <c r="C86" s="510" t="s">
        <v>123</v>
      </c>
      <c r="D86" s="511" t="s">
        <v>124</v>
      </c>
      <c r="E86" s="510" t="s">
        <v>123</v>
      </c>
      <c r="F86" s="510" t="s">
        <v>123</v>
      </c>
      <c r="G86" s="510" t="s">
        <v>123</v>
      </c>
      <c r="H86" s="1040"/>
      <c r="I86" s="520">
        <v>1.53</v>
      </c>
      <c r="J86" s="1029"/>
      <c r="K86" s="169"/>
      <c r="L86" s="339"/>
      <c r="M86" s="704"/>
      <c r="P86" s="706"/>
      <c r="Q86" s="704"/>
      <c r="S86" s="707"/>
      <c r="T86" s="339"/>
      <c r="U86" s="339"/>
      <c r="V86" s="339"/>
      <c r="W86" s="339"/>
      <c r="X86" s="339"/>
      <c r="Y86" s="707"/>
      <c r="Z86" s="339"/>
    </row>
    <row r="87" spans="1:26" ht="30" customHeight="1" x14ac:dyDescent="0.2">
      <c r="A87" s="150"/>
      <c r="B87" s="150"/>
      <c r="C87" s="510" t="s">
        <v>123</v>
      </c>
      <c r="D87" s="511" t="s">
        <v>124</v>
      </c>
      <c r="E87" s="338" t="s">
        <v>128</v>
      </c>
      <c r="F87" s="510" t="s">
        <v>123</v>
      </c>
      <c r="G87" s="512" t="s">
        <v>123</v>
      </c>
      <c r="H87" s="405">
        <v>196.40299987792901</v>
      </c>
      <c r="I87" s="514" t="s">
        <v>123</v>
      </c>
      <c r="J87" s="514" t="s">
        <v>123</v>
      </c>
      <c r="K87" s="169"/>
      <c r="L87" s="339"/>
      <c r="M87" s="704"/>
      <c r="P87" s="706"/>
      <c r="Q87" s="704"/>
      <c r="S87" s="339"/>
      <c r="T87" s="339"/>
      <c r="U87" s="339"/>
      <c r="V87" s="339"/>
      <c r="W87" s="339"/>
      <c r="X87" s="339"/>
      <c r="Y87" s="339"/>
      <c r="Z87" s="339"/>
    </row>
    <row r="88" spans="1:26" ht="30" customHeight="1" x14ac:dyDescent="0.2">
      <c r="A88" s="150"/>
      <c r="B88" s="150"/>
      <c r="C88" s="510" t="s">
        <v>123</v>
      </c>
      <c r="D88" s="511" t="s">
        <v>124</v>
      </c>
      <c r="E88" s="510" t="s">
        <v>123</v>
      </c>
      <c r="F88" s="510" t="s">
        <v>123</v>
      </c>
      <c r="G88" s="510" t="s">
        <v>123</v>
      </c>
      <c r="H88" s="519" t="s">
        <v>634</v>
      </c>
      <c r="I88" s="520">
        <v>200.54794520547946</v>
      </c>
      <c r="J88" s="1028" t="s">
        <v>123</v>
      </c>
      <c r="K88" s="169"/>
      <c r="L88" s="339"/>
      <c r="M88" s="704"/>
      <c r="Q88" s="704"/>
      <c r="S88" s="707"/>
      <c r="T88" s="339"/>
      <c r="U88" s="339"/>
      <c r="V88" s="339"/>
      <c r="W88" s="339"/>
      <c r="X88" s="339"/>
      <c r="Y88" s="707"/>
      <c r="Z88" s="339"/>
    </row>
    <row r="89" spans="1:26" ht="30.75" customHeight="1" x14ac:dyDescent="0.2">
      <c r="A89" s="150"/>
      <c r="B89" s="150"/>
      <c r="C89" s="510" t="s">
        <v>123</v>
      </c>
      <c r="D89" s="511" t="s">
        <v>124</v>
      </c>
      <c r="E89" s="510" t="s">
        <v>123</v>
      </c>
      <c r="F89" s="510" t="s">
        <v>123</v>
      </c>
      <c r="G89" s="510" t="s">
        <v>123</v>
      </c>
      <c r="H89" s="519" t="s">
        <v>634</v>
      </c>
      <c r="I89" s="520">
        <v>127.67123287671232</v>
      </c>
      <c r="J89" s="1033"/>
      <c r="K89" s="169"/>
      <c r="L89" s="339"/>
      <c r="M89" s="704"/>
      <c r="Q89" s="704"/>
      <c r="S89" s="707"/>
      <c r="T89" s="339"/>
      <c r="U89" s="339"/>
      <c r="V89" s="339"/>
      <c r="W89" s="339"/>
      <c r="X89" s="339"/>
      <c r="Y89" s="707"/>
      <c r="Z89" s="339"/>
    </row>
    <row r="90" spans="1:26" ht="30" customHeight="1" x14ac:dyDescent="0.2">
      <c r="A90" s="150"/>
      <c r="B90" s="150"/>
      <c r="C90" s="510" t="s">
        <v>123</v>
      </c>
      <c r="D90" s="511" t="s">
        <v>124</v>
      </c>
      <c r="E90" s="510" t="s">
        <v>123</v>
      </c>
      <c r="F90" s="510" t="s">
        <v>123</v>
      </c>
      <c r="G90" s="510" t="s">
        <v>123</v>
      </c>
      <c r="H90" s="519" t="s">
        <v>634</v>
      </c>
      <c r="I90" s="520">
        <v>235.61643835616439</v>
      </c>
      <c r="J90" s="1029"/>
      <c r="K90" s="169"/>
      <c r="L90" s="339"/>
      <c r="M90" s="704"/>
      <c r="Q90" s="704"/>
      <c r="S90" s="707"/>
      <c r="T90" s="339"/>
      <c r="U90" s="339"/>
      <c r="V90" s="339"/>
      <c r="W90" s="339"/>
      <c r="X90" s="339"/>
      <c r="Y90" s="707"/>
      <c r="Z90" s="339"/>
    </row>
    <row r="91" spans="1:26" ht="30" customHeight="1" x14ac:dyDescent="0.2">
      <c r="A91" s="150"/>
      <c r="B91" s="150"/>
      <c r="C91" s="510" t="s">
        <v>123</v>
      </c>
      <c r="D91" s="511" t="s">
        <v>124</v>
      </c>
      <c r="E91" s="338" t="s">
        <v>128</v>
      </c>
      <c r="F91" s="510" t="s">
        <v>123</v>
      </c>
      <c r="G91" s="512" t="s">
        <v>123</v>
      </c>
      <c r="H91" s="405">
        <v>12.0279998779296</v>
      </c>
      <c r="I91" s="514" t="s">
        <v>123</v>
      </c>
      <c r="J91" s="514" t="s">
        <v>123</v>
      </c>
      <c r="K91" s="169"/>
      <c r="L91" s="339"/>
      <c r="M91" s="704"/>
      <c r="P91" s="706"/>
      <c r="Q91" s="704"/>
      <c r="S91" s="339"/>
      <c r="T91" s="339"/>
      <c r="U91" s="339"/>
      <c r="V91" s="339"/>
      <c r="W91" s="339"/>
      <c r="X91" s="339"/>
      <c r="Y91" s="339"/>
      <c r="Z91" s="339"/>
    </row>
    <row r="92" spans="1:26" ht="30" customHeight="1" x14ac:dyDescent="0.2">
      <c r="A92" s="150"/>
      <c r="B92" s="150"/>
      <c r="C92" s="510" t="s">
        <v>123</v>
      </c>
      <c r="D92" s="511" t="s">
        <v>124</v>
      </c>
      <c r="E92" s="1037" t="s">
        <v>123</v>
      </c>
      <c r="F92" s="510" t="s">
        <v>123</v>
      </c>
      <c r="G92" s="510" t="s">
        <v>123</v>
      </c>
      <c r="H92" s="519" t="s">
        <v>634</v>
      </c>
      <c r="I92" s="1034">
        <v>32.054794520547944</v>
      </c>
      <c r="J92" s="1028" t="s">
        <v>123</v>
      </c>
      <c r="K92" s="169"/>
      <c r="L92" s="339"/>
      <c r="M92" s="704"/>
      <c r="Q92" s="704"/>
      <c r="S92" s="339"/>
      <c r="T92" s="339"/>
      <c r="U92" s="339"/>
      <c r="V92" s="339"/>
      <c r="W92" s="339"/>
      <c r="X92" s="339"/>
      <c r="Y92" s="707"/>
      <c r="Z92" s="339"/>
    </row>
    <row r="93" spans="1:26" ht="30" customHeight="1" x14ac:dyDescent="0.2">
      <c r="A93" s="150"/>
      <c r="B93" s="150"/>
      <c r="C93" s="510" t="s">
        <v>123</v>
      </c>
      <c r="D93" s="511" t="s">
        <v>124</v>
      </c>
      <c r="E93" s="1038"/>
      <c r="F93" s="510" t="s">
        <v>123</v>
      </c>
      <c r="G93" s="510" t="s">
        <v>123</v>
      </c>
      <c r="H93" s="519" t="s">
        <v>634</v>
      </c>
      <c r="I93" s="1036"/>
      <c r="J93" s="1033"/>
      <c r="K93" s="169"/>
      <c r="L93" s="339"/>
      <c r="M93" s="704"/>
      <c r="Q93" s="704"/>
      <c r="S93" s="707"/>
      <c r="T93" s="339"/>
      <c r="U93" s="339"/>
      <c r="V93" s="339"/>
      <c r="W93" s="339"/>
      <c r="X93" s="339"/>
      <c r="Y93" s="707"/>
      <c r="Z93" s="339"/>
    </row>
    <row r="94" spans="1:26" ht="30.75" customHeight="1" x14ac:dyDescent="0.2">
      <c r="A94" s="150"/>
      <c r="B94" s="150"/>
      <c r="C94" s="510" t="s">
        <v>123</v>
      </c>
      <c r="D94" s="511" t="s">
        <v>124</v>
      </c>
      <c r="E94" s="338" t="s">
        <v>128</v>
      </c>
      <c r="F94" s="510" t="s">
        <v>123</v>
      </c>
      <c r="G94" s="512" t="s">
        <v>123</v>
      </c>
      <c r="H94" s="405">
        <f>H95</f>
        <v>64.138999938964801</v>
      </c>
      <c r="I94" s="514" t="s">
        <v>123</v>
      </c>
      <c r="J94" s="514" t="s">
        <v>123</v>
      </c>
      <c r="K94" s="169"/>
      <c r="L94" s="339"/>
      <c r="M94" s="704"/>
      <c r="P94" s="706"/>
      <c r="Q94" s="704"/>
      <c r="S94" s="339"/>
      <c r="T94" s="339"/>
      <c r="U94" s="339"/>
      <c r="V94" s="339"/>
      <c r="W94" s="339"/>
      <c r="X94" s="339"/>
      <c r="Y94" s="339"/>
      <c r="Z94" s="339"/>
    </row>
    <row r="95" spans="1:26" ht="30.75" customHeight="1" x14ac:dyDescent="0.2">
      <c r="A95" s="150"/>
      <c r="B95" s="150"/>
      <c r="C95" s="510" t="s">
        <v>123</v>
      </c>
      <c r="D95" s="511" t="s">
        <v>124</v>
      </c>
      <c r="E95" s="510" t="s">
        <v>123</v>
      </c>
      <c r="F95" s="510" t="s">
        <v>123</v>
      </c>
      <c r="G95" s="510" t="s">
        <v>123</v>
      </c>
      <c r="H95" s="519">
        <v>64.138999938964801</v>
      </c>
      <c r="I95" s="520">
        <v>85</v>
      </c>
      <c r="J95" s="1028" t="s">
        <v>123</v>
      </c>
      <c r="K95" s="169"/>
      <c r="L95" s="339"/>
      <c r="M95" s="704"/>
      <c r="Q95" s="704"/>
      <c r="S95" s="707"/>
      <c r="T95" s="339"/>
      <c r="U95" s="339"/>
      <c r="V95" s="339"/>
      <c r="W95" s="339"/>
      <c r="X95" s="339"/>
      <c r="Y95" s="707"/>
      <c r="Z95" s="339"/>
    </row>
    <row r="96" spans="1:26" ht="30" customHeight="1" x14ac:dyDescent="0.2">
      <c r="A96" s="150"/>
      <c r="B96" s="150"/>
      <c r="C96" s="510" t="s">
        <v>123</v>
      </c>
      <c r="D96" s="511" t="s">
        <v>124</v>
      </c>
      <c r="E96" s="510" t="s">
        <v>123</v>
      </c>
      <c r="F96" s="510" t="s">
        <v>123</v>
      </c>
      <c r="G96" s="510" t="s">
        <v>123</v>
      </c>
      <c r="H96" s="519" t="s">
        <v>634</v>
      </c>
      <c r="I96" s="520">
        <v>124.66</v>
      </c>
      <c r="J96" s="1033"/>
      <c r="K96" s="169"/>
      <c r="L96" s="339"/>
      <c r="M96" s="704"/>
      <c r="Q96" s="704"/>
      <c r="S96" s="707"/>
      <c r="T96" s="339"/>
      <c r="U96" s="339"/>
      <c r="V96" s="339"/>
      <c r="W96" s="339"/>
      <c r="X96" s="339"/>
      <c r="Y96" s="707"/>
      <c r="Z96" s="339"/>
    </row>
    <row r="97" spans="1:26" ht="30.75" customHeight="1" x14ac:dyDescent="0.2">
      <c r="A97" s="150"/>
      <c r="B97" s="150"/>
      <c r="C97" s="510" t="s">
        <v>123</v>
      </c>
      <c r="D97" s="511" t="s">
        <v>124</v>
      </c>
      <c r="E97" s="510" t="s">
        <v>123</v>
      </c>
      <c r="F97" s="510" t="s">
        <v>123</v>
      </c>
      <c r="G97" s="510" t="s">
        <v>123</v>
      </c>
      <c r="H97" s="519" t="s">
        <v>634</v>
      </c>
      <c r="I97" s="520">
        <v>170.14</v>
      </c>
      <c r="J97" s="1029"/>
      <c r="K97" s="169"/>
      <c r="L97" s="339"/>
      <c r="M97" s="704"/>
      <c r="Q97" s="704"/>
      <c r="S97" s="707"/>
      <c r="T97" s="339"/>
      <c r="U97" s="339"/>
      <c r="V97" s="339"/>
      <c r="W97" s="339"/>
      <c r="X97" s="339"/>
      <c r="Y97" s="707"/>
      <c r="Z97" s="339"/>
    </row>
    <row r="98" spans="1:26" ht="30" customHeight="1" x14ac:dyDescent="0.2">
      <c r="A98" s="150"/>
      <c r="B98" s="150"/>
      <c r="C98" s="510" t="s">
        <v>123</v>
      </c>
      <c r="D98" s="511" t="s">
        <v>124</v>
      </c>
      <c r="E98" s="338" t="s">
        <v>128</v>
      </c>
      <c r="F98" s="510" t="s">
        <v>123</v>
      </c>
      <c r="G98" s="510" t="s">
        <v>123</v>
      </c>
      <c r="H98" s="405">
        <f>H102</f>
        <v>24.294000625610298</v>
      </c>
      <c r="I98" s="514" t="s">
        <v>123</v>
      </c>
      <c r="J98" s="514" t="s">
        <v>123</v>
      </c>
      <c r="K98" s="169"/>
      <c r="L98" s="339"/>
      <c r="M98" s="704"/>
      <c r="P98" s="706"/>
      <c r="Q98" s="704"/>
      <c r="S98" s="339"/>
      <c r="T98" s="339"/>
      <c r="U98" s="339"/>
      <c r="V98" s="339"/>
      <c r="W98" s="339"/>
      <c r="X98" s="339"/>
      <c r="Y98" s="339"/>
      <c r="Z98" s="339"/>
    </row>
    <row r="99" spans="1:26" ht="30.75" customHeight="1" x14ac:dyDescent="0.2">
      <c r="A99" s="150"/>
      <c r="B99" s="150"/>
      <c r="C99" s="510" t="s">
        <v>123</v>
      </c>
      <c r="D99" s="511" t="s">
        <v>124</v>
      </c>
      <c r="E99" s="510" t="s">
        <v>123</v>
      </c>
      <c r="F99" s="510" t="s">
        <v>123</v>
      </c>
      <c r="G99" s="510" t="s">
        <v>123</v>
      </c>
      <c r="H99" s="519" t="s">
        <v>634</v>
      </c>
      <c r="I99" s="520">
        <v>10.41095890410959</v>
      </c>
      <c r="J99" s="1028" t="s">
        <v>123</v>
      </c>
      <c r="K99" s="169"/>
      <c r="L99" s="339"/>
      <c r="M99" s="704"/>
      <c r="Q99" s="704"/>
      <c r="S99" s="707"/>
      <c r="T99" s="339"/>
      <c r="U99" s="339"/>
      <c r="V99" s="339"/>
      <c r="W99" s="339"/>
      <c r="X99" s="339"/>
      <c r="Y99" s="707"/>
      <c r="Z99" s="339"/>
    </row>
    <row r="100" spans="1:26" ht="30" customHeight="1" x14ac:dyDescent="0.2">
      <c r="A100" s="150"/>
      <c r="B100" s="150"/>
      <c r="C100" s="510" t="s">
        <v>123</v>
      </c>
      <c r="D100" s="511" t="s">
        <v>124</v>
      </c>
      <c r="E100" s="510" t="s">
        <v>123</v>
      </c>
      <c r="F100" s="510" t="s">
        <v>123</v>
      </c>
      <c r="G100" s="510" t="s">
        <v>123</v>
      </c>
      <c r="H100" s="519" t="s">
        <v>634</v>
      </c>
      <c r="I100" s="520">
        <v>6.5753424657534243</v>
      </c>
      <c r="J100" s="1033"/>
      <c r="K100" s="169"/>
      <c r="L100" s="339"/>
      <c r="M100" s="704"/>
      <c r="Q100" s="704"/>
      <c r="S100" s="708"/>
      <c r="T100" s="709"/>
      <c r="U100" s="339"/>
      <c r="V100" s="339"/>
      <c r="W100" s="339"/>
      <c r="X100" s="339"/>
      <c r="Y100" s="707"/>
      <c r="Z100" s="339"/>
    </row>
    <row r="101" spans="1:26" ht="30.75" customHeight="1" x14ac:dyDescent="0.2">
      <c r="A101" s="150"/>
      <c r="B101" s="150"/>
      <c r="C101" s="510" t="s">
        <v>123</v>
      </c>
      <c r="D101" s="511" t="s">
        <v>124</v>
      </c>
      <c r="E101" s="510" t="s">
        <v>123</v>
      </c>
      <c r="F101" s="510" t="s">
        <v>123</v>
      </c>
      <c r="G101" s="510" t="s">
        <v>123</v>
      </c>
      <c r="H101" s="519" t="s">
        <v>634</v>
      </c>
      <c r="I101" s="520">
        <v>181.8</v>
      </c>
      <c r="J101" s="1033"/>
      <c r="K101" s="169"/>
      <c r="L101" s="339"/>
      <c r="M101" s="537"/>
      <c r="Q101" s="704"/>
      <c r="S101" s="708"/>
      <c r="T101" s="709"/>
      <c r="U101" s="339"/>
      <c r="V101" s="339"/>
      <c r="W101" s="339"/>
      <c r="X101" s="339"/>
      <c r="Y101" s="707"/>
      <c r="Z101" s="339"/>
    </row>
    <row r="102" spans="1:26" ht="32.25" customHeight="1" x14ac:dyDescent="0.2">
      <c r="A102" s="150"/>
      <c r="B102" s="150"/>
      <c r="C102" s="510" t="s">
        <v>123</v>
      </c>
      <c r="D102" s="511" t="s">
        <v>124</v>
      </c>
      <c r="E102" s="510" t="s">
        <v>123</v>
      </c>
      <c r="F102" s="510" t="s">
        <v>123</v>
      </c>
      <c r="G102" s="510" t="s">
        <v>123</v>
      </c>
      <c r="H102" s="519">
        <v>24.294000625610298</v>
      </c>
      <c r="I102" s="520">
        <v>41.095799999999997</v>
      </c>
      <c r="J102" s="1029"/>
      <c r="K102" s="169"/>
      <c r="L102" s="339"/>
      <c r="M102" s="704"/>
      <c r="Q102" s="704"/>
      <c r="S102" s="707"/>
      <c r="T102" s="339"/>
      <c r="U102" s="339"/>
      <c r="V102" s="339"/>
      <c r="W102" s="339"/>
      <c r="X102" s="339"/>
      <c r="Y102" s="707"/>
      <c r="Z102" s="339"/>
    </row>
    <row r="103" spans="1:26" ht="32.25" customHeight="1" x14ac:dyDescent="0.2">
      <c r="A103" s="150"/>
      <c r="B103" s="150"/>
      <c r="C103" s="510" t="s">
        <v>123</v>
      </c>
      <c r="D103" s="511" t="s">
        <v>124</v>
      </c>
      <c r="E103" s="338" t="s">
        <v>128</v>
      </c>
      <c r="F103" s="510" t="s">
        <v>123</v>
      </c>
      <c r="G103" s="510" t="s">
        <v>123</v>
      </c>
      <c r="H103" s="405">
        <f>H104</f>
        <v>119.986999511718</v>
      </c>
      <c r="I103" s="514" t="s">
        <v>123</v>
      </c>
      <c r="J103" s="514" t="s">
        <v>123</v>
      </c>
      <c r="K103" s="169"/>
      <c r="L103" s="339"/>
      <c r="M103" s="704"/>
      <c r="P103" s="706"/>
      <c r="Q103" s="704"/>
      <c r="S103" s="339"/>
      <c r="T103" s="339"/>
      <c r="U103" s="339"/>
      <c r="V103" s="339"/>
      <c r="W103" s="339"/>
      <c r="X103" s="339"/>
      <c r="Y103" s="339"/>
      <c r="Z103" s="339"/>
    </row>
    <row r="104" spans="1:26" ht="29.25" customHeight="1" x14ac:dyDescent="0.2">
      <c r="A104" s="150"/>
      <c r="B104" s="150"/>
      <c r="C104" s="510" t="s">
        <v>123</v>
      </c>
      <c r="D104" s="511" t="s">
        <v>124</v>
      </c>
      <c r="E104" s="510" t="s">
        <v>123</v>
      </c>
      <c r="F104" s="510" t="s">
        <v>123</v>
      </c>
      <c r="G104" s="510" t="s">
        <v>123</v>
      </c>
      <c r="H104" s="519">
        <v>119.986999511718</v>
      </c>
      <c r="I104" s="520">
        <v>164</v>
      </c>
      <c r="J104" s="1028" t="s">
        <v>123</v>
      </c>
      <c r="K104" s="169"/>
      <c r="L104" s="339"/>
      <c r="M104" s="704"/>
      <c r="P104" s="706"/>
      <c r="Q104" s="704"/>
      <c r="S104" s="707"/>
      <c r="T104" s="339"/>
      <c r="U104" s="339"/>
      <c r="V104" s="339"/>
      <c r="W104" s="339"/>
      <c r="X104" s="339"/>
      <c r="Y104" s="707"/>
      <c r="Z104" s="339"/>
    </row>
    <row r="105" spans="1:26" ht="28.5" customHeight="1" x14ac:dyDescent="0.2">
      <c r="A105" s="150"/>
      <c r="B105" s="150"/>
      <c r="C105" s="510" t="s">
        <v>123</v>
      </c>
      <c r="D105" s="511" t="s">
        <v>124</v>
      </c>
      <c r="E105" s="510" t="s">
        <v>123</v>
      </c>
      <c r="F105" s="510" t="s">
        <v>123</v>
      </c>
      <c r="G105" s="510" t="s">
        <v>123</v>
      </c>
      <c r="H105" s="519" t="s">
        <v>634</v>
      </c>
      <c r="I105" s="520">
        <v>5.48</v>
      </c>
      <c r="J105" s="1033"/>
      <c r="K105" s="153"/>
      <c r="M105" s="704"/>
      <c r="Q105" s="704"/>
      <c r="S105" s="707"/>
      <c r="T105" s="339"/>
      <c r="U105" s="339"/>
      <c r="X105" s="339"/>
      <c r="Y105" s="707"/>
    </row>
    <row r="106" spans="1:26" ht="30" customHeight="1" x14ac:dyDescent="0.2">
      <c r="A106" s="150"/>
      <c r="B106" s="150"/>
      <c r="C106" s="510" t="s">
        <v>123</v>
      </c>
      <c r="D106" s="511" t="s">
        <v>124</v>
      </c>
      <c r="E106" s="510" t="s">
        <v>123</v>
      </c>
      <c r="F106" s="510" t="s">
        <v>123</v>
      </c>
      <c r="G106" s="510" t="s">
        <v>123</v>
      </c>
      <c r="H106" s="519" t="s">
        <v>634</v>
      </c>
      <c r="I106" s="520">
        <v>2.74</v>
      </c>
      <c r="J106" s="1033"/>
      <c r="K106" s="153"/>
      <c r="M106" s="704"/>
      <c r="Q106" s="704"/>
      <c r="S106" s="707"/>
      <c r="T106" s="339"/>
      <c r="U106" s="339"/>
      <c r="X106" s="339"/>
      <c r="Y106" s="707"/>
    </row>
    <row r="107" spans="1:26" ht="32.25" customHeight="1" x14ac:dyDescent="0.2">
      <c r="A107" s="150"/>
      <c r="B107" s="150"/>
      <c r="C107" s="510" t="s">
        <v>123</v>
      </c>
      <c r="D107" s="511" t="s">
        <v>124</v>
      </c>
      <c r="E107" s="510" t="s">
        <v>123</v>
      </c>
      <c r="F107" s="510" t="s">
        <v>123</v>
      </c>
      <c r="G107" s="510" t="s">
        <v>123</v>
      </c>
      <c r="H107" s="519" t="s">
        <v>634</v>
      </c>
      <c r="I107" s="520">
        <v>2.74</v>
      </c>
      <c r="J107" s="1033"/>
      <c r="K107" s="153"/>
      <c r="M107" s="704"/>
      <c r="Q107" s="704"/>
      <c r="S107" s="707"/>
      <c r="T107" s="339"/>
      <c r="U107" s="339"/>
      <c r="X107" s="339"/>
      <c r="Y107" s="707"/>
    </row>
    <row r="108" spans="1:26" ht="30.75" customHeight="1" x14ac:dyDescent="0.2">
      <c r="A108" s="150"/>
      <c r="B108" s="150"/>
      <c r="C108" s="510" t="s">
        <v>123</v>
      </c>
      <c r="D108" s="511" t="s">
        <v>124</v>
      </c>
      <c r="E108" s="510" t="s">
        <v>123</v>
      </c>
      <c r="F108" s="510" t="s">
        <v>123</v>
      </c>
      <c r="G108" s="510" t="s">
        <v>123</v>
      </c>
      <c r="H108" s="519" t="s">
        <v>634</v>
      </c>
      <c r="I108" s="520">
        <v>4.1100000000000003</v>
      </c>
      <c r="J108" s="1033"/>
      <c r="K108" s="153"/>
      <c r="M108" s="704"/>
      <c r="Q108" s="704"/>
      <c r="S108" s="707"/>
      <c r="T108" s="339"/>
      <c r="U108" s="339"/>
      <c r="X108" s="339"/>
      <c r="Y108" s="707"/>
    </row>
    <row r="109" spans="1:26" ht="32.25" customHeight="1" x14ac:dyDescent="0.2">
      <c r="A109" s="150"/>
      <c r="B109" s="150"/>
      <c r="C109" s="510" t="s">
        <v>123</v>
      </c>
      <c r="D109" s="511" t="s">
        <v>124</v>
      </c>
      <c r="E109" s="510" t="s">
        <v>123</v>
      </c>
      <c r="F109" s="510" t="s">
        <v>123</v>
      </c>
      <c r="G109" s="510" t="s">
        <v>123</v>
      </c>
      <c r="H109" s="519" t="s">
        <v>634</v>
      </c>
      <c r="I109" s="520">
        <v>3.29</v>
      </c>
      <c r="J109" s="1029"/>
      <c r="K109" s="153"/>
      <c r="M109" s="704"/>
      <c r="Q109" s="704"/>
      <c r="S109" s="707"/>
      <c r="T109" s="339"/>
      <c r="U109" s="339"/>
      <c r="X109" s="339"/>
      <c r="Y109" s="707"/>
    </row>
    <row r="110" spans="1:26" ht="25.5" x14ac:dyDescent="0.2">
      <c r="A110" s="154"/>
      <c r="B110" s="154"/>
      <c r="C110" s="365" t="s">
        <v>129</v>
      </c>
      <c r="D110" s="366" t="s">
        <v>113</v>
      </c>
      <c r="E110" s="367" t="s">
        <v>114</v>
      </c>
      <c r="F110" s="510" t="s">
        <v>123</v>
      </c>
      <c r="G110" s="510" t="s">
        <v>123</v>
      </c>
      <c r="H110" s="367" t="s">
        <v>130</v>
      </c>
      <c r="I110" s="367" t="s">
        <v>118</v>
      </c>
      <c r="J110" s="367" t="s">
        <v>131</v>
      </c>
      <c r="K110" s="153"/>
    </row>
    <row r="111" spans="1:26" x14ac:dyDescent="0.2">
      <c r="A111" s="155"/>
      <c r="B111" s="152"/>
      <c r="C111" s="513" t="s">
        <v>132</v>
      </c>
      <c r="D111" s="514" t="s">
        <v>133</v>
      </c>
      <c r="E111" s="514"/>
      <c r="F111" s="510" t="s">
        <v>123</v>
      </c>
      <c r="G111" s="510" t="s">
        <v>123</v>
      </c>
      <c r="H111" s="516">
        <v>0</v>
      </c>
      <c r="I111" s="516"/>
      <c r="J111" s="514" t="s">
        <v>123</v>
      </c>
      <c r="K111" s="153"/>
    </row>
    <row r="112" spans="1:26" ht="30.75" customHeight="1" x14ac:dyDescent="0.2">
      <c r="A112" s="150"/>
      <c r="B112" s="150"/>
      <c r="C112" s="510" t="s">
        <v>123</v>
      </c>
      <c r="D112" s="511" t="s">
        <v>124</v>
      </c>
      <c r="E112" s="510" t="s">
        <v>123</v>
      </c>
      <c r="F112" s="510" t="s">
        <v>123</v>
      </c>
      <c r="G112" s="510" t="s">
        <v>123</v>
      </c>
      <c r="H112" s="519" t="s">
        <v>634</v>
      </c>
      <c r="I112" s="520">
        <v>6.85</v>
      </c>
      <c r="J112" s="510" t="s">
        <v>123</v>
      </c>
      <c r="K112" s="169"/>
      <c r="L112" s="339"/>
      <c r="M112" s="704"/>
      <c r="Q112" s="704"/>
      <c r="S112" s="707"/>
      <c r="T112" s="339"/>
      <c r="U112" s="339"/>
      <c r="V112" s="339"/>
      <c r="W112" s="339"/>
      <c r="X112" s="339"/>
      <c r="Y112" s="707"/>
      <c r="Z112" s="339"/>
    </row>
    <row r="113" spans="1:26" ht="30.75" customHeight="1" x14ac:dyDescent="0.2">
      <c r="A113" s="150"/>
      <c r="B113" s="150"/>
      <c r="C113" s="510" t="s">
        <v>123</v>
      </c>
      <c r="D113" s="511" t="s">
        <v>124</v>
      </c>
      <c r="E113" s="510" t="s">
        <v>123</v>
      </c>
      <c r="F113" s="510" t="s">
        <v>123</v>
      </c>
      <c r="G113" s="510" t="s">
        <v>123</v>
      </c>
      <c r="H113" s="519" t="s">
        <v>634</v>
      </c>
      <c r="I113" s="520">
        <v>8</v>
      </c>
      <c r="J113" s="510" t="s">
        <v>123</v>
      </c>
      <c r="K113" s="169"/>
      <c r="L113" s="339"/>
      <c r="M113" s="704"/>
      <c r="Q113" s="704"/>
      <c r="S113" s="707"/>
      <c r="T113" s="339"/>
      <c r="U113" s="339"/>
      <c r="V113" s="339"/>
      <c r="W113" s="339"/>
      <c r="X113" s="339"/>
      <c r="Y113" s="707"/>
      <c r="Z113" s="339"/>
    </row>
    <row r="114" spans="1:26" ht="51.75" customHeight="1" x14ac:dyDescent="0.2">
      <c r="A114" s="150"/>
      <c r="B114" s="150"/>
      <c r="C114" s="510" t="s">
        <v>123</v>
      </c>
      <c r="D114" s="511" t="s">
        <v>124</v>
      </c>
      <c r="E114" s="510" t="s">
        <v>123</v>
      </c>
      <c r="F114" s="510" t="s">
        <v>123</v>
      </c>
      <c r="G114" s="510" t="s">
        <v>123</v>
      </c>
      <c r="H114" s="406" t="s">
        <v>634</v>
      </c>
      <c r="I114" s="517">
        <v>0.93</v>
      </c>
      <c r="J114" s="510" t="s">
        <v>123</v>
      </c>
      <c r="K114" s="153"/>
      <c r="S114" s="707"/>
      <c r="T114" s="709"/>
      <c r="U114" s="339"/>
      <c r="X114" s="339"/>
      <c r="Y114" s="707"/>
    </row>
    <row r="115" spans="1:26" ht="30.75" customHeight="1" x14ac:dyDescent="0.2">
      <c r="A115" s="150"/>
      <c r="B115" s="150"/>
      <c r="C115" s="510" t="s">
        <v>123</v>
      </c>
      <c r="D115" s="511" t="s">
        <v>124</v>
      </c>
      <c r="E115" s="510" t="s">
        <v>123</v>
      </c>
      <c r="F115" s="510" t="s">
        <v>123</v>
      </c>
      <c r="G115" s="510" t="s">
        <v>123</v>
      </c>
      <c r="H115" s="406" t="s">
        <v>634</v>
      </c>
      <c r="I115" s="1030">
        <v>2.0459999999999998</v>
      </c>
      <c r="J115" s="510" t="s">
        <v>123</v>
      </c>
      <c r="K115" s="153"/>
      <c r="S115" s="707"/>
      <c r="T115" s="709"/>
      <c r="U115" s="339"/>
      <c r="X115" s="339"/>
      <c r="Y115" s="707"/>
    </row>
    <row r="116" spans="1:26" ht="54.75" customHeight="1" x14ac:dyDescent="0.2">
      <c r="A116" s="150"/>
      <c r="B116" s="150"/>
      <c r="C116" s="510" t="s">
        <v>123</v>
      </c>
      <c r="D116" s="511" t="s">
        <v>124</v>
      </c>
      <c r="E116" s="510" t="s">
        <v>123</v>
      </c>
      <c r="F116" s="510" t="s">
        <v>123</v>
      </c>
      <c r="G116" s="510" t="s">
        <v>123</v>
      </c>
      <c r="H116" s="407" t="s">
        <v>634</v>
      </c>
      <c r="I116" s="1031"/>
      <c r="J116" s="510" t="s">
        <v>123</v>
      </c>
      <c r="K116" s="153"/>
      <c r="S116" s="707"/>
      <c r="T116" s="709"/>
      <c r="U116" s="339"/>
      <c r="X116" s="339"/>
      <c r="Y116" s="707"/>
    </row>
    <row r="117" spans="1:26" ht="29.25" customHeight="1" x14ac:dyDescent="0.2">
      <c r="A117" s="150"/>
      <c r="B117" s="150"/>
      <c r="C117" s="510" t="s">
        <v>123</v>
      </c>
      <c r="D117" s="511" t="s">
        <v>124</v>
      </c>
      <c r="E117" s="510" t="s">
        <v>123</v>
      </c>
      <c r="F117" s="510" t="s">
        <v>123</v>
      </c>
      <c r="G117" s="510" t="s">
        <v>123</v>
      </c>
      <c r="H117" s="406" t="s">
        <v>634</v>
      </c>
      <c r="I117" s="1031"/>
      <c r="J117" s="510" t="s">
        <v>123</v>
      </c>
      <c r="K117" s="153"/>
      <c r="S117" s="707"/>
      <c r="T117" s="709"/>
      <c r="U117" s="339"/>
      <c r="X117" s="339"/>
      <c r="Y117" s="707"/>
    </row>
    <row r="118" spans="1:26" ht="30" customHeight="1" x14ac:dyDescent="0.2">
      <c r="A118" s="150"/>
      <c r="B118" s="150"/>
      <c r="C118" s="510" t="s">
        <v>123</v>
      </c>
      <c r="D118" s="511" t="s">
        <v>124</v>
      </c>
      <c r="E118" s="510" t="s">
        <v>123</v>
      </c>
      <c r="F118" s="510" t="s">
        <v>123</v>
      </c>
      <c r="G118" s="510" t="s">
        <v>123</v>
      </c>
      <c r="H118" s="406" t="s">
        <v>634</v>
      </c>
      <c r="I118" s="1032"/>
      <c r="J118" s="510" t="s">
        <v>123</v>
      </c>
      <c r="K118" s="153"/>
      <c r="S118" s="707"/>
      <c r="T118" s="709"/>
      <c r="U118" s="339"/>
      <c r="X118" s="339"/>
      <c r="Y118" s="707"/>
    </row>
    <row r="119" spans="1:26" ht="30" customHeight="1" x14ac:dyDescent="0.2">
      <c r="A119" s="150"/>
      <c r="B119" s="150"/>
      <c r="C119" s="510" t="s">
        <v>123</v>
      </c>
      <c r="D119" s="511" t="s">
        <v>124</v>
      </c>
      <c r="E119" s="510" t="s">
        <v>123</v>
      </c>
      <c r="F119" s="510" t="s">
        <v>123</v>
      </c>
      <c r="G119" s="510" t="s">
        <v>123</v>
      </c>
      <c r="H119" s="406" t="s">
        <v>634</v>
      </c>
      <c r="I119" s="517">
        <v>0.85</v>
      </c>
      <c r="J119" s="510" t="s">
        <v>123</v>
      </c>
      <c r="K119" s="153"/>
      <c r="S119" s="707"/>
      <c r="T119" s="709"/>
      <c r="U119" s="339"/>
      <c r="X119" s="339"/>
      <c r="Y119" s="707"/>
    </row>
    <row r="120" spans="1:26" ht="65.25" customHeight="1" x14ac:dyDescent="0.2">
      <c r="A120" s="150"/>
      <c r="B120" s="150"/>
      <c r="C120" s="510" t="s">
        <v>123</v>
      </c>
      <c r="D120" s="511" t="s">
        <v>124</v>
      </c>
      <c r="E120" s="510" t="s">
        <v>123</v>
      </c>
      <c r="F120" s="510" t="s">
        <v>123</v>
      </c>
      <c r="G120" s="510" t="s">
        <v>123</v>
      </c>
      <c r="H120" s="406" t="s">
        <v>634</v>
      </c>
      <c r="I120" s="517">
        <v>0.36</v>
      </c>
      <c r="J120" s="510" t="s">
        <v>123</v>
      </c>
      <c r="K120" s="153"/>
      <c r="S120" s="707"/>
      <c r="T120" s="709"/>
      <c r="U120" s="339"/>
      <c r="X120" s="339"/>
      <c r="Y120" s="707"/>
    </row>
    <row r="121" spans="1:26" ht="30" customHeight="1" x14ac:dyDescent="0.2">
      <c r="A121" s="150"/>
      <c r="B121" s="150"/>
      <c r="C121" s="510" t="s">
        <v>123</v>
      </c>
      <c r="D121" s="511" t="s">
        <v>124</v>
      </c>
      <c r="E121" s="510" t="s">
        <v>123</v>
      </c>
      <c r="F121" s="510" t="s">
        <v>123</v>
      </c>
      <c r="G121" s="510" t="s">
        <v>123</v>
      </c>
      <c r="H121" s="406" t="s">
        <v>634</v>
      </c>
      <c r="I121" s="517">
        <v>1.25</v>
      </c>
      <c r="J121" s="510" t="s">
        <v>123</v>
      </c>
      <c r="K121" s="153"/>
      <c r="S121" s="707"/>
      <c r="T121" s="709"/>
      <c r="U121" s="339"/>
      <c r="X121" s="339"/>
      <c r="Y121" s="707"/>
    </row>
    <row r="122" spans="1:26" ht="30" customHeight="1" x14ac:dyDescent="0.2">
      <c r="A122" s="150"/>
      <c r="B122" s="150"/>
      <c r="C122" s="510" t="s">
        <v>123</v>
      </c>
      <c r="D122" s="511" t="s">
        <v>124</v>
      </c>
      <c r="E122" s="510" t="s">
        <v>123</v>
      </c>
      <c r="F122" s="510" t="s">
        <v>123</v>
      </c>
      <c r="G122" s="510" t="s">
        <v>123</v>
      </c>
      <c r="H122" s="406" t="s">
        <v>634</v>
      </c>
      <c r="I122" s="1030">
        <v>2.4900000000000002</v>
      </c>
      <c r="J122" s="510" t="s">
        <v>123</v>
      </c>
      <c r="K122" s="153"/>
      <c r="S122" s="707"/>
      <c r="T122" s="709"/>
      <c r="U122" s="339"/>
      <c r="V122" s="339"/>
      <c r="X122" s="339"/>
      <c r="Y122" s="707"/>
    </row>
    <row r="123" spans="1:26" ht="30.75" customHeight="1" x14ac:dyDescent="0.2">
      <c r="A123" s="150"/>
      <c r="B123" s="150"/>
      <c r="C123" s="510" t="s">
        <v>123</v>
      </c>
      <c r="D123" s="511" t="s">
        <v>124</v>
      </c>
      <c r="E123" s="510" t="s">
        <v>123</v>
      </c>
      <c r="F123" s="510" t="s">
        <v>123</v>
      </c>
      <c r="G123" s="510" t="s">
        <v>123</v>
      </c>
      <c r="H123" s="406" t="s">
        <v>634</v>
      </c>
      <c r="I123" s="1032"/>
      <c r="J123" s="510" t="s">
        <v>123</v>
      </c>
      <c r="K123" s="153"/>
      <c r="S123" s="707"/>
      <c r="T123" s="709"/>
      <c r="U123" s="339"/>
      <c r="V123" s="339"/>
      <c r="X123" s="339"/>
      <c r="Y123" s="707"/>
    </row>
    <row r="124" spans="1:26" ht="30" customHeight="1" x14ac:dyDescent="0.2">
      <c r="A124" s="150"/>
      <c r="B124" s="150"/>
      <c r="C124" s="510" t="s">
        <v>123</v>
      </c>
      <c r="D124" s="511" t="s">
        <v>124</v>
      </c>
      <c r="E124" s="510" t="s">
        <v>123</v>
      </c>
      <c r="F124" s="510" t="s">
        <v>123</v>
      </c>
      <c r="G124" s="510" t="s">
        <v>123</v>
      </c>
      <c r="H124" s="406" t="s">
        <v>634</v>
      </c>
      <c r="I124" s="517">
        <v>0.68</v>
      </c>
      <c r="J124" s="510" t="s">
        <v>123</v>
      </c>
      <c r="K124" s="153"/>
      <c r="S124" s="707"/>
      <c r="T124" s="709"/>
      <c r="U124" s="339"/>
      <c r="X124" s="339"/>
      <c r="Y124" s="707"/>
    </row>
    <row r="125" spans="1:26" ht="63" customHeight="1" x14ac:dyDescent="0.2">
      <c r="A125" s="150"/>
      <c r="B125" s="150"/>
      <c r="C125" s="510" t="s">
        <v>123</v>
      </c>
      <c r="D125" s="511" t="s">
        <v>124</v>
      </c>
      <c r="E125" s="510" t="s">
        <v>123</v>
      </c>
      <c r="F125" s="510" t="s">
        <v>123</v>
      </c>
      <c r="G125" s="510" t="s">
        <v>123</v>
      </c>
      <c r="H125" s="406" t="s">
        <v>634</v>
      </c>
      <c r="I125" s="517">
        <v>3.99</v>
      </c>
      <c r="J125" s="510" t="s">
        <v>123</v>
      </c>
      <c r="K125" s="153"/>
      <c r="S125" s="707"/>
      <c r="T125" s="709"/>
      <c r="U125" s="339"/>
      <c r="X125" s="339"/>
      <c r="Y125" s="707"/>
    </row>
    <row r="126" spans="1:26" ht="25.5" x14ac:dyDescent="0.2">
      <c r="A126" s="155"/>
      <c r="B126" s="152"/>
      <c r="C126" s="365" t="s">
        <v>134</v>
      </c>
      <c r="D126" s="366" t="s">
        <v>113</v>
      </c>
      <c r="E126" s="367" t="s">
        <v>114</v>
      </c>
      <c r="F126" s="367" t="s">
        <v>115</v>
      </c>
      <c r="G126" s="367" t="s">
        <v>116</v>
      </c>
      <c r="H126" s="367" t="s">
        <v>130</v>
      </c>
      <c r="I126" s="367" t="s">
        <v>118</v>
      </c>
      <c r="J126" s="367" t="s">
        <v>135</v>
      </c>
      <c r="K126" s="153"/>
    </row>
    <row r="127" spans="1:26" x14ac:dyDescent="0.2">
      <c r="A127" s="155"/>
      <c r="B127" s="152"/>
      <c r="C127" s="513" t="s">
        <v>136</v>
      </c>
      <c r="D127" s="514" t="s">
        <v>137</v>
      </c>
      <c r="E127" s="514" t="s">
        <v>123</v>
      </c>
      <c r="F127" s="514" t="s">
        <v>123</v>
      </c>
      <c r="G127" s="514" t="s">
        <v>123</v>
      </c>
      <c r="H127" s="516">
        <f>SUM(H128:H129)</f>
        <v>0</v>
      </c>
      <c r="I127" s="516">
        <f>SUM(I128:I129)</f>
        <v>0</v>
      </c>
      <c r="J127" s="514" t="s">
        <v>123</v>
      </c>
      <c r="K127" s="153"/>
    </row>
    <row r="128" spans="1:26" x14ac:dyDescent="0.2">
      <c r="A128" s="155"/>
      <c r="B128" s="152"/>
      <c r="C128" s="510"/>
      <c r="D128" s="511" t="s">
        <v>124</v>
      </c>
      <c r="E128" s="518"/>
      <c r="F128" s="509"/>
      <c r="G128" s="509"/>
      <c r="H128" s="406"/>
      <c r="I128" s="406"/>
      <c r="J128" s="509"/>
      <c r="K128" s="153"/>
    </row>
    <row r="129" spans="1:11" x14ac:dyDescent="0.2">
      <c r="A129" s="155"/>
      <c r="B129" s="152"/>
      <c r="C129" s="510" t="s">
        <v>123</v>
      </c>
      <c r="D129" s="511" t="s">
        <v>124</v>
      </c>
      <c r="E129" s="403"/>
      <c r="F129" s="470"/>
      <c r="G129" s="470"/>
      <c r="H129" s="406"/>
      <c r="I129" s="406"/>
      <c r="J129" s="470"/>
      <c r="K129" s="153"/>
    </row>
    <row r="130" spans="1:11" x14ac:dyDescent="0.2">
      <c r="A130" s="156"/>
      <c r="B130" s="157"/>
      <c r="C130" s="523" t="s">
        <v>123</v>
      </c>
      <c r="D130" s="523" t="s">
        <v>123</v>
      </c>
      <c r="E130" s="523" t="s">
        <v>123</v>
      </c>
      <c r="F130" s="523" t="s">
        <v>123</v>
      </c>
      <c r="G130" s="523" t="s">
        <v>123</v>
      </c>
      <c r="H130" s="523" t="s">
        <v>123</v>
      </c>
      <c r="I130" s="523" t="s">
        <v>123</v>
      </c>
      <c r="J130" s="524" t="s">
        <v>123</v>
      </c>
      <c r="K130" s="153"/>
    </row>
    <row r="131" spans="1:11" x14ac:dyDescent="0.2">
      <c r="A131" s="154"/>
      <c r="B131" s="154"/>
      <c r="C131" s="525" t="s">
        <v>4</v>
      </c>
      <c r="D131" s="526"/>
      <c r="E131" s="527" t="str">
        <f>'TITLE PAGE'!D9</f>
        <v>Severn Trent Water</v>
      </c>
      <c r="F131" s="523"/>
      <c r="G131" s="523"/>
      <c r="H131" s="523"/>
      <c r="I131" s="523"/>
      <c r="J131" s="524"/>
      <c r="K131" s="153"/>
    </row>
    <row r="132" spans="1:11" x14ac:dyDescent="0.2">
      <c r="A132" s="154"/>
      <c r="B132" s="154"/>
      <c r="C132" s="528" t="s">
        <v>5</v>
      </c>
      <c r="D132" s="163"/>
      <c r="E132" s="529" t="str">
        <f>'TITLE PAGE'!D10</f>
        <v>Strategic Grid</v>
      </c>
      <c r="F132" s="523"/>
      <c r="G132" s="523"/>
      <c r="H132" s="523"/>
      <c r="I132" s="523"/>
      <c r="J132" s="524"/>
      <c r="K132" s="162"/>
    </row>
    <row r="133" spans="1:11" x14ac:dyDescent="0.2">
      <c r="A133" s="154"/>
      <c r="B133" s="154"/>
      <c r="C133" s="528" t="s">
        <v>6</v>
      </c>
      <c r="D133" s="163"/>
      <c r="E133" s="530">
        <f>'TITLE PAGE'!D11</f>
        <v>13</v>
      </c>
      <c r="F133" s="163"/>
      <c r="G133" s="163"/>
      <c r="H133" s="163"/>
      <c r="I133" s="163"/>
      <c r="J133" s="524"/>
      <c r="K133" s="162"/>
    </row>
    <row r="134" spans="1:11" x14ac:dyDescent="0.2">
      <c r="A134" s="154"/>
      <c r="B134" s="154"/>
      <c r="C134" s="528" t="s">
        <v>7</v>
      </c>
      <c r="D134" s="163"/>
      <c r="E134" s="529" t="str">
        <f>'TITLE PAGE'!D12</f>
        <v>Dry Year Annual Average</v>
      </c>
      <c r="F134" s="523"/>
      <c r="G134" s="523"/>
      <c r="H134" s="523"/>
      <c r="I134" s="523"/>
      <c r="J134" s="524"/>
      <c r="K134" s="162"/>
    </row>
    <row r="135" spans="1:11" x14ac:dyDescent="0.2">
      <c r="A135" s="154"/>
      <c r="B135" s="154"/>
      <c r="C135" s="531" t="s">
        <v>8</v>
      </c>
      <c r="D135" s="532"/>
      <c r="E135" s="533" t="str">
        <f>'TITLE PAGE'!D13</f>
        <v>No more than 3 in 100 Temporary Use Bans</v>
      </c>
      <c r="F135" s="523"/>
      <c r="G135" s="523"/>
      <c r="H135" s="523"/>
      <c r="I135" s="523"/>
      <c r="J135" s="534"/>
      <c r="K135" s="162"/>
    </row>
    <row r="136" spans="1:11" x14ac:dyDescent="0.2">
      <c r="A136" s="167"/>
      <c r="B136" s="167"/>
      <c r="C136" s="168"/>
      <c r="D136" s="168"/>
      <c r="E136" s="168"/>
      <c r="F136" s="169"/>
      <c r="G136" s="168"/>
      <c r="H136" s="168"/>
      <c r="I136" s="168"/>
      <c r="J136" s="170"/>
      <c r="K136" s="162"/>
    </row>
    <row r="137" spans="1:11" x14ac:dyDescent="0.2">
      <c r="A137" s="167"/>
      <c r="B137" s="167"/>
      <c r="C137" s="168"/>
      <c r="D137" s="168"/>
      <c r="E137" s="168"/>
      <c r="F137" s="169"/>
      <c r="G137" s="168"/>
      <c r="H137" s="168"/>
      <c r="I137" s="168"/>
      <c r="J137" s="170"/>
      <c r="K137" s="162"/>
    </row>
    <row r="138" spans="1:11" ht="18" x14ac:dyDescent="0.25">
      <c r="A138" s="167"/>
      <c r="B138" s="167"/>
      <c r="C138" s="171"/>
      <c r="D138" s="168"/>
      <c r="E138" s="168"/>
      <c r="F138" s="169"/>
      <c r="G138" s="168"/>
      <c r="H138" s="168"/>
      <c r="I138" s="168"/>
      <c r="J138" s="170"/>
      <c r="K138" s="172"/>
    </row>
  </sheetData>
  <sheetProtection selectLockedCells="1" selectUnlockedCells="1"/>
  <mergeCells count="44">
    <mergeCell ref="H66:H67"/>
    <mergeCell ref="M1:P1"/>
    <mergeCell ref="S1:V1"/>
    <mergeCell ref="X1:Z1"/>
    <mergeCell ref="X73:X76"/>
    <mergeCell ref="Y73:Y76"/>
    <mergeCell ref="J5:J27"/>
    <mergeCell ref="J31:J32"/>
    <mergeCell ref="J34:J35"/>
    <mergeCell ref="J37:J41"/>
    <mergeCell ref="H31:H32"/>
    <mergeCell ref="I31:I32"/>
    <mergeCell ref="I37:I38"/>
    <mergeCell ref="J48:J53"/>
    <mergeCell ref="J55:J61"/>
    <mergeCell ref="J63:J64"/>
    <mergeCell ref="I122:I123"/>
    <mergeCell ref="I77:I78"/>
    <mergeCell ref="I92:I93"/>
    <mergeCell ref="E92:E93"/>
    <mergeCell ref="H34:H35"/>
    <mergeCell ref="H37:H41"/>
    <mergeCell ref="H45:H46"/>
    <mergeCell ref="H73:H78"/>
    <mergeCell ref="H85:H86"/>
    <mergeCell ref="I55:I61"/>
    <mergeCell ref="I69:I71"/>
    <mergeCell ref="H48:H53"/>
    <mergeCell ref="H55:H56"/>
    <mergeCell ref="H59:H61"/>
    <mergeCell ref="H69:H71"/>
    <mergeCell ref="H63:H64"/>
    <mergeCell ref="J66:J67"/>
    <mergeCell ref="I115:I118"/>
    <mergeCell ref="J69:J71"/>
    <mergeCell ref="J95:J97"/>
    <mergeCell ref="J99:J102"/>
    <mergeCell ref="I73:I76"/>
    <mergeCell ref="J104:J109"/>
    <mergeCell ref="J73:J78"/>
    <mergeCell ref="J80:J81"/>
    <mergeCell ref="J85:J86"/>
    <mergeCell ref="J88:J90"/>
    <mergeCell ref="J92:J93"/>
  </mergeCells>
  <conditionalFormatting sqref="G33 G68 G36 G42 G47 G54 G72 G79 G87 G84 G82 G91 G94">
    <cfRule type="cellIs" dxfId="44" priority="104" stopIfTrue="1" operator="equal">
      <formula>""</formula>
    </cfRule>
  </conditionalFormatting>
  <conditionalFormatting sqref="G33 G68 G36 G42 G47 G54 G72 G79 G87 G84 G82 G91 G94">
    <cfRule type="cellIs" dxfId="43" priority="105" stopIfTrue="1" operator="equal">
      <formula>""</formula>
    </cfRule>
  </conditionalFormatting>
  <conditionalFormatting sqref="E92">
    <cfRule type="cellIs" dxfId="42" priority="62" stopIfTrue="1" operator="equal">
      <formula>""</formula>
    </cfRule>
  </conditionalFormatting>
  <conditionalFormatting sqref="E92">
    <cfRule type="cellIs" dxfId="41" priority="63" stopIfTrue="1" operator="equal">
      <formula>""</formula>
    </cfRule>
  </conditionalFormatting>
  <conditionalFormatting sqref="I114:I125">
    <cfRule type="cellIs" dxfId="40" priority="36" stopIfTrue="1" operator="lessThan">
      <formula>0</formula>
    </cfRule>
    <cfRule type="cellIs" dxfId="39" priority="37" stopIfTrue="1" operator="equal">
      <formula>""</formula>
    </cfRule>
  </conditionalFormatting>
  <conditionalFormatting sqref="I115:I125">
    <cfRule type="cellIs" dxfId="38" priority="33" stopIfTrue="1" operator="equal">
      <formula>""</formula>
    </cfRule>
    <cfRule type="cellIs" dxfId="37" priority="34" stopIfTrue="1" operator="lessThan">
      <formula>0</formula>
    </cfRule>
  </conditionalFormatting>
  <conditionalFormatting sqref="I116:I125">
    <cfRule type="cellIs" dxfId="36" priority="31" stopIfTrue="1" operator="equal">
      <formula>""</formula>
    </cfRule>
    <cfRule type="cellIs" dxfId="35" priority="32" stopIfTrue="1" operator="lessThan">
      <formula>0</formula>
    </cfRule>
  </conditionalFormatting>
  <conditionalFormatting sqref="I117:I125">
    <cfRule type="cellIs" dxfId="34" priority="29" stopIfTrue="1" operator="equal">
      <formula>""</formula>
    </cfRule>
    <cfRule type="cellIs" dxfId="33" priority="30" stopIfTrue="1" operator="lessThan">
      <formula>0</formula>
    </cfRule>
  </conditionalFormatting>
  <conditionalFormatting sqref="I118:I125">
    <cfRule type="cellIs" dxfId="32" priority="27" stopIfTrue="1" operator="equal">
      <formula>""</formula>
    </cfRule>
    <cfRule type="cellIs" dxfId="31" priority="28" stopIfTrue="1" operator="lessThan">
      <formula>0</formula>
    </cfRule>
  </conditionalFormatting>
  <conditionalFormatting sqref="I119:I125">
    <cfRule type="cellIs" dxfId="30" priority="25" stopIfTrue="1" operator="equal">
      <formula>""</formula>
    </cfRule>
    <cfRule type="cellIs" dxfId="29" priority="26" stopIfTrue="1" operator="lessThan">
      <formula>0</formula>
    </cfRule>
  </conditionalFormatting>
  <conditionalFormatting sqref="I120:I125">
    <cfRule type="cellIs" dxfId="28" priority="23" stopIfTrue="1" operator="equal">
      <formula>""</formula>
    </cfRule>
    <cfRule type="cellIs" dxfId="27" priority="24" stopIfTrue="1" operator="lessThan">
      <formula>0</formula>
    </cfRule>
  </conditionalFormatting>
  <conditionalFormatting sqref="I121:I125">
    <cfRule type="cellIs" dxfId="26" priority="21" stopIfTrue="1" operator="equal">
      <formula>""</formula>
    </cfRule>
    <cfRule type="cellIs" dxfId="25" priority="22" stopIfTrue="1" operator="lessThan">
      <formula>0</formula>
    </cfRule>
  </conditionalFormatting>
  <conditionalFormatting sqref="I122:I125">
    <cfRule type="cellIs" dxfId="24" priority="19" stopIfTrue="1" operator="equal">
      <formula>""</formula>
    </cfRule>
    <cfRule type="cellIs" dxfId="23" priority="20" stopIfTrue="1" operator="lessThan">
      <formula>0</formula>
    </cfRule>
  </conditionalFormatting>
  <conditionalFormatting sqref="I123:I125">
    <cfRule type="cellIs" dxfId="22" priority="17" stopIfTrue="1" operator="equal">
      <formula>""</formula>
    </cfRule>
    <cfRule type="cellIs" dxfId="21" priority="18" stopIfTrue="1" operator="lessThan">
      <formula>0</formula>
    </cfRule>
  </conditionalFormatting>
  <conditionalFormatting sqref="I124:I125">
    <cfRule type="cellIs" dxfId="20" priority="15" stopIfTrue="1" operator="equal">
      <formula>""</formula>
    </cfRule>
    <cfRule type="cellIs" dxfId="19" priority="16" stopIfTrue="1" operator="lessThan">
      <formula>0</formula>
    </cfRule>
  </conditionalFormatting>
  <conditionalFormatting sqref="I125">
    <cfRule type="cellIs" dxfId="18" priority="13" stopIfTrue="1" operator="equal">
      <formula>""</formula>
    </cfRule>
    <cfRule type="cellIs" dxfId="17" priority="14" stopIfTrue="1" operator="lessThan">
      <formula>0</formula>
    </cfRule>
  </conditionalFormatting>
  <conditionalFormatting sqref="G62">
    <cfRule type="cellIs" dxfId="16" priority="3" stopIfTrue="1" operator="equal">
      <formula>""</formula>
    </cfRule>
  </conditionalFormatting>
  <conditionalFormatting sqref="G62">
    <cfRule type="cellIs" dxfId="15" priority="4" stopIfTrue="1" operator="equal">
      <formula>""</formula>
    </cfRule>
  </conditionalFormatting>
  <conditionalFormatting sqref="G65">
    <cfRule type="cellIs" dxfId="14" priority="1" stopIfTrue="1" operator="equal">
      <formula>""</formula>
    </cfRule>
  </conditionalFormatting>
  <conditionalFormatting sqref="G65">
    <cfRule type="cellIs" dxfId="13" priority="2" stopIfTrue="1" operator="equal">
      <formula>""</formula>
    </cfRule>
  </conditionalFormatting>
  <dataValidations count="1">
    <dataValidation type="list" allowBlank="1" showInputMessage="1" showErrorMessage="1" sqref="J128:J129">
      <formula1>"Approved, Granted yet to be implemented, Other"</formula1>
    </dataValidation>
  </dataValidation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L37"/>
  <sheetViews>
    <sheetView zoomScale="80" zoomScaleNormal="80" workbookViewId="0">
      <selection activeCell="D20" sqref="D20"/>
    </sheetView>
  </sheetViews>
  <sheetFormatPr defaultColWidth="8.88671875" defaultRowHeight="27" customHeight="1" x14ac:dyDescent="0.2"/>
  <cols>
    <col min="1" max="1" width="1.33203125" customWidth="1"/>
    <col min="2" max="2" width="7.88671875" customWidth="1"/>
    <col min="3" max="3" width="8.33203125" customWidth="1"/>
    <col min="4" max="4" width="21.77734375" customWidth="1"/>
    <col min="5" max="5" width="21.33203125" customWidth="1"/>
    <col min="6" max="6" width="9.33203125" customWidth="1"/>
    <col min="7" max="7" width="8" bestFit="1" customWidth="1"/>
    <col min="8" max="8" width="15.88671875" customWidth="1"/>
    <col min="9" max="36" width="11.44140625" customWidth="1"/>
    <col min="38" max="38" width="19.21875" style="710" customWidth="1"/>
    <col min="39" max="39" width="8.88671875" style="710"/>
    <col min="40" max="40" width="9.88671875" style="710" bestFit="1" customWidth="1"/>
    <col min="41" max="43" width="8.88671875" style="710"/>
    <col min="44" max="45" width="9.88671875" style="710" bestFit="1" customWidth="1"/>
    <col min="46" max="64" width="8.88671875" style="710"/>
    <col min="235" max="235" width="1.33203125" customWidth="1"/>
    <col min="236" max="236" width="7.88671875" customWidth="1"/>
    <col min="237" max="237" width="8.33203125" customWidth="1"/>
    <col min="238" max="238" width="23.33203125" customWidth="1"/>
    <col min="239" max="239" width="21.33203125" customWidth="1"/>
    <col min="240" max="240" width="9.33203125" customWidth="1"/>
    <col min="241" max="241" width="8" bestFit="1" customWidth="1"/>
    <col min="242" max="242" width="15.88671875" customWidth="1"/>
    <col min="243" max="270" width="11.44140625" customWidth="1"/>
    <col min="491" max="491" width="1.33203125" customWidth="1"/>
    <col min="492" max="492" width="7.88671875" customWidth="1"/>
    <col min="493" max="493" width="8.33203125" customWidth="1"/>
    <col min="494" max="494" width="23.33203125" customWidth="1"/>
    <col min="495" max="495" width="21.33203125" customWidth="1"/>
    <col min="496" max="496" width="9.33203125" customWidth="1"/>
    <col min="497" max="497" width="8" bestFit="1" customWidth="1"/>
    <col min="498" max="498" width="15.88671875" customWidth="1"/>
    <col min="499" max="526" width="11.44140625" customWidth="1"/>
    <col min="747" max="747" width="1.33203125" customWidth="1"/>
    <col min="748" max="748" width="7.88671875" customWidth="1"/>
    <col min="749" max="749" width="8.33203125" customWidth="1"/>
    <col min="750" max="750" width="23.33203125" customWidth="1"/>
    <col min="751" max="751" width="21.33203125" customWidth="1"/>
    <col min="752" max="752" width="9.33203125" customWidth="1"/>
    <col min="753" max="753" width="8" bestFit="1" customWidth="1"/>
    <col min="754" max="754" width="15.88671875" customWidth="1"/>
    <col min="755" max="782" width="11.44140625" customWidth="1"/>
    <col min="1003" max="1003" width="1.33203125" customWidth="1"/>
    <col min="1004" max="1004" width="7.88671875" customWidth="1"/>
    <col min="1005" max="1005" width="8.33203125" customWidth="1"/>
    <col min="1006" max="1006" width="23.33203125" customWidth="1"/>
    <col min="1007" max="1007" width="21.33203125" customWidth="1"/>
    <col min="1008" max="1008" width="9.33203125" customWidth="1"/>
    <col min="1009" max="1009" width="8" bestFit="1" customWidth="1"/>
    <col min="1010" max="1010" width="15.88671875" customWidth="1"/>
    <col min="1011" max="1038" width="11.44140625" customWidth="1"/>
    <col min="1259" max="1259" width="1.33203125" customWidth="1"/>
    <col min="1260" max="1260" width="7.88671875" customWidth="1"/>
    <col min="1261" max="1261" width="8.33203125" customWidth="1"/>
    <col min="1262" max="1262" width="23.33203125" customWidth="1"/>
    <col min="1263" max="1263" width="21.33203125" customWidth="1"/>
    <col min="1264" max="1264" width="9.33203125" customWidth="1"/>
    <col min="1265" max="1265" width="8" bestFit="1" customWidth="1"/>
    <col min="1266" max="1266" width="15.88671875" customWidth="1"/>
    <col min="1267" max="1294" width="11.44140625" customWidth="1"/>
    <col min="1515" max="1515" width="1.33203125" customWidth="1"/>
    <col min="1516" max="1516" width="7.88671875" customWidth="1"/>
    <col min="1517" max="1517" width="8.33203125" customWidth="1"/>
    <col min="1518" max="1518" width="23.33203125" customWidth="1"/>
    <col min="1519" max="1519" width="21.33203125" customWidth="1"/>
    <col min="1520" max="1520" width="9.33203125" customWidth="1"/>
    <col min="1521" max="1521" width="8" bestFit="1" customWidth="1"/>
    <col min="1522" max="1522" width="15.88671875" customWidth="1"/>
    <col min="1523" max="1550" width="11.44140625" customWidth="1"/>
    <col min="1771" max="1771" width="1.33203125" customWidth="1"/>
    <col min="1772" max="1772" width="7.88671875" customWidth="1"/>
    <col min="1773" max="1773" width="8.33203125" customWidth="1"/>
    <col min="1774" max="1774" width="23.33203125" customWidth="1"/>
    <col min="1775" max="1775" width="21.33203125" customWidth="1"/>
    <col min="1776" max="1776" width="9.33203125" customWidth="1"/>
    <col min="1777" max="1777" width="8" bestFit="1" customWidth="1"/>
    <col min="1778" max="1778" width="15.88671875" customWidth="1"/>
    <col min="1779" max="1806" width="11.44140625" customWidth="1"/>
    <col min="2027" max="2027" width="1.33203125" customWidth="1"/>
    <col min="2028" max="2028" width="7.88671875" customWidth="1"/>
    <col min="2029" max="2029" width="8.33203125" customWidth="1"/>
    <col min="2030" max="2030" width="23.33203125" customWidth="1"/>
    <col min="2031" max="2031" width="21.33203125" customWidth="1"/>
    <col min="2032" max="2032" width="9.33203125" customWidth="1"/>
    <col min="2033" max="2033" width="8" bestFit="1" customWidth="1"/>
    <col min="2034" max="2034" width="15.88671875" customWidth="1"/>
    <col min="2035" max="2062" width="11.44140625" customWidth="1"/>
    <col min="2283" max="2283" width="1.33203125" customWidth="1"/>
    <col min="2284" max="2284" width="7.88671875" customWidth="1"/>
    <col min="2285" max="2285" width="8.33203125" customWidth="1"/>
    <col min="2286" max="2286" width="23.33203125" customWidth="1"/>
    <col min="2287" max="2287" width="21.33203125" customWidth="1"/>
    <col min="2288" max="2288" width="9.33203125" customWidth="1"/>
    <col min="2289" max="2289" width="8" bestFit="1" customWidth="1"/>
    <col min="2290" max="2290" width="15.88671875" customWidth="1"/>
    <col min="2291" max="2318" width="11.44140625" customWidth="1"/>
    <col min="2539" max="2539" width="1.33203125" customWidth="1"/>
    <col min="2540" max="2540" width="7.88671875" customWidth="1"/>
    <col min="2541" max="2541" width="8.33203125" customWidth="1"/>
    <col min="2542" max="2542" width="23.33203125" customWidth="1"/>
    <col min="2543" max="2543" width="21.33203125" customWidth="1"/>
    <col min="2544" max="2544" width="9.33203125" customWidth="1"/>
    <col min="2545" max="2545" width="8" bestFit="1" customWidth="1"/>
    <col min="2546" max="2546" width="15.88671875" customWidth="1"/>
    <col min="2547" max="2574" width="11.44140625" customWidth="1"/>
    <col min="2795" max="2795" width="1.33203125" customWidth="1"/>
    <col min="2796" max="2796" width="7.88671875" customWidth="1"/>
    <col min="2797" max="2797" width="8.33203125" customWidth="1"/>
    <col min="2798" max="2798" width="23.33203125" customWidth="1"/>
    <col min="2799" max="2799" width="21.33203125" customWidth="1"/>
    <col min="2800" max="2800" width="9.33203125" customWidth="1"/>
    <col min="2801" max="2801" width="8" bestFit="1" customWidth="1"/>
    <col min="2802" max="2802" width="15.88671875" customWidth="1"/>
    <col min="2803" max="2830" width="11.44140625" customWidth="1"/>
    <col min="3051" max="3051" width="1.33203125" customWidth="1"/>
    <col min="3052" max="3052" width="7.88671875" customWidth="1"/>
    <col min="3053" max="3053" width="8.33203125" customWidth="1"/>
    <col min="3054" max="3054" width="23.33203125" customWidth="1"/>
    <col min="3055" max="3055" width="21.33203125" customWidth="1"/>
    <col min="3056" max="3056" width="9.33203125" customWidth="1"/>
    <col min="3057" max="3057" width="8" bestFit="1" customWidth="1"/>
    <col min="3058" max="3058" width="15.88671875" customWidth="1"/>
    <col min="3059" max="3086" width="11.44140625" customWidth="1"/>
    <col min="3307" max="3307" width="1.33203125" customWidth="1"/>
    <col min="3308" max="3308" width="7.88671875" customWidth="1"/>
    <col min="3309" max="3309" width="8.33203125" customWidth="1"/>
    <col min="3310" max="3310" width="23.33203125" customWidth="1"/>
    <col min="3311" max="3311" width="21.33203125" customWidth="1"/>
    <col min="3312" max="3312" width="9.33203125" customWidth="1"/>
    <col min="3313" max="3313" width="8" bestFit="1" customWidth="1"/>
    <col min="3314" max="3314" width="15.88671875" customWidth="1"/>
    <col min="3315" max="3342" width="11.44140625" customWidth="1"/>
    <col min="3563" max="3563" width="1.33203125" customWidth="1"/>
    <col min="3564" max="3564" width="7.88671875" customWidth="1"/>
    <col min="3565" max="3565" width="8.33203125" customWidth="1"/>
    <col min="3566" max="3566" width="23.33203125" customWidth="1"/>
    <col min="3567" max="3567" width="21.33203125" customWidth="1"/>
    <col min="3568" max="3568" width="9.33203125" customWidth="1"/>
    <col min="3569" max="3569" width="8" bestFit="1" customWidth="1"/>
    <col min="3570" max="3570" width="15.88671875" customWidth="1"/>
    <col min="3571" max="3598" width="11.44140625" customWidth="1"/>
    <col min="3819" max="3819" width="1.33203125" customWidth="1"/>
    <col min="3820" max="3820" width="7.88671875" customWidth="1"/>
    <col min="3821" max="3821" width="8.33203125" customWidth="1"/>
    <col min="3822" max="3822" width="23.33203125" customWidth="1"/>
    <col min="3823" max="3823" width="21.33203125" customWidth="1"/>
    <col min="3824" max="3824" width="9.33203125" customWidth="1"/>
    <col min="3825" max="3825" width="8" bestFit="1" customWidth="1"/>
    <col min="3826" max="3826" width="15.88671875" customWidth="1"/>
    <col min="3827" max="3854" width="11.44140625" customWidth="1"/>
    <col min="4075" max="4075" width="1.33203125" customWidth="1"/>
    <col min="4076" max="4076" width="7.88671875" customWidth="1"/>
    <col min="4077" max="4077" width="8.33203125" customWidth="1"/>
    <col min="4078" max="4078" width="23.33203125" customWidth="1"/>
    <col min="4079" max="4079" width="21.33203125" customWidth="1"/>
    <col min="4080" max="4080" width="9.33203125" customWidth="1"/>
    <col min="4081" max="4081" width="8" bestFit="1" customWidth="1"/>
    <col min="4082" max="4082" width="15.88671875" customWidth="1"/>
    <col min="4083" max="4110" width="11.44140625" customWidth="1"/>
    <col min="4331" max="4331" width="1.33203125" customWidth="1"/>
    <col min="4332" max="4332" width="7.88671875" customWidth="1"/>
    <col min="4333" max="4333" width="8.33203125" customWidth="1"/>
    <col min="4334" max="4334" width="23.33203125" customWidth="1"/>
    <col min="4335" max="4335" width="21.33203125" customWidth="1"/>
    <col min="4336" max="4336" width="9.33203125" customWidth="1"/>
    <col min="4337" max="4337" width="8" bestFit="1" customWidth="1"/>
    <col min="4338" max="4338" width="15.88671875" customWidth="1"/>
    <col min="4339" max="4366" width="11.44140625" customWidth="1"/>
    <col min="4587" max="4587" width="1.33203125" customWidth="1"/>
    <col min="4588" max="4588" width="7.88671875" customWidth="1"/>
    <col min="4589" max="4589" width="8.33203125" customWidth="1"/>
    <col min="4590" max="4590" width="23.33203125" customWidth="1"/>
    <col min="4591" max="4591" width="21.33203125" customWidth="1"/>
    <col min="4592" max="4592" width="9.33203125" customWidth="1"/>
    <col min="4593" max="4593" width="8" bestFit="1" customWidth="1"/>
    <col min="4594" max="4594" width="15.88671875" customWidth="1"/>
    <col min="4595" max="4622" width="11.44140625" customWidth="1"/>
    <col min="4843" max="4843" width="1.33203125" customWidth="1"/>
    <col min="4844" max="4844" width="7.88671875" customWidth="1"/>
    <col min="4845" max="4845" width="8.33203125" customWidth="1"/>
    <col min="4846" max="4846" width="23.33203125" customWidth="1"/>
    <col min="4847" max="4847" width="21.33203125" customWidth="1"/>
    <col min="4848" max="4848" width="9.33203125" customWidth="1"/>
    <col min="4849" max="4849" width="8" bestFit="1" customWidth="1"/>
    <col min="4850" max="4850" width="15.88671875" customWidth="1"/>
    <col min="4851" max="4878" width="11.44140625" customWidth="1"/>
    <col min="5099" max="5099" width="1.33203125" customWidth="1"/>
    <col min="5100" max="5100" width="7.88671875" customWidth="1"/>
    <col min="5101" max="5101" width="8.33203125" customWidth="1"/>
    <col min="5102" max="5102" width="23.33203125" customWidth="1"/>
    <col min="5103" max="5103" width="21.33203125" customWidth="1"/>
    <col min="5104" max="5104" width="9.33203125" customWidth="1"/>
    <col min="5105" max="5105" width="8" bestFit="1" customWidth="1"/>
    <col min="5106" max="5106" width="15.88671875" customWidth="1"/>
    <col min="5107" max="5134" width="11.44140625" customWidth="1"/>
    <col min="5355" max="5355" width="1.33203125" customWidth="1"/>
    <col min="5356" max="5356" width="7.88671875" customWidth="1"/>
    <col min="5357" max="5357" width="8.33203125" customWidth="1"/>
    <col min="5358" max="5358" width="23.33203125" customWidth="1"/>
    <col min="5359" max="5359" width="21.33203125" customWidth="1"/>
    <col min="5360" max="5360" width="9.33203125" customWidth="1"/>
    <col min="5361" max="5361" width="8" bestFit="1" customWidth="1"/>
    <col min="5362" max="5362" width="15.88671875" customWidth="1"/>
    <col min="5363" max="5390" width="11.44140625" customWidth="1"/>
    <col min="5611" max="5611" width="1.33203125" customWidth="1"/>
    <col min="5612" max="5612" width="7.88671875" customWidth="1"/>
    <col min="5613" max="5613" width="8.33203125" customWidth="1"/>
    <col min="5614" max="5614" width="23.33203125" customWidth="1"/>
    <col min="5615" max="5615" width="21.33203125" customWidth="1"/>
    <col min="5616" max="5616" width="9.33203125" customWidth="1"/>
    <col min="5617" max="5617" width="8" bestFit="1" customWidth="1"/>
    <col min="5618" max="5618" width="15.88671875" customWidth="1"/>
    <col min="5619" max="5646" width="11.44140625" customWidth="1"/>
    <col min="5867" max="5867" width="1.33203125" customWidth="1"/>
    <col min="5868" max="5868" width="7.88671875" customWidth="1"/>
    <col min="5869" max="5869" width="8.33203125" customWidth="1"/>
    <col min="5870" max="5870" width="23.33203125" customWidth="1"/>
    <col min="5871" max="5871" width="21.33203125" customWidth="1"/>
    <col min="5872" max="5872" width="9.33203125" customWidth="1"/>
    <col min="5873" max="5873" width="8" bestFit="1" customWidth="1"/>
    <col min="5874" max="5874" width="15.88671875" customWidth="1"/>
    <col min="5875" max="5902" width="11.44140625" customWidth="1"/>
    <col min="6123" max="6123" width="1.33203125" customWidth="1"/>
    <col min="6124" max="6124" width="7.88671875" customWidth="1"/>
    <col min="6125" max="6125" width="8.33203125" customWidth="1"/>
    <col min="6126" max="6126" width="23.33203125" customWidth="1"/>
    <col min="6127" max="6127" width="21.33203125" customWidth="1"/>
    <col min="6128" max="6128" width="9.33203125" customWidth="1"/>
    <col min="6129" max="6129" width="8" bestFit="1" customWidth="1"/>
    <col min="6130" max="6130" width="15.88671875" customWidth="1"/>
    <col min="6131" max="6158" width="11.44140625" customWidth="1"/>
    <col min="6379" max="6379" width="1.33203125" customWidth="1"/>
    <col min="6380" max="6380" width="7.88671875" customWidth="1"/>
    <col min="6381" max="6381" width="8.33203125" customWidth="1"/>
    <col min="6382" max="6382" width="23.33203125" customWidth="1"/>
    <col min="6383" max="6383" width="21.33203125" customWidth="1"/>
    <col min="6384" max="6384" width="9.33203125" customWidth="1"/>
    <col min="6385" max="6385" width="8" bestFit="1" customWidth="1"/>
    <col min="6386" max="6386" width="15.88671875" customWidth="1"/>
    <col min="6387" max="6414" width="11.44140625" customWidth="1"/>
    <col min="6635" max="6635" width="1.33203125" customWidth="1"/>
    <col min="6636" max="6636" width="7.88671875" customWidth="1"/>
    <col min="6637" max="6637" width="8.33203125" customWidth="1"/>
    <col min="6638" max="6638" width="23.33203125" customWidth="1"/>
    <col min="6639" max="6639" width="21.33203125" customWidth="1"/>
    <col min="6640" max="6640" width="9.33203125" customWidth="1"/>
    <col min="6641" max="6641" width="8" bestFit="1" customWidth="1"/>
    <col min="6642" max="6642" width="15.88671875" customWidth="1"/>
    <col min="6643" max="6670" width="11.44140625" customWidth="1"/>
    <col min="6891" max="6891" width="1.33203125" customWidth="1"/>
    <col min="6892" max="6892" width="7.88671875" customWidth="1"/>
    <col min="6893" max="6893" width="8.33203125" customWidth="1"/>
    <col min="6894" max="6894" width="23.33203125" customWidth="1"/>
    <col min="6895" max="6895" width="21.33203125" customWidth="1"/>
    <col min="6896" max="6896" width="9.33203125" customWidth="1"/>
    <col min="6897" max="6897" width="8" bestFit="1" customWidth="1"/>
    <col min="6898" max="6898" width="15.88671875" customWidth="1"/>
    <col min="6899" max="6926" width="11.44140625" customWidth="1"/>
    <col min="7147" max="7147" width="1.33203125" customWidth="1"/>
    <col min="7148" max="7148" width="7.88671875" customWidth="1"/>
    <col min="7149" max="7149" width="8.33203125" customWidth="1"/>
    <col min="7150" max="7150" width="23.33203125" customWidth="1"/>
    <col min="7151" max="7151" width="21.33203125" customWidth="1"/>
    <col min="7152" max="7152" width="9.33203125" customWidth="1"/>
    <col min="7153" max="7153" width="8" bestFit="1" customWidth="1"/>
    <col min="7154" max="7154" width="15.88671875" customWidth="1"/>
    <col min="7155" max="7182" width="11.44140625" customWidth="1"/>
    <col min="7403" max="7403" width="1.33203125" customWidth="1"/>
    <col min="7404" max="7404" width="7.88671875" customWidth="1"/>
    <col min="7405" max="7405" width="8.33203125" customWidth="1"/>
    <col min="7406" max="7406" width="23.33203125" customWidth="1"/>
    <col min="7407" max="7407" width="21.33203125" customWidth="1"/>
    <col min="7408" max="7408" width="9.33203125" customWidth="1"/>
    <col min="7409" max="7409" width="8" bestFit="1" customWidth="1"/>
    <col min="7410" max="7410" width="15.88671875" customWidth="1"/>
    <col min="7411" max="7438" width="11.44140625" customWidth="1"/>
    <col min="7659" max="7659" width="1.33203125" customWidth="1"/>
    <col min="7660" max="7660" width="7.88671875" customWidth="1"/>
    <col min="7661" max="7661" width="8.33203125" customWidth="1"/>
    <col min="7662" max="7662" width="23.33203125" customWidth="1"/>
    <col min="7663" max="7663" width="21.33203125" customWidth="1"/>
    <col min="7664" max="7664" width="9.33203125" customWidth="1"/>
    <col min="7665" max="7665" width="8" bestFit="1" customWidth="1"/>
    <col min="7666" max="7666" width="15.88671875" customWidth="1"/>
    <col min="7667" max="7694" width="11.44140625" customWidth="1"/>
    <col min="7915" max="7915" width="1.33203125" customWidth="1"/>
    <col min="7916" max="7916" width="7.88671875" customWidth="1"/>
    <col min="7917" max="7917" width="8.33203125" customWidth="1"/>
    <col min="7918" max="7918" width="23.33203125" customWidth="1"/>
    <col min="7919" max="7919" width="21.33203125" customWidth="1"/>
    <col min="7920" max="7920" width="9.33203125" customWidth="1"/>
    <col min="7921" max="7921" width="8" bestFit="1" customWidth="1"/>
    <col min="7922" max="7922" width="15.88671875" customWidth="1"/>
    <col min="7923" max="7950" width="11.44140625" customWidth="1"/>
    <col min="8171" max="8171" width="1.33203125" customWidth="1"/>
    <col min="8172" max="8172" width="7.88671875" customWidth="1"/>
    <col min="8173" max="8173" width="8.33203125" customWidth="1"/>
    <col min="8174" max="8174" width="23.33203125" customWidth="1"/>
    <col min="8175" max="8175" width="21.33203125" customWidth="1"/>
    <col min="8176" max="8176" width="9.33203125" customWidth="1"/>
    <col min="8177" max="8177" width="8" bestFit="1" customWidth="1"/>
    <col min="8178" max="8178" width="15.88671875" customWidth="1"/>
    <col min="8179" max="8206" width="11.44140625" customWidth="1"/>
    <col min="8427" max="8427" width="1.33203125" customWidth="1"/>
    <col min="8428" max="8428" width="7.88671875" customWidth="1"/>
    <col min="8429" max="8429" width="8.33203125" customWidth="1"/>
    <col min="8430" max="8430" width="23.33203125" customWidth="1"/>
    <col min="8431" max="8431" width="21.33203125" customWidth="1"/>
    <col min="8432" max="8432" width="9.33203125" customWidth="1"/>
    <col min="8433" max="8433" width="8" bestFit="1" customWidth="1"/>
    <col min="8434" max="8434" width="15.88671875" customWidth="1"/>
    <col min="8435" max="8462" width="11.44140625" customWidth="1"/>
    <col min="8683" max="8683" width="1.33203125" customWidth="1"/>
    <col min="8684" max="8684" width="7.88671875" customWidth="1"/>
    <col min="8685" max="8685" width="8.33203125" customWidth="1"/>
    <col min="8686" max="8686" width="23.33203125" customWidth="1"/>
    <col min="8687" max="8687" width="21.33203125" customWidth="1"/>
    <col min="8688" max="8688" width="9.33203125" customWidth="1"/>
    <col min="8689" max="8689" width="8" bestFit="1" customWidth="1"/>
    <col min="8690" max="8690" width="15.88671875" customWidth="1"/>
    <col min="8691" max="8718" width="11.44140625" customWidth="1"/>
    <col min="8939" max="8939" width="1.33203125" customWidth="1"/>
    <col min="8940" max="8940" width="7.88671875" customWidth="1"/>
    <col min="8941" max="8941" width="8.33203125" customWidth="1"/>
    <col min="8942" max="8942" width="23.33203125" customWidth="1"/>
    <col min="8943" max="8943" width="21.33203125" customWidth="1"/>
    <col min="8944" max="8944" width="9.33203125" customWidth="1"/>
    <col min="8945" max="8945" width="8" bestFit="1" customWidth="1"/>
    <col min="8946" max="8946" width="15.88671875" customWidth="1"/>
    <col min="8947" max="8974" width="11.44140625" customWidth="1"/>
    <col min="9195" max="9195" width="1.33203125" customWidth="1"/>
    <col min="9196" max="9196" width="7.88671875" customWidth="1"/>
    <col min="9197" max="9197" width="8.33203125" customWidth="1"/>
    <col min="9198" max="9198" width="23.33203125" customWidth="1"/>
    <col min="9199" max="9199" width="21.33203125" customWidth="1"/>
    <col min="9200" max="9200" width="9.33203125" customWidth="1"/>
    <col min="9201" max="9201" width="8" bestFit="1" customWidth="1"/>
    <col min="9202" max="9202" width="15.88671875" customWidth="1"/>
    <col min="9203" max="9230" width="11.44140625" customWidth="1"/>
    <col min="9451" max="9451" width="1.33203125" customWidth="1"/>
    <col min="9452" max="9452" width="7.88671875" customWidth="1"/>
    <col min="9453" max="9453" width="8.33203125" customWidth="1"/>
    <col min="9454" max="9454" width="23.33203125" customWidth="1"/>
    <col min="9455" max="9455" width="21.33203125" customWidth="1"/>
    <col min="9456" max="9456" width="9.33203125" customWidth="1"/>
    <col min="9457" max="9457" width="8" bestFit="1" customWidth="1"/>
    <col min="9458" max="9458" width="15.88671875" customWidth="1"/>
    <col min="9459" max="9486" width="11.44140625" customWidth="1"/>
    <col min="9707" max="9707" width="1.33203125" customWidth="1"/>
    <col min="9708" max="9708" width="7.88671875" customWidth="1"/>
    <col min="9709" max="9709" width="8.33203125" customWidth="1"/>
    <col min="9710" max="9710" width="23.33203125" customWidth="1"/>
    <col min="9711" max="9711" width="21.33203125" customWidth="1"/>
    <col min="9712" max="9712" width="9.33203125" customWidth="1"/>
    <col min="9713" max="9713" width="8" bestFit="1" customWidth="1"/>
    <col min="9714" max="9714" width="15.88671875" customWidth="1"/>
    <col min="9715" max="9742" width="11.44140625" customWidth="1"/>
    <col min="9963" max="9963" width="1.33203125" customWidth="1"/>
    <col min="9964" max="9964" width="7.88671875" customWidth="1"/>
    <col min="9965" max="9965" width="8.33203125" customWidth="1"/>
    <col min="9966" max="9966" width="23.33203125" customWidth="1"/>
    <col min="9967" max="9967" width="21.33203125" customWidth="1"/>
    <col min="9968" max="9968" width="9.33203125" customWidth="1"/>
    <col min="9969" max="9969" width="8" bestFit="1" customWidth="1"/>
    <col min="9970" max="9970" width="15.88671875" customWidth="1"/>
    <col min="9971" max="9998" width="11.44140625" customWidth="1"/>
    <col min="10219" max="10219" width="1.33203125" customWidth="1"/>
    <col min="10220" max="10220" width="7.88671875" customWidth="1"/>
    <col min="10221" max="10221" width="8.33203125" customWidth="1"/>
    <col min="10222" max="10222" width="23.33203125" customWidth="1"/>
    <col min="10223" max="10223" width="21.33203125" customWidth="1"/>
    <col min="10224" max="10224" width="9.33203125" customWidth="1"/>
    <col min="10225" max="10225" width="8" bestFit="1" customWidth="1"/>
    <col min="10226" max="10226" width="15.88671875" customWidth="1"/>
    <col min="10227" max="10254" width="11.44140625" customWidth="1"/>
    <col min="10475" max="10475" width="1.33203125" customWidth="1"/>
    <col min="10476" max="10476" width="7.88671875" customWidth="1"/>
    <col min="10477" max="10477" width="8.33203125" customWidth="1"/>
    <col min="10478" max="10478" width="23.33203125" customWidth="1"/>
    <col min="10479" max="10479" width="21.33203125" customWidth="1"/>
    <col min="10480" max="10480" width="9.33203125" customWidth="1"/>
    <col min="10481" max="10481" width="8" bestFit="1" customWidth="1"/>
    <col min="10482" max="10482" width="15.88671875" customWidth="1"/>
    <col min="10483" max="10510" width="11.44140625" customWidth="1"/>
    <col min="10731" max="10731" width="1.33203125" customWidth="1"/>
    <col min="10732" max="10732" width="7.88671875" customWidth="1"/>
    <col min="10733" max="10733" width="8.33203125" customWidth="1"/>
    <col min="10734" max="10734" width="23.33203125" customWidth="1"/>
    <col min="10735" max="10735" width="21.33203125" customWidth="1"/>
    <col min="10736" max="10736" width="9.33203125" customWidth="1"/>
    <col min="10737" max="10737" width="8" bestFit="1" customWidth="1"/>
    <col min="10738" max="10738" width="15.88671875" customWidth="1"/>
    <col min="10739" max="10766" width="11.44140625" customWidth="1"/>
    <col min="10987" max="10987" width="1.33203125" customWidth="1"/>
    <col min="10988" max="10988" width="7.88671875" customWidth="1"/>
    <col min="10989" max="10989" width="8.33203125" customWidth="1"/>
    <col min="10990" max="10990" width="23.33203125" customWidth="1"/>
    <col min="10991" max="10991" width="21.33203125" customWidth="1"/>
    <col min="10992" max="10992" width="9.33203125" customWidth="1"/>
    <col min="10993" max="10993" width="8" bestFit="1" customWidth="1"/>
    <col min="10994" max="10994" width="15.88671875" customWidth="1"/>
    <col min="10995" max="11022" width="11.44140625" customWidth="1"/>
    <col min="11243" max="11243" width="1.33203125" customWidth="1"/>
    <col min="11244" max="11244" width="7.88671875" customWidth="1"/>
    <col min="11245" max="11245" width="8.33203125" customWidth="1"/>
    <col min="11246" max="11246" width="23.33203125" customWidth="1"/>
    <col min="11247" max="11247" width="21.33203125" customWidth="1"/>
    <col min="11248" max="11248" width="9.33203125" customWidth="1"/>
    <col min="11249" max="11249" width="8" bestFit="1" customWidth="1"/>
    <col min="11250" max="11250" width="15.88671875" customWidth="1"/>
    <col min="11251" max="11278" width="11.44140625" customWidth="1"/>
    <col min="11499" max="11499" width="1.33203125" customWidth="1"/>
    <col min="11500" max="11500" width="7.88671875" customWidth="1"/>
    <col min="11501" max="11501" width="8.33203125" customWidth="1"/>
    <col min="11502" max="11502" width="23.33203125" customWidth="1"/>
    <col min="11503" max="11503" width="21.33203125" customWidth="1"/>
    <col min="11504" max="11504" width="9.33203125" customWidth="1"/>
    <col min="11505" max="11505" width="8" bestFit="1" customWidth="1"/>
    <col min="11506" max="11506" width="15.88671875" customWidth="1"/>
    <col min="11507" max="11534" width="11.44140625" customWidth="1"/>
    <col min="11755" max="11755" width="1.33203125" customWidth="1"/>
    <col min="11756" max="11756" width="7.88671875" customWidth="1"/>
    <col min="11757" max="11757" width="8.33203125" customWidth="1"/>
    <col min="11758" max="11758" width="23.33203125" customWidth="1"/>
    <col min="11759" max="11759" width="21.33203125" customWidth="1"/>
    <col min="11760" max="11760" width="9.33203125" customWidth="1"/>
    <col min="11761" max="11761" width="8" bestFit="1" customWidth="1"/>
    <col min="11762" max="11762" width="15.88671875" customWidth="1"/>
    <col min="11763" max="11790" width="11.44140625" customWidth="1"/>
    <col min="12011" max="12011" width="1.33203125" customWidth="1"/>
    <col min="12012" max="12012" width="7.88671875" customWidth="1"/>
    <col min="12013" max="12013" width="8.33203125" customWidth="1"/>
    <col min="12014" max="12014" width="23.33203125" customWidth="1"/>
    <col min="12015" max="12015" width="21.33203125" customWidth="1"/>
    <col min="12016" max="12016" width="9.33203125" customWidth="1"/>
    <col min="12017" max="12017" width="8" bestFit="1" customWidth="1"/>
    <col min="12018" max="12018" width="15.88671875" customWidth="1"/>
    <col min="12019" max="12046" width="11.44140625" customWidth="1"/>
    <col min="12267" max="12267" width="1.33203125" customWidth="1"/>
    <col min="12268" max="12268" width="7.88671875" customWidth="1"/>
    <col min="12269" max="12269" width="8.33203125" customWidth="1"/>
    <col min="12270" max="12270" width="23.33203125" customWidth="1"/>
    <col min="12271" max="12271" width="21.33203125" customWidth="1"/>
    <col min="12272" max="12272" width="9.33203125" customWidth="1"/>
    <col min="12273" max="12273" width="8" bestFit="1" customWidth="1"/>
    <col min="12274" max="12274" width="15.88671875" customWidth="1"/>
    <col min="12275" max="12302" width="11.44140625" customWidth="1"/>
    <col min="12523" max="12523" width="1.33203125" customWidth="1"/>
    <col min="12524" max="12524" width="7.88671875" customWidth="1"/>
    <col min="12525" max="12525" width="8.33203125" customWidth="1"/>
    <col min="12526" max="12526" width="23.33203125" customWidth="1"/>
    <col min="12527" max="12527" width="21.33203125" customWidth="1"/>
    <col min="12528" max="12528" width="9.33203125" customWidth="1"/>
    <col min="12529" max="12529" width="8" bestFit="1" customWidth="1"/>
    <col min="12530" max="12530" width="15.88671875" customWidth="1"/>
    <col min="12531" max="12558" width="11.44140625" customWidth="1"/>
    <col min="12779" max="12779" width="1.33203125" customWidth="1"/>
    <col min="12780" max="12780" width="7.88671875" customWidth="1"/>
    <col min="12781" max="12781" width="8.33203125" customWidth="1"/>
    <col min="12782" max="12782" width="23.33203125" customWidth="1"/>
    <col min="12783" max="12783" width="21.33203125" customWidth="1"/>
    <col min="12784" max="12784" width="9.33203125" customWidth="1"/>
    <col min="12785" max="12785" width="8" bestFit="1" customWidth="1"/>
    <col min="12786" max="12786" width="15.88671875" customWidth="1"/>
    <col min="12787" max="12814" width="11.44140625" customWidth="1"/>
    <col min="13035" max="13035" width="1.33203125" customWidth="1"/>
    <col min="13036" max="13036" width="7.88671875" customWidth="1"/>
    <col min="13037" max="13037" width="8.33203125" customWidth="1"/>
    <col min="13038" max="13038" width="23.33203125" customWidth="1"/>
    <col min="13039" max="13039" width="21.33203125" customWidth="1"/>
    <col min="13040" max="13040" width="9.33203125" customWidth="1"/>
    <col min="13041" max="13041" width="8" bestFit="1" customWidth="1"/>
    <col min="13042" max="13042" width="15.88671875" customWidth="1"/>
    <col min="13043" max="13070" width="11.44140625" customWidth="1"/>
    <col min="13291" max="13291" width="1.33203125" customWidth="1"/>
    <col min="13292" max="13292" width="7.88671875" customWidth="1"/>
    <col min="13293" max="13293" width="8.33203125" customWidth="1"/>
    <col min="13294" max="13294" width="23.33203125" customWidth="1"/>
    <col min="13295" max="13295" width="21.33203125" customWidth="1"/>
    <col min="13296" max="13296" width="9.33203125" customWidth="1"/>
    <col min="13297" max="13297" width="8" bestFit="1" customWidth="1"/>
    <col min="13298" max="13298" width="15.88671875" customWidth="1"/>
    <col min="13299" max="13326" width="11.44140625" customWidth="1"/>
    <col min="13547" max="13547" width="1.33203125" customWidth="1"/>
    <col min="13548" max="13548" width="7.88671875" customWidth="1"/>
    <col min="13549" max="13549" width="8.33203125" customWidth="1"/>
    <col min="13550" max="13550" width="23.33203125" customWidth="1"/>
    <col min="13551" max="13551" width="21.33203125" customWidth="1"/>
    <col min="13552" max="13552" width="9.33203125" customWidth="1"/>
    <col min="13553" max="13553" width="8" bestFit="1" customWidth="1"/>
    <col min="13554" max="13554" width="15.88671875" customWidth="1"/>
    <col min="13555" max="13582" width="11.44140625" customWidth="1"/>
    <col min="13803" max="13803" width="1.33203125" customWidth="1"/>
    <col min="13804" max="13804" width="7.88671875" customWidth="1"/>
    <col min="13805" max="13805" width="8.33203125" customWidth="1"/>
    <col min="13806" max="13806" width="23.33203125" customWidth="1"/>
    <col min="13807" max="13807" width="21.33203125" customWidth="1"/>
    <col min="13808" max="13808" width="9.33203125" customWidth="1"/>
    <col min="13809" max="13809" width="8" bestFit="1" customWidth="1"/>
    <col min="13810" max="13810" width="15.88671875" customWidth="1"/>
    <col min="13811" max="13838" width="11.44140625" customWidth="1"/>
    <col min="14059" max="14059" width="1.33203125" customWidth="1"/>
    <col min="14060" max="14060" width="7.88671875" customWidth="1"/>
    <col min="14061" max="14061" width="8.33203125" customWidth="1"/>
    <col min="14062" max="14062" width="23.33203125" customWidth="1"/>
    <col min="14063" max="14063" width="21.33203125" customWidth="1"/>
    <col min="14064" max="14064" width="9.33203125" customWidth="1"/>
    <col min="14065" max="14065" width="8" bestFit="1" customWidth="1"/>
    <col min="14066" max="14066" width="15.88671875" customWidth="1"/>
    <col min="14067" max="14094" width="11.44140625" customWidth="1"/>
    <col min="14315" max="14315" width="1.33203125" customWidth="1"/>
    <col min="14316" max="14316" width="7.88671875" customWidth="1"/>
    <col min="14317" max="14317" width="8.33203125" customWidth="1"/>
    <col min="14318" max="14318" width="23.33203125" customWidth="1"/>
    <col min="14319" max="14319" width="21.33203125" customWidth="1"/>
    <col min="14320" max="14320" width="9.33203125" customWidth="1"/>
    <col min="14321" max="14321" width="8" bestFit="1" customWidth="1"/>
    <col min="14322" max="14322" width="15.88671875" customWidth="1"/>
    <col min="14323" max="14350" width="11.44140625" customWidth="1"/>
    <col min="14571" max="14571" width="1.33203125" customWidth="1"/>
    <col min="14572" max="14572" width="7.88671875" customWidth="1"/>
    <col min="14573" max="14573" width="8.33203125" customWidth="1"/>
    <col min="14574" max="14574" width="23.33203125" customWidth="1"/>
    <col min="14575" max="14575" width="21.33203125" customWidth="1"/>
    <col min="14576" max="14576" width="9.33203125" customWidth="1"/>
    <col min="14577" max="14577" width="8" bestFit="1" customWidth="1"/>
    <col min="14578" max="14578" width="15.88671875" customWidth="1"/>
    <col min="14579" max="14606" width="11.44140625" customWidth="1"/>
    <col min="14827" max="14827" width="1.33203125" customWidth="1"/>
    <col min="14828" max="14828" width="7.88671875" customWidth="1"/>
    <col min="14829" max="14829" width="8.33203125" customWidth="1"/>
    <col min="14830" max="14830" width="23.33203125" customWidth="1"/>
    <col min="14831" max="14831" width="21.33203125" customWidth="1"/>
    <col min="14832" max="14832" width="9.33203125" customWidth="1"/>
    <col min="14833" max="14833" width="8" bestFit="1" customWidth="1"/>
    <col min="14834" max="14834" width="15.88671875" customWidth="1"/>
    <col min="14835" max="14862" width="11.44140625" customWidth="1"/>
    <col min="15083" max="15083" width="1.33203125" customWidth="1"/>
    <col min="15084" max="15084" width="7.88671875" customWidth="1"/>
    <col min="15085" max="15085" width="8.33203125" customWidth="1"/>
    <col min="15086" max="15086" width="23.33203125" customWidth="1"/>
    <col min="15087" max="15087" width="21.33203125" customWidth="1"/>
    <col min="15088" max="15088" width="9.33203125" customWidth="1"/>
    <col min="15089" max="15089" width="8" bestFit="1" customWidth="1"/>
    <col min="15090" max="15090" width="15.88671875" customWidth="1"/>
    <col min="15091" max="15118" width="11.44140625" customWidth="1"/>
    <col min="15339" max="15339" width="1.33203125" customWidth="1"/>
    <col min="15340" max="15340" width="7.88671875" customWidth="1"/>
    <col min="15341" max="15341" width="8.33203125" customWidth="1"/>
    <col min="15342" max="15342" width="23.33203125" customWidth="1"/>
    <col min="15343" max="15343" width="21.33203125" customWidth="1"/>
    <col min="15344" max="15344" width="9.33203125" customWidth="1"/>
    <col min="15345" max="15345" width="8" bestFit="1" customWidth="1"/>
    <col min="15346" max="15346" width="15.88671875" customWidth="1"/>
    <col min="15347" max="15374" width="11.44140625" customWidth="1"/>
    <col min="15595" max="15595" width="1.33203125" customWidth="1"/>
    <col min="15596" max="15596" width="7.88671875" customWidth="1"/>
    <col min="15597" max="15597" width="8.33203125" customWidth="1"/>
    <col min="15598" max="15598" width="23.33203125" customWidth="1"/>
    <col min="15599" max="15599" width="21.33203125" customWidth="1"/>
    <col min="15600" max="15600" width="9.33203125" customWidth="1"/>
    <col min="15601" max="15601" width="8" bestFit="1" customWidth="1"/>
    <col min="15602" max="15602" width="15.88671875" customWidth="1"/>
    <col min="15603" max="15630" width="11.44140625" customWidth="1"/>
    <col min="15851" max="15851" width="1.33203125" customWidth="1"/>
    <col min="15852" max="15852" width="7.88671875" customWidth="1"/>
    <col min="15853" max="15853" width="8.33203125" customWidth="1"/>
    <col min="15854" max="15854" width="23.33203125" customWidth="1"/>
    <col min="15855" max="15855" width="21.33203125" customWidth="1"/>
    <col min="15856" max="15856" width="9.33203125" customWidth="1"/>
    <col min="15857" max="15857" width="8" bestFit="1" customWidth="1"/>
    <col min="15858" max="15858" width="15.88671875" customWidth="1"/>
    <col min="15859" max="15886" width="11.44140625" customWidth="1"/>
    <col min="16107" max="16107" width="1.33203125" customWidth="1"/>
    <col min="16108" max="16108" width="7.88671875" customWidth="1"/>
    <col min="16109" max="16109" width="8.33203125" customWidth="1"/>
    <col min="16110" max="16110" width="23.33203125" customWidth="1"/>
    <col min="16111" max="16111" width="21.33203125" customWidth="1"/>
    <col min="16112" max="16112" width="9.33203125" customWidth="1"/>
    <col min="16113" max="16113" width="8" bestFit="1" customWidth="1"/>
    <col min="16114" max="16114" width="15.88671875" customWidth="1"/>
    <col min="16115" max="16142" width="11.44140625" customWidth="1"/>
  </cols>
  <sheetData>
    <row r="1" spans="1:45" ht="27" customHeight="1" thickBot="1" x14ac:dyDescent="0.3">
      <c r="A1" s="135"/>
      <c r="B1" s="173"/>
      <c r="C1" s="174" t="s">
        <v>138</v>
      </c>
      <c r="D1" s="175"/>
      <c r="E1" s="176"/>
      <c r="F1" s="177"/>
      <c r="G1" s="177"/>
      <c r="H1" s="178"/>
      <c r="I1" s="1048"/>
      <c r="J1" s="1049"/>
      <c r="K1" s="179"/>
      <c r="L1" s="180"/>
      <c r="M1" s="178"/>
      <c r="N1" s="177"/>
      <c r="O1" s="178"/>
      <c r="P1" s="179"/>
      <c r="Q1" s="179"/>
      <c r="R1" s="179"/>
      <c r="S1" s="179"/>
      <c r="T1" s="179"/>
      <c r="U1" s="179"/>
      <c r="V1" s="179"/>
      <c r="W1" s="179"/>
      <c r="X1" s="179"/>
      <c r="Y1" s="179"/>
      <c r="Z1" s="179"/>
      <c r="AA1" s="179"/>
      <c r="AB1" s="179"/>
      <c r="AC1" s="179"/>
      <c r="AD1" s="179"/>
      <c r="AE1" s="179"/>
      <c r="AF1" s="179"/>
      <c r="AG1" s="179"/>
      <c r="AH1" s="181"/>
      <c r="AI1" s="179"/>
      <c r="AJ1" s="179"/>
      <c r="AL1" s="821"/>
      <c r="AQ1" s="1055"/>
      <c r="AR1" s="1055"/>
      <c r="AS1" s="1055"/>
    </row>
    <row r="2" spans="1:45" ht="32.25" thickBot="1" x14ac:dyDescent="0.25">
      <c r="A2" s="182"/>
      <c r="B2" s="183"/>
      <c r="C2" s="269" t="s">
        <v>112</v>
      </c>
      <c r="D2" s="184" t="s">
        <v>139</v>
      </c>
      <c r="E2" s="890" t="s">
        <v>113</v>
      </c>
      <c r="F2" s="184" t="s">
        <v>140</v>
      </c>
      <c r="G2" s="184" t="s">
        <v>141</v>
      </c>
      <c r="H2" s="206" t="str">
        <f>'TITLE PAGE'!D14</f>
        <v>2016-17</v>
      </c>
      <c r="I2" s="271" t="str">
        <f>'WRZ summary'!E3</f>
        <v>For info 2017-18</v>
      </c>
      <c r="J2" s="271" t="str">
        <f>'WRZ summary'!F3</f>
        <v>For info 2018-19</v>
      </c>
      <c r="K2" s="271" t="str">
        <f>'WRZ summary'!G3</f>
        <v>For info 2019-20</v>
      </c>
      <c r="L2" s="207" t="str">
        <f>'WRZ summary'!H3</f>
        <v>2020-21</v>
      </c>
      <c r="M2" s="207" t="str">
        <f>'WRZ summary'!I3</f>
        <v>2021-22</v>
      </c>
      <c r="N2" s="207" t="str">
        <f>'WRZ summary'!J3</f>
        <v>2022-23</v>
      </c>
      <c r="O2" s="207" t="str">
        <f>'WRZ summary'!K3</f>
        <v>2023-24</v>
      </c>
      <c r="P2" s="207" t="str">
        <f>'WRZ summary'!L3</f>
        <v>2024-25</v>
      </c>
      <c r="Q2" s="207" t="str">
        <f>'WRZ summary'!M3</f>
        <v>2025-26</v>
      </c>
      <c r="R2" s="207" t="str">
        <f>'WRZ summary'!N3</f>
        <v>2026-27</v>
      </c>
      <c r="S2" s="207" t="str">
        <f>'WRZ summary'!O3</f>
        <v>2027-28</v>
      </c>
      <c r="T2" s="207" t="str">
        <f>'WRZ summary'!P3</f>
        <v>2028-29</v>
      </c>
      <c r="U2" s="207" t="str">
        <f>'WRZ summary'!Q3</f>
        <v>2029-30</v>
      </c>
      <c r="V2" s="207" t="str">
        <f>'WRZ summary'!R3</f>
        <v>2030-31</v>
      </c>
      <c r="W2" s="207" t="str">
        <f>'WRZ summary'!S3</f>
        <v>2031-32</v>
      </c>
      <c r="X2" s="207" t="str">
        <f>'WRZ summary'!T3</f>
        <v>2032-33</v>
      </c>
      <c r="Y2" s="207" t="str">
        <f>'WRZ summary'!U3</f>
        <v>2033-34</v>
      </c>
      <c r="Z2" s="207" t="str">
        <f>'WRZ summary'!V3</f>
        <v>2034-35</v>
      </c>
      <c r="AA2" s="207" t="str">
        <f>'WRZ summary'!W3</f>
        <v>2035-36</v>
      </c>
      <c r="AB2" s="207" t="str">
        <f>'WRZ summary'!X3</f>
        <v>2036-37</v>
      </c>
      <c r="AC2" s="207" t="str">
        <f>'WRZ summary'!Y3</f>
        <v>2037-38</v>
      </c>
      <c r="AD2" s="207" t="str">
        <f>'WRZ summary'!Z3</f>
        <v>2038-39</v>
      </c>
      <c r="AE2" s="207" t="str">
        <f>'WRZ summary'!AA3</f>
        <v>2039-40</v>
      </c>
      <c r="AF2" s="207" t="str">
        <f>'WRZ summary'!AB3</f>
        <v>2040-41</v>
      </c>
      <c r="AG2" s="207" t="str">
        <f>'WRZ summary'!AC3</f>
        <v>2041-42</v>
      </c>
      <c r="AH2" s="207" t="str">
        <f>'WRZ summary'!AD3</f>
        <v>2042-43</v>
      </c>
      <c r="AI2" s="207" t="str">
        <f>'WRZ summary'!AE3</f>
        <v>2043-44</v>
      </c>
      <c r="AJ2" s="208" t="str">
        <f>'WRZ summary'!AF3</f>
        <v>2044-45</v>
      </c>
      <c r="AL2" s="705"/>
      <c r="AM2" s="705"/>
      <c r="AN2" s="705"/>
      <c r="AQ2" s="705"/>
      <c r="AR2" s="705"/>
      <c r="AS2" s="705"/>
    </row>
    <row r="3" spans="1:45" ht="15" x14ac:dyDescent="0.2">
      <c r="A3" s="185"/>
      <c r="B3" s="889"/>
      <c r="C3" s="358" t="s">
        <v>142</v>
      </c>
      <c r="D3" s="897" t="s">
        <v>143</v>
      </c>
      <c r="E3" s="898" t="s">
        <v>124</v>
      </c>
      <c r="F3" s="899" t="s">
        <v>75</v>
      </c>
      <c r="G3" s="899">
        <v>2</v>
      </c>
      <c r="H3" s="344">
        <v>1312.7918831867473</v>
      </c>
      <c r="I3" s="324">
        <v>1312.7918831867473</v>
      </c>
      <c r="J3" s="324">
        <v>1312.7918831867473</v>
      </c>
      <c r="K3" s="324">
        <v>1312.7918831867473</v>
      </c>
      <c r="L3" s="900">
        <v>1312.7918831867473</v>
      </c>
      <c r="M3" s="900">
        <v>1312.7918831867473</v>
      </c>
      <c r="N3" s="900">
        <v>1312.7918831867473</v>
      </c>
      <c r="O3" s="900">
        <v>1312.7918831867473</v>
      </c>
      <c r="P3" s="900">
        <v>1312.7918831867473</v>
      </c>
      <c r="Q3" s="900">
        <v>1312.7918831867473</v>
      </c>
      <c r="R3" s="900">
        <v>1312.7918831867473</v>
      </c>
      <c r="S3" s="900">
        <v>1312.7918831867473</v>
      </c>
      <c r="T3" s="900">
        <v>1312.7918831867473</v>
      </c>
      <c r="U3" s="900">
        <v>1312.7918831867473</v>
      </c>
      <c r="V3" s="900">
        <v>1312.7918831867473</v>
      </c>
      <c r="W3" s="900">
        <v>1312.7918831867473</v>
      </c>
      <c r="X3" s="900">
        <v>1312.7918831867473</v>
      </c>
      <c r="Y3" s="900">
        <v>1312.7918831867473</v>
      </c>
      <c r="Z3" s="900">
        <v>1312.7918831867473</v>
      </c>
      <c r="AA3" s="900">
        <v>1312.7918831867473</v>
      </c>
      <c r="AB3" s="900">
        <v>1312.7918831867473</v>
      </c>
      <c r="AC3" s="900">
        <v>1312.7918831867473</v>
      </c>
      <c r="AD3" s="900">
        <v>1312.7918831867473</v>
      </c>
      <c r="AE3" s="900">
        <v>1312.7918831867473</v>
      </c>
      <c r="AF3" s="900">
        <v>1312.7918831867473</v>
      </c>
      <c r="AG3" s="900">
        <v>1312.7918831867473</v>
      </c>
      <c r="AH3" s="900">
        <v>1312.7918831867473</v>
      </c>
      <c r="AI3" s="900">
        <v>1312.7918831867473</v>
      </c>
      <c r="AJ3" s="901">
        <v>1312.7918831867473</v>
      </c>
      <c r="AL3" s="714"/>
      <c r="AM3" s="715"/>
      <c r="AN3" s="822"/>
      <c r="AO3" s="711"/>
      <c r="AR3" s="823"/>
    </row>
    <row r="4" spans="1:45" ht="27" customHeight="1" x14ac:dyDescent="0.2">
      <c r="A4" s="186"/>
      <c r="B4" s="1050" t="s">
        <v>144</v>
      </c>
      <c r="C4" s="336" t="s">
        <v>145</v>
      </c>
      <c r="D4" s="302" t="s">
        <v>146</v>
      </c>
      <c r="E4" s="409" t="s">
        <v>797</v>
      </c>
      <c r="F4" s="301" t="s">
        <v>75</v>
      </c>
      <c r="G4" s="301">
        <v>2</v>
      </c>
      <c r="H4" s="321">
        <f>SUM(H5)</f>
        <v>0</v>
      </c>
      <c r="I4" s="323">
        <f>SUM(I5)</f>
        <v>0</v>
      </c>
      <c r="J4" s="323">
        <f t="shared" ref="J4:K4" si="0">SUM(J5)</f>
        <v>0</v>
      </c>
      <c r="K4" s="323">
        <f t="shared" si="0"/>
        <v>0</v>
      </c>
      <c r="L4" s="322">
        <f>SUM(L5)</f>
        <v>0</v>
      </c>
      <c r="M4" s="322">
        <f t="shared" ref="M4:AJ4" si="1">SUM(M5)</f>
        <v>0</v>
      </c>
      <c r="N4" s="322">
        <f t="shared" si="1"/>
        <v>0</v>
      </c>
      <c r="O4" s="322">
        <f t="shared" si="1"/>
        <v>0</v>
      </c>
      <c r="P4" s="322">
        <f t="shared" si="1"/>
        <v>0</v>
      </c>
      <c r="Q4" s="322">
        <f t="shared" si="1"/>
        <v>0</v>
      </c>
      <c r="R4" s="322">
        <f t="shared" si="1"/>
        <v>0</v>
      </c>
      <c r="S4" s="322">
        <f t="shared" si="1"/>
        <v>0</v>
      </c>
      <c r="T4" s="322">
        <f t="shared" si="1"/>
        <v>0</v>
      </c>
      <c r="U4" s="322">
        <f t="shared" si="1"/>
        <v>0</v>
      </c>
      <c r="V4" s="322">
        <f t="shared" si="1"/>
        <v>0</v>
      </c>
      <c r="W4" s="322">
        <f t="shared" si="1"/>
        <v>0</v>
      </c>
      <c r="X4" s="322">
        <f t="shared" si="1"/>
        <v>0</v>
      </c>
      <c r="Y4" s="322">
        <f t="shared" si="1"/>
        <v>0</v>
      </c>
      <c r="Z4" s="322">
        <f t="shared" si="1"/>
        <v>0</v>
      </c>
      <c r="AA4" s="322">
        <f t="shared" si="1"/>
        <v>0</v>
      </c>
      <c r="AB4" s="322">
        <f t="shared" si="1"/>
        <v>0</v>
      </c>
      <c r="AC4" s="322">
        <f t="shared" si="1"/>
        <v>0</v>
      </c>
      <c r="AD4" s="322">
        <f t="shared" si="1"/>
        <v>0</v>
      </c>
      <c r="AE4" s="322">
        <f t="shared" si="1"/>
        <v>0</v>
      </c>
      <c r="AF4" s="322">
        <f t="shared" si="1"/>
        <v>0</v>
      </c>
      <c r="AG4" s="322">
        <f t="shared" si="1"/>
        <v>0</v>
      </c>
      <c r="AH4" s="322">
        <f t="shared" si="1"/>
        <v>0</v>
      </c>
      <c r="AI4" s="322">
        <f t="shared" si="1"/>
        <v>0</v>
      </c>
      <c r="AJ4" s="331">
        <f t="shared" si="1"/>
        <v>0</v>
      </c>
      <c r="AL4" s="823"/>
      <c r="AO4" s="711"/>
      <c r="AR4" s="823"/>
    </row>
    <row r="5" spans="1:45" ht="27" customHeight="1" x14ac:dyDescent="0.2">
      <c r="A5" s="187"/>
      <c r="B5" s="1050"/>
      <c r="C5" s="275" t="s">
        <v>147</v>
      </c>
      <c r="D5" s="404" t="s">
        <v>786</v>
      </c>
      <c r="E5" s="332" t="s">
        <v>124</v>
      </c>
      <c r="F5" s="333" t="s">
        <v>75</v>
      </c>
      <c r="G5" s="333">
        <v>2</v>
      </c>
      <c r="H5" s="321">
        <v>0</v>
      </c>
      <c r="I5" s="323">
        <v>0</v>
      </c>
      <c r="J5" s="323">
        <v>0</v>
      </c>
      <c r="K5" s="323">
        <v>0</v>
      </c>
      <c r="L5" s="330">
        <v>0</v>
      </c>
      <c r="M5" s="330">
        <v>0</v>
      </c>
      <c r="N5" s="330">
        <v>0</v>
      </c>
      <c r="O5" s="330">
        <v>0</v>
      </c>
      <c r="P5" s="330">
        <v>0</v>
      </c>
      <c r="Q5" s="330">
        <v>0</v>
      </c>
      <c r="R5" s="330">
        <v>0</v>
      </c>
      <c r="S5" s="330">
        <v>0</v>
      </c>
      <c r="T5" s="330">
        <v>0</v>
      </c>
      <c r="U5" s="330">
        <v>0</v>
      </c>
      <c r="V5" s="330">
        <v>0</v>
      </c>
      <c r="W5" s="330">
        <v>0</v>
      </c>
      <c r="X5" s="330">
        <v>0</v>
      </c>
      <c r="Y5" s="330">
        <v>0</v>
      </c>
      <c r="Z5" s="330">
        <v>0</v>
      </c>
      <c r="AA5" s="330">
        <v>0</v>
      </c>
      <c r="AB5" s="330">
        <v>0</v>
      </c>
      <c r="AC5" s="330">
        <v>0</v>
      </c>
      <c r="AD5" s="330">
        <v>0</v>
      </c>
      <c r="AE5" s="330">
        <v>0</v>
      </c>
      <c r="AF5" s="330">
        <v>0</v>
      </c>
      <c r="AG5" s="330">
        <v>0</v>
      </c>
      <c r="AH5" s="330">
        <v>0</v>
      </c>
      <c r="AI5" s="330">
        <v>0</v>
      </c>
      <c r="AJ5" s="355">
        <v>0</v>
      </c>
    </row>
    <row r="6" spans="1:45" ht="81.75" customHeight="1" x14ac:dyDescent="0.2">
      <c r="A6" s="188"/>
      <c r="B6" s="1050"/>
      <c r="C6" s="412" t="s">
        <v>915</v>
      </c>
      <c r="D6" s="404" t="s">
        <v>785</v>
      </c>
      <c r="E6" s="893" t="s">
        <v>124</v>
      </c>
      <c r="F6" s="892" t="s">
        <v>75</v>
      </c>
      <c r="G6" s="894">
        <v>2</v>
      </c>
      <c r="H6" s="895">
        <v>298.70999999999998</v>
      </c>
      <c r="I6" s="896">
        <v>298.70999999999998</v>
      </c>
      <c r="J6" s="896">
        <v>298.70999999999998</v>
      </c>
      <c r="K6" s="896">
        <v>298.70999999999998</v>
      </c>
      <c r="L6" s="413">
        <v>298.70999999999998</v>
      </c>
      <c r="M6" s="413">
        <v>298.70999999999998</v>
      </c>
      <c r="N6" s="413">
        <v>298.70999999999998</v>
      </c>
      <c r="O6" s="413">
        <v>298.70999999999998</v>
      </c>
      <c r="P6" s="413">
        <v>298.70999999999998</v>
      </c>
      <c r="Q6" s="413">
        <v>298.70999999999998</v>
      </c>
      <c r="R6" s="413">
        <v>298.70999999999998</v>
      </c>
      <c r="S6" s="413">
        <v>298.70999999999998</v>
      </c>
      <c r="T6" s="413">
        <v>298.70999999999998</v>
      </c>
      <c r="U6" s="413">
        <v>298.70999999999998</v>
      </c>
      <c r="V6" s="413">
        <v>298.70999999999998</v>
      </c>
      <c r="W6" s="413">
        <v>298.70999999999998</v>
      </c>
      <c r="X6" s="413">
        <v>298.70999999999998</v>
      </c>
      <c r="Y6" s="413">
        <v>298.70999999999998</v>
      </c>
      <c r="Z6" s="413">
        <v>298.70999999999998</v>
      </c>
      <c r="AA6" s="413">
        <v>298.70999999999998</v>
      </c>
      <c r="AB6" s="413">
        <v>298.70999999999998</v>
      </c>
      <c r="AC6" s="413">
        <v>298.70999999999998</v>
      </c>
      <c r="AD6" s="413">
        <v>298.70999999999998</v>
      </c>
      <c r="AE6" s="413">
        <v>298.70999999999998</v>
      </c>
      <c r="AF6" s="413">
        <v>298.70999999999998</v>
      </c>
      <c r="AG6" s="413">
        <v>298.70999999999998</v>
      </c>
      <c r="AH6" s="413">
        <v>298.70999999999998</v>
      </c>
      <c r="AI6" s="413">
        <v>298.70999999999998</v>
      </c>
      <c r="AJ6" s="902">
        <v>298.70999999999998</v>
      </c>
    </row>
    <row r="7" spans="1:45" ht="27" customHeight="1" x14ac:dyDescent="0.2">
      <c r="A7" s="186"/>
      <c r="B7" s="1050"/>
      <c r="C7" s="336" t="s">
        <v>148</v>
      </c>
      <c r="D7" s="302" t="s">
        <v>149</v>
      </c>
      <c r="E7" s="409" t="s">
        <v>800</v>
      </c>
      <c r="F7" s="301" t="s">
        <v>75</v>
      </c>
      <c r="G7" s="301">
        <v>2</v>
      </c>
      <c r="H7" s="321">
        <f>SUM(H8)</f>
        <v>8</v>
      </c>
      <c r="I7" s="323">
        <f>SUM(I8)</f>
        <v>8</v>
      </c>
      <c r="J7" s="323">
        <f t="shared" ref="J7:K7" si="2">SUM(J8)</f>
        <v>8</v>
      </c>
      <c r="K7" s="323">
        <f t="shared" si="2"/>
        <v>8</v>
      </c>
      <c r="L7" s="322">
        <f>SUM(L8)</f>
        <v>8</v>
      </c>
      <c r="M7" s="322">
        <f t="shared" ref="M7:AJ7" si="3">SUM(M8)</f>
        <v>8</v>
      </c>
      <c r="N7" s="322">
        <f t="shared" si="3"/>
        <v>8</v>
      </c>
      <c r="O7" s="322">
        <f t="shared" si="3"/>
        <v>8</v>
      </c>
      <c r="P7" s="322">
        <f t="shared" si="3"/>
        <v>8</v>
      </c>
      <c r="Q7" s="322">
        <f t="shared" si="3"/>
        <v>8</v>
      </c>
      <c r="R7" s="322">
        <f t="shared" si="3"/>
        <v>8</v>
      </c>
      <c r="S7" s="322">
        <f t="shared" si="3"/>
        <v>8</v>
      </c>
      <c r="T7" s="322">
        <f t="shared" si="3"/>
        <v>8</v>
      </c>
      <c r="U7" s="322">
        <f t="shared" si="3"/>
        <v>8</v>
      </c>
      <c r="V7" s="322">
        <f t="shared" si="3"/>
        <v>8</v>
      </c>
      <c r="W7" s="322">
        <f t="shared" si="3"/>
        <v>8</v>
      </c>
      <c r="X7" s="322">
        <f t="shared" si="3"/>
        <v>8</v>
      </c>
      <c r="Y7" s="322">
        <f t="shared" si="3"/>
        <v>8</v>
      </c>
      <c r="Z7" s="322">
        <f t="shared" si="3"/>
        <v>8</v>
      </c>
      <c r="AA7" s="322">
        <f t="shared" si="3"/>
        <v>8</v>
      </c>
      <c r="AB7" s="322">
        <f t="shared" si="3"/>
        <v>8</v>
      </c>
      <c r="AC7" s="322">
        <f t="shared" si="3"/>
        <v>8</v>
      </c>
      <c r="AD7" s="322">
        <f t="shared" si="3"/>
        <v>8</v>
      </c>
      <c r="AE7" s="322">
        <f t="shared" si="3"/>
        <v>8</v>
      </c>
      <c r="AF7" s="322">
        <f t="shared" si="3"/>
        <v>8</v>
      </c>
      <c r="AG7" s="322">
        <f t="shared" si="3"/>
        <v>8</v>
      </c>
      <c r="AH7" s="322">
        <f t="shared" si="3"/>
        <v>8</v>
      </c>
      <c r="AI7" s="322">
        <f t="shared" si="3"/>
        <v>8</v>
      </c>
      <c r="AJ7" s="331">
        <f t="shared" si="3"/>
        <v>8</v>
      </c>
      <c r="AL7" s="823"/>
      <c r="AO7" s="711"/>
      <c r="AR7" s="823"/>
    </row>
    <row r="8" spans="1:45" ht="54.75" customHeight="1" x14ac:dyDescent="0.2">
      <c r="A8" s="187"/>
      <c r="B8" s="1050"/>
      <c r="C8" s="275" t="s">
        <v>150</v>
      </c>
      <c r="D8" s="404" t="s">
        <v>781</v>
      </c>
      <c r="E8" s="332" t="s">
        <v>124</v>
      </c>
      <c r="F8" s="333" t="s">
        <v>75</v>
      </c>
      <c r="G8" s="333">
        <v>2</v>
      </c>
      <c r="H8" s="321">
        <v>8</v>
      </c>
      <c r="I8" s="323">
        <v>8</v>
      </c>
      <c r="J8" s="323">
        <v>8</v>
      </c>
      <c r="K8" s="323">
        <v>8</v>
      </c>
      <c r="L8" s="330">
        <v>8</v>
      </c>
      <c r="M8" s="330">
        <v>8</v>
      </c>
      <c r="N8" s="330">
        <v>8</v>
      </c>
      <c r="O8" s="330">
        <v>8</v>
      </c>
      <c r="P8" s="330">
        <v>8</v>
      </c>
      <c r="Q8" s="330">
        <v>8</v>
      </c>
      <c r="R8" s="330">
        <v>8</v>
      </c>
      <c r="S8" s="330">
        <v>8</v>
      </c>
      <c r="T8" s="330">
        <v>8</v>
      </c>
      <c r="U8" s="330">
        <v>8</v>
      </c>
      <c r="V8" s="330">
        <v>8</v>
      </c>
      <c r="W8" s="330">
        <v>8</v>
      </c>
      <c r="X8" s="330">
        <v>8</v>
      </c>
      <c r="Y8" s="330">
        <v>8</v>
      </c>
      <c r="Z8" s="330">
        <v>8</v>
      </c>
      <c r="AA8" s="330">
        <v>8</v>
      </c>
      <c r="AB8" s="330">
        <v>8</v>
      </c>
      <c r="AC8" s="330">
        <v>8</v>
      </c>
      <c r="AD8" s="330">
        <v>8</v>
      </c>
      <c r="AE8" s="330">
        <v>8</v>
      </c>
      <c r="AF8" s="330">
        <v>8</v>
      </c>
      <c r="AG8" s="330">
        <v>8</v>
      </c>
      <c r="AH8" s="330">
        <v>8</v>
      </c>
      <c r="AI8" s="330">
        <v>8</v>
      </c>
      <c r="AJ8" s="355">
        <v>8</v>
      </c>
      <c r="AO8" s="711"/>
      <c r="AR8" s="823"/>
    </row>
    <row r="9" spans="1:45" ht="54.75" customHeight="1" x14ac:dyDescent="0.2">
      <c r="A9" s="187"/>
      <c r="B9" s="1050"/>
      <c r="C9" s="412" t="s">
        <v>798</v>
      </c>
      <c r="D9" s="400" t="s">
        <v>788</v>
      </c>
      <c r="E9" s="411" t="s">
        <v>124</v>
      </c>
      <c r="F9" s="276" t="s">
        <v>75</v>
      </c>
      <c r="G9" s="276">
        <v>2</v>
      </c>
      <c r="H9" s="895">
        <f>'1. BL Licences'!H17</f>
        <v>2.3570000000000002</v>
      </c>
      <c r="I9" s="896">
        <f>H9</f>
        <v>2.3570000000000002</v>
      </c>
      <c r="J9" s="896">
        <f t="shared" ref="J9:K9" si="4">I9</f>
        <v>2.3570000000000002</v>
      </c>
      <c r="K9" s="896">
        <f t="shared" si="4"/>
        <v>2.3570000000000002</v>
      </c>
      <c r="L9" s="413">
        <f>K9</f>
        <v>2.3570000000000002</v>
      </c>
      <c r="M9" s="413">
        <f t="shared" ref="M9:AJ9" si="5">L9</f>
        <v>2.3570000000000002</v>
      </c>
      <c r="N9" s="413">
        <f t="shared" si="5"/>
        <v>2.3570000000000002</v>
      </c>
      <c r="O9" s="413">
        <f t="shared" si="5"/>
        <v>2.3570000000000002</v>
      </c>
      <c r="P9" s="413">
        <f t="shared" si="5"/>
        <v>2.3570000000000002</v>
      </c>
      <c r="Q9" s="413">
        <f t="shared" si="5"/>
        <v>2.3570000000000002</v>
      </c>
      <c r="R9" s="413">
        <f t="shared" si="5"/>
        <v>2.3570000000000002</v>
      </c>
      <c r="S9" s="413">
        <f t="shared" si="5"/>
        <v>2.3570000000000002</v>
      </c>
      <c r="T9" s="413">
        <f t="shared" si="5"/>
        <v>2.3570000000000002</v>
      </c>
      <c r="U9" s="413">
        <f t="shared" si="5"/>
        <v>2.3570000000000002</v>
      </c>
      <c r="V9" s="413">
        <f t="shared" si="5"/>
        <v>2.3570000000000002</v>
      </c>
      <c r="W9" s="413">
        <f t="shared" si="5"/>
        <v>2.3570000000000002</v>
      </c>
      <c r="X9" s="413">
        <f t="shared" si="5"/>
        <v>2.3570000000000002</v>
      </c>
      <c r="Y9" s="413">
        <f t="shared" si="5"/>
        <v>2.3570000000000002</v>
      </c>
      <c r="Z9" s="413">
        <f t="shared" si="5"/>
        <v>2.3570000000000002</v>
      </c>
      <c r="AA9" s="413">
        <f t="shared" si="5"/>
        <v>2.3570000000000002</v>
      </c>
      <c r="AB9" s="413">
        <f t="shared" si="5"/>
        <v>2.3570000000000002</v>
      </c>
      <c r="AC9" s="413">
        <f t="shared" si="5"/>
        <v>2.3570000000000002</v>
      </c>
      <c r="AD9" s="413">
        <f t="shared" si="5"/>
        <v>2.3570000000000002</v>
      </c>
      <c r="AE9" s="413">
        <f t="shared" si="5"/>
        <v>2.3570000000000002</v>
      </c>
      <c r="AF9" s="413">
        <f t="shared" si="5"/>
        <v>2.3570000000000002</v>
      </c>
      <c r="AG9" s="413">
        <f t="shared" si="5"/>
        <v>2.3570000000000002</v>
      </c>
      <c r="AH9" s="413">
        <f t="shared" si="5"/>
        <v>2.3570000000000002</v>
      </c>
      <c r="AI9" s="413">
        <f t="shared" si="5"/>
        <v>2.3570000000000002</v>
      </c>
      <c r="AJ9" s="902">
        <f t="shared" si="5"/>
        <v>2.3570000000000002</v>
      </c>
      <c r="AO9" s="711"/>
      <c r="AR9" s="823"/>
    </row>
    <row r="10" spans="1:45" ht="66.75" customHeight="1" x14ac:dyDescent="0.2">
      <c r="A10" s="187"/>
      <c r="B10" s="1050"/>
      <c r="C10" s="412" t="s">
        <v>799</v>
      </c>
      <c r="D10" s="400" t="s">
        <v>789</v>
      </c>
      <c r="E10" s="411" t="s">
        <v>124</v>
      </c>
      <c r="F10" s="276" t="s">
        <v>75</v>
      </c>
      <c r="G10" s="276">
        <v>2</v>
      </c>
      <c r="H10" s="895">
        <f>'1. BL Licences'!H18</f>
        <v>0</v>
      </c>
      <c r="I10" s="896">
        <f>H10</f>
        <v>0</v>
      </c>
      <c r="J10" s="896">
        <f t="shared" ref="J10:K10" si="6">I10</f>
        <v>0</v>
      </c>
      <c r="K10" s="896">
        <f t="shared" si="6"/>
        <v>0</v>
      </c>
      <c r="L10" s="413">
        <f>K10</f>
        <v>0</v>
      </c>
      <c r="M10" s="413">
        <f t="shared" ref="M10:AJ10" si="7">L10</f>
        <v>0</v>
      </c>
      <c r="N10" s="413">
        <f t="shared" si="7"/>
        <v>0</v>
      </c>
      <c r="O10" s="413">
        <f t="shared" si="7"/>
        <v>0</v>
      </c>
      <c r="P10" s="413">
        <f t="shared" si="7"/>
        <v>0</v>
      </c>
      <c r="Q10" s="413">
        <f t="shared" si="7"/>
        <v>0</v>
      </c>
      <c r="R10" s="413">
        <f t="shared" si="7"/>
        <v>0</v>
      </c>
      <c r="S10" s="413">
        <f t="shared" si="7"/>
        <v>0</v>
      </c>
      <c r="T10" s="413">
        <f t="shared" si="7"/>
        <v>0</v>
      </c>
      <c r="U10" s="413">
        <f t="shared" si="7"/>
        <v>0</v>
      </c>
      <c r="V10" s="413">
        <f t="shared" si="7"/>
        <v>0</v>
      </c>
      <c r="W10" s="413">
        <f t="shared" si="7"/>
        <v>0</v>
      </c>
      <c r="X10" s="413">
        <f t="shared" si="7"/>
        <v>0</v>
      </c>
      <c r="Y10" s="413">
        <f t="shared" si="7"/>
        <v>0</v>
      </c>
      <c r="Z10" s="413">
        <f t="shared" si="7"/>
        <v>0</v>
      </c>
      <c r="AA10" s="413">
        <f t="shared" si="7"/>
        <v>0</v>
      </c>
      <c r="AB10" s="413">
        <f t="shared" si="7"/>
        <v>0</v>
      </c>
      <c r="AC10" s="413">
        <f t="shared" si="7"/>
        <v>0</v>
      </c>
      <c r="AD10" s="413">
        <f t="shared" si="7"/>
        <v>0</v>
      </c>
      <c r="AE10" s="413">
        <f t="shared" si="7"/>
        <v>0</v>
      </c>
      <c r="AF10" s="413">
        <f t="shared" si="7"/>
        <v>0</v>
      </c>
      <c r="AG10" s="413">
        <f t="shared" si="7"/>
        <v>0</v>
      </c>
      <c r="AH10" s="413">
        <f t="shared" si="7"/>
        <v>0</v>
      </c>
      <c r="AI10" s="413">
        <f t="shared" si="7"/>
        <v>0</v>
      </c>
      <c r="AJ10" s="902">
        <f t="shared" si="7"/>
        <v>0</v>
      </c>
      <c r="AO10" s="711"/>
      <c r="AR10" s="823"/>
    </row>
    <row r="11" spans="1:45" ht="27" customHeight="1" x14ac:dyDescent="0.2">
      <c r="A11" s="186"/>
      <c r="B11" s="1050"/>
      <c r="C11" s="336" t="s">
        <v>151</v>
      </c>
      <c r="D11" s="302" t="s">
        <v>152</v>
      </c>
      <c r="E11" s="409" t="s">
        <v>797</v>
      </c>
      <c r="F11" s="301" t="s">
        <v>75</v>
      </c>
      <c r="G11" s="301">
        <v>2</v>
      </c>
      <c r="H11" s="321">
        <f t="shared" ref="H11:M11" si="8">SUM(H12)</f>
        <v>0</v>
      </c>
      <c r="I11" s="323">
        <f t="shared" si="8"/>
        <v>0</v>
      </c>
      <c r="J11" s="323">
        <f t="shared" si="8"/>
        <v>0</v>
      </c>
      <c r="K11" s="323">
        <f t="shared" si="8"/>
        <v>0</v>
      </c>
      <c r="L11" s="322">
        <f t="shared" si="8"/>
        <v>0</v>
      </c>
      <c r="M11" s="322">
        <f t="shared" si="8"/>
        <v>0</v>
      </c>
      <c r="N11" s="322">
        <f t="shared" ref="N11:AJ11" si="9">SUM(N12)</f>
        <v>0</v>
      </c>
      <c r="O11" s="322">
        <f t="shared" si="9"/>
        <v>0</v>
      </c>
      <c r="P11" s="322">
        <f t="shared" si="9"/>
        <v>0</v>
      </c>
      <c r="Q11" s="322">
        <f t="shared" si="9"/>
        <v>0</v>
      </c>
      <c r="R11" s="322">
        <f t="shared" si="9"/>
        <v>0</v>
      </c>
      <c r="S11" s="322">
        <f t="shared" si="9"/>
        <v>0</v>
      </c>
      <c r="T11" s="322">
        <f t="shared" si="9"/>
        <v>0</v>
      </c>
      <c r="U11" s="322">
        <f t="shared" si="9"/>
        <v>0</v>
      </c>
      <c r="V11" s="322">
        <f t="shared" si="9"/>
        <v>0</v>
      </c>
      <c r="W11" s="322">
        <f t="shared" si="9"/>
        <v>0</v>
      </c>
      <c r="X11" s="322">
        <f t="shared" si="9"/>
        <v>0</v>
      </c>
      <c r="Y11" s="322">
        <f t="shared" si="9"/>
        <v>0</v>
      </c>
      <c r="Z11" s="322">
        <f t="shared" si="9"/>
        <v>0</v>
      </c>
      <c r="AA11" s="322">
        <f t="shared" si="9"/>
        <v>0</v>
      </c>
      <c r="AB11" s="322">
        <f t="shared" si="9"/>
        <v>0</v>
      </c>
      <c r="AC11" s="322">
        <f t="shared" si="9"/>
        <v>0</v>
      </c>
      <c r="AD11" s="322">
        <f t="shared" si="9"/>
        <v>0</v>
      </c>
      <c r="AE11" s="322">
        <f t="shared" si="9"/>
        <v>0</v>
      </c>
      <c r="AF11" s="322">
        <f t="shared" si="9"/>
        <v>0</v>
      </c>
      <c r="AG11" s="322">
        <f t="shared" si="9"/>
        <v>0</v>
      </c>
      <c r="AH11" s="322">
        <f t="shared" si="9"/>
        <v>0</v>
      </c>
      <c r="AI11" s="322">
        <f t="shared" si="9"/>
        <v>0</v>
      </c>
      <c r="AJ11" s="331">
        <f t="shared" si="9"/>
        <v>0</v>
      </c>
      <c r="AL11" s="823"/>
      <c r="AO11" s="711"/>
      <c r="AR11" s="823"/>
    </row>
    <row r="12" spans="1:45" ht="27" customHeight="1" x14ac:dyDescent="0.2">
      <c r="A12" s="189"/>
      <c r="B12" s="1050"/>
      <c r="C12" s="368" t="s">
        <v>153</v>
      </c>
      <c r="D12" s="891" t="s">
        <v>154</v>
      </c>
      <c r="E12" s="332" t="s">
        <v>124</v>
      </c>
      <c r="F12" s="333" t="s">
        <v>75</v>
      </c>
      <c r="G12" s="333">
        <v>2</v>
      </c>
      <c r="H12" s="321">
        <v>0</v>
      </c>
      <c r="I12" s="323">
        <v>0</v>
      </c>
      <c r="J12" s="323">
        <v>0</v>
      </c>
      <c r="K12" s="323">
        <v>0</v>
      </c>
      <c r="L12" s="330">
        <v>0</v>
      </c>
      <c r="M12" s="330">
        <v>0</v>
      </c>
      <c r="N12" s="330">
        <v>0</v>
      </c>
      <c r="O12" s="330">
        <v>0</v>
      </c>
      <c r="P12" s="330">
        <v>0</v>
      </c>
      <c r="Q12" s="330">
        <v>0</v>
      </c>
      <c r="R12" s="330">
        <v>0</v>
      </c>
      <c r="S12" s="330">
        <v>0</v>
      </c>
      <c r="T12" s="330">
        <v>0</v>
      </c>
      <c r="U12" s="330">
        <v>0</v>
      </c>
      <c r="V12" s="330">
        <v>0</v>
      </c>
      <c r="W12" s="330">
        <v>0</v>
      </c>
      <c r="X12" s="330">
        <v>0</v>
      </c>
      <c r="Y12" s="330">
        <v>0</v>
      </c>
      <c r="Z12" s="330">
        <v>0</v>
      </c>
      <c r="AA12" s="330">
        <v>0</v>
      </c>
      <c r="AB12" s="330">
        <v>0</v>
      </c>
      <c r="AC12" s="330">
        <v>0</v>
      </c>
      <c r="AD12" s="330">
        <v>0</v>
      </c>
      <c r="AE12" s="330">
        <v>0</v>
      </c>
      <c r="AF12" s="330">
        <v>0</v>
      </c>
      <c r="AG12" s="330">
        <v>0</v>
      </c>
      <c r="AH12" s="330">
        <v>0</v>
      </c>
      <c r="AI12" s="330">
        <v>0</v>
      </c>
      <c r="AJ12" s="355">
        <v>0</v>
      </c>
    </row>
    <row r="13" spans="1:45" ht="96" customHeight="1" x14ac:dyDescent="0.2">
      <c r="A13" s="187"/>
      <c r="B13" s="1050"/>
      <c r="C13" s="275" t="s">
        <v>155</v>
      </c>
      <c r="D13" s="410" t="s">
        <v>787</v>
      </c>
      <c r="E13" s="411" t="s">
        <v>124</v>
      </c>
      <c r="F13" s="276" t="s">
        <v>75</v>
      </c>
      <c r="G13" s="276">
        <v>2</v>
      </c>
      <c r="H13" s="895">
        <v>48.46</v>
      </c>
      <c r="I13" s="896">
        <v>48.46</v>
      </c>
      <c r="J13" s="896">
        <v>48.46</v>
      </c>
      <c r="K13" s="896">
        <v>48.46</v>
      </c>
      <c r="L13" s="413">
        <v>48.46</v>
      </c>
      <c r="M13" s="413">
        <v>48.46</v>
      </c>
      <c r="N13" s="413">
        <v>48.46</v>
      </c>
      <c r="O13" s="413">
        <v>48.46</v>
      </c>
      <c r="P13" s="413">
        <v>48.46</v>
      </c>
      <c r="Q13" s="413">
        <v>48.46</v>
      </c>
      <c r="R13" s="413">
        <v>48.46</v>
      </c>
      <c r="S13" s="413">
        <v>48.46</v>
      </c>
      <c r="T13" s="413">
        <v>48.46</v>
      </c>
      <c r="U13" s="413">
        <v>48.46</v>
      </c>
      <c r="V13" s="413">
        <v>48.46</v>
      </c>
      <c r="W13" s="413">
        <v>48.46</v>
      </c>
      <c r="X13" s="413">
        <v>48.46</v>
      </c>
      <c r="Y13" s="413">
        <v>48.46</v>
      </c>
      <c r="Z13" s="413">
        <v>48.46</v>
      </c>
      <c r="AA13" s="413">
        <v>48.46</v>
      </c>
      <c r="AB13" s="413">
        <v>48.46</v>
      </c>
      <c r="AC13" s="413">
        <v>48.46</v>
      </c>
      <c r="AD13" s="413">
        <v>48.46</v>
      </c>
      <c r="AE13" s="413">
        <v>48.46</v>
      </c>
      <c r="AF13" s="413">
        <v>48.46</v>
      </c>
      <c r="AG13" s="413">
        <v>48.46</v>
      </c>
      <c r="AH13" s="413">
        <v>48.46</v>
      </c>
      <c r="AI13" s="413">
        <v>48.46</v>
      </c>
      <c r="AJ13" s="902">
        <v>48.46</v>
      </c>
      <c r="AR13" s="823"/>
    </row>
    <row r="14" spans="1:45" ht="25.5" x14ac:dyDescent="0.2">
      <c r="A14" s="188"/>
      <c r="B14" s="1050"/>
      <c r="C14" s="275" t="s">
        <v>123</v>
      </c>
      <c r="D14" s="400" t="s">
        <v>790</v>
      </c>
      <c r="E14" s="332" t="s">
        <v>123</v>
      </c>
      <c r="F14" s="281" t="s">
        <v>123</v>
      </c>
      <c r="G14" s="281">
        <v>2</v>
      </c>
      <c r="H14" s="321" t="s">
        <v>123</v>
      </c>
      <c r="I14" s="323" t="s">
        <v>123</v>
      </c>
      <c r="J14" s="323" t="s">
        <v>123</v>
      </c>
      <c r="K14" s="323" t="s">
        <v>123</v>
      </c>
      <c r="L14" s="330" t="s">
        <v>123</v>
      </c>
      <c r="M14" s="330" t="s">
        <v>123</v>
      </c>
      <c r="N14" s="330" t="s">
        <v>123</v>
      </c>
      <c r="O14" s="330" t="s">
        <v>123</v>
      </c>
      <c r="P14" s="330" t="s">
        <v>123</v>
      </c>
      <c r="Q14" s="330" t="s">
        <v>123</v>
      </c>
      <c r="R14" s="330" t="s">
        <v>123</v>
      </c>
      <c r="S14" s="330" t="s">
        <v>123</v>
      </c>
      <c r="T14" s="330" t="s">
        <v>123</v>
      </c>
      <c r="U14" s="330" t="s">
        <v>123</v>
      </c>
      <c r="V14" s="330" t="s">
        <v>123</v>
      </c>
      <c r="W14" s="330" t="s">
        <v>123</v>
      </c>
      <c r="X14" s="330" t="s">
        <v>123</v>
      </c>
      <c r="Y14" s="330" t="s">
        <v>123</v>
      </c>
      <c r="Z14" s="330" t="s">
        <v>123</v>
      </c>
      <c r="AA14" s="330" t="s">
        <v>123</v>
      </c>
      <c r="AB14" s="330" t="s">
        <v>123</v>
      </c>
      <c r="AC14" s="330" t="s">
        <v>123</v>
      </c>
      <c r="AD14" s="330" t="s">
        <v>123</v>
      </c>
      <c r="AE14" s="330" t="s">
        <v>123</v>
      </c>
      <c r="AF14" s="330" t="s">
        <v>123</v>
      </c>
      <c r="AG14" s="330" t="s">
        <v>123</v>
      </c>
      <c r="AH14" s="330" t="s">
        <v>123</v>
      </c>
      <c r="AI14" s="330" t="s">
        <v>123</v>
      </c>
      <c r="AJ14" s="355" t="s">
        <v>123</v>
      </c>
    </row>
    <row r="15" spans="1:45" ht="27" customHeight="1" x14ac:dyDescent="0.2">
      <c r="A15" s="154"/>
      <c r="B15" s="1050"/>
      <c r="C15" s="273" t="s">
        <v>156</v>
      </c>
      <c r="D15" s="302" t="s">
        <v>157</v>
      </c>
      <c r="E15" s="334" t="s">
        <v>158</v>
      </c>
      <c r="F15" s="301" t="s">
        <v>75</v>
      </c>
      <c r="G15" s="301">
        <v>2</v>
      </c>
      <c r="H15" s="321">
        <f>SUM(H16)</f>
        <v>2.1</v>
      </c>
      <c r="I15" s="323">
        <f>SUM(I16)</f>
        <v>2.1</v>
      </c>
      <c r="J15" s="323">
        <f t="shared" ref="J15:K15" si="10">SUM(J16)</f>
        <v>2.1</v>
      </c>
      <c r="K15" s="323">
        <f t="shared" si="10"/>
        <v>2.1</v>
      </c>
      <c r="L15" s="322">
        <f>SUM(L16)</f>
        <v>2.1</v>
      </c>
      <c r="M15" s="322">
        <f>SUM(M16)</f>
        <v>2.1</v>
      </c>
      <c r="N15" s="322">
        <f t="shared" ref="N15:AJ15" si="11">SUM(N16)</f>
        <v>2.1</v>
      </c>
      <c r="O15" s="322">
        <f t="shared" si="11"/>
        <v>2.1</v>
      </c>
      <c r="P15" s="322">
        <f t="shared" si="11"/>
        <v>2.1</v>
      </c>
      <c r="Q15" s="322">
        <f t="shared" si="11"/>
        <v>2.1</v>
      </c>
      <c r="R15" s="322">
        <f t="shared" si="11"/>
        <v>2.1</v>
      </c>
      <c r="S15" s="322">
        <f t="shared" si="11"/>
        <v>2.1</v>
      </c>
      <c r="T15" s="322">
        <f t="shared" si="11"/>
        <v>2.1</v>
      </c>
      <c r="U15" s="322">
        <f t="shared" si="11"/>
        <v>2.1</v>
      </c>
      <c r="V15" s="322">
        <f t="shared" si="11"/>
        <v>2.1</v>
      </c>
      <c r="W15" s="322">
        <f t="shared" si="11"/>
        <v>2.1</v>
      </c>
      <c r="X15" s="322">
        <f t="shared" si="11"/>
        <v>2.1</v>
      </c>
      <c r="Y15" s="322">
        <f t="shared" si="11"/>
        <v>2.1</v>
      </c>
      <c r="Z15" s="322">
        <f t="shared" si="11"/>
        <v>2.1</v>
      </c>
      <c r="AA15" s="322">
        <f t="shared" si="11"/>
        <v>2.1</v>
      </c>
      <c r="AB15" s="322">
        <f t="shared" si="11"/>
        <v>2.1</v>
      </c>
      <c r="AC15" s="322">
        <f t="shared" si="11"/>
        <v>2.1</v>
      </c>
      <c r="AD15" s="322">
        <f t="shared" si="11"/>
        <v>2.1</v>
      </c>
      <c r="AE15" s="322">
        <f t="shared" si="11"/>
        <v>2.1</v>
      </c>
      <c r="AF15" s="322">
        <f t="shared" si="11"/>
        <v>2.1</v>
      </c>
      <c r="AG15" s="322">
        <f t="shared" si="11"/>
        <v>2.1</v>
      </c>
      <c r="AH15" s="322">
        <f t="shared" si="11"/>
        <v>2.1</v>
      </c>
      <c r="AI15" s="322">
        <f t="shared" si="11"/>
        <v>2.1</v>
      </c>
      <c r="AJ15" s="331">
        <f t="shared" si="11"/>
        <v>2.1</v>
      </c>
      <c r="AL15" s="823"/>
      <c r="AO15" s="711"/>
      <c r="AR15" s="823"/>
    </row>
    <row r="16" spans="1:45" ht="51.75" customHeight="1" x14ac:dyDescent="0.2">
      <c r="A16" s="187"/>
      <c r="B16" s="1050"/>
      <c r="C16" s="275" t="s">
        <v>159</v>
      </c>
      <c r="D16" s="399" t="s">
        <v>795</v>
      </c>
      <c r="E16" s="332" t="s">
        <v>124</v>
      </c>
      <c r="F16" s="333" t="s">
        <v>75</v>
      </c>
      <c r="G16" s="333">
        <v>2</v>
      </c>
      <c r="H16" s="321">
        <v>2.1</v>
      </c>
      <c r="I16" s="323">
        <v>2.1</v>
      </c>
      <c r="J16" s="323">
        <v>2.1</v>
      </c>
      <c r="K16" s="323">
        <v>2.1</v>
      </c>
      <c r="L16" s="330">
        <v>2.1</v>
      </c>
      <c r="M16" s="330">
        <v>2.1</v>
      </c>
      <c r="N16" s="330">
        <v>2.1</v>
      </c>
      <c r="O16" s="330">
        <v>2.1</v>
      </c>
      <c r="P16" s="330">
        <v>2.1</v>
      </c>
      <c r="Q16" s="330">
        <v>2.1</v>
      </c>
      <c r="R16" s="330">
        <v>2.1</v>
      </c>
      <c r="S16" s="330">
        <v>2.1</v>
      </c>
      <c r="T16" s="330">
        <v>2.1</v>
      </c>
      <c r="U16" s="330">
        <v>2.1</v>
      </c>
      <c r="V16" s="330">
        <v>2.1</v>
      </c>
      <c r="W16" s="330">
        <v>2.1</v>
      </c>
      <c r="X16" s="330">
        <v>2.1</v>
      </c>
      <c r="Y16" s="330">
        <v>2.1</v>
      </c>
      <c r="Z16" s="330">
        <v>2.1</v>
      </c>
      <c r="AA16" s="330">
        <v>2.1</v>
      </c>
      <c r="AB16" s="330">
        <v>2.1</v>
      </c>
      <c r="AC16" s="330">
        <v>2.1</v>
      </c>
      <c r="AD16" s="330">
        <v>2.1</v>
      </c>
      <c r="AE16" s="330">
        <v>2.1</v>
      </c>
      <c r="AF16" s="330">
        <v>2.1</v>
      </c>
      <c r="AG16" s="330">
        <v>2.1</v>
      </c>
      <c r="AH16" s="330">
        <v>2.1</v>
      </c>
      <c r="AI16" s="330">
        <v>2.1</v>
      </c>
      <c r="AJ16" s="355">
        <v>2.1</v>
      </c>
      <c r="AL16" s="823"/>
      <c r="AO16" s="711"/>
      <c r="AR16" s="823"/>
    </row>
    <row r="17" spans="1:44" ht="51" x14ac:dyDescent="0.2">
      <c r="A17" s="187"/>
      <c r="B17" s="1050"/>
      <c r="C17" s="412" t="s">
        <v>801</v>
      </c>
      <c r="D17" s="400" t="s">
        <v>791</v>
      </c>
      <c r="E17" s="411" t="s">
        <v>124</v>
      </c>
      <c r="F17" s="276" t="s">
        <v>75</v>
      </c>
      <c r="G17" s="276">
        <v>2</v>
      </c>
      <c r="H17" s="895">
        <f>-'1. BL Licences'!H19</f>
        <v>22.523</v>
      </c>
      <c r="I17" s="896">
        <f>H17</f>
        <v>22.523</v>
      </c>
      <c r="J17" s="896">
        <f t="shared" ref="J17:K17" si="12">I17</f>
        <v>22.523</v>
      </c>
      <c r="K17" s="896">
        <f t="shared" si="12"/>
        <v>22.523</v>
      </c>
      <c r="L17" s="413">
        <f>K17</f>
        <v>22.523</v>
      </c>
      <c r="M17" s="413">
        <f t="shared" ref="M17:AJ17" si="13">L17</f>
        <v>22.523</v>
      </c>
      <c r="N17" s="413">
        <f t="shared" si="13"/>
        <v>22.523</v>
      </c>
      <c r="O17" s="413">
        <f t="shared" si="13"/>
        <v>22.523</v>
      </c>
      <c r="P17" s="413">
        <f t="shared" si="13"/>
        <v>22.523</v>
      </c>
      <c r="Q17" s="413">
        <f t="shared" si="13"/>
        <v>22.523</v>
      </c>
      <c r="R17" s="413">
        <f t="shared" si="13"/>
        <v>22.523</v>
      </c>
      <c r="S17" s="413">
        <f t="shared" si="13"/>
        <v>22.523</v>
      </c>
      <c r="T17" s="413">
        <f t="shared" si="13"/>
        <v>22.523</v>
      </c>
      <c r="U17" s="413">
        <f t="shared" si="13"/>
        <v>22.523</v>
      </c>
      <c r="V17" s="413">
        <f t="shared" si="13"/>
        <v>22.523</v>
      </c>
      <c r="W17" s="413">
        <f t="shared" si="13"/>
        <v>22.523</v>
      </c>
      <c r="X17" s="413">
        <f t="shared" si="13"/>
        <v>22.523</v>
      </c>
      <c r="Y17" s="413">
        <f t="shared" si="13"/>
        <v>22.523</v>
      </c>
      <c r="Z17" s="413">
        <f t="shared" si="13"/>
        <v>22.523</v>
      </c>
      <c r="AA17" s="413">
        <f t="shared" si="13"/>
        <v>22.523</v>
      </c>
      <c r="AB17" s="413">
        <f t="shared" si="13"/>
        <v>22.523</v>
      </c>
      <c r="AC17" s="413">
        <f t="shared" si="13"/>
        <v>22.523</v>
      </c>
      <c r="AD17" s="413">
        <f t="shared" si="13"/>
        <v>22.523</v>
      </c>
      <c r="AE17" s="413">
        <f t="shared" si="13"/>
        <v>22.523</v>
      </c>
      <c r="AF17" s="413">
        <f t="shared" si="13"/>
        <v>22.523</v>
      </c>
      <c r="AG17" s="413">
        <f t="shared" si="13"/>
        <v>22.523</v>
      </c>
      <c r="AH17" s="413">
        <f t="shared" si="13"/>
        <v>22.523</v>
      </c>
      <c r="AI17" s="413">
        <f t="shared" si="13"/>
        <v>22.523</v>
      </c>
      <c r="AJ17" s="902">
        <f t="shared" si="13"/>
        <v>22.523</v>
      </c>
      <c r="AO17" s="711"/>
      <c r="AR17" s="823"/>
    </row>
    <row r="18" spans="1:44" ht="51" x14ac:dyDescent="0.2">
      <c r="A18" s="187"/>
      <c r="B18" s="1050"/>
      <c r="C18" s="412" t="s">
        <v>802</v>
      </c>
      <c r="D18" s="400" t="s">
        <v>792</v>
      </c>
      <c r="E18" s="411" t="s">
        <v>124</v>
      </c>
      <c r="F18" s="276" t="s">
        <v>75</v>
      </c>
      <c r="G18" s="276">
        <v>2</v>
      </c>
      <c r="H18" s="895">
        <f>-'1. BL Licences'!H20</f>
        <v>0.87590000000000001</v>
      </c>
      <c r="I18" s="896">
        <f>H18</f>
        <v>0.87590000000000001</v>
      </c>
      <c r="J18" s="896">
        <f t="shared" ref="J18:K18" si="14">I18</f>
        <v>0.87590000000000001</v>
      </c>
      <c r="K18" s="896">
        <f t="shared" si="14"/>
        <v>0.87590000000000001</v>
      </c>
      <c r="L18" s="413">
        <f>K18</f>
        <v>0.87590000000000001</v>
      </c>
      <c r="M18" s="413">
        <f t="shared" ref="M18:AJ18" si="15">L18</f>
        <v>0.87590000000000001</v>
      </c>
      <c r="N18" s="413">
        <f t="shared" si="15"/>
        <v>0.87590000000000001</v>
      </c>
      <c r="O18" s="413">
        <f t="shared" si="15"/>
        <v>0.87590000000000001</v>
      </c>
      <c r="P18" s="413">
        <f t="shared" si="15"/>
        <v>0.87590000000000001</v>
      </c>
      <c r="Q18" s="413">
        <f t="shared" si="15"/>
        <v>0.87590000000000001</v>
      </c>
      <c r="R18" s="413">
        <f t="shared" si="15"/>
        <v>0.87590000000000001</v>
      </c>
      <c r="S18" s="413">
        <f t="shared" si="15"/>
        <v>0.87590000000000001</v>
      </c>
      <c r="T18" s="413">
        <f t="shared" si="15"/>
        <v>0.87590000000000001</v>
      </c>
      <c r="U18" s="413">
        <f t="shared" si="15"/>
        <v>0.87590000000000001</v>
      </c>
      <c r="V18" s="413">
        <f t="shared" si="15"/>
        <v>0.87590000000000001</v>
      </c>
      <c r="W18" s="413">
        <f t="shared" si="15"/>
        <v>0.87590000000000001</v>
      </c>
      <c r="X18" s="413">
        <f t="shared" si="15"/>
        <v>0.87590000000000001</v>
      </c>
      <c r="Y18" s="413">
        <f t="shared" si="15"/>
        <v>0.87590000000000001</v>
      </c>
      <c r="Z18" s="413">
        <f t="shared" si="15"/>
        <v>0.87590000000000001</v>
      </c>
      <c r="AA18" s="413">
        <f t="shared" si="15"/>
        <v>0.87590000000000001</v>
      </c>
      <c r="AB18" s="413">
        <f t="shared" si="15"/>
        <v>0.87590000000000001</v>
      </c>
      <c r="AC18" s="413">
        <f t="shared" si="15"/>
        <v>0.87590000000000001</v>
      </c>
      <c r="AD18" s="413">
        <f t="shared" si="15"/>
        <v>0.87590000000000001</v>
      </c>
      <c r="AE18" s="413">
        <f t="shared" si="15"/>
        <v>0.87590000000000001</v>
      </c>
      <c r="AF18" s="413">
        <f t="shared" si="15"/>
        <v>0.87590000000000001</v>
      </c>
      <c r="AG18" s="413">
        <f t="shared" si="15"/>
        <v>0.87590000000000001</v>
      </c>
      <c r="AH18" s="413">
        <f t="shared" si="15"/>
        <v>0.87590000000000001</v>
      </c>
      <c r="AI18" s="413">
        <f t="shared" si="15"/>
        <v>0.87590000000000001</v>
      </c>
      <c r="AJ18" s="902">
        <f t="shared" si="15"/>
        <v>0.87590000000000001</v>
      </c>
      <c r="AO18" s="711"/>
      <c r="AR18" s="823"/>
    </row>
    <row r="19" spans="1:44" ht="51" x14ac:dyDescent="0.2">
      <c r="A19" s="187"/>
      <c r="B19" s="1050"/>
      <c r="C19" s="412" t="s">
        <v>803</v>
      </c>
      <c r="D19" s="400" t="s">
        <v>793</v>
      </c>
      <c r="E19" s="411" t="s">
        <v>124</v>
      </c>
      <c r="F19" s="276" t="s">
        <v>75</v>
      </c>
      <c r="G19" s="276">
        <v>2</v>
      </c>
      <c r="H19" s="895">
        <f>-'1. BL Licences'!H21</f>
        <v>68.736900000000006</v>
      </c>
      <c r="I19" s="896">
        <f>H19</f>
        <v>68.736900000000006</v>
      </c>
      <c r="J19" s="896">
        <f t="shared" ref="J19:K20" si="16">I19</f>
        <v>68.736900000000006</v>
      </c>
      <c r="K19" s="896">
        <f t="shared" si="16"/>
        <v>68.736900000000006</v>
      </c>
      <c r="L19" s="413">
        <f>K19</f>
        <v>68.736900000000006</v>
      </c>
      <c r="M19" s="413">
        <f t="shared" ref="M19:AJ19" si="17">L19</f>
        <v>68.736900000000006</v>
      </c>
      <c r="N19" s="413">
        <f t="shared" si="17"/>
        <v>68.736900000000006</v>
      </c>
      <c r="O19" s="413">
        <f t="shared" si="17"/>
        <v>68.736900000000006</v>
      </c>
      <c r="P19" s="413">
        <f t="shared" si="17"/>
        <v>68.736900000000006</v>
      </c>
      <c r="Q19" s="413">
        <f t="shared" si="17"/>
        <v>68.736900000000006</v>
      </c>
      <c r="R19" s="413">
        <f t="shared" si="17"/>
        <v>68.736900000000006</v>
      </c>
      <c r="S19" s="413">
        <f t="shared" si="17"/>
        <v>68.736900000000006</v>
      </c>
      <c r="T19" s="413">
        <f t="shared" si="17"/>
        <v>68.736900000000006</v>
      </c>
      <c r="U19" s="413">
        <f t="shared" si="17"/>
        <v>68.736900000000006</v>
      </c>
      <c r="V19" s="413">
        <f t="shared" si="17"/>
        <v>68.736900000000006</v>
      </c>
      <c r="W19" s="413">
        <f t="shared" si="17"/>
        <v>68.736900000000006</v>
      </c>
      <c r="X19" s="413">
        <f t="shared" si="17"/>
        <v>68.736900000000006</v>
      </c>
      <c r="Y19" s="413">
        <f t="shared" si="17"/>
        <v>68.736900000000006</v>
      </c>
      <c r="Z19" s="413">
        <f t="shared" si="17"/>
        <v>68.736900000000006</v>
      </c>
      <c r="AA19" s="413">
        <f t="shared" si="17"/>
        <v>68.736900000000006</v>
      </c>
      <c r="AB19" s="413">
        <f t="shared" si="17"/>
        <v>68.736900000000006</v>
      </c>
      <c r="AC19" s="413">
        <f t="shared" si="17"/>
        <v>68.736900000000006</v>
      </c>
      <c r="AD19" s="413">
        <f t="shared" si="17"/>
        <v>68.736900000000006</v>
      </c>
      <c r="AE19" s="413">
        <f t="shared" si="17"/>
        <v>68.736900000000006</v>
      </c>
      <c r="AF19" s="413">
        <f t="shared" si="17"/>
        <v>68.736900000000006</v>
      </c>
      <c r="AG19" s="413">
        <f t="shared" si="17"/>
        <v>68.736900000000006</v>
      </c>
      <c r="AH19" s="413">
        <f t="shared" si="17"/>
        <v>68.736900000000006</v>
      </c>
      <c r="AI19" s="413">
        <f t="shared" si="17"/>
        <v>68.736900000000006</v>
      </c>
      <c r="AJ19" s="902">
        <f t="shared" si="17"/>
        <v>68.736900000000006</v>
      </c>
      <c r="AO19" s="711"/>
      <c r="AR19" s="823"/>
    </row>
    <row r="20" spans="1:44" ht="51" x14ac:dyDescent="0.2">
      <c r="A20" s="187"/>
      <c r="B20" s="1050"/>
      <c r="C20" s="412" t="s">
        <v>804</v>
      </c>
      <c r="D20" s="400" t="s">
        <v>794</v>
      </c>
      <c r="E20" s="411" t="s">
        <v>124</v>
      </c>
      <c r="F20" s="276" t="s">
        <v>75</v>
      </c>
      <c r="G20" s="276">
        <v>2</v>
      </c>
      <c r="H20" s="895">
        <f>-'1. BL Licences'!H22</f>
        <v>8.8318999999999992</v>
      </c>
      <c r="I20" s="896">
        <f>H20</f>
        <v>8.8318999999999992</v>
      </c>
      <c r="J20" s="896">
        <f t="shared" si="16"/>
        <v>8.8318999999999992</v>
      </c>
      <c r="K20" s="896">
        <f t="shared" si="16"/>
        <v>8.8318999999999992</v>
      </c>
      <c r="L20" s="413">
        <f>K20</f>
        <v>8.8318999999999992</v>
      </c>
      <c r="M20" s="413">
        <f t="shared" ref="M20:AJ20" si="18">L20</f>
        <v>8.8318999999999992</v>
      </c>
      <c r="N20" s="413">
        <f t="shared" si="18"/>
        <v>8.8318999999999992</v>
      </c>
      <c r="O20" s="413">
        <f t="shared" si="18"/>
        <v>8.8318999999999992</v>
      </c>
      <c r="P20" s="413">
        <f t="shared" si="18"/>
        <v>8.8318999999999992</v>
      </c>
      <c r="Q20" s="413">
        <f t="shared" si="18"/>
        <v>8.8318999999999992</v>
      </c>
      <c r="R20" s="413">
        <f t="shared" si="18"/>
        <v>8.8318999999999992</v>
      </c>
      <c r="S20" s="413">
        <f t="shared" si="18"/>
        <v>8.8318999999999992</v>
      </c>
      <c r="T20" s="413">
        <f t="shared" si="18"/>
        <v>8.8318999999999992</v>
      </c>
      <c r="U20" s="413">
        <f t="shared" si="18"/>
        <v>8.8318999999999992</v>
      </c>
      <c r="V20" s="413">
        <f t="shared" si="18"/>
        <v>8.8318999999999992</v>
      </c>
      <c r="W20" s="413">
        <f t="shared" si="18"/>
        <v>8.8318999999999992</v>
      </c>
      <c r="X20" s="413">
        <f t="shared" si="18"/>
        <v>8.8318999999999992</v>
      </c>
      <c r="Y20" s="413">
        <f t="shared" si="18"/>
        <v>8.8318999999999992</v>
      </c>
      <c r="Z20" s="413">
        <f t="shared" si="18"/>
        <v>8.8318999999999992</v>
      </c>
      <c r="AA20" s="413">
        <f t="shared" si="18"/>
        <v>8.8318999999999992</v>
      </c>
      <c r="AB20" s="413">
        <f t="shared" si="18"/>
        <v>8.8318999999999992</v>
      </c>
      <c r="AC20" s="413">
        <f t="shared" si="18"/>
        <v>8.8318999999999992</v>
      </c>
      <c r="AD20" s="413">
        <f t="shared" si="18"/>
        <v>8.8318999999999992</v>
      </c>
      <c r="AE20" s="413">
        <f t="shared" si="18"/>
        <v>8.8318999999999992</v>
      </c>
      <c r="AF20" s="413">
        <f t="shared" si="18"/>
        <v>8.8318999999999992</v>
      </c>
      <c r="AG20" s="413">
        <f t="shared" si="18"/>
        <v>8.8318999999999992</v>
      </c>
      <c r="AH20" s="413">
        <f t="shared" si="18"/>
        <v>8.8318999999999992</v>
      </c>
      <c r="AI20" s="413">
        <f t="shared" si="18"/>
        <v>8.8318999999999992</v>
      </c>
      <c r="AJ20" s="902">
        <f t="shared" si="18"/>
        <v>8.8318999999999992</v>
      </c>
      <c r="AO20" s="711"/>
      <c r="AR20" s="823"/>
    </row>
    <row r="21" spans="1:44" ht="27" customHeight="1" thickBot="1" x14ac:dyDescent="0.25">
      <c r="A21" s="154"/>
      <c r="B21" s="1051"/>
      <c r="C21" s="903" t="s">
        <v>160</v>
      </c>
      <c r="D21" s="904" t="s">
        <v>161</v>
      </c>
      <c r="E21" s="905" t="s">
        <v>162</v>
      </c>
      <c r="F21" s="906" t="s">
        <v>75</v>
      </c>
      <c r="G21" s="906">
        <v>2</v>
      </c>
      <c r="H21" s="356">
        <f>SUM('1. BL Licences'!H4,'1. BL Licences'!H29,'1. BL Licences'!H111,'1. BL Licences'!H127)</f>
        <v>1428.8163127490143</v>
      </c>
      <c r="I21" s="357">
        <f>H21</f>
        <v>1428.8163127490143</v>
      </c>
      <c r="J21" s="357">
        <f>I21</f>
        <v>1428.8163127490143</v>
      </c>
      <c r="K21" s="357">
        <f>J21</f>
        <v>1428.8163127490143</v>
      </c>
      <c r="L21" s="373">
        <f>$H$21</f>
        <v>1428.8163127490143</v>
      </c>
      <c r="M21" s="373">
        <f>$H$21</f>
        <v>1428.8163127490143</v>
      </c>
      <c r="N21" s="373">
        <f>$H$21</f>
        <v>1428.8163127490143</v>
      </c>
      <c r="O21" s="373">
        <f t="shared" ref="O21:AJ21" si="19">$H$21</f>
        <v>1428.8163127490143</v>
      </c>
      <c r="P21" s="373">
        <f t="shared" si="19"/>
        <v>1428.8163127490143</v>
      </c>
      <c r="Q21" s="373">
        <f t="shared" si="19"/>
        <v>1428.8163127490143</v>
      </c>
      <c r="R21" s="373">
        <f t="shared" si="19"/>
        <v>1428.8163127490143</v>
      </c>
      <c r="S21" s="373">
        <f t="shared" si="19"/>
        <v>1428.8163127490143</v>
      </c>
      <c r="T21" s="373">
        <f t="shared" si="19"/>
        <v>1428.8163127490143</v>
      </c>
      <c r="U21" s="373">
        <f t="shared" si="19"/>
        <v>1428.8163127490143</v>
      </c>
      <c r="V21" s="373">
        <f t="shared" si="19"/>
        <v>1428.8163127490143</v>
      </c>
      <c r="W21" s="373">
        <f t="shared" si="19"/>
        <v>1428.8163127490143</v>
      </c>
      <c r="X21" s="373">
        <f t="shared" si="19"/>
        <v>1428.8163127490143</v>
      </c>
      <c r="Y21" s="373">
        <f t="shared" si="19"/>
        <v>1428.8163127490143</v>
      </c>
      <c r="Z21" s="373">
        <f t="shared" si="19"/>
        <v>1428.8163127490143</v>
      </c>
      <c r="AA21" s="373">
        <f t="shared" si="19"/>
        <v>1428.8163127490143</v>
      </c>
      <c r="AB21" s="373">
        <f t="shared" si="19"/>
        <v>1428.8163127490143</v>
      </c>
      <c r="AC21" s="373">
        <f t="shared" si="19"/>
        <v>1428.8163127490143</v>
      </c>
      <c r="AD21" s="373">
        <f t="shared" si="19"/>
        <v>1428.8163127490143</v>
      </c>
      <c r="AE21" s="373">
        <f t="shared" si="19"/>
        <v>1428.8163127490143</v>
      </c>
      <c r="AF21" s="373">
        <f t="shared" si="19"/>
        <v>1428.8163127490143</v>
      </c>
      <c r="AG21" s="373">
        <f t="shared" si="19"/>
        <v>1428.8163127490143</v>
      </c>
      <c r="AH21" s="373">
        <f t="shared" si="19"/>
        <v>1428.8163127490143</v>
      </c>
      <c r="AI21" s="373">
        <f t="shared" si="19"/>
        <v>1428.8163127490143</v>
      </c>
      <c r="AJ21" s="907">
        <f t="shared" si="19"/>
        <v>1428.8163127490143</v>
      </c>
    </row>
    <row r="22" spans="1:44" ht="27" customHeight="1" x14ac:dyDescent="0.2">
      <c r="A22" s="154"/>
      <c r="B22" s="1052" t="s">
        <v>163</v>
      </c>
      <c r="C22" s="272" t="s">
        <v>164</v>
      </c>
      <c r="D22" s="910" t="s">
        <v>165</v>
      </c>
      <c r="E22" s="911" t="s">
        <v>166</v>
      </c>
      <c r="F22" s="912" t="s">
        <v>75</v>
      </c>
      <c r="G22" s="912">
        <v>2</v>
      </c>
      <c r="H22" s="344">
        <f>H23+H24+H27</f>
        <v>0</v>
      </c>
      <c r="I22" s="324">
        <f>I23+I24+I27</f>
        <v>-2</v>
      </c>
      <c r="J22" s="324">
        <f>J23+J24+J27</f>
        <v>-4</v>
      </c>
      <c r="K22" s="324">
        <f>K23+K24+K27</f>
        <v>-6</v>
      </c>
      <c r="L22" s="913">
        <f t="shared" ref="L22:AJ22" si="20">L23+L24+L27</f>
        <v>-8</v>
      </c>
      <c r="M22" s="913">
        <f t="shared" si="20"/>
        <v>-10</v>
      </c>
      <c r="N22" s="913">
        <f t="shared" si="20"/>
        <v>-12</v>
      </c>
      <c r="O22" s="913">
        <f t="shared" si="20"/>
        <v>-14</v>
      </c>
      <c r="P22" s="913">
        <f t="shared" si="20"/>
        <v>-16</v>
      </c>
      <c r="Q22" s="913">
        <f t="shared" si="20"/>
        <v>-23</v>
      </c>
      <c r="R22" s="913">
        <f t="shared" si="20"/>
        <v>-25</v>
      </c>
      <c r="S22" s="913">
        <f t="shared" si="20"/>
        <v>-27</v>
      </c>
      <c r="T22" s="913">
        <f t="shared" si="20"/>
        <v>-29</v>
      </c>
      <c r="U22" s="913">
        <f t="shared" si="20"/>
        <v>-31</v>
      </c>
      <c r="V22" s="913">
        <f t="shared" si="20"/>
        <v>-117.5</v>
      </c>
      <c r="W22" s="913">
        <f t="shared" si="20"/>
        <v>-118</v>
      </c>
      <c r="X22" s="913">
        <f t="shared" si="20"/>
        <v>-118.5</v>
      </c>
      <c r="Y22" s="913">
        <f t="shared" si="20"/>
        <v>-119</v>
      </c>
      <c r="Z22" s="913">
        <f t="shared" si="20"/>
        <v>-119.5</v>
      </c>
      <c r="AA22" s="913">
        <f t="shared" si="20"/>
        <v>-125</v>
      </c>
      <c r="AB22" s="913">
        <f t="shared" si="20"/>
        <v>-125.5</v>
      </c>
      <c r="AC22" s="913">
        <f t="shared" si="20"/>
        <v>-126</v>
      </c>
      <c r="AD22" s="913">
        <f t="shared" si="20"/>
        <v>-126.5</v>
      </c>
      <c r="AE22" s="913">
        <f t="shared" si="20"/>
        <v>-127</v>
      </c>
      <c r="AF22" s="913">
        <f t="shared" si="20"/>
        <v>-127.5</v>
      </c>
      <c r="AG22" s="913">
        <f t="shared" si="20"/>
        <v>-128</v>
      </c>
      <c r="AH22" s="913">
        <f t="shared" si="20"/>
        <v>-128.5</v>
      </c>
      <c r="AI22" s="913">
        <f t="shared" si="20"/>
        <v>-129</v>
      </c>
      <c r="AJ22" s="914">
        <f t="shared" si="20"/>
        <v>-129.5</v>
      </c>
    </row>
    <row r="23" spans="1:44" ht="27" customHeight="1" x14ac:dyDescent="0.2">
      <c r="A23" s="154"/>
      <c r="B23" s="1053"/>
      <c r="C23" s="275" t="s">
        <v>167</v>
      </c>
      <c r="D23" s="908" t="s">
        <v>168</v>
      </c>
      <c r="E23" s="332" t="s">
        <v>169</v>
      </c>
      <c r="F23" s="333" t="s">
        <v>75</v>
      </c>
      <c r="G23" s="333">
        <v>2</v>
      </c>
      <c r="H23" s="372">
        <v>0</v>
      </c>
      <c r="I23" s="323">
        <v>-2</v>
      </c>
      <c r="J23" s="323">
        <v>-4</v>
      </c>
      <c r="K23" s="323">
        <v>-6</v>
      </c>
      <c r="L23" s="330">
        <v>-8</v>
      </c>
      <c r="M23" s="330">
        <v>-10</v>
      </c>
      <c r="N23" s="330">
        <v>-12</v>
      </c>
      <c r="O23" s="330">
        <v>-14</v>
      </c>
      <c r="P23" s="330">
        <v>-16</v>
      </c>
      <c r="Q23" s="330">
        <v>-18</v>
      </c>
      <c r="R23" s="330">
        <v>-20</v>
      </c>
      <c r="S23" s="330">
        <v>-22</v>
      </c>
      <c r="T23" s="330">
        <v>-24</v>
      </c>
      <c r="U23" s="330">
        <v>-26</v>
      </c>
      <c r="V23" s="330">
        <v>-27.5</v>
      </c>
      <c r="W23" s="330">
        <v>-28</v>
      </c>
      <c r="X23" s="330">
        <v>-28.5</v>
      </c>
      <c r="Y23" s="330">
        <v>-29</v>
      </c>
      <c r="Z23" s="330">
        <v>-29.5</v>
      </c>
      <c r="AA23" s="330">
        <v>-30</v>
      </c>
      <c r="AB23" s="330">
        <v>-30.5</v>
      </c>
      <c r="AC23" s="330">
        <v>-31.000000000000004</v>
      </c>
      <c r="AD23" s="330">
        <v>-31.5</v>
      </c>
      <c r="AE23" s="330">
        <v>-32</v>
      </c>
      <c r="AF23" s="330">
        <v>-32.5</v>
      </c>
      <c r="AG23" s="330">
        <v>-33</v>
      </c>
      <c r="AH23" s="330">
        <v>-33.5</v>
      </c>
      <c r="AI23" s="330">
        <v>-34</v>
      </c>
      <c r="AJ23" s="355">
        <v>-34.5</v>
      </c>
      <c r="AL23" s="714"/>
      <c r="AM23" s="715"/>
      <c r="AN23" s="822"/>
      <c r="AO23" s="711"/>
      <c r="AR23" s="823"/>
    </row>
    <row r="24" spans="1:44" ht="27" customHeight="1" x14ac:dyDescent="0.2">
      <c r="A24" s="154"/>
      <c r="B24" s="1053"/>
      <c r="C24" s="273" t="s">
        <v>170</v>
      </c>
      <c r="D24" s="302" t="s">
        <v>171</v>
      </c>
      <c r="E24" s="334" t="s">
        <v>172</v>
      </c>
      <c r="F24" s="301" t="s">
        <v>75</v>
      </c>
      <c r="G24" s="301">
        <v>2</v>
      </c>
      <c r="H24" s="321">
        <f t="shared" ref="H24:AJ24" si="21">SUM(H25:H26)</f>
        <v>0</v>
      </c>
      <c r="I24" s="323">
        <f t="shared" si="21"/>
        <v>0</v>
      </c>
      <c r="J24" s="323">
        <f t="shared" si="21"/>
        <v>0</v>
      </c>
      <c r="K24" s="323">
        <f t="shared" si="21"/>
        <v>0</v>
      </c>
      <c r="L24" s="322">
        <f>SUM(L25:L26)</f>
        <v>0</v>
      </c>
      <c r="M24" s="322">
        <f t="shared" si="21"/>
        <v>0</v>
      </c>
      <c r="N24" s="322">
        <f t="shared" si="21"/>
        <v>0</v>
      </c>
      <c r="O24" s="322">
        <f t="shared" si="21"/>
        <v>0</v>
      </c>
      <c r="P24" s="322">
        <f t="shared" si="21"/>
        <v>0</v>
      </c>
      <c r="Q24" s="322">
        <f t="shared" si="21"/>
        <v>-5</v>
      </c>
      <c r="R24" s="322">
        <f t="shared" si="21"/>
        <v>-5</v>
      </c>
      <c r="S24" s="322">
        <f t="shared" si="21"/>
        <v>-5</v>
      </c>
      <c r="T24" s="322">
        <f t="shared" si="21"/>
        <v>-5</v>
      </c>
      <c r="U24" s="322">
        <f t="shared" si="21"/>
        <v>-5</v>
      </c>
      <c r="V24" s="322">
        <f t="shared" si="21"/>
        <v>-90</v>
      </c>
      <c r="W24" s="322">
        <f t="shared" si="21"/>
        <v>-90</v>
      </c>
      <c r="X24" s="322">
        <f t="shared" si="21"/>
        <v>-90</v>
      </c>
      <c r="Y24" s="322">
        <f t="shared" si="21"/>
        <v>-90</v>
      </c>
      <c r="Z24" s="322">
        <f t="shared" si="21"/>
        <v>-90</v>
      </c>
      <c r="AA24" s="322">
        <f t="shared" si="21"/>
        <v>-95</v>
      </c>
      <c r="AB24" s="322">
        <f t="shared" si="21"/>
        <v>-95</v>
      </c>
      <c r="AC24" s="322">
        <f t="shared" si="21"/>
        <v>-95</v>
      </c>
      <c r="AD24" s="322">
        <f t="shared" si="21"/>
        <v>-95</v>
      </c>
      <c r="AE24" s="322">
        <f t="shared" si="21"/>
        <v>-95</v>
      </c>
      <c r="AF24" s="322">
        <f t="shared" si="21"/>
        <v>-95</v>
      </c>
      <c r="AG24" s="322">
        <f t="shared" si="21"/>
        <v>-95</v>
      </c>
      <c r="AH24" s="322">
        <f t="shared" si="21"/>
        <v>-95</v>
      </c>
      <c r="AI24" s="322">
        <f t="shared" si="21"/>
        <v>-95</v>
      </c>
      <c r="AJ24" s="331">
        <f t="shared" si="21"/>
        <v>-95</v>
      </c>
    </row>
    <row r="25" spans="1:44" ht="27" customHeight="1" x14ac:dyDescent="0.2">
      <c r="A25" s="187"/>
      <c r="B25" s="1053"/>
      <c r="C25" s="275" t="s">
        <v>173</v>
      </c>
      <c r="D25" s="399" t="s">
        <v>935</v>
      </c>
      <c r="E25" s="332" t="s">
        <v>174</v>
      </c>
      <c r="F25" s="333" t="s">
        <v>75</v>
      </c>
      <c r="G25" s="333">
        <v>2</v>
      </c>
      <c r="H25" s="321">
        <v>0</v>
      </c>
      <c r="I25" s="323">
        <v>0</v>
      </c>
      <c r="J25" s="323">
        <v>0</v>
      </c>
      <c r="K25" s="323">
        <v>0</v>
      </c>
      <c r="L25" s="330">
        <v>0</v>
      </c>
      <c r="M25" s="330">
        <v>0</v>
      </c>
      <c r="N25" s="330">
        <v>0</v>
      </c>
      <c r="O25" s="330">
        <v>0</v>
      </c>
      <c r="P25" s="330">
        <v>0</v>
      </c>
      <c r="Q25" s="330">
        <v>-5</v>
      </c>
      <c r="R25" s="330">
        <v>-5</v>
      </c>
      <c r="S25" s="330">
        <v>-5</v>
      </c>
      <c r="T25" s="330">
        <v>-5</v>
      </c>
      <c r="U25" s="330">
        <v>-5</v>
      </c>
      <c r="V25" s="330">
        <v>-90</v>
      </c>
      <c r="W25" s="330">
        <v>-90</v>
      </c>
      <c r="X25" s="330">
        <v>-90</v>
      </c>
      <c r="Y25" s="330">
        <v>-90</v>
      </c>
      <c r="Z25" s="330">
        <v>-90</v>
      </c>
      <c r="AA25" s="330">
        <v>-95</v>
      </c>
      <c r="AB25" s="330">
        <v>-95</v>
      </c>
      <c r="AC25" s="330">
        <v>-95</v>
      </c>
      <c r="AD25" s="330">
        <v>-95</v>
      </c>
      <c r="AE25" s="330">
        <v>-95</v>
      </c>
      <c r="AF25" s="330">
        <v>-95</v>
      </c>
      <c r="AG25" s="330">
        <v>-95</v>
      </c>
      <c r="AH25" s="330">
        <v>-95</v>
      </c>
      <c r="AI25" s="330">
        <v>-95</v>
      </c>
      <c r="AJ25" s="355">
        <v>-95</v>
      </c>
      <c r="AL25" s="823"/>
      <c r="AO25" s="711"/>
      <c r="AR25" s="823"/>
    </row>
    <row r="26" spans="1:44" ht="27" customHeight="1" x14ac:dyDescent="0.2">
      <c r="A26" s="154"/>
      <c r="B26" s="1053"/>
      <c r="C26" s="275" t="s">
        <v>123</v>
      </c>
      <c r="D26" s="892" t="s">
        <v>634</v>
      </c>
      <c r="E26" s="909" t="s">
        <v>123</v>
      </c>
      <c r="F26" s="281" t="s">
        <v>123</v>
      </c>
      <c r="G26" s="281">
        <v>2</v>
      </c>
      <c r="H26" s="321">
        <v>0</v>
      </c>
      <c r="I26" s="323">
        <v>0</v>
      </c>
      <c r="J26" s="323">
        <v>0</v>
      </c>
      <c r="K26" s="323">
        <v>0</v>
      </c>
      <c r="L26" s="330">
        <v>0</v>
      </c>
      <c r="M26" s="330">
        <v>0</v>
      </c>
      <c r="N26" s="330">
        <v>0</v>
      </c>
      <c r="O26" s="330">
        <v>0</v>
      </c>
      <c r="P26" s="330">
        <v>0</v>
      </c>
      <c r="Q26" s="330">
        <v>0</v>
      </c>
      <c r="R26" s="330">
        <v>0</v>
      </c>
      <c r="S26" s="330">
        <v>0</v>
      </c>
      <c r="T26" s="330">
        <v>0</v>
      </c>
      <c r="U26" s="330">
        <v>0</v>
      </c>
      <c r="V26" s="330">
        <v>0</v>
      </c>
      <c r="W26" s="330">
        <v>0</v>
      </c>
      <c r="X26" s="330">
        <v>0</v>
      </c>
      <c r="Y26" s="330">
        <v>0</v>
      </c>
      <c r="Z26" s="330">
        <v>0</v>
      </c>
      <c r="AA26" s="330">
        <v>0</v>
      </c>
      <c r="AB26" s="330">
        <v>0</v>
      </c>
      <c r="AC26" s="330">
        <v>0</v>
      </c>
      <c r="AD26" s="330">
        <v>0</v>
      </c>
      <c r="AE26" s="330">
        <v>0</v>
      </c>
      <c r="AF26" s="330">
        <v>0</v>
      </c>
      <c r="AG26" s="330">
        <v>0</v>
      </c>
      <c r="AH26" s="330">
        <v>0</v>
      </c>
      <c r="AI26" s="330">
        <v>0</v>
      </c>
      <c r="AJ26" s="355">
        <v>0</v>
      </c>
    </row>
    <row r="27" spans="1:44" ht="27" customHeight="1" x14ac:dyDescent="0.2">
      <c r="A27" s="154"/>
      <c r="B27" s="1053"/>
      <c r="C27" s="275" t="s">
        <v>175</v>
      </c>
      <c r="D27" s="908" t="s">
        <v>176</v>
      </c>
      <c r="E27" s="332" t="s">
        <v>169</v>
      </c>
      <c r="F27" s="333" t="s">
        <v>75</v>
      </c>
      <c r="G27" s="333">
        <v>2</v>
      </c>
      <c r="H27" s="321">
        <v>0</v>
      </c>
      <c r="I27" s="323">
        <v>0</v>
      </c>
      <c r="J27" s="323">
        <v>0</v>
      </c>
      <c r="K27" s="323">
        <v>0</v>
      </c>
      <c r="L27" s="330">
        <v>0</v>
      </c>
      <c r="M27" s="330">
        <v>0</v>
      </c>
      <c r="N27" s="330">
        <v>0</v>
      </c>
      <c r="O27" s="330">
        <v>0</v>
      </c>
      <c r="P27" s="330">
        <v>0</v>
      </c>
      <c r="Q27" s="330">
        <v>0</v>
      </c>
      <c r="R27" s="330">
        <v>0</v>
      </c>
      <c r="S27" s="330">
        <v>0</v>
      </c>
      <c r="T27" s="330">
        <v>0</v>
      </c>
      <c r="U27" s="330">
        <v>0</v>
      </c>
      <c r="V27" s="330">
        <v>0</v>
      </c>
      <c r="W27" s="330">
        <v>0</v>
      </c>
      <c r="X27" s="330">
        <v>0</v>
      </c>
      <c r="Y27" s="330">
        <v>0</v>
      </c>
      <c r="Z27" s="330">
        <v>0</v>
      </c>
      <c r="AA27" s="330">
        <v>0</v>
      </c>
      <c r="AB27" s="330">
        <v>0</v>
      </c>
      <c r="AC27" s="330">
        <v>0</v>
      </c>
      <c r="AD27" s="330">
        <v>0</v>
      </c>
      <c r="AE27" s="330">
        <v>0</v>
      </c>
      <c r="AF27" s="330">
        <v>0</v>
      </c>
      <c r="AG27" s="330">
        <v>0</v>
      </c>
      <c r="AH27" s="330">
        <v>0</v>
      </c>
      <c r="AI27" s="330">
        <v>0</v>
      </c>
      <c r="AJ27" s="355">
        <v>0</v>
      </c>
    </row>
    <row r="28" spans="1:44" ht="27" customHeight="1" x14ac:dyDescent="0.2">
      <c r="A28" s="154"/>
      <c r="B28" s="1053"/>
      <c r="C28" s="275" t="s">
        <v>177</v>
      </c>
      <c r="D28" s="703" t="s">
        <v>178</v>
      </c>
      <c r="E28" s="332" t="s">
        <v>124</v>
      </c>
      <c r="F28" s="333" t="s">
        <v>75</v>
      </c>
      <c r="G28" s="333">
        <v>2</v>
      </c>
      <c r="H28" s="321">
        <v>37.426549384266835</v>
      </c>
      <c r="I28" s="323">
        <v>37.426549384266835</v>
      </c>
      <c r="J28" s="323">
        <v>37.426549384266835</v>
      </c>
      <c r="K28" s="323">
        <v>37.426549384266835</v>
      </c>
      <c r="L28" s="330">
        <v>37.426549384266835</v>
      </c>
      <c r="M28" s="330">
        <v>37.426549384266835</v>
      </c>
      <c r="N28" s="330">
        <v>37.426549384266835</v>
      </c>
      <c r="O28" s="330">
        <v>37.426549384266835</v>
      </c>
      <c r="P28" s="330">
        <v>37.426549384266835</v>
      </c>
      <c r="Q28" s="330">
        <v>37.426549384266835</v>
      </c>
      <c r="R28" s="330">
        <v>37.426549384266835</v>
      </c>
      <c r="S28" s="330">
        <v>37.426549384266835</v>
      </c>
      <c r="T28" s="330">
        <v>37.426549384266835</v>
      </c>
      <c r="U28" s="330">
        <v>37.426549384266835</v>
      </c>
      <c r="V28" s="330">
        <v>37.426549384266835</v>
      </c>
      <c r="W28" s="330">
        <v>37.426549384266835</v>
      </c>
      <c r="X28" s="330">
        <v>37.426549384266835</v>
      </c>
      <c r="Y28" s="330">
        <v>37.426549384266835</v>
      </c>
      <c r="Z28" s="330">
        <v>37.426549384266835</v>
      </c>
      <c r="AA28" s="330">
        <v>37.426549384266835</v>
      </c>
      <c r="AB28" s="330">
        <v>37.426549384266835</v>
      </c>
      <c r="AC28" s="330">
        <v>37.426549384266835</v>
      </c>
      <c r="AD28" s="330">
        <v>37.426549384266835</v>
      </c>
      <c r="AE28" s="330">
        <v>37.426549384266835</v>
      </c>
      <c r="AF28" s="330">
        <v>37.426549384266835</v>
      </c>
      <c r="AG28" s="330">
        <v>37.426549384266835</v>
      </c>
      <c r="AH28" s="330">
        <v>37.426549384266835</v>
      </c>
      <c r="AI28" s="330">
        <v>37.426549384266835</v>
      </c>
      <c r="AJ28" s="355">
        <v>37.426549384266835</v>
      </c>
      <c r="AL28" s="714"/>
      <c r="AM28" s="715"/>
      <c r="AN28" s="822"/>
      <c r="AO28" s="711"/>
      <c r="AR28" s="823"/>
    </row>
    <row r="29" spans="1:44" ht="15.75" thickBot="1" x14ac:dyDescent="0.25">
      <c r="A29" s="154"/>
      <c r="B29" s="1054"/>
      <c r="C29" s="277" t="s">
        <v>179</v>
      </c>
      <c r="D29" s="915" t="s">
        <v>180</v>
      </c>
      <c r="E29" s="916" t="s">
        <v>124</v>
      </c>
      <c r="F29" s="917" t="s">
        <v>75</v>
      </c>
      <c r="G29" s="917">
        <v>2</v>
      </c>
      <c r="H29" s="278">
        <v>124.05969610923822</v>
      </c>
      <c r="I29" s="918">
        <v>124.05969610923822</v>
      </c>
      <c r="J29" s="918">
        <v>124.05969610923822</v>
      </c>
      <c r="K29" s="918">
        <v>124.05969610923822</v>
      </c>
      <c r="L29" s="280">
        <v>124.05969610923822</v>
      </c>
      <c r="M29" s="280">
        <v>124.05969610923822</v>
      </c>
      <c r="N29" s="280">
        <v>124.05969610923822</v>
      </c>
      <c r="O29" s="280">
        <v>124.05969610923822</v>
      </c>
      <c r="P29" s="280">
        <v>124.05969610923822</v>
      </c>
      <c r="Q29" s="280">
        <v>124.05969610923822</v>
      </c>
      <c r="R29" s="280">
        <v>124.05969610923822</v>
      </c>
      <c r="S29" s="280">
        <v>124.05969610923822</v>
      </c>
      <c r="T29" s="280">
        <v>124.05969610923822</v>
      </c>
      <c r="U29" s="280">
        <v>124.05969610923822</v>
      </c>
      <c r="V29" s="280">
        <v>124.05969610923822</v>
      </c>
      <c r="W29" s="280">
        <v>124.05969610923822</v>
      </c>
      <c r="X29" s="280">
        <v>124.05969610923822</v>
      </c>
      <c r="Y29" s="280">
        <v>124.05969610923822</v>
      </c>
      <c r="Z29" s="280">
        <v>124.05969610923822</v>
      </c>
      <c r="AA29" s="280">
        <v>124.05969610923822</v>
      </c>
      <c r="AB29" s="280">
        <v>124.05969610923822</v>
      </c>
      <c r="AC29" s="280">
        <v>124.05969610923822</v>
      </c>
      <c r="AD29" s="280">
        <v>124.05969610923822</v>
      </c>
      <c r="AE29" s="280">
        <v>124.05969610923822</v>
      </c>
      <c r="AF29" s="280">
        <v>124.05969610923822</v>
      </c>
      <c r="AG29" s="280">
        <v>124.05969610923822</v>
      </c>
      <c r="AH29" s="280">
        <v>124.05969610923822</v>
      </c>
      <c r="AI29" s="280">
        <v>124.05969610923822</v>
      </c>
      <c r="AJ29" s="919">
        <v>124.05969610923822</v>
      </c>
      <c r="AL29" s="823"/>
      <c r="AN29" s="822"/>
      <c r="AO29" s="711"/>
      <c r="AR29" s="823"/>
    </row>
    <row r="30" spans="1:44" ht="27" customHeight="1" x14ac:dyDescent="0.25">
      <c r="A30" s="167"/>
      <c r="B30" s="191"/>
      <c r="C30" s="169"/>
      <c r="D30" s="192"/>
      <c r="E30" s="193"/>
      <c r="F30" s="192"/>
      <c r="G30" s="192"/>
      <c r="H30" s="194"/>
      <c r="I30" s="195"/>
      <c r="J30" s="196"/>
      <c r="K30" s="169"/>
      <c r="L30" s="196"/>
      <c r="M30" s="197"/>
      <c r="N30" s="169"/>
      <c r="O30" s="169"/>
      <c r="P30" s="169"/>
      <c r="Q30" s="169"/>
      <c r="R30" s="169"/>
      <c r="S30" s="169"/>
      <c r="T30" s="169"/>
      <c r="U30" s="169"/>
      <c r="V30" s="169"/>
      <c r="W30" s="169"/>
      <c r="X30" s="169"/>
      <c r="Y30" s="169"/>
      <c r="Z30" s="169"/>
      <c r="AA30" s="169"/>
      <c r="AB30" s="169"/>
      <c r="AC30" s="169"/>
      <c r="AD30" s="169"/>
      <c r="AE30" s="169"/>
      <c r="AF30" s="169"/>
      <c r="AG30" s="169"/>
      <c r="AH30" s="169"/>
      <c r="AI30" s="169"/>
      <c r="AJ30" s="169"/>
    </row>
    <row r="31" spans="1:44" ht="27" customHeight="1" x14ac:dyDescent="0.25">
      <c r="A31" s="167"/>
      <c r="B31" s="191"/>
      <c r="C31" s="169"/>
      <c r="D31" s="169"/>
      <c r="E31" s="198"/>
      <c r="F31" s="169"/>
      <c r="G31" s="169"/>
      <c r="H31" s="169"/>
      <c r="I31" s="172"/>
      <c r="J31" s="169"/>
      <c r="K31" s="169"/>
      <c r="L31" s="169"/>
      <c r="M31" s="169"/>
      <c r="N31" s="169"/>
      <c r="O31" s="169"/>
      <c r="P31" s="169"/>
      <c r="Q31" s="169"/>
      <c r="R31" s="169"/>
      <c r="S31" s="169"/>
      <c r="T31" s="169"/>
      <c r="U31" s="169"/>
      <c r="V31" s="169"/>
      <c r="W31" s="169"/>
      <c r="X31" s="169"/>
      <c r="Y31" s="169"/>
      <c r="Z31" s="169"/>
      <c r="AA31" s="169"/>
      <c r="AB31" s="169"/>
      <c r="AC31" s="169"/>
      <c r="AD31" s="169"/>
      <c r="AE31" s="169"/>
      <c r="AF31" s="169"/>
      <c r="AG31" s="169"/>
      <c r="AH31" s="169"/>
      <c r="AI31" s="169"/>
      <c r="AJ31" s="169"/>
    </row>
    <row r="32" spans="1:44" ht="27" customHeight="1" x14ac:dyDescent="0.25">
      <c r="A32" s="167"/>
      <c r="B32" s="191"/>
      <c r="C32" s="192"/>
      <c r="D32" s="158" t="str">
        <f>'TITLE PAGE'!B9</f>
        <v>Company:</v>
      </c>
      <c r="E32" s="317" t="str">
        <f>'TITLE PAGE'!D9</f>
        <v>Severn Trent Water</v>
      </c>
      <c r="F32" s="192"/>
      <c r="G32" s="192"/>
      <c r="H32" s="192"/>
      <c r="I32" s="192"/>
      <c r="J32" s="192"/>
      <c r="K32" s="169"/>
      <c r="L32" s="192"/>
      <c r="M32" s="192"/>
      <c r="N32" s="192"/>
      <c r="O32" s="192"/>
      <c r="P32" s="169"/>
      <c r="Q32" s="169"/>
      <c r="R32" s="169"/>
      <c r="S32" s="169"/>
      <c r="T32" s="169"/>
      <c r="U32" s="169"/>
      <c r="V32" s="169"/>
      <c r="W32" s="169"/>
      <c r="X32" s="169"/>
      <c r="Y32" s="169"/>
      <c r="Z32" s="169"/>
      <c r="AA32" s="169"/>
      <c r="AB32" s="169"/>
      <c r="AC32" s="169"/>
      <c r="AD32" s="169"/>
      <c r="AE32" s="169"/>
      <c r="AF32" s="169"/>
      <c r="AG32" s="169"/>
      <c r="AH32" s="169"/>
      <c r="AI32" s="169"/>
      <c r="AJ32" s="169"/>
    </row>
    <row r="33" spans="1:36" ht="27" customHeight="1" x14ac:dyDescent="0.25">
      <c r="A33" s="167"/>
      <c r="B33" s="191"/>
      <c r="C33" s="192"/>
      <c r="D33" s="160" t="str">
        <f>'TITLE PAGE'!B10</f>
        <v>Resource Zone Name:</v>
      </c>
      <c r="E33" s="318" t="str">
        <f>'TITLE PAGE'!D10</f>
        <v>Strategic Grid</v>
      </c>
      <c r="F33" s="192"/>
      <c r="G33" s="192"/>
      <c r="H33" s="192"/>
      <c r="I33" s="192"/>
      <c r="J33" s="192"/>
      <c r="K33" s="169"/>
      <c r="L33" s="192"/>
      <c r="M33" s="192"/>
      <c r="N33" s="192"/>
      <c r="O33" s="192"/>
      <c r="P33" s="169"/>
      <c r="Q33" s="169"/>
      <c r="R33" s="169"/>
      <c r="S33" s="169"/>
      <c r="T33" s="169"/>
      <c r="U33" s="169"/>
      <c r="V33" s="169"/>
      <c r="W33" s="169"/>
      <c r="X33" s="169"/>
      <c r="Y33" s="169"/>
      <c r="Z33" s="169"/>
      <c r="AA33" s="169"/>
      <c r="AB33" s="169"/>
      <c r="AC33" s="169"/>
      <c r="AD33" s="169"/>
      <c r="AE33" s="169"/>
      <c r="AF33" s="169"/>
      <c r="AG33" s="169"/>
      <c r="AH33" s="169"/>
      <c r="AI33" s="169"/>
      <c r="AJ33" s="169"/>
    </row>
    <row r="34" spans="1:36" ht="27" customHeight="1" x14ac:dyDescent="0.2">
      <c r="A34" s="167"/>
      <c r="B34" s="199"/>
      <c r="C34" s="192"/>
      <c r="D34" s="160" t="str">
        <f>'TITLE PAGE'!B11</f>
        <v>Resource Zone Number:</v>
      </c>
      <c r="E34" s="319">
        <f>'TITLE PAGE'!D11</f>
        <v>13</v>
      </c>
      <c r="F34" s="192"/>
      <c r="G34" s="192"/>
      <c r="H34" s="192"/>
      <c r="I34" s="192"/>
      <c r="J34" s="192"/>
      <c r="K34" s="169"/>
      <c r="L34" s="192"/>
      <c r="M34" s="192"/>
      <c r="N34" s="192"/>
      <c r="O34" s="192"/>
      <c r="P34" s="169"/>
      <c r="Q34" s="169"/>
      <c r="R34" s="169"/>
      <c r="S34" s="169"/>
      <c r="T34" s="169"/>
      <c r="U34" s="169"/>
      <c r="V34" s="169"/>
      <c r="W34" s="169"/>
      <c r="X34" s="169"/>
      <c r="Y34" s="169"/>
      <c r="Z34" s="169"/>
      <c r="AA34" s="169"/>
      <c r="AB34" s="169"/>
      <c r="AC34" s="169"/>
      <c r="AD34" s="169"/>
      <c r="AE34" s="169"/>
      <c r="AF34" s="169"/>
      <c r="AG34" s="169"/>
      <c r="AH34" s="169"/>
      <c r="AI34" s="169"/>
      <c r="AJ34" s="169"/>
    </row>
    <row r="35" spans="1:36" ht="27" customHeight="1" x14ac:dyDescent="0.25">
      <c r="A35" s="167"/>
      <c r="B35" s="191"/>
      <c r="C35" s="192"/>
      <c r="D35" s="160" t="str">
        <f>'TITLE PAGE'!B12</f>
        <v xml:space="preserve">Planning Scenario Name:                                                                     </v>
      </c>
      <c r="E35" s="318" t="str">
        <f>'TITLE PAGE'!D12</f>
        <v>Dry Year Annual Average</v>
      </c>
      <c r="F35" s="192"/>
      <c r="G35" s="192"/>
      <c r="H35" s="192"/>
      <c r="I35" s="192"/>
      <c r="J35" s="192"/>
      <c r="K35" s="169"/>
      <c r="L35" s="192"/>
      <c r="M35" s="192"/>
      <c r="N35" s="192"/>
      <c r="O35" s="192"/>
      <c r="P35" s="169"/>
      <c r="Q35" s="169"/>
      <c r="R35" s="169"/>
      <c r="S35" s="169"/>
      <c r="T35" s="169"/>
      <c r="U35" s="169"/>
      <c r="V35" s="169"/>
      <c r="W35" s="169"/>
      <c r="X35" s="169"/>
      <c r="Y35" s="169"/>
      <c r="Z35" s="169"/>
      <c r="AA35" s="169"/>
      <c r="AB35" s="169"/>
      <c r="AC35" s="169"/>
      <c r="AD35" s="169"/>
      <c r="AE35" s="169"/>
      <c r="AF35" s="169"/>
      <c r="AG35" s="169"/>
      <c r="AH35" s="169"/>
      <c r="AI35" s="169"/>
      <c r="AJ35" s="169"/>
    </row>
    <row r="36" spans="1:36" ht="27" customHeight="1" x14ac:dyDescent="0.25">
      <c r="A36" s="167"/>
      <c r="B36" s="191"/>
      <c r="C36" s="192"/>
      <c r="D36" s="165" t="str">
        <f>'TITLE PAGE'!B13</f>
        <v xml:space="preserve">Chosen Level of Service:  </v>
      </c>
      <c r="E36" s="200" t="str">
        <f>'TITLE PAGE'!D13</f>
        <v>No more than 3 in 100 Temporary Use Bans</v>
      </c>
      <c r="F36" s="192"/>
      <c r="G36" s="192"/>
      <c r="H36" s="192"/>
      <c r="I36" s="192"/>
      <c r="J36" s="192"/>
      <c r="K36" s="169"/>
      <c r="L36" s="192"/>
      <c r="M36" s="192"/>
      <c r="N36" s="192"/>
      <c r="O36" s="192"/>
      <c r="P36" s="169"/>
      <c r="Q36" s="169"/>
      <c r="R36" s="169"/>
      <c r="S36" s="169"/>
      <c r="T36" s="169"/>
      <c r="U36" s="169"/>
      <c r="V36" s="169"/>
      <c r="W36" s="169"/>
      <c r="X36" s="169"/>
      <c r="Y36" s="169"/>
      <c r="Z36" s="169"/>
      <c r="AA36" s="169"/>
      <c r="AB36" s="169"/>
      <c r="AC36" s="169"/>
      <c r="AD36" s="169"/>
      <c r="AE36" s="169"/>
      <c r="AF36" s="169"/>
      <c r="AG36" s="169"/>
      <c r="AH36" s="169"/>
      <c r="AI36" s="169"/>
      <c r="AJ36" s="169"/>
    </row>
    <row r="37" spans="1:36" ht="27" customHeight="1" x14ac:dyDescent="0.25">
      <c r="A37" s="167"/>
      <c r="B37" s="191"/>
      <c r="C37" s="192"/>
      <c r="D37" s="192"/>
      <c r="E37" s="201"/>
      <c r="F37" s="192"/>
      <c r="G37" s="192"/>
      <c r="H37" s="192"/>
      <c r="I37" s="192"/>
      <c r="J37" s="192"/>
      <c r="K37" s="169"/>
      <c r="L37" s="192"/>
      <c r="M37" s="192"/>
      <c r="N37" s="192"/>
      <c r="O37" s="192"/>
      <c r="P37" s="169"/>
      <c r="Q37" s="169"/>
      <c r="R37" s="169"/>
      <c r="S37" s="169"/>
      <c r="T37" s="169"/>
      <c r="U37" s="169"/>
      <c r="V37" s="169"/>
      <c r="W37" s="169"/>
      <c r="X37" s="169"/>
      <c r="Y37" s="169"/>
      <c r="Z37" s="169"/>
      <c r="AA37" s="169"/>
      <c r="AB37" s="169"/>
      <c r="AC37" s="169"/>
      <c r="AD37" s="169"/>
      <c r="AE37" s="169"/>
      <c r="AF37" s="169"/>
      <c r="AG37" s="169"/>
      <c r="AH37" s="169"/>
      <c r="AI37" s="169"/>
      <c r="AJ37" s="169"/>
    </row>
  </sheetData>
  <sheetProtection algorithmName="SHA-512" hashValue="CjmlkGcJ95wlo9Cm7ReZNQClbE7uRWFrOsz4cXxnro5QF60iffuhBx3duoj61BxD+ZIneEq4PpMykv6MWEko0A==" saltValue="R5AMI7s8zhv62q/7QXZjeA==" spinCount="100000" sheet="1" objects="1" scenarios="1" selectLockedCells="1" selectUnlockedCells="1"/>
  <mergeCells count="4">
    <mergeCell ref="I1:J1"/>
    <mergeCell ref="B4:B21"/>
    <mergeCell ref="B22:B29"/>
    <mergeCell ref="AQ1:AS1"/>
  </mergeCells>
  <pageMargins left="0.7" right="0.7" top="0.75" bottom="0.75" header="0.3" footer="0.3"/>
  <pageSetup paperSize="9" orientation="portrait"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J69"/>
  <sheetViews>
    <sheetView zoomScale="80" zoomScaleNormal="80" workbookViewId="0">
      <selection activeCell="C8" sqref="C8"/>
    </sheetView>
  </sheetViews>
  <sheetFormatPr defaultColWidth="8.88671875" defaultRowHeight="15" x14ac:dyDescent="0.2"/>
  <cols>
    <col min="1" max="1" width="2.109375" customWidth="1"/>
    <col min="2" max="3" width="6.88671875" customWidth="1"/>
    <col min="4" max="4" width="36.77734375" customWidth="1"/>
    <col min="5" max="5" width="38.109375" customWidth="1"/>
    <col min="6" max="6" width="6.88671875" customWidth="1"/>
    <col min="7" max="7" width="8.21875" bestFit="1" customWidth="1"/>
    <col min="8" max="8" width="13.21875" customWidth="1"/>
    <col min="9" max="36" width="11.44140625" customWidth="1"/>
    <col min="251" max="251" width="2.109375" customWidth="1"/>
    <col min="252" max="253" width="6.88671875" customWidth="1"/>
    <col min="254" max="254" width="43.44140625" customWidth="1"/>
    <col min="255" max="255" width="38.109375" customWidth="1"/>
    <col min="256" max="256" width="6.88671875" customWidth="1"/>
    <col min="257" max="257" width="8.21875" bestFit="1" customWidth="1"/>
    <col min="258" max="258" width="13.21875" customWidth="1"/>
    <col min="259" max="286" width="11.44140625" customWidth="1"/>
    <col min="507" max="507" width="2.109375" customWidth="1"/>
    <col min="508" max="509" width="6.88671875" customWidth="1"/>
    <col min="510" max="510" width="43.44140625" customWidth="1"/>
    <col min="511" max="511" width="38.109375" customWidth="1"/>
    <col min="512" max="512" width="6.88671875" customWidth="1"/>
    <col min="513" max="513" width="8.21875" bestFit="1" customWidth="1"/>
    <col min="514" max="514" width="13.21875" customWidth="1"/>
    <col min="515" max="542" width="11.44140625" customWidth="1"/>
    <col min="763" max="763" width="2.109375" customWidth="1"/>
    <col min="764" max="765" width="6.88671875" customWidth="1"/>
    <col min="766" max="766" width="43.44140625" customWidth="1"/>
    <col min="767" max="767" width="38.109375" customWidth="1"/>
    <col min="768" max="768" width="6.88671875" customWidth="1"/>
    <col min="769" max="769" width="8.21875" bestFit="1" customWidth="1"/>
    <col min="770" max="770" width="13.21875" customWidth="1"/>
    <col min="771" max="798" width="11.44140625" customWidth="1"/>
    <col min="1019" max="1019" width="2.109375" customWidth="1"/>
    <col min="1020" max="1021" width="6.88671875" customWidth="1"/>
    <col min="1022" max="1022" width="43.44140625" customWidth="1"/>
    <col min="1023" max="1023" width="38.109375" customWidth="1"/>
    <col min="1024" max="1024" width="6.88671875" customWidth="1"/>
    <col min="1025" max="1025" width="8.21875" bestFit="1" customWidth="1"/>
    <col min="1026" max="1026" width="13.21875" customWidth="1"/>
    <col min="1027" max="1054" width="11.44140625" customWidth="1"/>
    <col min="1275" max="1275" width="2.109375" customWidth="1"/>
    <col min="1276" max="1277" width="6.88671875" customWidth="1"/>
    <col min="1278" max="1278" width="43.44140625" customWidth="1"/>
    <col min="1279" max="1279" width="38.109375" customWidth="1"/>
    <col min="1280" max="1280" width="6.88671875" customWidth="1"/>
    <col min="1281" max="1281" width="8.21875" bestFit="1" customWidth="1"/>
    <col min="1282" max="1282" width="13.21875" customWidth="1"/>
    <col min="1283" max="1310" width="11.44140625" customWidth="1"/>
    <col min="1531" max="1531" width="2.109375" customWidth="1"/>
    <col min="1532" max="1533" width="6.88671875" customWidth="1"/>
    <col min="1534" max="1534" width="43.44140625" customWidth="1"/>
    <col min="1535" max="1535" width="38.109375" customWidth="1"/>
    <col min="1536" max="1536" width="6.88671875" customWidth="1"/>
    <col min="1537" max="1537" width="8.21875" bestFit="1" customWidth="1"/>
    <col min="1538" max="1538" width="13.21875" customWidth="1"/>
    <col min="1539" max="1566" width="11.44140625" customWidth="1"/>
    <col min="1787" max="1787" width="2.109375" customWidth="1"/>
    <col min="1788" max="1789" width="6.88671875" customWidth="1"/>
    <col min="1790" max="1790" width="43.44140625" customWidth="1"/>
    <col min="1791" max="1791" width="38.109375" customWidth="1"/>
    <col min="1792" max="1792" width="6.88671875" customWidth="1"/>
    <col min="1793" max="1793" width="8.21875" bestFit="1" customWidth="1"/>
    <col min="1794" max="1794" width="13.21875" customWidth="1"/>
    <col min="1795" max="1822" width="11.44140625" customWidth="1"/>
    <col min="2043" max="2043" width="2.109375" customWidth="1"/>
    <col min="2044" max="2045" width="6.88671875" customWidth="1"/>
    <col min="2046" max="2046" width="43.44140625" customWidth="1"/>
    <col min="2047" max="2047" width="38.109375" customWidth="1"/>
    <col min="2048" max="2048" width="6.88671875" customWidth="1"/>
    <col min="2049" max="2049" width="8.21875" bestFit="1" customWidth="1"/>
    <col min="2050" max="2050" width="13.21875" customWidth="1"/>
    <col min="2051" max="2078" width="11.44140625" customWidth="1"/>
    <col min="2299" max="2299" width="2.109375" customWidth="1"/>
    <col min="2300" max="2301" width="6.88671875" customWidth="1"/>
    <col min="2302" max="2302" width="43.44140625" customWidth="1"/>
    <col min="2303" max="2303" width="38.109375" customWidth="1"/>
    <col min="2304" max="2304" width="6.88671875" customWidth="1"/>
    <col min="2305" max="2305" width="8.21875" bestFit="1" customWidth="1"/>
    <col min="2306" max="2306" width="13.21875" customWidth="1"/>
    <col min="2307" max="2334" width="11.44140625" customWidth="1"/>
    <col min="2555" max="2555" width="2.109375" customWidth="1"/>
    <col min="2556" max="2557" width="6.88671875" customWidth="1"/>
    <col min="2558" max="2558" width="43.44140625" customWidth="1"/>
    <col min="2559" max="2559" width="38.109375" customWidth="1"/>
    <col min="2560" max="2560" width="6.88671875" customWidth="1"/>
    <col min="2561" max="2561" width="8.21875" bestFit="1" customWidth="1"/>
    <col min="2562" max="2562" width="13.21875" customWidth="1"/>
    <col min="2563" max="2590" width="11.44140625" customWidth="1"/>
    <col min="2811" max="2811" width="2.109375" customWidth="1"/>
    <col min="2812" max="2813" width="6.88671875" customWidth="1"/>
    <col min="2814" max="2814" width="43.44140625" customWidth="1"/>
    <col min="2815" max="2815" width="38.109375" customWidth="1"/>
    <col min="2816" max="2816" width="6.88671875" customWidth="1"/>
    <col min="2817" max="2817" width="8.21875" bestFit="1" customWidth="1"/>
    <col min="2818" max="2818" width="13.21875" customWidth="1"/>
    <col min="2819" max="2846" width="11.44140625" customWidth="1"/>
    <col min="3067" max="3067" width="2.109375" customWidth="1"/>
    <col min="3068" max="3069" width="6.88671875" customWidth="1"/>
    <col min="3070" max="3070" width="43.44140625" customWidth="1"/>
    <col min="3071" max="3071" width="38.109375" customWidth="1"/>
    <col min="3072" max="3072" width="6.88671875" customWidth="1"/>
    <col min="3073" max="3073" width="8.21875" bestFit="1" customWidth="1"/>
    <col min="3074" max="3074" width="13.21875" customWidth="1"/>
    <col min="3075" max="3102" width="11.44140625" customWidth="1"/>
    <col min="3323" max="3323" width="2.109375" customWidth="1"/>
    <col min="3324" max="3325" width="6.88671875" customWidth="1"/>
    <col min="3326" max="3326" width="43.44140625" customWidth="1"/>
    <col min="3327" max="3327" width="38.109375" customWidth="1"/>
    <col min="3328" max="3328" width="6.88671875" customWidth="1"/>
    <col min="3329" max="3329" width="8.21875" bestFit="1" customWidth="1"/>
    <col min="3330" max="3330" width="13.21875" customWidth="1"/>
    <col min="3331" max="3358" width="11.44140625" customWidth="1"/>
    <col min="3579" max="3579" width="2.109375" customWidth="1"/>
    <col min="3580" max="3581" width="6.88671875" customWidth="1"/>
    <col min="3582" max="3582" width="43.44140625" customWidth="1"/>
    <col min="3583" max="3583" width="38.109375" customWidth="1"/>
    <col min="3584" max="3584" width="6.88671875" customWidth="1"/>
    <col min="3585" max="3585" width="8.21875" bestFit="1" customWidth="1"/>
    <col min="3586" max="3586" width="13.21875" customWidth="1"/>
    <col min="3587" max="3614" width="11.44140625" customWidth="1"/>
    <col min="3835" max="3835" width="2.109375" customWidth="1"/>
    <col min="3836" max="3837" width="6.88671875" customWidth="1"/>
    <col min="3838" max="3838" width="43.44140625" customWidth="1"/>
    <col min="3839" max="3839" width="38.109375" customWidth="1"/>
    <col min="3840" max="3840" width="6.88671875" customWidth="1"/>
    <col min="3841" max="3841" width="8.21875" bestFit="1" customWidth="1"/>
    <col min="3842" max="3842" width="13.21875" customWidth="1"/>
    <col min="3843" max="3870" width="11.44140625" customWidth="1"/>
    <col min="4091" max="4091" width="2.109375" customWidth="1"/>
    <col min="4092" max="4093" width="6.88671875" customWidth="1"/>
    <col min="4094" max="4094" width="43.44140625" customWidth="1"/>
    <col min="4095" max="4095" width="38.109375" customWidth="1"/>
    <col min="4096" max="4096" width="6.88671875" customWidth="1"/>
    <col min="4097" max="4097" width="8.21875" bestFit="1" customWidth="1"/>
    <col min="4098" max="4098" width="13.21875" customWidth="1"/>
    <col min="4099" max="4126" width="11.44140625" customWidth="1"/>
    <col min="4347" max="4347" width="2.109375" customWidth="1"/>
    <col min="4348" max="4349" width="6.88671875" customWidth="1"/>
    <col min="4350" max="4350" width="43.44140625" customWidth="1"/>
    <col min="4351" max="4351" width="38.109375" customWidth="1"/>
    <col min="4352" max="4352" width="6.88671875" customWidth="1"/>
    <col min="4353" max="4353" width="8.21875" bestFit="1" customWidth="1"/>
    <col min="4354" max="4354" width="13.21875" customWidth="1"/>
    <col min="4355" max="4382" width="11.44140625" customWidth="1"/>
    <col min="4603" max="4603" width="2.109375" customWidth="1"/>
    <col min="4604" max="4605" width="6.88671875" customWidth="1"/>
    <col min="4606" max="4606" width="43.44140625" customWidth="1"/>
    <col min="4607" max="4607" width="38.109375" customWidth="1"/>
    <col min="4608" max="4608" width="6.88671875" customWidth="1"/>
    <col min="4609" max="4609" width="8.21875" bestFit="1" customWidth="1"/>
    <col min="4610" max="4610" width="13.21875" customWidth="1"/>
    <col min="4611" max="4638" width="11.44140625" customWidth="1"/>
    <col min="4859" max="4859" width="2.109375" customWidth="1"/>
    <col min="4860" max="4861" width="6.88671875" customWidth="1"/>
    <col min="4862" max="4862" width="43.44140625" customWidth="1"/>
    <col min="4863" max="4863" width="38.109375" customWidth="1"/>
    <col min="4864" max="4864" width="6.88671875" customWidth="1"/>
    <col min="4865" max="4865" width="8.21875" bestFit="1" customWidth="1"/>
    <col min="4866" max="4866" width="13.21875" customWidth="1"/>
    <col min="4867" max="4894" width="11.44140625" customWidth="1"/>
    <col min="5115" max="5115" width="2.109375" customWidth="1"/>
    <col min="5116" max="5117" width="6.88671875" customWidth="1"/>
    <col min="5118" max="5118" width="43.44140625" customWidth="1"/>
    <col min="5119" max="5119" width="38.109375" customWidth="1"/>
    <col min="5120" max="5120" width="6.88671875" customWidth="1"/>
    <col min="5121" max="5121" width="8.21875" bestFit="1" customWidth="1"/>
    <col min="5122" max="5122" width="13.21875" customWidth="1"/>
    <col min="5123" max="5150" width="11.44140625" customWidth="1"/>
    <col min="5371" max="5371" width="2.109375" customWidth="1"/>
    <col min="5372" max="5373" width="6.88671875" customWidth="1"/>
    <col min="5374" max="5374" width="43.44140625" customWidth="1"/>
    <col min="5375" max="5375" width="38.109375" customWidth="1"/>
    <col min="5376" max="5376" width="6.88671875" customWidth="1"/>
    <col min="5377" max="5377" width="8.21875" bestFit="1" customWidth="1"/>
    <col min="5378" max="5378" width="13.21875" customWidth="1"/>
    <col min="5379" max="5406" width="11.44140625" customWidth="1"/>
    <col min="5627" max="5627" width="2.109375" customWidth="1"/>
    <col min="5628" max="5629" width="6.88671875" customWidth="1"/>
    <col min="5630" max="5630" width="43.44140625" customWidth="1"/>
    <col min="5631" max="5631" width="38.109375" customWidth="1"/>
    <col min="5632" max="5632" width="6.88671875" customWidth="1"/>
    <col min="5633" max="5633" width="8.21875" bestFit="1" customWidth="1"/>
    <col min="5634" max="5634" width="13.21875" customWidth="1"/>
    <col min="5635" max="5662" width="11.44140625" customWidth="1"/>
    <col min="5883" max="5883" width="2.109375" customWidth="1"/>
    <col min="5884" max="5885" width="6.88671875" customWidth="1"/>
    <col min="5886" max="5886" width="43.44140625" customWidth="1"/>
    <col min="5887" max="5887" width="38.109375" customWidth="1"/>
    <col min="5888" max="5888" width="6.88671875" customWidth="1"/>
    <col min="5889" max="5889" width="8.21875" bestFit="1" customWidth="1"/>
    <col min="5890" max="5890" width="13.21875" customWidth="1"/>
    <col min="5891" max="5918" width="11.44140625" customWidth="1"/>
    <col min="6139" max="6139" width="2.109375" customWidth="1"/>
    <col min="6140" max="6141" width="6.88671875" customWidth="1"/>
    <col min="6142" max="6142" width="43.44140625" customWidth="1"/>
    <col min="6143" max="6143" width="38.109375" customWidth="1"/>
    <col min="6144" max="6144" width="6.88671875" customWidth="1"/>
    <col min="6145" max="6145" width="8.21875" bestFit="1" customWidth="1"/>
    <col min="6146" max="6146" width="13.21875" customWidth="1"/>
    <col min="6147" max="6174" width="11.44140625" customWidth="1"/>
    <col min="6395" max="6395" width="2.109375" customWidth="1"/>
    <col min="6396" max="6397" width="6.88671875" customWidth="1"/>
    <col min="6398" max="6398" width="43.44140625" customWidth="1"/>
    <col min="6399" max="6399" width="38.109375" customWidth="1"/>
    <col min="6400" max="6400" width="6.88671875" customWidth="1"/>
    <col min="6401" max="6401" width="8.21875" bestFit="1" customWidth="1"/>
    <col min="6402" max="6402" width="13.21875" customWidth="1"/>
    <col min="6403" max="6430" width="11.44140625" customWidth="1"/>
    <col min="6651" max="6651" width="2.109375" customWidth="1"/>
    <col min="6652" max="6653" width="6.88671875" customWidth="1"/>
    <col min="6654" max="6654" width="43.44140625" customWidth="1"/>
    <col min="6655" max="6655" width="38.109375" customWidth="1"/>
    <col min="6656" max="6656" width="6.88671875" customWidth="1"/>
    <col min="6657" max="6657" width="8.21875" bestFit="1" customWidth="1"/>
    <col min="6658" max="6658" width="13.21875" customWidth="1"/>
    <col min="6659" max="6686" width="11.44140625" customWidth="1"/>
    <col min="6907" max="6907" width="2.109375" customWidth="1"/>
    <col min="6908" max="6909" width="6.88671875" customWidth="1"/>
    <col min="6910" max="6910" width="43.44140625" customWidth="1"/>
    <col min="6911" max="6911" width="38.109375" customWidth="1"/>
    <col min="6912" max="6912" width="6.88671875" customWidth="1"/>
    <col min="6913" max="6913" width="8.21875" bestFit="1" customWidth="1"/>
    <col min="6914" max="6914" width="13.21875" customWidth="1"/>
    <col min="6915" max="6942" width="11.44140625" customWidth="1"/>
    <col min="7163" max="7163" width="2.109375" customWidth="1"/>
    <col min="7164" max="7165" width="6.88671875" customWidth="1"/>
    <col min="7166" max="7166" width="43.44140625" customWidth="1"/>
    <col min="7167" max="7167" width="38.109375" customWidth="1"/>
    <col min="7168" max="7168" width="6.88671875" customWidth="1"/>
    <col min="7169" max="7169" width="8.21875" bestFit="1" customWidth="1"/>
    <col min="7170" max="7170" width="13.21875" customWidth="1"/>
    <col min="7171" max="7198" width="11.44140625" customWidth="1"/>
    <col min="7419" max="7419" width="2.109375" customWidth="1"/>
    <col min="7420" max="7421" width="6.88671875" customWidth="1"/>
    <col min="7422" max="7422" width="43.44140625" customWidth="1"/>
    <col min="7423" max="7423" width="38.109375" customWidth="1"/>
    <col min="7424" max="7424" width="6.88671875" customWidth="1"/>
    <col min="7425" max="7425" width="8.21875" bestFit="1" customWidth="1"/>
    <col min="7426" max="7426" width="13.21875" customWidth="1"/>
    <col min="7427" max="7454" width="11.44140625" customWidth="1"/>
    <col min="7675" max="7675" width="2.109375" customWidth="1"/>
    <col min="7676" max="7677" width="6.88671875" customWidth="1"/>
    <col min="7678" max="7678" width="43.44140625" customWidth="1"/>
    <col min="7679" max="7679" width="38.109375" customWidth="1"/>
    <col min="7680" max="7680" width="6.88671875" customWidth="1"/>
    <col min="7681" max="7681" width="8.21875" bestFit="1" customWidth="1"/>
    <col min="7682" max="7682" width="13.21875" customWidth="1"/>
    <col min="7683" max="7710" width="11.44140625" customWidth="1"/>
    <col min="7931" max="7931" width="2.109375" customWidth="1"/>
    <col min="7932" max="7933" width="6.88671875" customWidth="1"/>
    <col min="7934" max="7934" width="43.44140625" customWidth="1"/>
    <col min="7935" max="7935" width="38.109375" customWidth="1"/>
    <col min="7936" max="7936" width="6.88671875" customWidth="1"/>
    <col min="7937" max="7937" width="8.21875" bestFit="1" customWidth="1"/>
    <col min="7938" max="7938" width="13.21875" customWidth="1"/>
    <col min="7939" max="7966" width="11.44140625" customWidth="1"/>
    <col min="8187" max="8187" width="2.109375" customWidth="1"/>
    <col min="8188" max="8189" width="6.88671875" customWidth="1"/>
    <col min="8190" max="8190" width="43.44140625" customWidth="1"/>
    <col min="8191" max="8191" width="38.109375" customWidth="1"/>
    <col min="8192" max="8192" width="6.88671875" customWidth="1"/>
    <col min="8193" max="8193" width="8.21875" bestFit="1" customWidth="1"/>
    <col min="8194" max="8194" width="13.21875" customWidth="1"/>
    <col min="8195" max="8222" width="11.44140625" customWidth="1"/>
    <col min="8443" max="8443" width="2.109375" customWidth="1"/>
    <col min="8444" max="8445" width="6.88671875" customWidth="1"/>
    <col min="8446" max="8446" width="43.44140625" customWidth="1"/>
    <col min="8447" max="8447" width="38.109375" customWidth="1"/>
    <col min="8448" max="8448" width="6.88671875" customWidth="1"/>
    <col min="8449" max="8449" width="8.21875" bestFit="1" customWidth="1"/>
    <col min="8450" max="8450" width="13.21875" customWidth="1"/>
    <col min="8451" max="8478" width="11.44140625" customWidth="1"/>
    <col min="8699" max="8699" width="2.109375" customWidth="1"/>
    <col min="8700" max="8701" width="6.88671875" customWidth="1"/>
    <col min="8702" max="8702" width="43.44140625" customWidth="1"/>
    <col min="8703" max="8703" width="38.109375" customWidth="1"/>
    <col min="8704" max="8704" width="6.88671875" customWidth="1"/>
    <col min="8705" max="8705" width="8.21875" bestFit="1" customWidth="1"/>
    <col min="8706" max="8706" width="13.21875" customWidth="1"/>
    <col min="8707" max="8734" width="11.44140625" customWidth="1"/>
    <col min="8955" max="8955" width="2.109375" customWidth="1"/>
    <col min="8956" max="8957" width="6.88671875" customWidth="1"/>
    <col min="8958" max="8958" width="43.44140625" customWidth="1"/>
    <col min="8959" max="8959" width="38.109375" customWidth="1"/>
    <col min="8960" max="8960" width="6.88671875" customWidth="1"/>
    <col min="8961" max="8961" width="8.21875" bestFit="1" customWidth="1"/>
    <col min="8962" max="8962" width="13.21875" customWidth="1"/>
    <col min="8963" max="8990" width="11.44140625" customWidth="1"/>
    <col min="9211" max="9211" width="2.109375" customWidth="1"/>
    <col min="9212" max="9213" width="6.88671875" customWidth="1"/>
    <col min="9214" max="9214" width="43.44140625" customWidth="1"/>
    <col min="9215" max="9215" width="38.109375" customWidth="1"/>
    <col min="9216" max="9216" width="6.88671875" customWidth="1"/>
    <col min="9217" max="9217" width="8.21875" bestFit="1" customWidth="1"/>
    <col min="9218" max="9218" width="13.21875" customWidth="1"/>
    <col min="9219" max="9246" width="11.44140625" customWidth="1"/>
    <col min="9467" max="9467" width="2.109375" customWidth="1"/>
    <col min="9468" max="9469" width="6.88671875" customWidth="1"/>
    <col min="9470" max="9470" width="43.44140625" customWidth="1"/>
    <col min="9471" max="9471" width="38.109375" customWidth="1"/>
    <col min="9472" max="9472" width="6.88671875" customWidth="1"/>
    <col min="9473" max="9473" width="8.21875" bestFit="1" customWidth="1"/>
    <col min="9474" max="9474" width="13.21875" customWidth="1"/>
    <col min="9475" max="9502" width="11.44140625" customWidth="1"/>
    <col min="9723" max="9723" width="2.109375" customWidth="1"/>
    <col min="9724" max="9725" width="6.88671875" customWidth="1"/>
    <col min="9726" max="9726" width="43.44140625" customWidth="1"/>
    <col min="9727" max="9727" width="38.109375" customWidth="1"/>
    <col min="9728" max="9728" width="6.88671875" customWidth="1"/>
    <col min="9729" max="9729" width="8.21875" bestFit="1" customWidth="1"/>
    <col min="9730" max="9730" width="13.21875" customWidth="1"/>
    <col min="9731" max="9758" width="11.44140625" customWidth="1"/>
    <col min="9979" max="9979" width="2.109375" customWidth="1"/>
    <col min="9980" max="9981" width="6.88671875" customWidth="1"/>
    <col min="9982" max="9982" width="43.44140625" customWidth="1"/>
    <col min="9983" max="9983" width="38.109375" customWidth="1"/>
    <col min="9984" max="9984" width="6.88671875" customWidth="1"/>
    <col min="9985" max="9985" width="8.21875" bestFit="1" customWidth="1"/>
    <col min="9986" max="9986" width="13.21875" customWidth="1"/>
    <col min="9987" max="10014" width="11.44140625" customWidth="1"/>
    <col min="10235" max="10235" width="2.109375" customWidth="1"/>
    <col min="10236" max="10237" width="6.88671875" customWidth="1"/>
    <col min="10238" max="10238" width="43.44140625" customWidth="1"/>
    <col min="10239" max="10239" width="38.109375" customWidth="1"/>
    <col min="10240" max="10240" width="6.88671875" customWidth="1"/>
    <col min="10241" max="10241" width="8.21875" bestFit="1" customWidth="1"/>
    <col min="10242" max="10242" width="13.21875" customWidth="1"/>
    <col min="10243" max="10270" width="11.44140625" customWidth="1"/>
    <col min="10491" max="10491" width="2.109375" customWidth="1"/>
    <col min="10492" max="10493" width="6.88671875" customWidth="1"/>
    <col min="10494" max="10494" width="43.44140625" customWidth="1"/>
    <col min="10495" max="10495" width="38.109375" customWidth="1"/>
    <col min="10496" max="10496" width="6.88671875" customWidth="1"/>
    <col min="10497" max="10497" width="8.21875" bestFit="1" customWidth="1"/>
    <col min="10498" max="10498" width="13.21875" customWidth="1"/>
    <col min="10499" max="10526" width="11.44140625" customWidth="1"/>
    <col min="10747" max="10747" width="2.109375" customWidth="1"/>
    <col min="10748" max="10749" width="6.88671875" customWidth="1"/>
    <col min="10750" max="10750" width="43.44140625" customWidth="1"/>
    <col min="10751" max="10751" width="38.109375" customWidth="1"/>
    <col min="10752" max="10752" width="6.88671875" customWidth="1"/>
    <col min="10753" max="10753" width="8.21875" bestFit="1" customWidth="1"/>
    <col min="10754" max="10754" width="13.21875" customWidth="1"/>
    <col min="10755" max="10782" width="11.44140625" customWidth="1"/>
    <col min="11003" max="11003" width="2.109375" customWidth="1"/>
    <col min="11004" max="11005" width="6.88671875" customWidth="1"/>
    <col min="11006" max="11006" width="43.44140625" customWidth="1"/>
    <col min="11007" max="11007" width="38.109375" customWidth="1"/>
    <col min="11008" max="11008" width="6.88671875" customWidth="1"/>
    <col min="11009" max="11009" width="8.21875" bestFit="1" customWidth="1"/>
    <col min="11010" max="11010" width="13.21875" customWidth="1"/>
    <col min="11011" max="11038" width="11.44140625" customWidth="1"/>
    <col min="11259" max="11259" width="2.109375" customWidth="1"/>
    <col min="11260" max="11261" width="6.88671875" customWidth="1"/>
    <col min="11262" max="11262" width="43.44140625" customWidth="1"/>
    <col min="11263" max="11263" width="38.109375" customWidth="1"/>
    <col min="11264" max="11264" width="6.88671875" customWidth="1"/>
    <col min="11265" max="11265" width="8.21875" bestFit="1" customWidth="1"/>
    <col min="11266" max="11266" width="13.21875" customWidth="1"/>
    <col min="11267" max="11294" width="11.44140625" customWidth="1"/>
    <col min="11515" max="11515" width="2.109375" customWidth="1"/>
    <col min="11516" max="11517" width="6.88671875" customWidth="1"/>
    <col min="11518" max="11518" width="43.44140625" customWidth="1"/>
    <col min="11519" max="11519" width="38.109375" customWidth="1"/>
    <col min="11520" max="11520" width="6.88671875" customWidth="1"/>
    <col min="11521" max="11521" width="8.21875" bestFit="1" customWidth="1"/>
    <col min="11522" max="11522" width="13.21875" customWidth="1"/>
    <col min="11523" max="11550" width="11.44140625" customWidth="1"/>
    <col min="11771" max="11771" width="2.109375" customWidth="1"/>
    <col min="11772" max="11773" width="6.88671875" customWidth="1"/>
    <col min="11774" max="11774" width="43.44140625" customWidth="1"/>
    <col min="11775" max="11775" width="38.109375" customWidth="1"/>
    <col min="11776" max="11776" width="6.88671875" customWidth="1"/>
    <col min="11777" max="11777" width="8.21875" bestFit="1" customWidth="1"/>
    <col min="11778" max="11778" width="13.21875" customWidth="1"/>
    <col min="11779" max="11806" width="11.44140625" customWidth="1"/>
    <col min="12027" max="12027" width="2.109375" customWidth="1"/>
    <col min="12028" max="12029" width="6.88671875" customWidth="1"/>
    <col min="12030" max="12030" width="43.44140625" customWidth="1"/>
    <col min="12031" max="12031" width="38.109375" customWidth="1"/>
    <col min="12032" max="12032" width="6.88671875" customWidth="1"/>
    <col min="12033" max="12033" width="8.21875" bestFit="1" customWidth="1"/>
    <col min="12034" max="12034" width="13.21875" customWidth="1"/>
    <col min="12035" max="12062" width="11.44140625" customWidth="1"/>
    <col min="12283" max="12283" width="2.109375" customWidth="1"/>
    <col min="12284" max="12285" width="6.88671875" customWidth="1"/>
    <col min="12286" max="12286" width="43.44140625" customWidth="1"/>
    <col min="12287" max="12287" width="38.109375" customWidth="1"/>
    <col min="12288" max="12288" width="6.88671875" customWidth="1"/>
    <col min="12289" max="12289" width="8.21875" bestFit="1" customWidth="1"/>
    <col min="12290" max="12290" width="13.21875" customWidth="1"/>
    <col min="12291" max="12318" width="11.44140625" customWidth="1"/>
    <col min="12539" max="12539" width="2.109375" customWidth="1"/>
    <col min="12540" max="12541" width="6.88671875" customWidth="1"/>
    <col min="12542" max="12542" width="43.44140625" customWidth="1"/>
    <col min="12543" max="12543" width="38.109375" customWidth="1"/>
    <col min="12544" max="12544" width="6.88671875" customWidth="1"/>
    <col min="12545" max="12545" width="8.21875" bestFit="1" customWidth="1"/>
    <col min="12546" max="12546" width="13.21875" customWidth="1"/>
    <col min="12547" max="12574" width="11.44140625" customWidth="1"/>
    <col min="12795" max="12795" width="2.109375" customWidth="1"/>
    <col min="12796" max="12797" width="6.88671875" customWidth="1"/>
    <col min="12798" max="12798" width="43.44140625" customWidth="1"/>
    <col min="12799" max="12799" width="38.109375" customWidth="1"/>
    <col min="12800" max="12800" width="6.88671875" customWidth="1"/>
    <col min="12801" max="12801" width="8.21875" bestFit="1" customWidth="1"/>
    <col min="12802" max="12802" width="13.21875" customWidth="1"/>
    <col min="12803" max="12830" width="11.44140625" customWidth="1"/>
    <col min="13051" max="13051" width="2.109375" customWidth="1"/>
    <col min="13052" max="13053" width="6.88671875" customWidth="1"/>
    <col min="13054" max="13054" width="43.44140625" customWidth="1"/>
    <col min="13055" max="13055" width="38.109375" customWidth="1"/>
    <col min="13056" max="13056" width="6.88671875" customWidth="1"/>
    <col min="13057" max="13057" width="8.21875" bestFit="1" customWidth="1"/>
    <col min="13058" max="13058" width="13.21875" customWidth="1"/>
    <col min="13059" max="13086" width="11.44140625" customWidth="1"/>
    <col min="13307" max="13307" width="2.109375" customWidth="1"/>
    <col min="13308" max="13309" width="6.88671875" customWidth="1"/>
    <col min="13310" max="13310" width="43.44140625" customWidth="1"/>
    <col min="13311" max="13311" width="38.109375" customWidth="1"/>
    <col min="13312" max="13312" width="6.88671875" customWidth="1"/>
    <col min="13313" max="13313" width="8.21875" bestFit="1" customWidth="1"/>
    <col min="13314" max="13314" width="13.21875" customWidth="1"/>
    <col min="13315" max="13342" width="11.44140625" customWidth="1"/>
    <col min="13563" max="13563" width="2.109375" customWidth="1"/>
    <col min="13564" max="13565" width="6.88671875" customWidth="1"/>
    <col min="13566" max="13566" width="43.44140625" customWidth="1"/>
    <col min="13567" max="13567" width="38.109375" customWidth="1"/>
    <col min="13568" max="13568" width="6.88671875" customWidth="1"/>
    <col min="13569" max="13569" width="8.21875" bestFit="1" customWidth="1"/>
    <col min="13570" max="13570" width="13.21875" customWidth="1"/>
    <col min="13571" max="13598" width="11.44140625" customWidth="1"/>
    <col min="13819" max="13819" width="2.109375" customWidth="1"/>
    <col min="13820" max="13821" width="6.88671875" customWidth="1"/>
    <col min="13822" max="13822" width="43.44140625" customWidth="1"/>
    <col min="13823" max="13823" width="38.109375" customWidth="1"/>
    <col min="13824" max="13824" width="6.88671875" customWidth="1"/>
    <col min="13825" max="13825" width="8.21875" bestFit="1" customWidth="1"/>
    <col min="13826" max="13826" width="13.21875" customWidth="1"/>
    <col min="13827" max="13854" width="11.44140625" customWidth="1"/>
    <col min="14075" max="14075" width="2.109375" customWidth="1"/>
    <col min="14076" max="14077" width="6.88671875" customWidth="1"/>
    <col min="14078" max="14078" width="43.44140625" customWidth="1"/>
    <col min="14079" max="14079" width="38.109375" customWidth="1"/>
    <col min="14080" max="14080" width="6.88671875" customWidth="1"/>
    <col min="14081" max="14081" width="8.21875" bestFit="1" customWidth="1"/>
    <col min="14082" max="14082" width="13.21875" customWidth="1"/>
    <col min="14083" max="14110" width="11.44140625" customWidth="1"/>
    <col min="14331" max="14331" width="2.109375" customWidth="1"/>
    <col min="14332" max="14333" width="6.88671875" customWidth="1"/>
    <col min="14334" max="14334" width="43.44140625" customWidth="1"/>
    <col min="14335" max="14335" width="38.109375" customWidth="1"/>
    <col min="14336" max="14336" width="6.88671875" customWidth="1"/>
    <col min="14337" max="14337" width="8.21875" bestFit="1" customWidth="1"/>
    <col min="14338" max="14338" width="13.21875" customWidth="1"/>
    <col min="14339" max="14366" width="11.44140625" customWidth="1"/>
    <col min="14587" max="14587" width="2.109375" customWidth="1"/>
    <col min="14588" max="14589" width="6.88671875" customWidth="1"/>
    <col min="14590" max="14590" width="43.44140625" customWidth="1"/>
    <col min="14591" max="14591" width="38.109375" customWidth="1"/>
    <col min="14592" max="14592" width="6.88671875" customWidth="1"/>
    <col min="14593" max="14593" width="8.21875" bestFit="1" customWidth="1"/>
    <col min="14594" max="14594" width="13.21875" customWidth="1"/>
    <col min="14595" max="14622" width="11.44140625" customWidth="1"/>
    <col min="14843" max="14843" width="2.109375" customWidth="1"/>
    <col min="14844" max="14845" width="6.88671875" customWidth="1"/>
    <col min="14846" max="14846" width="43.44140625" customWidth="1"/>
    <col min="14847" max="14847" width="38.109375" customWidth="1"/>
    <col min="14848" max="14848" width="6.88671875" customWidth="1"/>
    <col min="14849" max="14849" width="8.21875" bestFit="1" customWidth="1"/>
    <col min="14850" max="14850" width="13.21875" customWidth="1"/>
    <col min="14851" max="14878" width="11.44140625" customWidth="1"/>
    <col min="15099" max="15099" width="2.109375" customWidth="1"/>
    <col min="15100" max="15101" width="6.88671875" customWidth="1"/>
    <col min="15102" max="15102" width="43.44140625" customWidth="1"/>
    <col min="15103" max="15103" width="38.109375" customWidth="1"/>
    <col min="15104" max="15104" width="6.88671875" customWidth="1"/>
    <col min="15105" max="15105" width="8.21875" bestFit="1" customWidth="1"/>
    <col min="15106" max="15106" width="13.21875" customWidth="1"/>
    <col min="15107" max="15134" width="11.44140625" customWidth="1"/>
    <col min="15355" max="15355" width="2.109375" customWidth="1"/>
    <col min="15356" max="15357" width="6.88671875" customWidth="1"/>
    <col min="15358" max="15358" width="43.44140625" customWidth="1"/>
    <col min="15359" max="15359" width="38.109375" customWidth="1"/>
    <col min="15360" max="15360" width="6.88671875" customWidth="1"/>
    <col min="15361" max="15361" width="8.21875" bestFit="1" customWidth="1"/>
    <col min="15362" max="15362" width="13.21875" customWidth="1"/>
    <col min="15363" max="15390" width="11.44140625" customWidth="1"/>
    <col min="15611" max="15611" width="2.109375" customWidth="1"/>
    <col min="15612" max="15613" width="6.88671875" customWidth="1"/>
    <col min="15614" max="15614" width="43.44140625" customWidth="1"/>
    <col min="15615" max="15615" width="38.109375" customWidth="1"/>
    <col min="15616" max="15616" width="6.88671875" customWidth="1"/>
    <col min="15617" max="15617" width="8.21875" bestFit="1" customWidth="1"/>
    <col min="15618" max="15618" width="13.21875" customWidth="1"/>
    <col min="15619" max="15646" width="11.44140625" customWidth="1"/>
    <col min="15867" max="15867" width="2.109375" customWidth="1"/>
    <col min="15868" max="15869" width="6.88671875" customWidth="1"/>
    <col min="15870" max="15870" width="43.44140625" customWidth="1"/>
    <col min="15871" max="15871" width="38.109375" customWidth="1"/>
    <col min="15872" max="15872" width="6.88671875" customWidth="1"/>
    <col min="15873" max="15873" width="8.21875" bestFit="1" customWidth="1"/>
    <col min="15874" max="15874" width="13.21875" customWidth="1"/>
    <col min="15875" max="15902" width="11.44140625" customWidth="1"/>
    <col min="16123" max="16123" width="2.109375" customWidth="1"/>
    <col min="16124" max="16125" width="6.88671875" customWidth="1"/>
    <col min="16126" max="16126" width="43.44140625" customWidth="1"/>
    <col min="16127" max="16127" width="38.109375" customWidth="1"/>
    <col min="16128" max="16128" width="6.88671875" customWidth="1"/>
    <col min="16129" max="16129" width="8.21875" bestFit="1" customWidth="1"/>
    <col min="16130" max="16130" width="13.21875" customWidth="1"/>
    <col min="16131" max="16158" width="11.44140625" customWidth="1"/>
  </cols>
  <sheetData>
    <row r="1" spans="1:36" ht="18.75" thickBot="1" x14ac:dyDescent="0.25">
      <c r="A1" s="135"/>
      <c r="B1" s="173"/>
      <c r="C1" s="174" t="s">
        <v>181</v>
      </c>
      <c r="D1" s="202"/>
      <c r="E1" s="203"/>
      <c r="F1" s="204"/>
      <c r="G1" s="204"/>
      <c r="H1" s="204"/>
      <c r="I1" s="1060"/>
      <c r="J1" s="1048"/>
      <c r="K1" s="1048"/>
      <c r="L1" s="178"/>
      <c r="M1" s="178"/>
      <c r="N1" s="178"/>
      <c r="O1" s="178"/>
      <c r="P1" s="178"/>
      <c r="Q1" s="179"/>
      <c r="R1" s="179"/>
      <c r="S1" s="179"/>
      <c r="T1" s="179"/>
      <c r="U1" s="179"/>
      <c r="V1" s="179"/>
      <c r="W1" s="179"/>
      <c r="X1" s="179"/>
      <c r="Y1" s="179"/>
      <c r="Z1" s="179"/>
      <c r="AA1" s="179"/>
      <c r="AB1" s="179"/>
      <c r="AC1" s="179"/>
      <c r="AD1" s="179"/>
      <c r="AE1" s="179"/>
      <c r="AF1" s="179"/>
      <c r="AG1" s="179"/>
      <c r="AH1" s="181"/>
      <c r="AI1" s="179"/>
      <c r="AJ1" s="205"/>
    </row>
    <row r="2" spans="1:36" ht="32.25" thickBot="1" x14ac:dyDescent="0.25">
      <c r="A2" s="182"/>
      <c r="B2" s="183"/>
      <c r="C2" s="269" t="s">
        <v>112</v>
      </c>
      <c r="D2" s="184" t="s">
        <v>139</v>
      </c>
      <c r="E2" s="920" t="s">
        <v>113</v>
      </c>
      <c r="F2" s="184" t="s">
        <v>140</v>
      </c>
      <c r="G2" s="184" t="s">
        <v>182</v>
      </c>
      <c r="H2" s="206" t="str">
        <f>'TITLE PAGE'!D14</f>
        <v>2016-17</v>
      </c>
      <c r="I2" s="271" t="str">
        <f>'WRZ summary'!E3</f>
        <v>For info 2017-18</v>
      </c>
      <c r="J2" s="271" t="str">
        <f>'WRZ summary'!F3</f>
        <v>For info 2018-19</v>
      </c>
      <c r="K2" s="271" t="str">
        <f>'WRZ summary'!G3</f>
        <v>For info 2019-20</v>
      </c>
      <c r="L2" s="207" t="str">
        <f>'WRZ summary'!H3</f>
        <v>2020-21</v>
      </c>
      <c r="M2" s="207" t="str">
        <f>'WRZ summary'!I3</f>
        <v>2021-22</v>
      </c>
      <c r="N2" s="207" t="str">
        <f>'WRZ summary'!J3</f>
        <v>2022-23</v>
      </c>
      <c r="O2" s="207" t="str">
        <f>'WRZ summary'!K3</f>
        <v>2023-24</v>
      </c>
      <c r="P2" s="207" t="str">
        <f>'WRZ summary'!L3</f>
        <v>2024-25</v>
      </c>
      <c r="Q2" s="207" t="str">
        <f>'WRZ summary'!M3</f>
        <v>2025-26</v>
      </c>
      <c r="R2" s="207" t="str">
        <f>'WRZ summary'!N3</f>
        <v>2026-27</v>
      </c>
      <c r="S2" s="207" t="str">
        <f>'WRZ summary'!O3</f>
        <v>2027-28</v>
      </c>
      <c r="T2" s="207" t="str">
        <f>'WRZ summary'!P3</f>
        <v>2028-29</v>
      </c>
      <c r="U2" s="207" t="str">
        <f>'WRZ summary'!Q3</f>
        <v>2029-30</v>
      </c>
      <c r="V2" s="207" t="str">
        <f>'WRZ summary'!R3</f>
        <v>2030-31</v>
      </c>
      <c r="W2" s="207" t="str">
        <f>'WRZ summary'!S3</f>
        <v>2031-32</v>
      </c>
      <c r="X2" s="207" t="str">
        <f>'WRZ summary'!T3</f>
        <v>2032-33</v>
      </c>
      <c r="Y2" s="207" t="str">
        <f>'WRZ summary'!U3</f>
        <v>2033-34</v>
      </c>
      <c r="Z2" s="207" t="str">
        <f>'WRZ summary'!V3</f>
        <v>2034-35</v>
      </c>
      <c r="AA2" s="207" t="str">
        <f>'WRZ summary'!W3</f>
        <v>2035-36</v>
      </c>
      <c r="AB2" s="207" t="str">
        <f>'WRZ summary'!X3</f>
        <v>2036-37</v>
      </c>
      <c r="AC2" s="207" t="str">
        <f>'WRZ summary'!Y3</f>
        <v>2037-38</v>
      </c>
      <c r="AD2" s="207" t="str">
        <f>'WRZ summary'!Z3</f>
        <v>2038-39</v>
      </c>
      <c r="AE2" s="207" t="str">
        <f>'WRZ summary'!AA3</f>
        <v>2039-40</v>
      </c>
      <c r="AF2" s="207" t="str">
        <f>'WRZ summary'!AB3</f>
        <v>2040-41</v>
      </c>
      <c r="AG2" s="207" t="str">
        <f>'WRZ summary'!AC3</f>
        <v>2041-42</v>
      </c>
      <c r="AH2" s="207" t="str">
        <f>'WRZ summary'!AD3</f>
        <v>2042-43</v>
      </c>
      <c r="AI2" s="207" t="str">
        <f>'WRZ summary'!AE3</f>
        <v>2043-44</v>
      </c>
      <c r="AJ2" s="208" t="str">
        <f>'WRZ summary'!AF3</f>
        <v>2044-45</v>
      </c>
    </row>
    <row r="3" spans="1:36" ht="25.15" customHeight="1" x14ac:dyDescent="0.2">
      <c r="A3" s="209"/>
      <c r="B3" s="1061" t="s">
        <v>183</v>
      </c>
      <c r="C3" s="833" t="s">
        <v>184</v>
      </c>
      <c r="D3" s="921" t="s">
        <v>185</v>
      </c>
      <c r="E3" s="716" t="s">
        <v>124</v>
      </c>
      <c r="F3" s="717" t="s">
        <v>75</v>
      </c>
      <c r="G3" s="717">
        <v>2</v>
      </c>
      <c r="H3" s="741">
        <v>236.19198367015733</v>
      </c>
      <c r="I3" s="828">
        <v>236.38414432023706</v>
      </c>
      <c r="J3" s="828">
        <v>236.21229290013005</v>
      </c>
      <c r="K3" s="828">
        <v>236.46600194201986</v>
      </c>
      <c r="L3" s="922">
        <v>236.23090090707527</v>
      </c>
      <c r="M3" s="922">
        <v>237.43149960407419</v>
      </c>
      <c r="N3" s="922">
        <v>238.17961363869253</v>
      </c>
      <c r="O3" s="922">
        <v>238.89057640298532</v>
      </c>
      <c r="P3" s="922">
        <v>238.76745391558947</v>
      </c>
      <c r="Q3" s="922">
        <v>239.65646323045934</v>
      </c>
      <c r="R3" s="922">
        <v>239.85044358440425</v>
      </c>
      <c r="S3" s="922">
        <v>240.04120445505467</v>
      </c>
      <c r="T3" s="922">
        <v>239.58377486577459</v>
      </c>
      <c r="U3" s="922">
        <v>240.40826336503903</v>
      </c>
      <c r="V3" s="922">
        <v>240.63886893212148</v>
      </c>
      <c r="W3" s="922">
        <v>240.88524391535037</v>
      </c>
      <c r="X3" s="922">
        <v>240.46246918650388</v>
      </c>
      <c r="Y3" s="922">
        <v>241.29721828850384</v>
      </c>
      <c r="Z3" s="922">
        <v>241.45705426285201</v>
      </c>
      <c r="AA3" s="922">
        <v>241.6134996927361</v>
      </c>
      <c r="AB3" s="922">
        <v>241.1074186462134</v>
      </c>
      <c r="AC3" s="922">
        <v>241.93895819796774</v>
      </c>
      <c r="AD3" s="922">
        <v>242.13772885638679</v>
      </c>
      <c r="AE3" s="922">
        <v>242.34575862038761</v>
      </c>
      <c r="AF3" s="922">
        <v>241.90947388149021</v>
      </c>
      <c r="AG3" s="922">
        <v>242.79129401150328</v>
      </c>
      <c r="AH3" s="922">
        <v>243.02895559295879</v>
      </c>
      <c r="AI3" s="922">
        <v>243.27395527107791</v>
      </c>
      <c r="AJ3" s="923">
        <v>242.8708790665992</v>
      </c>
    </row>
    <row r="4" spans="1:36" ht="25.15" customHeight="1" x14ac:dyDescent="0.2">
      <c r="A4" s="167"/>
      <c r="B4" s="1062"/>
      <c r="C4" s="412" t="s">
        <v>186</v>
      </c>
      <c r="D4" s="834" t="s">
        <v>187</v>
      </c>
      <c r="E4" s="511" t="s">
        <v>124</v>
      </c>
      <c r="F4" s="718" t="s">
        <v>75</v>
      </c>
      <c r="G4" s="718">
        <v>2</v>
      </c>
      <c r="H4" s="712">
        <v>4.8931731286504947</v>
      </c>
      <c r="I4" s="825">
        <v>4.8931731286504947</v>
      </c>
      <c r="J4" s="825">
        <v>4.8931731286504947</v>
      </c>
      <c r="K4" s="825">
        <v>4.8931731286504947</v>
      </c>
      <c r="L4" s="406">
        <v>4.8931731286504947</v>
      </c>
      <c r="M4" s="406">
        <v>4.8931731286504947</v>
      </c>
      <c r="N4" s="406">
        <v>4.8931731286504947</v>
      </c>
      <c r="O4" s="406">
        <v>4.8931731286504947</v>
      </c>
      <c r="P4" s="406">
        <v>4.8931731286504947</v>
      </c>
      <c r="Q4" s="406">
        <v>4.8931731286504947</v>
      </c>
      <c r="R4" s="406">
        <v>4.8931731286504947</v>
      </c>
      <c r="S4" s="406">
        <v>4.8931731286504947</v>
      </c>
      <c r="T4" s="406">
        <v>4.8931731286504947</v>
      </c>
      <c r="U4" s="406">
        <v>4.8931731286504947</v>
      </c>
      <c r="V4" s="406">
        <v>4.8931731286504947</v>
      </c>
      <c r="W4" s="406">
        <v>4.8931731286504947</v>
      </c>
      <c r="X4" s="406">
        <v>4.8931731286504947</v>
      </c>
      <c r="Y4" s="406">
        <v>4.8931731286504947</v>
      </c>
      <c r="Z4" s="406">
        <v>4.8931731286504947</v>
      </c>
      <c r="AA4" s="406">
        <v>4.8931731286504947</v>
      </c>
      <c r="AB4" s="406">
        <v>4.8931731286504947</v>
      </c>
      <c r="AC4" s="406">
        <v>4.8931731286504947</v>
      </c>
      <c r="AD4" s="406">
        <v>4.8931731286504947</v>
      </c>
      <c r="AE4" s="406">
        <v>4.8931731286504947</v>
      </c>
      <c r="AF4" s="406">
        <v>4.8931731286504947</v>
      </c>
      <c r="AG4" s="406">
        <v>4.8931731286504947</v>
      </c>
      <c r="AH4" s="406">
        <v>4.8931731286504947</v>
      </c>
      <c r="AI4" s="406">
        <v>4.8931731286504947</v>
      </c>
      <c r="AJ4" s="501">
        <v>4.8931731286504947</v>
      </c>
    </row>
    <row r="5" spans="1:36" ht="25.15" customHeight="1" x14ac:dyDescent="0.2">
      <c r="A5" s="167"/>
      <c r="B5" s="1062"/>
      <c r="C5" s="412" t="s">
        <v>188</v>
      </c>
      <c r="D5" s="834" t="s">
        <v>189</v>
      </c>
      <c r="E5" s="511" t="s">
        <v>124</v>
      </c>
      <c r="F5" s="718" t="s">
        <v>75</v>
      </c>
      <c r="G5" s="718">
        <v>2</v>
      </c>
      <c r="H5" s="712">
        <v>263.10740357678321</v>
      </c>
      <c r="I5" s="825">
        <v>274.0785929283083</v>
      </c>
      <c r="J5" s="825">
        <v>285.50947647500783</v>
      </c>
      <c r="K5" s="825">
        <v>296.75039280067574</v>
      </c>
      <c r="L5" s="406">
        <v>307.10388824573869</v>
      </c>
      <c r="M5" s="406">
        <v>317.60233780775553</v>
      </c>
      <c r="N5" s="406">
        <v>327.81559954521538</v>
      </c>
      <c r="O5" s="406">
        <v>337.7101678753744</v>
      </c>
      <c r="P5" s="406">
        <v>347.55536727992825</v>
      </c>
      <c r="Q5" s="406">
        <v>357.13671937745039</v>
      </c>
      <c r="R5" s="406">
        <v>366.68896367553629</v>
      </c>
      <c r="S5" s="406">
        <v>376.08588487850125</v>
      </c>
      <c r="T5" s="406">
        <v>385.49798636263336</v>
      </c>
      <c r="U5" s="406">
        <v>394.63757232249804</v>
      </c>
      <c r="V5" s="406">
        <v>402.50939867370499</v>
      </c>
      <c r="W5" s="406">
        <v>410.49766662831365</v>
      </c>
      <c r="X5" s="406">
        <v>418.36618715042306</v>
      </c>
      <c r="Y5" s="406">
        <v>426.09878278492937</v>
      </c>
      <c r="Z5" s="406">
        <v>433.71627839152609</v>
      </c>
      <c r="AA5" s="406">
        <v>441.60769904742494</v>
      </c>
      <c r="AB5" s="406">
        <v>449.47788580390772</v>
      </c>
      <c r="AC5" s="406">
        <v>457.23354831748964</v>
      </c>
      <c r="AD5" s="406">
        <v>464.846540020617</v>
      </c>
      <c r="AE5" s="406">
        <v>472.41787183772192</v>
      </c>
      <c r="AF5" s="406">
        <v>479.89853719178149</v>
      </c>
      <c r="AG5" s="406">
        <v>487.30961628127346</v>
      </c>
      <c r="AH5" s="406">
        <v>494.68152111833018</v>
      </c>
      <c r="AI5" s="406">
        <v>501.9696407197701</v>
      </c>
      <c r="AJ5" s="501">
        <v>509.69654527295478</v>
      </c>
    </row>
    <row r="6" spans="1:36" ht="25.15" customHeight="1" x14ac:dyDescent="0.2">
      <c r="A6" s="167"/>
      <c r="B6" s="1062"/>
      <c r="C6" s="412" t="s">
        <v>190</v>
      </c>
      <c r="D6" s="834" t="s">
        <v>191</v>
      </c>
      <c r="E6" s="511" t="s">
        <v>124</v>
      </c>
      <c r="F6" s="718" t="s">
        <v>75</v>
      </c>
      <c r="G6" s="718">
        <v>2</v>
      </c>
      <c r="H6" s="712">
        <v>463.28413143710401</v>
      </c>
      <c r="I6" s="825">
        <v>453.61285397016928</v>
      </c>
      <c r="J6" s="825">
        <v>443.56955701058871</v>
      </c>
      <c r="K6" s="825">
        <v>434.13582021748596</v>
      </c>
      <c r="L6" s="406">
        <v>424.80717548281046</v>
      </c>
      <c r="M6" s="406">
        <v>415.99104549859771</v>
      </c>
      <c r="N6" s="406">
        <v>407.66853919522555</v>
      </c>
      <c r="O6" s="406">
        <v>399.66497982362591</v>
      </c>
      <c r="P6" s="406">
        <v>391.88795504564661</v>
      </c>
      <c r="Q6" s="406">
        <v>384.46312353500389</v>
      </c>
      <c r="R6" s="406">
        <v>377.25261090232294</v>
      </c>
      <c r="S6" s="406">
        <v>370.25365671738513</v>
      </c>
      <c r="T6" s="406">
        <v>363.4079476112143</v>
      </c>
      <c r="U6" s="406">
        <v>356.80381993688388</v>
      </c>
      <c r="V6" s="406">
        <v>350.06519824916677</v>
      </c>
      <c r="W6" s="406">
        <v>343.29435702104723</v>
      </c>
      <c r="X6" s="406">
        <v>336.67011137493625</v>
      </c>
      <c r="Y6" s="406">
        <v>330.17743515586864</v>
      </c>
      <c r="Z6" s="406">
        <v>323.81774539443495</v>
      </c>
      <c r="AA6" s="406">
        <v>317.79215903008537</v>
      </c>
      <c r="AB6" s="406">
        <v>311.92706545855998</v>
      </c>
      <c r="AC6" s="406">
        <v>306.16969733425339</v>
      </c>
      <c r="AD6" s="406">
        <v>300.50371025808738</v>
      </c>
      <c r="AE6" s="406">
        <v>294.97424665174049</v>
      </c>
      <c r="AF6" s="406">
        <v>289.55338679987256</v>
      </c>
      <c r="AG6" s="406">
        <v>284.23847368540874</v>
      </c>
      <c r="AH6" s="406">
        <v>279.04575874725026</v>
      </c>
      <c r="AI6" s="406">
        <v>273.95338483828073</v>
      </c>
      <c r="AJ6" s="501">
        <v>268.53961217084583</v>
      </c>
    </row>
    <row r="7" spans="1:36" ht="25.15" customHeight="1" x14ac:dyDescent="0.2">
      <c r="A7" s="167"/>
      <c r="B7" s="1062"/>
      <c r="C7" s="723" t="s">
        <v>192</v>
      </c>
      <c r="D7" s="724" t="s">
        <v>193</v>
      </c>
      <c r="E7" s="924" t="s">
        <v>194</v>
      </c>
      <c r="F7" s="725" t="s">
        <v>75</v>
      </c>
      <c r="G7" s="725">
        <v>2</v>
      </c>
      <c r="H7" s="712">
        <f t="shared" ref="H7:AJ10" si="0">H3-H32</f>
        <v>232.54872381103795</v>
      </c>
      <c r="I7" s="825">
        <f t="shared" si="0"/>
        <v>232.74088446111767</v>
      </c>
      <c r="J7" s="825">
        <f t="shared" si="0"/>
        <v>232.56903304101067</v>
      </c>
      <c r="K7" s="825">
        <f t="shared" si="0"/>
        <v>232.82274208290048</v>
      </c>
      <c r="L7" s="405">
        <f t="shared" si="0"/>
        <v>232.58764104795588</v>
      </c>
      <c r="M7" s="405">
        <f t="shared" si="0"/>
        <v>233.78823974495481</v>
      </c>
      <c r="N7" s="405">
        <f t="shared" si="0"/>
        <v>234.53635377957315</v>
      </c>
      <c r="O7" s="405">
        <f t="shared" si="0"/>
        <v>235.24731654386594</v>
      </c>
      <c r="P7" s="405">
        <f t="shared" si="0"/>
        <v>235.12419405647009</v>
      </c>
      <c r="Q7" s="405">
        <f t="shared" si="0"/>
        <v>236.01320337133996</v>
      </c>
      <c r="R7" s="405">
        <f t="shared" si="0"/>
        <v>236.20718372528486</v>
      </c>
      <c r="S7" s="405">
        <f t="shared" si="0"/>
        <v>236.39794459593529</v>
      </c>
      <c r="T7" s="405">
        <f t="shared" si="0"/>
        <v>235.9405150066552</v>
      </c>
      <c r="U7" s="405">
        <f t="shared" si="0"/>
        <v>236.76500350591965</v>
      </c>
      <c r="V7" s="405">
        <f t="shared" si="0"/>
        <v>236.9956090730021</v>
      </c>
      <c r="W7" s="405">
        <f t="shared" si="0"/>
        <v>237.24198405623099</v>
      </c>
      <c r="X7" s="405">
        <f t="shared" si="0"/>
        <v>236.8192093273845</v>
      </c>
      <c r="Y7" s="405">
        <f t="shared" si="0"/>
        <v>237.65395842938446</v>
      </c>
      <c r="Z7" s="405">
        <f t="shared" si="0"/>
        <v>237.81379440373263</v>
      </c>
      <c r="AA7" s="405">
        <f t="shared" si="0"/>
        <v>237.97023983361672</v>
      </c>
      <c r="AB7" s="405">
        <f t="shared" si="0"/>
        <v>237.46415878709402</v>
      </c>
      <c r="AC7" s="405">
        <f t="shared" si="0"/>
        <v>238.29569833884835</v>
      </c>
      <c r="AD7" s="405">
        <f t="shared" si="0"/>
        <v>238.4944689972674</v>
      </c>
      <c r="AE7" s="405">
        <f t="shared" si="0"/>
        <v>238.70249876126823</v>
      </c>
      <c r="AF7" s="405">
        <f t="shared" si="0"/>
        <v>238.26621402237083</v>
      </c>
      <c r="AG7" s="405">
        <f t="shared" si="0"/>
        <v>239.1480341523839</v>
      </c>
      <c r="AH7" s="405">
        <f t="shared" si="0"/>
        <v>239.38569573383941</v>
      </c>
      <c r="AI7" s="405">
        <f t="shared" si="0"/>
        <v>239.63069541195853</v>
      </c>
      <c r="AJ7" s="726">
        <f t="shared" si="0"/>
        <v>239.22761920747982</v>
      </c>
    </row>
    <row r="8" spans="1:36" ht="25.15" customHeight="1" x14ac:dyDescent="0.2">
      <c r="A8" s="167"/>
      <c r="B8" s="1062"/>
      <c r="C8" s="723" t="s">
        <v>195</v>
      </c>
      <c r="D8" s="724" t="s">
        <v>196</v>
      </c>
      <c r="E8" s="924" t="s">
        <v>197</v>
      </c>
      <c r="F8" s="725" t="s">
        <v>75</v>
      </c>
      <c r="G8" s="725">
        <v>2</v>
      </c>
      <c r="H8" s="712">
        <f t="shared" si="0"/>
        <v>4.7329478896989032</v>
      </c>
      <c r="I8" s="825">
        <f t="shared" si="0"/>
        <v>4.7329478896989032</v>
      </c>
      <c r="J8" s="825">
        <f t="shared" si="0"/>
        <v>4.7329478896989032</v>
      </c>
      <c r="K8" s="825">
        <f t="shared" si="0"/>
        <v>4.7329478896989032</v>
      </c>
      <c r="L8" s="405">
        <f t="shared" si="0"/>
        <v>4.7329478896989032</v>
      </c>
      <c r="M8" s="405">
        <f t="shared" si="0"/>
        <v>4.7329478896989032</v>
      </c>
      <c r="N8" s="405">
        <f t="shared" si="0"/>
        <v>4.7329478896989032</v>
      </c>
      <c r="O8" s="405">
        <f t="shared" si="0"/>
        <v>4.7329478896989032</v>
      </c>
      <c r="P8" s="405">
        <f t="shared" si="0"/>
        <v>4.7329478896989032</v>
      </c>
      <c r="Q8" s="405">
        <f t="shared" si="0"/>
        <v>4.7329478896989032</v>
      </c>
      <c r="R8" s="405">
        <f t="shared" si="0"/>
        <v>4.7329478896989032</v>
      </c>
      <c r="S8" s="405">
        <f t="shared" si="0"/>
        <v>4.7329478896989032</v>
      </c>
      <c r="T8" s="405">
        <f t="shared" si="0"/>
        <v>4.7329478896989032</v>
      </c>
      <c r="U8" s="405">
        <f t="shared" si="0"/>
        <v>4.7329478896989032</v>
      </c>
      <c r="V8" s="405">
        <f t="shared" si="0"/>
        <v>4.7329478896989032</v>
      </c>
      <c r="W8" s="405">
        <f t="shared" si="0"/>
        <v>4.7329478896989032</v>
      </c>
      <c r="X8" s="405">
        <f t="shared" si="0"/>
        <v>4.7329478896989032</v>
      </c>
      <c r="Y8" s="405">
        <f t="shared" si="0"/>
        <v>4.7329478896989032</v>
      </c>
      <c r="Z8" s="405">
        <f t="shared" si="0"/>
        <v>4.7329478896989032</v>
      </c>
      <c r="AA8" s="405">
        <f t="shared" si="0"/>
        <v>4.7329478896989032</v>
      </c>
      <c r="AB8" s="405">
        <f t="shared" si="0"/>
        <v>4.7329478896989032</v>
      </c>
      <c r="AC8" s="405">
        <f t="shared" si="0"/>
        <v>4.7329478896989032</v>
      </c>
      <c r="AD8" s="405">
        <f t="shared" si="0"/>
        <v>4.7329478896989032</v>
      </c>
      <c r="AE8" s="405">
        <f t="shared" si="0"/>
        <v>4.7329478896989032</v>
      </c>
      <c r="AF8" s="405">
        <f t="shared" si="0"/>
        <v>4.7329478896989032</v>
      </c>
      <c r="AG8" s="405">
        <f t="shared" si="0"/>
        <v>4.7329478896989032</v>
      </c>
      <c r="AH8" s="405">
        <f t="shared" si="0"/>
        <v>4.7329478896989032</v>
      </c>
      <c r="AI8" s="405">
        <f t="shared" si="0"/>
        <v>4.7329478896989032</v>
      </c>
      <c r="AJ8" s="726">
        <f t="shared" si="0"/>
        <v>4.7329478896989032</v>
      </c>
    </row>
    <row r="9" spans="1:36" ht="25.15" customHeight="1" x14ac:dyDescent="0.2">
      <c r="A9" s="167"/>
      <c r="B9" s="1062"/>
      <c r="C9" s="723" t="s">
        <v>81</v>
      </c>
      <c r="D9" s="724" t="s">
        <v>198</v>
      </c>
      <c r="E9" s="924" t="s">
        <v>199</v>
      </c>
      <c r="F9" s="725" t="s">
        <v>75</v>
      </c>
      <c r="G9" s="725">
        <v>2</v>
      </c>
      <c r="H9" s="712">
        <f t="shared" si="0"/>
        <v>238.87543463412001</v>
      </c>
      <c r="I9" s="825">
        <f t="shared" si="0"/>
        <v>249.35433577394565</v>
      </c>
      <c r="J9" s="825">
        <f t="shared" si="0"/>
        <v>260.29318619375863</v>
      </c>
      <c r="K9" s="825">
        <f t="shared" si="0"/>
        <v>271.04227287222972</v>
      </c>
      <c r="L9" s="405">
        <f t="shared" si="0"/>
        <v>280.92453646024029</v>
      </c>
      <c r="M9" s="405">
        <f t="shared" si="0"/>
        <v>290.96084695115326</v>
      </c>
      <c r="N9" s="405">
        <f t="shared" si="0"/>
        <v>300.72094917089498</v>
      </c>
      <c r="O9" s="405">
        <f t="shared" si="0"/>
        <v>310.17110288111076</v>
      </c>
      <c r="P9" s="405">
        <f t="shared" si="0"/>
        <v>319.58053494448836</v>
      </c>
      <c r="Q9" s="405">
        <f t="shared" si="0"/>
        <v>328.73448122355171</v>
      </c>
      <c r="R9" s="405">
        <f t="shared" si="0"/>
        <v>337.86769198660983</v>
      </c>
      <c r="S9" s="405">
        <f t="shared" si="0"/>
        <v>346.85387970796239</v>
      </c>
      <c r="T9" s="405">
        <f t="shared" si="0"/>
        <v>355.86325226189524</v>
      </c>
      <c r="U9" s="405">
        <f t="shared" si="0"/>
        <v>364.60795586422557</v>
      </c>
      <c r="V9" s="405">
        <f t="shared" si="0"/>
        <v>372.0926202666675</v>
      </c>
      <c r="W9" s="405">
        <f t="shared" si="0"/>
        <v>379.70128792050104</v>
      </c>
      <c r="X9" s="405">
        <f t="shared" si="0"/>
        <v>387.19760187279712</v>
      </c>
      <c r="Y9" s="405">
        <f t="shared" si="0"/>
        <v>394.56525808647922</v>
      </c>
      <c r="Z9" s="405">
        <f t="shared" si="0"/>
        <v>401.82493901636047</v>
      </c>
      <c r="AA9" s="405">
        <f t="shared" si="0"/>
        <v>409.36554314285581</v>
      </c>
      <c r="AB9" s="405">
        <f t="shared" si="0"/>
        <v>416.89178493818065</v>
      </c>
      <c r="AC9" s="405">
        <f t="shared" si="0"/>
        <v>424.31024750672572</v>
      </c>
      <c r="AD9" s="405">
        <f t="shared" si="0"/>
        <v>431.59263220416426</v>
      </c>
      <c r="AE9" s="405">
        <f t="shared" si="0"/>
        <v>438.8398488781844</v>
      </c>
      <c r="AF9" s="405">
        <f t="shared" si="0"/>
        <v>446.00275470022865</v>
      </c>
      <c r="AG9" s="405">
        <f t="shared" si="0"/>
        <v>453.0834844689378</v>
      </c>
      <c r="AH9" s="405">
        <f t="shared" si="0"/>
        <v>460.13100527075829</v>
      </c>
      <c r="AI9" s="405">
        <f t="shared" si="0"/>
        <v>467.10061119591637</v>
      </c>
      <c r="AJ9" s="726">
        <f t="shared" si="0"/>
        <v>474.51474585648174</v>
      </c>
    </row>
    <row r="10" spans="1:36" ht="25.15" customHeight="1" x14ac:dyDescent="0.2">
      <c r="A10" s="167"/>
      <c r="B10" s="1062"/>
      <c r="C10" s="723" t="s">
        <v>78</v>
      </c>
      <c r="D10" s="724" t="s">
        <v>200</v>
      </c>
      <c r="E10" s="924" t="s">
        <v>201</v>
      </c>
      <c r="F10" s="725" t="s">
        <v>75</v>
      </c>
      <c r="G10" s="725">
        <v>2</v>
      </c>
      <c r="H10" s="712">
        <f t="shared" si="0"/>
        <v>429.62509850835499</v>
      </c>
      <c r="I10" s="825">
        <f t="shared" si="0"/>
        <v>420.53070965323826</v>
      </c>
      <c r="J10" s="825">
        <f t="shared" si="0"/>
        <v>411.06384370618696</v>
      </c>
      <c r="K10" s="825">
        <f t="shared" si="0"/>
        <v>402.20613481897408</v>
      </c>
      <c r="L10" s="405">
        <f t="shared" si="0"/>
        <v>393.4307316401792</v>
      </c>
      <c r="M10" s="405">
        <f t="shared" si="0"/>
        <v>385.15759418978519</v>
      </c>
      <c r="N10" s="405">
        <f t="shared" si="0"/>
        <v>377.36814856782519</v>
      </c>
      <c r="O10" s="405">
        <f t="shared" si="0"/>
        <v>369.88794650198764</v>
      </c>
      <c r="P10" s="405">
        <f t="shared" si="0"/>
        <v>362.62468719805668</v>
      </c>
      <c r="Q10" s="405">
        <f t="shared" si="0"/>
        <v>355.70433865376947</v>
      </c>
      <c r="R10" s="405">
        <f t="shared" si="0"/>
        <v>348.9891028179515</v>
      </c>
      <c r="S10" s="405">
        <f t="shared" si="0"/>
        <v>342.47649239828962</v>
      </c>
      <c r="T10" s="405">
        <f t="shared" si="0"/>
        <v>336.10827065728552</v>
      </c>
      <c r="U10" s="405">
        <f t="shared" si="0"/>
        <v>329.97308296449182</v>
      </c>
      <c r="V10" s="405">
        <f t="shared" si="0"/>
        <v>323.69483172649831</v>
      </c>
      <c r="W10" s="405">
        <f t="shared" si="0"/>
        <v>317.375859088901</v>
      </c>
      <c r="X10" s="405">
        <f t="shared" si="0"/>
        <v>311.19529891790381</v>
      </c>
      <c r="Y10" s="405">
        <f t="shared" si="0"/>
        <v>305.13826484368917</v>
      </c>
      <c r="Z10" s="405">
        <f t="shared" si="0"/>
        <v>299.20633115531672</v>
      </c>
      <c r="AA10" s="405">
        <f t="shared" si="0"/>
        <v>293.60075459375446</v>
      </c>
      <c r="AB10" s="405">
        <f t="shared" si="0"/>
        <v>288.14809124862171</v>
      </c>
      <c r="AC10" s="405">
        <f t="shared" si="0"/>
        <v>282.79571352649924</v>
      </c>
      <c r="AD10" s="405">
        <f t="shared" si="0"/>
        <v>277.52741680797766</v>
      </c>
      <c r="AE10" s="405">
        <f t="shared" si="0"/>
        <v>272.38848329384581</v>
      </c>
      <c r="AF10" s="405">
        <f t="shared" si="0"/>
        <v>267.35111557253725</v>
      </c>
      <c r="AG10" s="405">
        <f t="shared" si="0"/>
        <v>262.41279640527614</v>
      </c>
      <c r="AH10" s="405">
        <f t="shared" si="0"/>
        <v>257.58992644602591</v>
      </c>
      <c r="AI10" s="405">
        <f t="shared" si="0"/>
        <v>252.86072646367148</v>
      </c>
      <c r="AJ10" s="726">
        <f t="shared" si="0"/>
        <v>247.80362336026946</v>
      </c>
    </row>
    <row r="11" spans="1:36" ht="25.15" customHeight="1" x14ac:dyDescent="0.2">
      <c r="A11" s="167"/>
      <c r="B11" s="1062"/>
      <c r="C11" s="412" t="s">
        <v>202</v>
      </c>
      <c r="D11" s="834" t="s">
        <v>203</v>
      </c>
      <c r="E11" s="511" t="s">
        <v>124</v>
      </c>
      <c r="F11" s="925" t="s">
        <v>204</v>
      </c>
      <c r="G11" s="925">
        <v>1</v>
      </c>
      <c r="H11" s="727">
        <v>0</v>
      </c>
      <c r="I11" s="826">
        <v>3.2310985199428523E-2</v>
      </c>
      <c r="J11" s="826">
        <v>6.4601097147914371E-2</v>
      </c>
      <c r="K11" s="826">
        <v>9.68703560654572E-2</v>
      </c>
      <c r="L11" s="734">
        <v>0.12911878214594241</v>
      </c>
      <c r="M11" s="734">
        <v>0.16134639555717695</v>
      </c>
      <c r="N11" s="734">
        <v>0.19355321644095985</v>
      </c>
      <c r="O11" s="734">
        <v>0.22573926491315191</v>
      </c>
      <c r="P11" s="734">
        <v>0.25790456106351861</v>
      </c>
      <c r="Q11" s="734">
        <v>0.29004912495613855</v>
      </c>
      <c r="R11" s="734">
        <v>0.32217297662911792</v>
      </c>
      <c r="S11" s="734">
        <v>0.354276136094692</v>
      </c>
      <c r="T11" s="734">
        <v>0.38635862333948284</v>
      </c>
      <c r="U11" s="734">
        <v>0.41842045832422314</v>
      </c>
      <c r="V11" s="734">
        <v>0.45046166098403106</v>
      </c>
      <c r="W11" s="734">
        <v>0.48248225122841687</v>
      </c>
      <c r="X11" s="734">
        <v>0.51448224894118755</v>
      </c>
      <c r="Y11" s="734">
        <v>0.54646167398066703</v>
      </c>
      <c r="Z11" s="734">
        <v>0.57842054617955074</v>
      </c>
      <c r="AA11" s="734">
        <v>0.61035888534517024</v>
      </c>
      <c r="AB11" s="734">
        <v>0.64227671125937935</v>
      </c>
      <c r="AC11" s="734">
        <v>0.67417404367851697</v>
      </c>
      <c r="AD11" s="734">
        <v>0.70605090233377465</v>
      </c>
      <c r="AE11" s="734">
        <v>0.73790730693079976</v>
      </c>
      <c r="AF11" s="734">
        <v>0.76974327715010071</v>
      </c>
      <c r="AG11" s="734">
        <v>0.80155883264691496</v>
      </c>
      <c r="AH11" s="734">
        <v>0.83335399305126334</v>
      </c>
      <c r="AI11" s="734">
        <v>0.86512877796797305</v>
      </c>
      <c r="AJ11" s="496">
        <v>0.8968832069768522</v>
      </c>
    </row>
    <row r="12" spans="1:36" ht="25.15" customHeight="1" thickBot="1" x14ac:dyDescent="0.25">
      <c r="A12" s="167"/>
      <c r="B12" s="1062"/>
      <c r="C12" s="926" t="s">
        <v>205</v>
      </c>
      <c r="D12" s="927" t="s">
        <v>206</v>
      </c>
      <c r="E12" s="928"/>
      <c r="F12" s="929" t="s">
        <v>75</v>
      </c>
      <c r="G12" s="929">
        <v>1</v>
      </c>
      <c r="H12" s="930">
        <f>(H11/100)*SUM(H7:H10)</f>
        <v>0</v>
      </c>
      <c r="I12" s="931">
        <f>(I11/100)*SUM(I7:I10)</f>
        <v>0.29317659270455049</v>
      </c>
      <c r="J12" s="931">
        <f>(J11/100)*SUM(J7:J10)</f>
        <v>0.58700369032998923</v>
      </c>
      <c r="K12" s="931">
        <f>(K11/100)*SUM(K7:K10)</f>
        <v>0.88229917246570078</v>
      </c>
      <c r="L12" s="932">
        <f t="shared" ref="L12:AJ12" si="1">(L11/100)*SUM(L7:L10)</f>
        <v>1.1771447637261447</v>
      </c>
      <c r="M12" s="932">
        <f t="shared" si="1"/>
        <v>1.4757380733669618</v>
      </c>
      <c r="N12" s="932">
        <f t="shared" si="1"/>
        <v>1.7755766883454762</v>
      </c>
      <c r="O12" s="932">
        <f t="shared" si="1"/>
        <v>2.0768899839217423</v>
      </c>
      <c r="P12" s="932">
        <f t="shared" si="1"/>
        <v>2.3780408928349006</v>
      </c>
      <c r="Q12" s="932">
        <f t="shared" si="1"/>
        <v>2.6834909130125162</v>
      </c>
      <c r="R12" s="932">
        <f t="shared" si="1"/>
        <v>2.9891109749193157</v>
      </c>
      <c r="S12" s="932">
        <f t="shared" si="1"/>
        <v>3.2964022160539432</v>
      </c>
      <c r="T12" s="932">
        <f t="shared" si="1"/>
        <v>3.6033543278416151</v>
      </c>
      <c r="U12" s="932">
        <f t="shared" si="1"/>
        <v>3.9167460011734265</v>
      </c>
      <c r="V12" s="932">
        <f t="shared" si="1"/>
        <v>4.2231501859337941</v>
      </c>
      <c r="W12" s="932">
        <f t="shared" si="1"/>
        <v>4.5307596107509367</v>
      </c>
      <c r="X12" s="932">
        <f t="shared" si="1"/>
        <v>4.8358504732499989</v>
      </c>
      <c r="Y12" s="932">
        <f t="shared" si="1"/>
        <v>5.1481631300871129</v>
      </c>
      <c r="Z12" s="932">
        <f t="shared" si="1"/>
        <v>5.4578490933308315</v>
      </c>
      <c r="AA12" s="932">
        <f t="shared" si="1"/>
        <v>5.771977730502611</v>
      </c>
      <c r="AB12" s="932">
        <f t="shared" si="1"/>
        <v>6.0838825413688715</v>
      </c>
      <c r="AC12" s="932">
        <f t="shared" si="1"/>
        <v>6.4055609021656856</v>
      </c>
      <c r="AD12" s="932">
        <f t="shared" si="1"/>
        <v>6.7240578763334913</v>
      </c>
      <c r="AE12" s="932">
        <f t="shared" si="1"/>
        <v>7.044533780556586</v>
      </c>
      <c r="AF12" s="932">
        <f t="shared" si="1"/>
        <v>7.3614631710639111</v>
      </c>
      <c r="AG12" s="932">
        <f t="shared" si="1"/>
        <v>7.6899731893117922</v>
      </c>
      <c r="AH12" s="932">
        <f t="shared" si="1"/>
        <v>8.0155285078458913</v>
      </c>
      <c r="AI12" s="932">
        <f t="shared" si="1"/>
        <v>8.3426529234299114</v>
      </c>
      <c r="AJ12" s="933">
        <f t="shared" si="1"/>
        <v>8.6663935123541904</v>
      </c>
    </row>
    <row r="13" spans="1:36" ht="25.15" customHeight="1" x14ac:dyDescent="0.2">
      <c r="A13" s="167"/>
      <c r="B13" s="1061" t="s">
        <v>207</v>
      </c>
      <c r="C13" s="934" t="s">
        <v>208</v>
      </c>
      <c r="D13" s="935" t="s">
        <v>209</v>
      </c>
      <c r="E13" s="936" t="s">
        <v>210</v>
      </c>
      <c r="F13" s="753" t="s">
        <v>211</v>
      </c>
      <c r="G13" s="753">
        <v>1</v>
      </c>
      <c r="H13" s="937">
        <f>ROUND((H9*1000000)/(H56*1000),1)</f>
        <v>120.6</v>
      </c>
      <c r="I13" s="938">
        <f>ROUND((I9*1000000)/(I56*1000),1)</f>
        <v>120.4</v>
      </c>
      <c r="J13" s="938">
        <f>ROUND((J9*1000000)/(J56*1000),1)</f>
        <v>120.1</v>
      </c>
      <c r="K13" s="938">
        <f>ROUND((K9*1000000)/(K56*1000),1)</f>
        <v>120</v>
      </c>
      <c r="L13" s="939">
        <f>ROUND((L9*1000000)/(L56*1000),1)</f>
        <v>119.7</v>
      </c>
      <c r="M13" s="939">
        <f t="shared" ref="M13:AJ13" si="2">ROUND((M9*1000000)/(M56*1000),1)</f>
        <v>119.6</v>
      </c>
      <c r="N13" s="939">
        <f t="shared" si="2"/>
        <v>119.6</v>
      </c>
      <c r="O13" s="939">
        <f t="shared" si="2"/>
        <v>119.5</v>
      </c>
      <c r="P13" s="939">
        <f t="shared" si="2"/>
        <v>119.5</v>
      </c>
      <c r="Q13" s="939">
        <f t="shared" si="2"/>
        <v>119.6</v>
      </c>
      <c r="R13" s="939">
        <f t="shared" si="2"/>
        <v>119.6</v>
      </c>
      <c r="S13" s="939">
        <f t="shared" si="2"/>
        <v>119.8</v>
      </c>
      <c r="T13" s="939">
        <f t="shared" si="2"/>
        <v>119.9</v>
      </c>
      <c r="U13" s="939">
        <f t="shared" si="2"/>
        <v>120.1</v>
      </c>
      <c r="V13" s="939">
        <f t="shared" si="2"/>
        <v>119.8</v>
      </c>
      <c r="W13" s="939">
        <f t="shared" si="2"/>
        <v>119.6</v>
      </c>
      <c r="X13" s="939">
        <f t="shared" si="2"/>
        <v>119.4</v>
      </c>
      <c r="Y13" s="939">
        <f t="shared" si="2"/>
        <v>119.2</v>
      </c>
      <c r="Z13" s="939">
        <f t="shared" si="2"/>
        <v>119</v>
      </c>
      <c r="AA13" s="939">
        <f t="shared" si="2"/>
        <v>119</v>
      </c>
      <c r="AB13" s="939">
        <f t="shared" si="2"/>
        <v>118.9</v>
      </c>
      <c r="AC13" s="939">
        <f t="shared" si="2"/>
        <v>118.9</v>
      </c>
      <c r="AD13" s="939">
        <f t="shared" si="2"/>
        <v>118.8</v>
      </c>
      <c r="AE13" s="939">
        <f t="shared" si="2"/>
        <v>118.8</v>
      </c>
      <c r="AF13" s="939">
        <f t="shared" si="2"/>
        <v>118.8</v>
      </c>
      <c r="AG13" s="939">
        <f t="shared" si="2"/>
        <v>118.7</v>
      </c>
      <c r="AH13" s="939">
        <f t="shared" si="2"/>
        <v>118.7</v>
      </c>
      <c r="AI13" s="939">
        <f t="shared" si="2"/>
        <v>118.6</v>
      </c>
      <c r="AJ13" s="503">
        <f t="shared" si="2"/>
        <v>118.6</v>
      </c>
    </row>
    <row r="14" spans="1:36" ht="25.15" customHeight="1" x14ac:dyDescent="0.2">
      <c r="A14" s="210"/>
      <c r="B14" s="1062"/>
      <c r="C14" s="412" t="s">
        <v>212</v>
      </c>
      <c r="D14" s="834" t="s">
        <v>213</v>
      </c>
      <c r="E14" s="511" t="s">
        <v>124</v>
      </c>
      <c r="F14" s="925" t="s">
        <v>211</v>
      </c>
      <c r="G14" s="925">
        <v>1</v>
      </c>
      <c r="H14" s="727">
        <v>27.354249493899459</v>
      </c>
      <c r="I14" s="826">
        <v>26.58413317786005</v>
      </c>
      <c r="J14" s="826">
        <v>25.820562231685845</v>
      </c>
      <c r="K14" s="826">
        <v>25.109669861486367</v>
      </c>
      <c r="L14" s="732">
        <v>24.441857575580567</v>
      </c>
      <c r="M14" s="732">
        <v>23.807667758452936</v>
      </c>
      <c r="N14" s="732">
        <v>23.202480029691209</v>
      </c>
      <c r="O14" s="732">
        <v>22.62155851791206</v>
      </c>
      <c r="P14" s="732">
        <v>22.062342485176046</v>
      </c>
      <c r="Q14" s="732">
        <v>21.520612150179872</v>
      </c>
      <c r="R14" s="732">
        <v>20.995010611676836</v>
      </c>
      <c r="S14" s="732">
        <v>20.483813634372041</v>
      </c>
      <c r="T14" s="732">
        <v>19.986796176985056</v>
      </c>
      <c r="U14" s="732">
        <v>19.499601961755545</v>
      </c>
      <c r="V14" s="732">
        <v>19.479245485362096</v>
      </c>
      <c r="W14" s="732">
        <v>19.464012191493719</v>
      </c>
      <c r="X14" s="732">
        <v>19.448455610583448</v>
      </c>
      <c r="Y14" s="732">
        <v>19.432909552127338</v>
      </c>
      <c r="Z14" s="732">
        <v>19.417244151300675</v>
      </c>
      <c r="AA14" s="732">
        <v>19.401432897289347</v>
      </c>
      <c r="AB14" s="732">
        <v>19.3848044886516</v>
      </c>
      <c r="AC14" s="732">
        <v>19.36781754662184</v>
      </c>
      <c r="AD14" s="732">
        <v>19.35084506174325</v>
      </c>
      <c r="AE14" s="732">
        <v>19.332548608189821</v>
      </c>
      <c r="AF14" s="732">
        <v>19.313729280897086</v>
      </c>
      <c r="AG14" s="732">
        <v>19.294410249784157</v>
      </c>
      <c r="AH14" s="732">
        <v>19.274609119580411</v>
      </c>
      <c r="AI14" s="732">
        <v>19.254320410594811</v>
      </c>
      <c r="AJ14" s="733">
        <v>19.226970685600421</v>
      </c>
    </row>
    <row r="15" spans="1:36" ht="25.15" customHeight="1" x14ac:dyDescent="0.2">
      <c r="A15" s="210"/>
      <c r="B15" s="1062"/>
      <c r="C15" s="412" t="s">
        <v>214</v>
      </c>
      <c r="D15" s="834" t="s">
        <v>215</v>
      </c>
      <c r="E15" s="511" t="s">
        <v>124</v>
      </c>
      <c r="F15" s="925" t="s">
        <v>211</v>
      </c>
      <c r="G15" s="925">
        <v>1</v>
      </c>
      <c r="H15" s="727">
        <v>50.930451815044101</v>
      </c>
      <c r="I15" s="826">
        <v>51.954879043686539</v>
      </c>
      <c r="J15" s="826">
        <v>52.941525769901077</v>
      </c>
      <c r="K15" s="826">
        <v>53.909277878016901</v>
      </c>
      <c r="L15" s="732">
        <v>54.864513957334445</v>
      </c>
      <c r="M15" s="732">
        <v>55.81526927182734</v>
      </c>
      <c r="N15" s="732">
        <v>56.750182357490623</v>
      </c>
      <c r="O15" s="732">
        <v>57.673493428756018</v>
      </c>
      <c r="P15" s="732">
        <v>58.595050693778362</v>
      </c>
      <c r="Q15" s="732">
        <v>59.504918500871177</v>
      </c>
      <c r="R15" s="732">
        <v>60.411782091509565</v>
      </c>
      <c r="S15" s="732">
        <v>61.314529370131361</v>
      </c>
      <c r="T15" s="732">
        <v>62.219002634513082</v>
      </c>
      <c r="U15" s="732">
        <v>63.114494677461195</v>
      </c>
      <c r="V15" s="732">
        <v>63.142877974034043</v>
      </c>
      <c r="W15" s="732">
        <v>63.188992111211213</v>
      </c>
      <c r="X15" s="732">
        <v>63.2348500129144</v>
      </c>
      <c r="Y15" s="732">
        <v>63.281485712510246</v>
      </c>
      <c r="Z15" s="732">
        <v>63.328438780655809</v>
      </c>
      <c r="AA15" s="732">
        <v>63.375575492264097</v>
      </c>
      <c r="AB15" s="732">
        <v>63.420663332037762</v>
      </c>
      <c r="AC15" s="732">
        <v>63.465159832708657</v>
      </c>
      <c r="AD15" s="732">
        <v>63.510254829061367</v>
      </c>
      <c r="AE15" s="732">
        <v>63.551522643873739</v>
      </c>
      <c r="AF15" s="732">
        <v>63.591556590534069</v>
      </c>
      <c r="AG15" s="732">
        <v>63.630402933570402</v>
      </c>
      <c r="AH15" s="732">
        <v>63.668092195544162</v>
      </c>
      <c r="AI15" s="732">
        <v>63.704580822400885</v>
      </c>
      <c r="AJ15" s="733">
        <v>63.718059649701317</v>
      </c>
    </row>
    <row r="16" spans="1:36" ht="25.15" customHeight="1" x14ac:dyDescent="0.2">
      <c r="A16" s="210"/>
      <c r="B16" s="1062"/>
      <c r="C16" s="412" t="s">
        <v>216</v>
      </c>
      <c r="D16" s="834" t="s">
        <v>217</v>
      </c>
      <c r="E16" s="511" t="s">
        <v>124</v>
      </c>
      <c r="F16" s="925" t="s">
        <v>211</v>
      </c>
      <c r="G16" s="925">
        <v>1</v>
      </c>
      <c r="H16" s="727">
        <v>14.987466591751012</v>
      </c>
      <c r="I16" s="826">
        <v>14.926540082738645</v>
      </c>
      <c r="J16" s="826">
        <v>14.854635322286811</v>
      </c>
      <c r="K16" s="826">
        <v>14.784108032967367</v>
      </c>
      <c r="L16" s="732">
        <v>14.71469383199749</v>
      </c>
      <c r="M16" s="732">
        <v>14.647142154903131</v>
      </c>
      <c r="N16" s="732">
        <v>14.578908019992092</v>
      </c>
      <c r="O16" s="732">
        <v>14.510352591872669</v>
      </c>
      <c r="P16" s="732">
        <v>14.4431703255802</v>
      </c>
      <c r="Q16" s="732">
        <v>14.375022936292542</v>
      </c>
      <c r="R16" s="732">
        <v>14.307507066587085</v>
      </c>
      <c r="S16" s="732">
        <v>14.240278230412853</v>
      </c>
      <c r="T16" s="732">
        <v>14.174510687819613</v>
      </c>
      <c r="U16" s="732">
        <v>14.107629019877519</v>
      </c>
      <c r="V16" s="732">
        <v>14.002565138758003</v>
      </c>
      <c r="W16" s="732">
        <v>13.901301070969852</v>
      </c>
      <c r="X16" s="732">
        <v>13.799702501183674</v>
      </c>
      <c r="Y16" s="732">
        <v>13.698003409290974</v>
      </c>
      <c r="Z16" s="732">
        <v>13.596110752173564</v>
      </c>
      <c r="AA16" s="732">
        <v>13.493999266747325</v>
      </c>
      <c r="AB16" s="732">
        <v>13.391203289321275</v>
      </c>
      <c r="AC16" s="732">
        <v>13.288044404519662</v>
      </c>
      <c r="AD16" s="732">
        <v>13.184778055311702</v>
      </c>
      <c r="AE16" s="732">
        <v>13.080494944169208</v>
      </c>
      <c r="AF16" s="732">
        <v>12.975748997728459</v>
      </c>
      <c r="AG16" s="732">
        <v>12.870560163518958</v>
      </c>
      <c r="AH16" s="732">
        <v>12.764944558747322</v>
      </c>
      <c r="AI16" s="732">
        <v>12.658903055771338</v>
      </c>
      <c r="AJ16" s="733">
        <v>12.548150235460639</v>
      </c>
    </row>
    <row r="17" spans="1:36" ht="25.15" customHeight="1" x14ac:dyDescent="0.2">
      <c r="A17" s="210"/>
      <c r="B17" s="1062"/>
      <c r="C17" s="412" t="s">
        <v>218</v>
      </c>
      <c r="D17" s="834" t="s">
        <v>219</v>
      </c>
      <c r="E17" s="511" t="s">
        <v>124</v>
      </c>
      <c r="F17" s="925" t="s">
        <v>211</v>
      </c>
      <c r="G17" s="925">
        <v>1</v>
      </c>
      <c r="H17" s="727">
        <v>11.8087148609044</v>
      </c>
      <c r="I17" s="826">
        <v>11.836960748096253</v>
      </c>
      <c r="J17" s="826">
        <v>11.855714506279734</v>
      </c>
      <c r="K17" s="826">
        <v>11.870375367850377</v>
      </c>
      <c r="L17" s="732">
        <v>11.882169556659546</v>
      </c>
      <c r="M17" s="732">
        <v>11.892844703299534</v>
      </c>
      <c r="N17" s="732">
        <v>11.9000450159874</v>
      </c>
      <c r="O17" s="732">
        <v>11.904695071526463</v>
      </c>
      <c r="P17" s="732">
        <v>11.90887069499437</v>
      </c>
      <c r="Q17" s="732">
        <v>11.910526612608132</v>
      </c>
      <c r="R17" s="732">
        <v>11.911497296144912</v>
      </c>
      <c r="S17" s="732">
        <v>11.911551232921413</v>
      </c>
      <c r="T17" s="732">
        <v>11.911891401942038</v>
      </c>
      <c r="U17" s="732">
        <v>11.910344116723389</v>
      </c>
      <c r="V17" s="732">
        <v>11.906918922992476</v>
      </c>
      <c r="W17" s="732">
        <v>11.906925563856699</v>
      </c>
      <c r="X17" s="732">
        <v>11.906800244574965</v>
      </c>
      <c r="Y17" s="732">
        <v>11.906743199803225</v>
      </c>
      <c r="Z17" s="732">
        <v>11.906675605328481</v>
      </c>
      <c r="AA17" s="732">
        <v>11.906573420505</v>
      </c>
      <c r="AB17" s="732">
        <v>11.906021955744157</v>
      </c>
      <c r="AC17" s="732">
        <v>11.905298711516069</v>
      </c>
      <c r="AD17" s="732">
        <v>11.904630299861365</v>
      </c>
      <c r="AE17" s="732">
        <v>11.90319055546331</v>
      </c>
      <c r="AF17" s="732">
        <v>11.901469257212966</v>
      </c>
      <c r="AG17" s="732">
        <v>11.899478105713055</v>
      </c>
      <c r="AH17" s="732">
        <v>11.897225633587178</v>
      </c>
      <c r="AI17" s="732">
        <v>11.89470634797374</v>
      </c>
      <c r="AJ17" s="733">
        <v>11.887853774201107</v>
      </c>
    </row>
    <row r="18" spans="1:36" ht="25.15" customHeight="1" x14ac:dyDescent="0.2">
      <c r="A18" s="210"/>
      <c r="B18" s="1062"/>
      <c r="C18" s="412" t="s">
        <v>220</v>
      </c>
      <c r="D18" s="834" t="s">
        <v>221</v>
      </c>
      <c r="E18" s="511" t="s">
        <v>124</v>
      </c>
      <c r="F18" s="925" t="s">
        <v>211</v>
      </c>
      <c r="G18" s="925">
        <v>1</v>
      </c>
      <c r="H18" s="727">
        <v>14.12137604423137</v>
      </c>
      <c r="I18" s="826">
        <v>14.057068697215261</v>
      </c>
      <c r="J18" s="826">
        <v>13.979753998944766</v>
      </c>
      <c r="K18" s="826">
        <v>13.911693502577142</v>
      </c>
      <c r="L18" s="732">
        <v>13.851954553345006</v>
      </c>
      <c r="M18" s="732">
        <v>13.797641043478494</v>
      </c>
      <c r="N18" s="732">
        <v>13.748214979219076</v>
      </c>
      <c r="O18" s="732">
        <v>13.702898562704391</v>
      </c>
      <c r="P18" s="732">
        <v>13.661209904492235</v>
      </c>
      <c r="Q18" s="732">
        <v>13.622481471240249</v>
      </c>
      <c r="R18" s="732">
        <v>13.586190575984888</v>
      </c>
      <c r="S18" s="732">
        <v>13.552456919296141</v>
      </c>
      <c r="T18" s="732">
        <v>13.521174430926209</v>
      </c>
      <c r="U18" s="732">
        <v>13.491632005211677</v>
      </c>
      <c r="V18" s="732">
        <v>13.463647649336423</v>
      </c>
      <c r="W18" s="732">
        <v>13.439261608045637</v>
      </c>
      <c r="X18" s="732">
        <v>13.416584695099253</v>
      </c>
      <c r="Y18" s="732">
        <v>13.395696960817872</v>
      </c>
      <c r="Z18" s="732">
        <v>13.376339557387034</v>
      </c>
      <c r="AA18" s="732">
        <v>13.358409200933725</v>
      </c>
      <c r="AB18" s="732">
        <v>13.341329321678659</v>
      </c>
      <c r="AC18" s="732">
        <v>13.325321483220572</v>
      </c>
      <c r="AD18" s="732">
        <v>13.310551955055804</v>
      </c>
      <c r="AE18" s="732">
        <v>13.296017936373474</v>
      </c>
      <c r="AF18" s="732">
        <v>13.282196008193198</v>
      </c>
      <c r="AG18" s="732">
        <v>13.269033413005292</v>
      </c>
      <c r="AH18" s="732">
        <v>13.256479686031584</v>
      </c>
      <c r="AI18" s="732">
        <v>13.244473948905636</v>
      </c>
      <c r="AJ18" s="733">
        <v>13.228440193954702</v>
      </c>
    </row>
    <row r="19" spans="1:36" ht="25.15" customHeight="1" x14ac:dyDescent="0.2">
      <c r="A19" s="210"/>
      <c r="B19" s="1062"/>
      <c r="C19" s="412" t="s">
        <v>222</v>
      </c>
      <c r="D19" s="834" t="s">
        <v>223</v>
      </c>
      <c r="E19" s="511" t="s">
        <v>124</v>
      </c>
      <c r="F19" s="925" t="s">
        <v>211</v>
      </c>
      <c r="G19" s="925">
        <v>1</v>
      </c>
      <c r="H19" s="727">
        <v>1.3935134568254564</v>
      </c>
      <c r="I19" s="826">
        <v>1.4396388773428173</v>
      </c>
      <c r="J19" s="826">
        <v>1.4843003416267295</v>
      </c>
      <c r="K19" s="826">
        <v>1.5281554838895339</v>
      </c>
      <c r="L19" s="732">
        <v>1.5714064119542683</v>
      </c>
      <c r="M19" s="732">
        <v>1.6143773715597172</v>
      </c>
      <c r="N19" s="732">
        <v>1.6569206758250672</v>
      </c>
      <c r="O19" s="732">
        <v>1.6992110687846986</v>
      </c>
      <c r="P19" s="732">
        <v>1.7414851338564166</v>
      </c>
      <c r="Q19" s="732">
        <v>1.7836247457054724</v>
      </c>
      <c r="R19" s="732">
        <v>1.8258192006664395</v>
      </c>
      <c r="S19" s="732">
        <v>1.8680770528271879</v>
      </c>
      <c r="T19" s="732">
        <v>1.9105006737224535</v>
      </c>
      <c r="U19" s="732">
        <v>1.9529753532544747</v>
      </c>
      <c r="V19" s="732">
        <v>1.9935603463355276</v>
      </c>
      <c r="W19" s="732">
        <v>2.0341310719898162</v>
      </c>
      <c r="X19" s="732">
        <v>2.0744942747879977</v>
      </c>
      <c r="Y19" s="732">
        <v>2.1146544961646176</v>
      </c>
      <c r="Z19" s="732">
        <v>2.1546082652413321</v>
      </c>
      <c r="AA19" s="732">
        <v>2.1943526467202994</v>
      </c>
      <c r="AB19" s="732">
        <v>2.2338867788050458</v>
      </c>
      <c r="AC19" s="732">
        <v>2.2732153612757422</v>
      </c>
      <c r="AD19" s="732">
        <v>2.3123361855842965</v>
      </c>
      <c r="AE19" s="732">
        <v>2.3512648511960212</v>
      </c>
      <c r="AF19" s="732">
        <v>2.3900011419042579</v>
      </c>
      <c r="AG19" s="732">
        <v>2.4285487577892528</v>
      </c>
      <c r="AH19" s="732">
        <v>2.4669112818306553</v>
      </c>
      <c r="AI19" s="732">
        <v>2.5050928839806699</v>
      </c>
      <c r="AJ19" s="733">
        <v>2.543347447972125</v>
      </c>
    </row>
    <row r="20" spans="1:36" ht="25.15" customHeight="1" x14ac:dyDescent="0.2">
      <c r="A20" s="210"/>
      <c r="B20" s="1062"/>
      <c r="C20" s="412" t="s">
        <v>938</v>
      </c>
      <c r="D20" s="834" t="s">
        <v>939</v>
      </c>
      <c r="E20" s="511" t="s">
        <v>124</v>
      </c>
      <c r="F20" s="925" t="s">
        <v>211</v>
      </c>
      <c r="G20" s="925">
        <v>1</v>
      </c>
      <c r="H20" s="727">
        <v>4.2277373441805821E-3</v>
      </c>
      <c r="I20" s="826">
        <v>-0.39922062693953819</v>
      </c>
      <c r="J20" s="826">
        <v>-0.83649217072498061</v>
      </c>
      <c r="K20" s="826">
        <v>-1.1132801267876715</v>
      </c>
      <c r="L20" s="732">
        <v>-1.6265958868713284</v>
      </c>
      <c r="M20" s="732">
        <v>-1.9749423035211464</v>
      </c>
      <c r="N20" s="732">
        <v>-2.236751078205458</v>
      </c>
      <c r="O20" s="732">
        <v>-2.6122092415563003</v>
      </c>
      <c r="P20" s="732">
        <v>-2.912129237877636</v>
      </c>
      <c r="Q20" s="732">
        <v>-3.1171864168974395</v>
      </c>
      <c r="R20" s="732">
        <v>-3.4378068425697279</v>
      </c>
      <c r="S20" s="732">
        <v>-3.5707064399610147</v>
      </c>
      <c r="T20" s="732">
        <v>-3.8238760059084456</v>
      </c>
      <c r="U20" s="732">
        <v>-3.9766771342838041</v>
      </c>
      <c r="V20" s="732">
        <v>-4.1888155168185648</v>
      </c>
      <c r="W20" s="732">
        <v>-4.3346236175669475</v>
      </c>
      <c r="X20" s="732">
        <v>-4.4808873391437345</v>
      </c>
      <c r="Y20" s="732">
        <v>-4.6294933307142827</v>
      </c>
      <c r="Z20" s="732">
        <v>-4.7794171120868896</v>
      </c>
      <c r="AA20" s="732">
        <v>-4.7303429244597908</v>
      </c>
      <c r="AB20" s="732">
        <v>-4.7779091662384872</v>
      </c>
      <c r="AC20" s="732">
        <v>-4.7248573398625524</v>
      </c>
      <c r="AD20" s="732">
        <v>-4.773396386617776</v>
      </c>
      <c r="AE20" s="732">
        <v>-4.7150395392655753</v>
      </c>
      <c r="AF20" s="732">
        <v>-4.6547012764700355</v>
      </c>
      <c r="AG20" s="732">
        <v>-4.6924336233811204</v>
      </c>
      <c r="AH20" s="732">
        <v>-4.6282624753213071</v>
      </c>
      <c r="AI20" s="732">
        <v>-4.6620774696270786</v>
      </c>
      <c r="AJ20" s="733">
        <v>-4.5528219868903079</v>
      </c>
    </row>
    <row r="21" spans="1:36" ht="25.15" customHeight="1" x14ac:dyDescent="0.2">
      <c r="A21" s="209"/>
      <c r="B21" s="1062"/>
      <c r="C21" s="723" t="s">
        <v>224</v>
      </c>
      <c r="D21" s="724" t="s">
        <v>225</v>
      </c>
      <c r="E21" s="924" t="s">
        <v>226</v>
      </c>
      <c r="F21" s="940" t="s">
        <v>211</v>
      </c>
      <c r="G21" s="940">
        <v>1</v>
      </c>
      <c r="H21" s="727">
        <f t="shared" ref="H21:AJ21" si="3">ROUND((H10*1000000)/(H57*1000),1)</f>
        <v>143.19999999999999</v>
      </c>
      <c r="I21" s="826">
        <f t="shared" si="3"/>
        <v>142.80000000000001</v>
      </c>
      <c r="J21" s="826">
        <f t="shared" si="3"/>
        <v>142.6</v>
      </c>
      <c r="K21" s="826">
        <f t="shared" si="3"/>
        <v>142.4</v>
      </c>
      <c r="L21" s="497">
        <f t="shared" si="3"/>
        <v>142.1</v>
      </c>
      <c r="M21" s="497">
        <f>ROUND((M10*1000000)/(M57*1000),1)</f>
        <v>141.80000000000001</v>
      </c>
      <c r="N21" s="497">
        <f t="shared" si="3"/>
        <v>141.5</v>
      </c>
      <c r="O21" s="497">
        <f t="shared" si="3"/>
        <v>141.19999999999999</v>
      </c>
      <c r="P21" s="497">
        <f t="shared" si="3"/>
        <v>140.9</v>
      </c>
      <c r="Q21" s="497">
        <f t="shared" si="3"/>
        <v>140.5</v>
      </c>
      <c r="R21" s="497">
        <f t="shared" si="3"/>
        <v>140.19999999999999</v>
      </c>
      <c r="S21" s="497">
        <f t="shared" si="3"/>
        <v>139.9</v>
      </c>
      <c r="T21" s="497">
        <f t="shared" si="3"/>
        <v>139.6</v>
      </c>
      <c r="U21" s="497">
        <f t="shared" si="3"/>
        <v>139.30000000000001</v>
      </c>
      <c r="V21" s="497">
        <f t="shared" si="3"/>
        <v>138.9</v>
      </c>
      <c r="W21" s="497">
        <f t="shared" si="3"/>
        <v>138.6</v>
      </c>
      <c r="X21" s="497">
        <f t="shared" si="3"/>
        <v>138.30000000000001</v>
      </c>
      <c r="Y21" s="497">
        <f t="shared" si="3"/>
        <v>138</v>
      </c>
      <c r="Z21" s="497">
        <f t="shared" si="3"/>
        <v>137.69999999999999</v>
      </c>
      <c r="AA21" s="497">
        <f t="shared" si="3"/>
        <v>137.6</v>
      </c>
      <c r="AB21" s="497">
        <f t="shared" si="3"/>
        <v>137.4</v>
      </c>
      <c r="AC21" s="497">
        <f t="shared" si="3"/>
        <v>137.30000000000001</v>
      </c>
      <c r="AD21" s="497">
        <f t="shared" si="3"/>
        <v>137.19999999999999</v>
      </c>
      <c r="AE21" s="497">
        <f t="shared" si="3"/>
        <v>137</v>
      </c>
      <c r="AF21" s="497">
        <f t="shared" si="3"/>
        <v>136.9</v>
      </c>
      <c r="AG21" s="497">
        <f t="shared" si="3"/>
        <v>136.69999999999999</v>
      </c>
      <c r="AH21" s="497">
        <f t="shared" si="3"/>
        <v>136.6</v>
      </c>
      <c r="AI21" s="497">
        <f t="shared" si="3"/>
        <v>136.4</v>
      </c>
      <c r="AJ21" s="941">
        <f t="shared" si="3"/>
        <v>136.5</v>
      </c>
    </row>
    <row r="22" spans="1:36" ht="25.15" customHeight="1" x14ac:dyDescent="0.2">
      <c r="A22" s="210"/>
      <c r="B22" s="1062"/>
      <c r="C22" s="412" t="s">
        <v>227</v>
      </c>
      <c r="D22" s="834" t="s">
        <v>228</v>
      </c>
      <c r="E22" s="511" t="s">
        <v>124</v>
      </c>
      <c r="F22" s="925" t="s">
        <v>211</v>
      </c>
      <c r="G22" s="925">
        <v>1</v>
      </c>
      <c r="H22" s="727">
        <v>32.122950506530387</v>
      </c>
      <c r="I22" s="826">
        <v>31.30012575904378</v>
      </c>
      <c r="J22" s="826">
        <v>30.507859797721302</v>
      </c>
      <c r="K22" s="826">
        <v>29.698859100219586</v>
      </c>
      <c r="L22" s="734">
        <v>28.881225970309885</v>
      </c>
      <c r="M22" s="734">
        <v>28.059770310355145</v>
      </c>
      <c r="N22" s="734">
        <v>27.226560167393352</v>
      </c>
      <c r="O22" s="734">
        <v>26.385737083420644</v>
      </c>
      <c r="P22" s="734">
        <v>25.544689276817206</v>
      </c>
      <c r="Q22" s="734">
        <v>24.697147197244714</v>
      </c>
      <c r="R22" s="734">
        <v>23.849186609443709</v>
      </c>
      <c r="S22" s="734">
        <v>23.000500861192915</v>
      </c>
      <c r="T22" s="734">
        <v>22.154523160973035</v>
      </c>
      <c r="U22" s="734">
        <v>21.305459007440696</v>
      </c>
      <c r="V22" s="734">
        <v>21.252301217900133</v>
      </c>
      <c r="W22" s="734">
        <v>21.209285894797663</v>
      </c>
      <c r="X22" s="734">
        <v>21.16682682066897</v>
      </c>
      <c r="Y22" s="734">
        <v>21.125474302553094</v>
      </c>
      <c r="Z22" s="734">
        <v>21.084934111320749</v>
      </c>
      <c r="AA22" s="734">
        <v>21.045120260773739</v>
      </c>
      <c r="AB22" s="734">
        <v>21.004756085898368</v>
      </c>
      <c r="AC22" s="734">
        <v>20.964644095373618</v>
      </c>
      <c r="AD22" s="734">
        <v>20.925440700151487</v>
      </c>
      <c r="AE22" s="734">
        <v>20.884632439104958</v>
      </c>
      <c r="AF22" s="734">
        <v>20.843669754331998</v>
      </c>
      <c r="AG22" s="734">
        <v>20.802566351435743</v>
      </c>
      <c r="AH22" s="734">
        <v>20.76133024877392</v>
      </c>
      <c r="AI22" s="734">
        <v>20.719930539225516</v>
      </c>
      <c r="AJ22" s="496">
        <v>20.704875719699828</v>
      </c>
    </row>
    <row r="23" spans="1:36" ht="25.15" customHeight="1" x14ac:dyDescent="0.2">
      <c r="A23" s="210"/>
      <c r="B23" s="1062"/>
      <c r="C23" s="412" t="s">
        <v>229</v>
      </c>
      <c r="D23" s="834" t="s">
        <v>230</v>
      </c>
      <c r="E23" s="511" t="s">
        <v>124</v>
      </c>
      <c r="F23" s="925" t="s">
        <v>211</v>
      </c>
      <c r="G23" s="925">
        <v>1</v>
      </c>
      <c r="H23" s="727">
        <v>60.104387079504328</v>
      </c>
      <c r="I23" s="826">
        <v>60.993212866623061</v>
      </c>
      <c r="J23" s="826">
        <v>61.945063417683492</v>
      </c>
      <c r="K23" s="826">
        <v>62.867826740222384</v>
      </c>
      <c r="L23" s="734">
        <v>63.77535508018633</v>
      </c>
      <c r="M23" s="734">
        <v>64.676569254970914</v>
      </c>
      <c r="N23" s="734">
        <v>65.551423324767384</v>
      </c>
      <c r="O23" s="734">
        <v>66.406675338528089</v>
      </c>
      <c r="P23" s="734">
        <v>67.259080718342119</v>
      </c>
      <c r="Q23" s="734">
        <v>68.09104310939999</v>
      </c>
      <c r="R23" s="734">
        <v>68.917270164022312</v>
      </c>
      <c r="S23" s="734">
        <v>69.736164418582732</v>
      </c>
      <c r="T23" s="734">
        <v>70.557751810653301</v>
      </c>
      <c r="U23" s="734">
        <v>71.363270955909499</v>
      </c>
      <c r="V23" s="734">
        <v>71.302869266005288</v>
      </c>
      <c r="W23" s="734">
        <v>71.276352563469459</v>
      </c>
      <c r="X23" s="734">
        <v>71.251620360172396</v>
      </c>
      <c r="Y23" s="734">
        <v>71.230537064728651</v>
      </c>
      <c r="Z23" s="734">
        <v>71.212127162167221</v>
      </c>
      <c r="AA23" s="734">
        <v>71.196113125118288</v>
      </c>
      <c r="AB23" s="734">
        <v>71.178180755854953</v>
      </c>
      <c r="AC23" s="734">
        <v>71.161044415463437</v>
      </c>
      <c r="AD23" s="734">
        <v>71.146939914845333</v>
      </c>
      <c r="AE23" s="734">
        <v>71.127322355370254</v>
      </c>
      <c r="AF23" s="734">
        <v>71.107112051355827</v>
      </c>
      <c r="AG23" s="734">
        <v>71.086352844062205</v>
      </c>
      <c r="AH23" s="734">
        <v>71.065069403273</v>
      </c>
      <c r="AI23" s="734">
        <v>71.043153100290581</v>
      </c>
      <c r="AJ23" s="496">
        <v>71.111645115049598</v>
      </c>
    </row>
    <row r="24" spans="1:36" ht="25.15" customHeight="1" x14ac:dyDescent="0.2">
      <c r="A24" s="210"/>
      <c r="B24" s="1062"/>
      <c r="C24" s="412" t="s">
        <v>231</v>
      </c>
      <c r="D24" s="834" t="s">
        <v>232</v>
      </c>
      <c r="E24" s="511" t="s">
        <v>124</v>
      </c>
      <c r="F24" s="925" t="s">
        <v>211</v>
      </c>
      <c r="G24" s="925">
        <v>1</v>
      </c>
      <c r="H24" s="727">
        <v>17.266705182229089</v>
      </c>
      <c r="I24" s="826">
        <v>17.166109503003135</v>
      </c>
      <c r="J24" s="826">
        <v>17.082762472766589</v>
      </c>
      <c r="K24" s="826">
        <v>16.99073322515488</v>
      </c>
      <c r="L24" s="734">
        <v>16.8941928958631</v>
      </c>
      <c r="M24" s="734">
        <v>16.795715803903487</v>
      </c>
      <c r="N24" s="734">
        <v>16.690306043947007</v>
      </c>
      <c r="O24" s="734">
        <v>16.58005032422869</v>
      </c>
      <c r="P24" s="734">
        <v>16.469332436983613</v>
      </c>
      <c r="Q24" s="734">
        <v>16.353957059096771</v>
      </c>
      <c r="R24" s="734">
        <v>16.237659911310548</v>
      </c>
      <c r="S24" s="734">
        <v>16.12013212242146</v>
      </c>
      <c r="T24" s="734">
        <v>16.00372595177733</v>
      </c>
      <c r="U24" s="734">
        <v>15.884212431482775</v>
      </c>
      <c r="V24" s="734">
        <v>15.743682494438787</v>
      </c>
      <c r="W24" s="734">
        <v>15.610789284533595</v>
      </c>
      <c r="X24" s="734">
        <v>15.478378254414393</v>
      </c>
      <c r="Y24" s="734">
        <v>15.346841555011965</v>
      </c>
      <c r="Z24" s="734">
        <v>15.21595123654939</v>
      </c>
      <c r="AA24" s="734">
        <v>15.085634199538953</v>
      </c>
      <c r="AB24" s="734">
        <v>14.954971193944113</v>
      </c>
      <c r="AC24" s="734">
        <v>14.824537943063946</v>
      </c>
      <c r="AD24" s="734">
        <v>14.694791978149425</v>
      </c>
      <c r="AE24" s="734">
        <v>14.563967442075549</v>
      </c>
      <c r="AF24" s="734">
        <v>14.433092522739861</v>
      </c>
      <c r="AG24" s="734">
        <v>14.302179210167823</v>
      </c>
      <c r="AH24" s="734">
        <v>14.171235358801164</v>
      </c>
      <c r="AI24" s="734">
        <v>14.040242303453596</v>
      </c>
      <c r="AJ24" s="496">
        <v>13.927033610015542</v>
      </c>
    </row>
    <row r="25" spans="1:36" ht="25.15" customHeight="1" x14ac:dyDescent="0.2">
      <c r="A25" s="210"/>
      <c r="B25" s="1062"/>
      <c r="C25" s="412" t="s">
        <v>233</v>
      </c>
      <c r="D25" s="834" t="s">
        <v>234</v>
      </c>
      <c r="E25" s="511" t="s">
        <v>124</v>
      </c>
      <c r="F25" s="925" t="s">
        <v>211</v>
      </c>
      <c r="G25" s="925">
        <v>1</v>
      </c>
      <c r="H25" s="727">
        <v>13.67073387919987</v>
      </c>
      <c r="I25" s="826">
        <v>13.663009368317338</v>
      </c>
      <c r="J25" s="826">
        <v>13.669114465960515</v>
      </c>
      <c r="K25" s="826">
        <v>13.668411396450633</v>
      </c>
      <c r="L25" s="734">
        <v>13.664163881501118</v>
      </c>
      <c r="M25" s="734">
        <v>13.65840777574487</v>
      </c>
      <c r="N25" s="734">
        <v>13.647033477560694</v>
      </c>
      <c r="O25" s="734">
        <v>13.631663763908806</v>
      </c>
      <c r="P25" s="734">
        <v>13.615856278895334</v>
      </c>
      <c r="Q25" s="734">
        <v>13.596115700052138</v>
      </c>
      <c r="R25" s="734">
        <v>13.575498649106626</v>
      </c>
      <c r="S25" s="734">
        <v>13.553730261977231</v>
      </c>
      <c r="T25" s="734">
        <v>13.532779599604128</v>
      </c>
      <c r="U25" s="734">
        <v>13.509063872320704</v>
      </c>
      <c r="V25" s="734">
        <v>13.487330172939393</v>
      </c>
      <c r="W25" s="734">
        <v>13.472018560738391</v>
      </c>
      <c r="X25" s="734">
        <v>13.457051641498035</v>
      </c>
      <c r="Y25" s="734">
        <v>13.442780497120976</v>
      </c>
      <c r="Z25" s="734">
        <v>13.429019585983204</v>
      </c>
      <c r="AA25" s="734">
        <v>13.415715454188007</v>
      </c>
      <c r="AB25" s="734">
        <v>13.402054748347089</v>
      </c>
      <c r="AC25" s="734">
        <v>13.38854899148971</v>
      </c>
      <c r="AD25" s="734">
        <v>13.375618170902211</v>
      </c>
      <c r="AE25" s="734">
        <v>13.361655766889831</v>
      </c>
      <c r="AF25" s="734">
        <v>13.347587765694245</v>
      </c>
      <c r="AG25" s="734">
        <v>13.333422647334706</v>
      </c>
      <c r="AH25" s="734">
        <v>13.319165273340497</v>
      </c>
      <c r="AI25" s="734">
        <v>13.304795527158994</v>
      </c>
      <c r="AJ25" s="496">
        <v>13.307350511402007</v>
      </c>
    </row>
    <row r="26" spans="1:36" ht="25.15" customHeight="1" x14ac:dyDescent="0.2">
      <c r="A26" s="210"/>
      <c r="B26" s="1062"/>
      <c r="C26" s="412" t="s">
        <v>235</v>
      </c>
      <c r="D26" s="834" t="s">
        <v>236</v>
      </c>
      <c r="E26" s="511" t="s">
        <v>124</v>
      </c>
      <c r="F26" s="925" t="s">
        <v>211</v>
      </c>
      <c r="G26" s="925">
        <v>1</v>
      </c>
      <c r="H26" s="727">
        <v>18.551243856013993</v>
      </c>
      <c r="I26" s="826">
        <v>18.554781221369325</v>
      </c>
      <c r="J26" s="826">
        <v>18.577119180229946</v>
      </c>
      <c r="K26" s="826">
        <v>18.59023127091675</v>
      </c>
      <c r="L26" s="734">
        <v>18.598538827713448</v>
      </c>
      <c r="M26" s="734">
        <v>18.604804058710425</v>
      </c>
      <c r="N26" s="734">
        <v>18.603420169499007</v>
      </c>
      <c r="O26" s="734">
        <v>18.596583553612763</v>
      </c>
      <c r="P26" s="734">
        <v>18.589138873444124</v>
      </c>
      <c r="Q26" s="734">
        <v>18.576309098547711</v>
      </c>
      <c r="R26" s="734">
        <v>18.562261356861821</v>
      </c>
      <c r="S26" s="734">
        <v>18.54661674667809</v>
      </c>
      <c r="T26" s="734">
        <v>18.532068087956642</v>
      </c>
      <c r="U26" s="734">
        <v>18.513707799450913</v>
      </c>
      <c r="V26" s="734">
        <v>18.498037844549739</v>
      </c>
      <c r="W26" s="734">
        <v>18.491158640780384</v>
      </c>
      <c r="X26" s="734">
        <v>18.484742388008545</v>
      </c>
      <c r="Y26" s="734">
        <v>18.479272768047654</v>
      </c>
      <c r="Z26" s="734">
        <v>18.474496703945295</v>
      </c>
      <c r="AA26" s="734">
        <v>18.470342197030998</v>
      </c>
      <c r="AB26" s="734">
        <v>18.465690018953314</v>
      </c>
      <c r="AC26" s="734">
        <v>18.461244353914264</v>
      </c>
      <c r="AD26" s="734">
        <v>18.457585236281307</v>
      </c>
      <c r="AE26" s="734">
        <v>18.452495870855714</v>
      </c>
      <c r="AF26" s="734">
        <v>18.447252730259031</v>
      </c>
      <c r="AG26" s="734">
        <v>18.441867188189079</v>
      </c>
      <c r="AH26" s="734">
        <v>18.43634564470516</v>
      </c>
      <c r="AI26" s="734">
        <v>18.430659918364061</v>
      </c>
      <c r="AJ26" s="496">
        <v>18.448428738807102</v>
      </c>
    </row>
    <row r="27" spans="1:36" ht="25.15" customHeight="1" x14ac:dyDescent="0.2">
      <c r="A27" s="210"/>
      <c r="B27" s="1062"/>
      <c r="C27" s="412" t="s">
        <v>237</v>
      </c>
      <c r="D27" s="834" t="s">
        <v>238</v>
      </c>
      <c r="E27" s="511" t="s">
        <v>124</v>
      </c>
      <c r="F27" s="925" t="s">
        <v>211</v>
      </c>
      <c r="G27" s="925">
        <v>1</v>
      </c>
      <c r="H27" s="727">
        <v>1.4678133519753089</v>
      </c>
      <c r="I27" s="826">
        <v>1.514348741040634</v>
      </c>
      <c r="J27" s="826">
        <v>1.562299923422996</v>
      </c>
      <c r="K27" s="826">
        <v>1.6094670537717584</v>
      </c>
      <c r="L27" s="734">
        <v>1.6562065130633854</v>
      </c>
      <c r="M27" s="734">
        <v>1.7027372381787149</v>
      </c>
      <c r="N27" s="734">
        <v>1.7486424214240817</v>
      </c>
      <c r="O27" s="734">
        <v>1.7941010868333165</v>
      </c>
      <c r="P27" s="734">
        <v>1.8394814781621984</v>
      </c>
      <c r="Q27" s="734">
        <v>1.8844356716403992</v>
      </c>
      <c r="R27" s="734">
        <v>1.9292760370221844</v>
      </c>
      <c r="S27" s="734">
        <v>1.9739776118733221</v>
      </c>
      <c r="T27" s="734">
        <v>2.0187350724657835</v>
      </c>
      <c r="U27" s="734">
        <v>2.063199774755168</v>
      </c>
      <c r="V27" s="734">
        <v>2.1073522015449591</v>
      </c>
      <c r="W27" s="734">
        <v>2.1520245252056864</v>
      </c>
      <c r="X27" s="734">
        <v>2.1966276920108911</v>
      </c>
      <c r="Y27" s="734">
        <v>2.2411936859810022</v>
      </c>
      <c r="Z27" s="734">
        <v>2.2857036310036993</v>
      </c>
      <c r="AA27" s="734">
        <v>2.3301513566105347</v>
      </c>
      <c r="AB27" s="734">
        <v>2.3744623063648338</v>
      </c>
      <c r="AC27" s="734">
        <v>2.4186833576537365</v>
      </c>
      <c r="AD27" s="734">
        <v>2.4628512408183463</v>
      </c>
      <c r="AE27" s="734">
        <v>2.5068243795898226</v>
      </c>
      <c r="AF27" s="734">
        <v>2.5506858899299547</v>
      </c>
      <c r="AG27" s="734">
        <v>2.5944370313619456</v>
      </c>
      <c r="AH27" s="734">
        <v>2.6380787330502606</v>
      </c>
      <c r="AI27" s="734">
        <v>2.6816098431278292</v>
      </c>
      <c r="AJ27" s="496">
        <v>2.7264204903470484</v>
      </c>
    </row>
    <row r="28" spans="1:36" ht="25.15" customHeight="1" x14ac:dyDescent="0.2">
      <c r="A28" s="210"/>
      <c r="B28" s="1062"/>
      <c r="C28" s="412" t="s">
        <v>940</v>
      </c>
      <c r="D28" s="834" t="s">
        <v>941</v>
      </c>
      <c r="E28" s="511" t="s">
        <v>124</v>
      </c>
      <c r="F28" s="925" t="s">
        <v>211</v>
      </c>
      <c r="G28" s="925">
        <v>1</v>
      </c>
      <c r="H28" s="727">
        <v>1.6166144547014483E-2</v>
      </c>
      <c r="I28" s="826">
        <v>-0.39158745939727169</v>
      </c>
      <c r="J28" s="826">
        <v>-0.74421925778483455</v>
      </c>
      <c r="K28" s="826">
        <v>-1.0255287867360039</v>
      </c>
      <c r="L28" s="734">
        <v>-1.3696831686372661</v>
      </c>
      <c r="M28" s="734">
        <v>-1.6980044418635316</v>
      </c>
      <c r="N28" s="734">
        <v>-1.9673856045915272</v>
      </c>
      <c r="O28" s="734">
        <v>-2.1948111505323311</v>
      </c>
      <c r="P28" s="734">
        <v>-2.4175790626445632</v>
      </c>
      <c r="Q28" s="734">
        <v>-2.6990078359817176</v>
      </c>
      <c r="R28" s="734">
        <v>-2.8711527277671962</v>
      </c>
      <c r="S28" s="734">
        <v>-3.0311220227257536</v>
      </c>
      <c r="T28" s="734">
        <v>-3.1995836834302054</v>
      </c>
      <c r="U28" s="734">
        <v>-3.3389138413597266</v>
      </c>
      <c r="V28" s="734">
        <v>-3.4915731973782727</v>
      </c>
      <c r="W28" s="734">
        <v>-3.6116294695251838</v>
      </c>
      <c r="X28" s="734">
        <v>-3.7352471567732266</v>
      </c>
      <c r="Y28" s="734">
        <v>-3.8660998734433463</v>
      </c>
      <c r="Z28" s="734">
        <v>-4.0022324309695705</v>
      </c>
      <c r="AA28" s="734">
        <v>-3.9430765932605425</v>
      </c>
      <c r="AB28" s="734">
        <v>-3.9801151093626856</v>
      </c>
      <c r="AC28" s="734">
        <v>-3.9187031569587134</v>
      </c>
      <c r="AD28" s="734">
        <v>-3.8632272411481097</v>
      </c>
      <c r="AE28" s="734">
        <v>-3.8968982538861496</v>
      </c>
      <c r="AF28" s="734">
        <v>-3.829400714310907</v>
      </c>
      <c r="AG28" s="734">
        <v>-3.8608252725514944</v>
      </c>
      <c r="AH28" s="734">
        <v>-3.7912246619440282</v>
      </c>
      <c r="AI28" s="734">
        <v>-3.8203912316205617</v>
      </c>
      <c r="AJ28" s="496">
        <v>-3.725754185321108</v>
      </c>
    </row>
    <row r="29" spans="1:36" ht="25.15" customHeight="1" x14ac:dyDescent="0.2">
      <c r="A29" s="211"/>
      <c r="B29" s="1062"/>
      <c r="C29" s="723" t="s">
        <v>239</v>
      </c>
      <c r="D29" s="724" t="s">
        <v>240</v>
      </c>
      <c r="E29" s="924" t="s">
        <v>241</v>
      </c>
      <c r="F29" s="940" t="s">
        <v>211</v>
      </c>
      <c r="G29" s="940">
        <v>1</v>
      </c>
      <c r="H29" s="727">
        <f t="shared" ref="H29:AJ29" si="4">((H9+H10)*1000000)/((H56+H57)*1000)</f>
        <v>134.20179484666605</v>
      </c>
      <c r="I29" s="826">
        <f t="shared" si="4"/>
        <v>133.53692372692225</v>
      </c>
      <c r="J29" s="826">
        <f t="shared" si="4"/>
        <v>132.94290227094706</v>
      </c>
      <c r="K29" s="826">
        <f t="shared" si="4"/>
        <v>132.44997636553276</v>
      </c>
      <c r="L29" s="497">
        <f t="shared" si="4"/>
        <v>131.82157164814615</v>
      </c>
      <c r="M29" s="497">
        <f t="shared" si="4"/>
        <v>131.31373389313535</v>
      </c>
      <c r="N29" s="497">
        <f t="shared" si="4"/>
        <v>130.84891417157252</v>
      </c>
      <c r="O29" s="497">
        <f t="shared" si="4"/>
        <v>130.39499960245755</v>
      </c>
      <c r="P29" s="497">
        <f t="shared" si="4"/>
        <v>129.98676907815624</v>
      </c>
      <c r="Q29" s="497">
        <f t="shared" si="4"/>
        <v>129.61155245925514</v>
      </c>
      <c r="R29" s="497">
        <f t="shared" si="4"/>
        <v>129.27285092617686</v>
      </c>
      <c r="S29" s="497">
        <f t="shared" si="4"/>
        <v>128.96807146147947</v>
      </c>
      <c r="T29" s="497">
        <f t="shared" si="4"/>
        <v>128.71149747570914</v>
      </c>
      <c r="U29" s="497">
        <f t="shared" si="4"/>
        <v>128.47349881195706</v>
      </c>
      <c r="V29" s="497">
        <f t="shared" si="4"/>
        <v>127.97956210056149</v>
      </c>
      <c r="W29" s="497">
        <f t="shared" si="4"/>
        <v>127.54413412833364</v>
      </c>
      <c r="X29" s="497">
        <f t="shared" si="4"/>
        <v>127.12686360934582</v>
      </c>
      <c r="Y29" s="497">
        <f t="shared" si="4"/>
        <v>126.72922466031216</v>
      </c>
      <c r="Z29" s="497">
        <f t="shared" si="4"/>
        <v>126.34902258857744</v>
      </c>
      <c r="AA29" s="497">
        <f t="shared" si="4"/>
        <v>126.09267454612781</v>
      </c>
      <c r="AB29" s="497">
        <f t="shared" si="4"/>
        <v>125.85709036635232</v>
      </c>
      <c r="AC29" s="497">
        <f t="shared" si="4"/>
        <v>125.62695358082087</v>
      </c>
      <c r="AD29" s="497">
        <f t="shared" si="4"/>
        <v>125.40315649629916</v>
      </c>
      <c r="AE29" s="497">
        <f t="shared" si="4"/>
        <v>125.17715168145195</v>
      </c>
      <c r="AF29" s="497">
        <f t="shared" si="4"/>
        <v>124.95473009519561</v>
      </c>
      <c r="AG29" s="497">
        <f t="shared" si="4"/>
        <v>124.73577771992944</v>
      </c>
      <c r="AH29" s="497">
        <f t="shared" si="4"/>
        <v>124.53149284592456</v>
      </c>
      <c r="AI29" s="497">
        <f t="shared" si="4"/>
        <v>124.32953486178106</v>
      </c>
      <c r="AJ29" s="941">
        <f t="shared" si="4"/>
        <v>124.14363786304689</v>
      </c>
    </row>
    <row r="30" spans="1:36" ht="25.15" customHeight="1" x14ac:dyDescent="0.2">
      <c r="A30" s="211"/>
      <c r="B30" s="1062"/>
      <c r="C30" s="412" t="s">
        <v>242</v>
      </c>
      <c r="D30" s="834" t="s">
        <v>243</v>
      </c>
      <c r="E30" s="511" t="s">
        <v>124</v>
      </c>
      <c r="F30" s="718" t="s">
        <v>75</v>
      </c>
      <c r="G30" s="718">
        <v>2</v>
      </c>
      <c r="H30" s="712">
        <v>31.392450922933222</v>
      </c>
      <c r="I30" s="825">
        <v>31.392450922933222</v>
      </c>
      <c r="J30" s="825">
        <v>31.392450922933222</v>
      </c>
      <c r="K30" s="825">
        <v>31.392450922933222</v>
      </c>
      <c r="L30" s="406">
        <v>31.392450922933222</v>
      </c>
      <c r="M30" s="406">
        <v>31.392450922933222</v>
      </c>
      <c r="N30" s="406">
        <v>31.392450922933222</v>
      </c>
      <c r="O30" s="406">
        <v>31.392450922933222</v>
      </c>
      <c r="P30" s="406">
        <v>31.392450922933222</v>
      </c>
      <c r="Q30" s="406">
        <v>31.392450922933222</v>
      </c>
      <c r="R30" s="406">
        <v>31.392450922933222</v>
      </c>
      <c r="S30" s="406">
        <v>31.392450922933222</v>
      </c>
      <c r="T30" s="406">
        <v>31.392450922933222</v>
      </c>
      <c r="U30" s="406">
        <v>31.392450922933222</v>
      </c>
      <c r="V30" s="406">
        <v>31.392450922933222</v>
      </c>
      <c r="W30" s="406">
        <v>31.392450922933222</v>
      </c>
      <c r="X30" s="406">
        <v>31.392450922933222</v>
      </c>
      <c r="Y30" s="406">
        <v>31.392450922933222</v>
      </c>
      <c r="Z30" s="406">
        <v>31.392450922933222</v>
      </c>
      <c r="AA30" s="406">
        <v>31.392450922933222</v>
      </c>
      <c r="AB30" s="406">
        <v>31.392450922933222</v>
      </c>
      <c r="AC30" s="406">
        <v>31.392450922933222</v>
      </c>
      <c r="AD30" s="406">
        <v>31.392450922933222</v>
      </c>
      <c r="AE30" s="406">
        <v>31.392450922933222</v>
      </c>
      <c r="AF30" s="406">
        <v>31.392450922933222</v>
      </c>
      <c r="AG30" s="406">
        <v>31.392450922933222</v>
      </c>
      <c r="AH30" s="406">
        <v>31.392450922933222</v>
      </c>
      <c r="AI30" s="406">
        <v>31.392450922933222</v>
      </c>
      <c r="AJ30" s="501">
        <v>31.392450922933222</v>
      </c>
    </row>
    <row r="31" spans="1:36" ht="25.15" customHeight="1" thickBot="1" x14ac:dyDescent="0.25">
      <c r="A31" s="211"/>
      <c r="B31" s="1063"/>
      <c r="C31" s="942" t="s">
        <v>244</v>
      </c>
      <c r="D31" s="943" t="s">
        <v>245</v>
      </c>
      <c r="E31" s="944" t="s">
        <v>124</v>
      </c>
      <c r="F31" s="719" t="s">
        <v>75</v>
      </c>
      <c r="G31" s="719">
        <v>2</v>
      </c>
      <c r="H31" s="720">
        <v>3.6662673983402398</v>
      </c>
      <c r="I31" s="824">
        <v>3.6662673983402398</v>
      </c>
      <c r="J31" s="824">
        <v>3.6662673983402398</v>
      </c>
      <c r="K31" s="824">
        <v>3.6662673983402398</v>
      </c>
      <c r="L31" s="721">
        <v>3.6662673983402398</v>
      </c>
      <c r="M31" s="721">
        <v>3.6662673983402398</v>
      </c>
      <c r="N31" s="721">
        <v>3.6662673983402398</v>
      </c>
      <c r="O31" s="721">
        <v>3.6662673983402398</v>
      </c>
      <c r="P31" s="721">
        <v>3.6662673983402398</v>
      </c>
      <c r="Q31" s="721">
        <v>3.6662673983402398</v>
      </c>
      <c r="R31" s="721">
        <v>3.6662673983402398</v>
      </c>
      <c r="S31" s="721">
        <v>3.6662673983402398</v>
      </c>
      <c r="T31" s="721">
        <v>3.6662673983402398</v>
      </c>
      <c r="U31" s="721">
        <v>3.6662673983402398</v>
      </c>
      <c r="V31" s="721">
        <v>3.6662673983402398</v>
      </c>
      <c r="W31" s="721">
        <v>3.6662673983402398</v>
      </c>
      <c r="X31" s="721">
        <v>3.6662673983402398</v>
      </c>
      <c r="Y31" s="721">
        <v>3.6662673983402398</v>
      </c>
      <c r="Z31" s="721">
        <v>3.6662673983402398</v>
      </c>
      <c r="AA31" s="721">
        <v>3.6662673983402398</v>
      </c>
      <c r="AB31" s="721">
        <v>3.6662673983402398</v>
      </c>
      <c r="AC31" s="721">
        <v>3.6662673983402398</v>
      </c>
      <c r="AD31" s="721">
        <v>3.6662673983402398</v>
      </c>
      <c r="AE31" s="721">
        <v>3.6662673983402398</v>
      </c>
      <c r="AF31" s="721">
        <v>3.6662673983402398</v>
      </c>
      <c r="AG31" s="721">
        <v>3.6662673983402398</v>
      </c>
      <c r="AH31" s="721">
        <v>3.6662673983402398</v>
      </c>
      <c r="AI31" s="721">
        <v>3.6662673983402398</v>
      </c>
      <c r="AJ31" s="722">
        <v>3.6662673983402398</v>
      </c>
    </row>
    <row r="32" spans="1:36" ht="25.15" customHeight="1" x14ac:dyDescent="0.2">
      <c r="A32" s="211"/>
      <c r="B32" s="1064" t="s">
        <v>246</v>
      </c>
      <c r="C32" s="833" t="s">
        <v>247</v>
      </c>
      <c r="D32" s="921" t="s">
        <v>248</v>
      </c>
      <c r="E32" s="716" t="s">
        <v>124</v>
      </c>
      <c r="F32" s="717" t="s">
        <v>75</v>
      </c>
      <c r="G32" s="717">
        <v>2</v>
      </c>
      <c r="H32" s="741">
        <v>3.6432598591193739</v>
      </c>
      <c r="I32" s="828">
        <v>3.6432598591193739</v>
      </c>
      <c r="J32" s="828">
        <v>3.6432598591193739</v>
      </c>
      <c r="K32" s="828">
        <v>3.6432598591193739</v>
      </c>
      <c r="L32" s="499">
        <v>3.6432598591193739</v>
      </c>
      <c r="M32" s="499">
        <v>3.6432598591193739</v>
      </c>
      <c r="N32" s="499">
        <v>3.6432598591193739</v>
      </c>
      <c r="O32" s="499">
        <v>3.6432598591193739</v>
      </c>
      <c r="P32" s="499">
        <v>3.6432598591193739</v>
      </c>
      <c r="Q32" s="499">
        <v>3.6432598591193739</v>
      </c>
      <c r="R32" s="499">
        <v>3.6432598591193739</v>
      </c>
      <c r="S32" s="499">
        <v>3.6432598591193739</v>
      </c>
      <c r="T32" s="499">
        <v>3.6432598591193739</v>
      </c>
      <c r="U32" s="499">
        <v>3.6432598591193739</v>
      </c>
      <c r="V32" s="499">
        <v>3.6432598591193739</v>
      </c>
      <c r="W32" s="499">
        <v>3.6432598591193739</v>
      </c>
      <c r="X32" s="499">
        <v>3.6432598591193739</v>
      </c>
      <c r="Y32" s="499">
        <v>3.6432598591193739</v>
      </c>
      <c r="Z32" s="499">
        <v>3.6432598591193739</v>
      </c>
      <c r="AA32" s="499">
        <v>3.6432598591193739</v>
      </c>
      <c r="AB32" s="499">
        <v>3.6432598591193739</v>
      </c>
      <c r="AC32" s="499">
        <v>3.6432598591193739</v>
      </c>
      <c r="AD32" s="499">
        <v>3.6432598591193739</v>
      </c>
      <c r="AE32" s="499">
        <v>3.6432598591193739</v>
      </c>
      <c r="AF32" s="499">
        <v>3.6432598591193739</v>
      </c>
      <c r="AG32" s="499">
        <v>3.6432598591193739</v>
      </c>
      <c r="AH32" s="499">
        <v>3.6432598591193739</v>
      </c>
      <c r="AI32" s="499">
        <v>3.6432598591193739</v>
      </c>
      <c r="AJ32" s="500">
        <v>3.6432598591193739</v>
      </c>
    </row>
    <row r="33" spans="1:36" ht="25.15" customHeight="1" x14ac:dyDescent="0.2">
      <c r="A33" s="211"/>
      <c r="B33" s="1065"/>
      <c r="C33" s="412" t="s">
        <v>249</v>
      </c>
      <c r="D33" s="834" t="s">
        <v>250</v>
      </c>
      <c r="E33" s="511" t="s">
        <v>124</v>
      </c>
      <c r="F33" s="718" t="s">
        <v>75</v>
      </c>
      <c r="G33" s="718">
        <v>2</v>
      </c>
      <c r="H33" s="712">
        <v>0.16022523895159127</v>
      </c>
      <c r="I33" s="825">
        <v>0.16022523895159127</v>
      </c>
      <c r="J33" s="825">
        <v>0.16022523895159127</v>
      </c>
      <c r="K33" s="825">
        <v>0.16022523895159127</v>
      </c>
      <c r="L33" s="406">
        <v>0.16022523895159127</v>
      </c>
      <c r="M33" s="406">
        <v>0.16022523895159127</v>
      </c>
      <c r="N33" s="406">
        <v>0.16022523895159127</v>
      </c>
      <c r="O33" s="406">
        <v>0.16022523895159127</v>
      </c>
      <c r="P33" s="406">
        <v>0.16022523895159127</v>
      </c>
      <c r="Q33" s="406">
        <v>0.16022523895159127</v>
      </c>
      <c r="R33" s="406">
        <v>0.16022523895159127</v>
      </c>
      <c r="S33" s="406">
        <v>0.16022523895159127</v>
      </c>
      <c r="T33" s="406">
        <v>0.16022523895159127</v>
      </c>
      <c r="U33" s="406">
        <v>0.16022523895159127</v>
      </c>
      <c r="V33" s="406">
        <v>0.16022523895159127</v>
      </c>
      <c r="W33" s="406">
        <v>0.16022523895159127</v>
      </c>
      <c r="X33" s="406">
        <v>0.16022523895159127</v>
      </c>
      <c r="Y33" s="406">
        <v>0.16022523895159127</v>
      </c>
      <c r="Z33" s="406">
        <v>0.16022523895159127</v>
      </c>
      <c r="AA33" s="406">
        <v>0.16022523895159127</v>
      </c>
      <c r="AB33" s="406">
        <v>0.16022523895159127</v>
      </c>
      <c r="AC33" s="406">
        <v>0.16022523895159127</v>
      </c>
      <c r="AD33" s="406">
        <v>0.16022523895159127</v>
      </c>
      <c r="AE33" s="406">
        <v>0.16022523895159127</v>
      </c>
      <c r="AF33" s="406">
        <v>0.16022523895159127</v>
      </c>
      <c r="AG33" s="406">
        <v>0.16022523895159127</v>
      </c>
      <c r="AH33" s="406">
        <v>0.16022523895159127</v>
      </c>
      <c r="AI33" s="406">
        <v>0.16022523895159127</v>
      </c>
      <c r="AJ33" s="501">
        <v>0.16022523895159127</v>
      </c>
    </row>
    <row r="34" spans="1:36" ht="25.15" customHeight="1" x14ac:dyDescent="0.2">
      <c r="A34" s="211"/>
      <c r="B34" s="1065"/>
      <c r="C34" s="412" t="s">
        <v>251</v>
      </c>
      <c r="D34" s="834" t="s">
        <v>252</v>
      </c>
      <c r="E34" s="511" t="s">
        <v>124</v>
      </c>
      <c r="F34" s="718" t="s">
        <v>75</v>
      </c>
      <c r="G34" s="718">
        <v>2</v>
      </c>
      <c r="H34" s="712">
        <v>24.231968942663197</v>
      </c>
      <c r="I34" s="825">
        <v>24.724257154362643</v>
      </c>
      <c r="J34" s="825">
        <v>25.216290281249211</v>
      </c>
      <c r="K34" s="825">
        <v>25.708119928446017</v>
      </c>
      <c r="L34" s="406">
        <v>26.179351785498401</v>
      </c>
      <c r="M34" s="406">
        <v>26.641490856602299</v>
      </c>
      <c r="N34" s="406">
        <v>27.09465037432037</v>
      </c>
      <c r="O34" s="406">
        <v>27.539064994263665</v>
      </c>
      <c r="P34" s="406">
        <v>27.974832335439913</v>
      </c>
      <c r="Q34" s="406">
        <v>28.402238153898665</v>
      </c>
      <c r="R34" s="406">
        <v>28.821271688926451</v>
      </c>
      <c r="S34" s="406">
        <v>29.232005170538848</v>
      </c>
      <c r="T34" s="406">
        <v>29.634734100738115</v>
      </c>
      <c r="U34" s="406">
        <v>30.029616458272489</v>
      </c>
      <c r="V34" s="406">
        <v>30.416778407037473</v>
      </c>
      <c r="W34" s="406">
        <v>30.796378707812583</v>
      </c>
      <c r="X34" s="406">
        <v>31.168585277625915</v>
      </c>
      <c r="Y34" s="406">
        <v>31.53352469845013</v>
      </c>
      <c r="Z34" s="406">
        <v>31.891339375165607</v>
      </c>
      <c r="AA34" s="406">
        <v>32.242155904569117</v>
      </c>
      <c r="AB34" s="406">
        <v>32.586100865727083</v>
      </c>
      <c r="AC34" s="406">
        <v>32.923300810763941</v>
      </c>
      <c r="AD34" s="406">
        <v>33.25390781645276</v>
      </c>
      <c r="AE34" s="406">
        <v>33.57802295953752</v>
      </c>
      <c r="AF34" s="406">
        <v>33.895782491552836</v>
      </c>
      <c r="AG34" s="406">
        <v>34.226131812335666</v>
      </c>
      <c r="AH34" s="406">
        <v>34.550515847571887</v>
      </c>
      <c r="AI34" s="406">
        <v>34.869029523853705</v>
      </c>
      <c r="AJ34" s="501">
        <v>35.181799416473055</v>
      </c>
    </row>
    <row r="35" spans="1:36" ht="25.15" customHeight="1" x14ac:dyDescent="0.2">
      <c r="A35" s="211"/>
      <c r="B35" s="1065"/>
      <c r="C35" s="412" t="s">
        <v>253</v>
      </c>
      <c r="D35" s="834" t="s">
        <v>254</v>
      </c>
      <c r="E35" s="511" t="s">
        <v>124</v>
      </c>
      <c r="F35" s="718" t="s">
        <v>75</v>
      </c>
      <c r="G35" s="718">
        <v>2</v>
      </c>
      <c r="H35" s="712">
        <v>33.659032928748992</v>
      </c>
      <c r="I35" s="825">
        <v>33.082144316931036</v>
      </c>
      <c r="J35" s="825">
        <v>32.505713304401723</v>
      </c>
      <c r="K35" s="825">
        <v>31.929685398511879</v>
      </c>
      <c r="L35" s="406">
        <v>31.376443842631282</v>
      </c>
      <c r="M35" s="406">
        <v>30.833451308812503</v>
      </c>
      <c r="N35" s="406">
        <v>30.300390627400382</v>
      </c>
      <c r="O35" s="406">
        <v>29.777033321638275</v>
      </c>
      <c r="P35" s="406">
        <v>29.263267847589912</v>
      </c>
      <c r="Q35" s="406">
        <v>28.758784881234405</v>
      </c>
      <c r="R35" s="406">
        <v>28.263508084371427</v>
      </c>
      <c r="S35" s="406">
        <v>27.777164319095498</v>
      </c>
      <c r="T35" s="406">
        <v>27.29967695392881</v>
      </c>
      <c r="U35" s="406">
        <v>26.830736972392089</v>
      </c>
      <c r="V35" s="406">
        <v>26.370366522668476</v>
      </c>
      <c r="W35" s="406">
        <v>25.918497932146245</v>
      </c>
      <c r="X35" s="406">
        <v>25.474812457032435</v>
      </c>
      <c r="Y35" s="406">
        <v>25.03917031217944</v>
      </c>
      <c r="Z35" s="406">
        <v>24.611414239118258</v>
      </c>
      <c r="AA35" s="406">
        <v>24.191404436330934</v>
      </c>
      <c r="AB35" s="406">
        <v>23.778974209938259</v>
      </c>
      <c r="AC35" s="406">
        <v>23.373983807754168</v>
      </c>
      <c r="AD35" s="406">
        <v>22.976293450109736</v>
      </c>
      <c r="AE35" s="406">
        <v>22.58576335789467</v>
      </c>
      <c r="AF35" s="406">
        <v>22.202271227335277</v>
      </c>
      <c r="AG35" s="406">
        <v>21.825677280132624</v>
      </c>
      <c r="AH35" s="406">
        <v>21.455832301224326</v>
      </c>
      <c r="AI35" s="406">
        <v>21.092658374609254</v>
      </c>
      <c r="AJ35" s="501">
        <v>20.735988810576373</v>
      </c>
    </row>
    <row r="36" spans="1:36" ht="25.15" customHeight="1" x14ac:dyDescent="0.2">
      <c r="A36" s="211"/>
      <c r="B36" s="1065"/>
      <c r="C36" s="412" t="s">
        <v>255</v>
      </c>
      <c r="D36" s="834" t="s">
        <v>256</v>
      </c>
      <c r="E36" s="511" t="s">
        <v>124</v>
      </c>
      <c r="F36" s="718" t="s">
        <v>75</v>
      </c>
      <c r="G36" s="718">
        <v>2</v>
      </c>
      <c r="H36" s="712">
        <v>3.6432598591193739</v>
      </c>
      <c r="I36" s="825">
        <v>3.6432598591193739</v>
      </c>
      <c r="J36" s="825">
        <v>3.6432598591193739</v>
      </c>
      <c r="K36" s="825">
        <v>3.6432598591193739</v>
      </c>
      <c r="L36" s="406">
        <v>3.6432598591193739</v>
      </c>
      <c r="M36" s="406">
        <v>3.6432598591193739</v>
      </c>
      <c r="N36" s="406">
        <v>3.6432598591193739</v>
      </c>
      <c r="O36" s="406">
        <v>3.6432598591193739</v>
      </c>
      <c r="P36" s="406">
        <v>3.6432598591193739</v>
      </c>
      <c r="Q36" s="406">
        <v>3.6432598591193739</v>
      </c>
      <c r="R36" s="406">
        <v>3.6432598591193739</v>
      </c>
      <c r="S36" s="406">
        <v>3.6432598591193739</v>
      </c>
      <c r="T36" s="406">
        <v>3.6432598591193739</v>
      </c>
      <c r="U36" s="406">
        <v>3.6432598591193739</v>
      </c>
      <c r="V36" s="406">
        <v>3.6432598591193739</v>
      </c>
      <c r="W36" s="406">
        <v>3.6432598591193739</v>
      </c>
      <c r="X36" s="406">
        <v>3.6432598591193739</v>
      </c>
      <c r="Y36" s="406">
        <v>3.6432598591193739</v>
      </c>
      <c r="Z36" s="406">
        <v>3.6432598591193739</v>
      </c>
      <c r="AA36" s="406">
        <v>3.6432598591193739</v>
      </c>
      <c r="AB36" s="406">
        <v>3.6432598591193739</v>
      </c>
      <c r="AC36" s="406">
        <v>3.6432598591193739</v>
      </c>
      <c r="AD36" s="406">
        <v>3.6432598591193739</v>
      </c>
      <c r="AE36" s="406">
        <v>3.6432598591193739</v>
      </c>
      <c r="AF36" s="406">
        <v>3.6432598591193739</v>
      </c>
      <c r="AG36" s="406">
        <v>3.6432598591193739</v>
      </c>
      <c r="AH36" s="406">
        <v>3.6432598591193739</v>
      </c>
      <c r="AI36" s="406">
        <v>3.6432598591193739</v>
      </c>
      <c r="AJ36" s="501">
        <v>3.6432598591193739</v>
      </c>
    </row>
    <row r="37" spans="1:36" ht="25.15" customHeight="1" x14ac:dyDescent="0.2">
      <c r="A37" s="211"/>
      <c r="B37" s="1065"/>
      <c r="C37" s="412" t="s">
        <v>257</v>
      </c>
      <c r="D37" s="834" t="s">
        <v>258</v>
      </c>
      <c r="E37" s="511" t="s">
        <v>124</v>
      </c>
      <c r="F37" s="718" t="s">
        <v>75</v>
      </c>
      <c r="G37" s="718">
        <v>2</v>
      </c>
      <c r="H37" s="712">
        <v>217.66225317139748</v>
      </c>
      <c r="I37" s="825">
        <v>213.79685357151601</v>
      </c>
      <c r="J37" s="825">
        <v>209.40125145715871</v>
      </c>
      <c r="K37" s="825">
        <v>207.04544971585176</v>
      </c>
      <c r="L37" s="406">
        <v>207.12745941467998</v>
      </c>
      <c r="M37" s="406">
        <v>207.20831287739486</v>
      </c>
      <c r="N37" s="406">
        <v>207.28821404108891</v>
      </c>
      <c r="O37" s="406">
        <v>207.36715672690772</v>
      </c>
      <c r="P37" s="406">
        <v>207.44515485977985</v>
      </c>
      <c r="Q37" s="406">
        <v>207.52223200767659</v>
      </c>
      <c r="R37" s="406">
        <v>207.59847526951177</v>
      </c>
      <c r="S37" s="406">
        <v>207.6740855531753</v>
      </c>
      <c r="T37" s="406">
        <v>207.74884398814274</v>
      </c>
      <c r="U37" s="406">
        <v>207.82290161214507</v>
      </c>
      <c r="V37" s="406">
        <v>207.8961101131037</v>
      </c>
      <c r="W37" s="406">
        <v>207.96837840285082</v>
      </c>
      <c r="X37" s="406">
        <v>208.03985730815131</v>
      </c>
      <c r="Y37" s="406">
        <v>208.1105600321801</v>
      </c>
      <c r="Z37" s="406">
        <v>208.18050142852579</v>
      </c>
      <c r="AA37" s="406">
        <v>208.24969470190962</v>
      </c>
      <c r="AB37" s="406">
        <v>208.31817996714432</v>
      </c>
      <c r="AC37" s="406">
        <v>208.38597042429154</v>
      </c>
      <c r="AD37" s="406">
        <v>208.45305377624715</v>
      </c>
      <c r="AE37" s="406">
        <v>208.51946872537746</v>
      </c>
      <c r="AF37" s="406">
        <v>208.58520132392155</v>
      </c>
      <c r="AG37" s="406">
        <v>208.63144595034137</v>
      </c>
      <c r="AH37" s="406">
        <v>208.67690689401343</v>
      </c>
      <c r="AI37" s="406">
        <v>208.72156714434669</v>
      </c>
      <c r="AJ37" s="501">
        <v>208.76546681576022</v>
      </c>
    </row>
    <row r="38" spans="1:36" ht="25.15" customHeight="1" x14ac:dyDescent="0.2">
      <c r="A38" s="211"/>
      <c r="B38" s="1065"/>
      <c r="C38" s="723" t="s">
        <v>87</v>
      </c>
      <c r="D38" s="724" t="s">
        <v>259</v>
      </c>
      <c r="E38" s="945" t="s">
        <v>260</v>
      </c>
      <c r="F38" s="725" t="s">
        <v>75</v>
      </c>
      <c r="G38" s="725">
        <v>2</v>
      </c>
      <c r="H38" s="712">
        <f t="shared" ref="H38:AJ38" si="5">H32+H33+H34+H35+H36+H37</f>
        <v>283</v>
      </c>
      <c r="I38" s="825">
        <f t="shared" si="5"/>
        <v>279.05</v>
      </c>
      <c r="J38" s="825">
        <f t="shared" si="5"/>
        <v>274.57</v>
      </c>
      <c r="K38" s="825">
        <f t="shared" si="5"/>
        <v>272.13</v>
      </c>
      <c r="L38" s="405">
        <f t="shared" si="5"/>
        <v>272.13</v>
      </c>
      <c r="M38" s="405">
        <f t="shared" si="5"/>
        <v>272.13</v>
      </c>
      <c r="N38" s="405">
        <f t="shared" si="5"/>
        <v>272.13</v>
      </c>
      <c r="O38" s="405">
        <f t="shared" si="5"/>
        <v>272.13</v>
      </c>
      <c r="P38" s="405">
        <f t="shared" si="5"/>
        <v>272.13</v>
      </c>
      <c r="Q38" s="405">
        <f t="shared" si="5"/>
        <v>272.13</v>
      </c>
      <c r="R38" s="405">
        <f t="shared" si="5"/>
        <v>272.13</v>
      </c>
      <c r="S38" s="405">
        <f t="shared" si="5"/>
        <v>272.13</v>
      </c>
      <c r="T38" s="405">
        <f t="shared" si="5"/>
        <v>272.13</v>
      </c>
      <c r="U38" s="405">
        <f t="shared" si="5"/>
        <v>272.13</v>
      </c>
      <c r="V38" s="405">
        <f t="shared" si="5"/>
        <v>272.13</v>
      </c>
      <c r="W38" s="405">
        <f t="shared" si="5"/>
        <v>272.13</v>
      </c>
      <c r="X38" s="405">
        <f t="shared" si="5"/>
        <v>272.13</v>
      </c>
      <c r="Y38" s="405">
        <f t="shared" si="5"/>
        <v>272.13</v>
      </c>
      <c r="Z38" s="405">
        <f t="shared" si="5"/>
        <v>272.13</v>
      </c>
      <c r="AA38" s="405">
        <f t="shared" si="5"/>
        <v>272.13</v>
      </c>
      <c r="AB38" s="405">
        <f t="shared" si="5"/>
        <v>272.13</v>
      </c>
      <c r="AC38" s="405">
        <f t="shared" si="5"/>
        <v>272.13</v>
      </c>
      <c r="AD38" s="405">
        <f t="shared" si="5"/>
        <v>272.13</v>
      </c>
      <c r="AE38" s="405">
        <f t="shared" si="5"/>
        <v>272.13</v>
      </c>
      <c r="AF38" s="405">
        <f t="shared" si="5"/>
        <v>272.13</v>
      </c>
      <c r="AG38" s="405">
        <f t="shared" si="5"/>
        <v>272.13</v>
      </c>
      <c r="AH38" s="405">
        <f t="shared" si="5"/>
        <v>272.13</v>
      </c>
      <c r="AI38" s="405">
        <f t="shared" si="5"/>
        <v>272.13</v>
      </c>
      <c r="AJ38" s="726">
        <f t="shared" si="5"/>
        <v>272.13</v>
      </c>
    </row>
    <row r="39" spans="1:36" ht="25.15" customHeight="1" thickBot="1" x14ac:dyDescent="0.25">
      <c r="A39" s="211"/>
      <c r="B39" s="1066"/>
      <c r="C39" s="946" t="s">
        <v>261</v>
      </c>
      <c r="D39" s="947" t="s">
        <v>259</v>
      </c>
      <c r="E39" s="948" t="s">
        <v>262</v>
      </c>
      <c r="F39" s="949" t="s">
        <v>263</v>
      </c>
      <c r="G39" s="949">
        <v>2</v>
      </c>
      <c r="H39" s="720">
        <f>(H38*1000000)/(H53*1000)</f>
        <v>122.62983410669577</v>
      </c>
      <c r="I39" s="824">
        <f t="shared" ref="I39:AJ39" si="6">(I38*1000000)/(I53*1000)</f>
        <v>119.73802494783192</v>
      </c>
      <c r="J39" s="824">
        <f t="shared" si="6"/>
        <v>116.45827467375507</v>
      </c>
      <c r="K39" s="824">
        <f t="shared" si="6"/>
        <v>114.21362198122199</v>
      </c>
      <c r="L39" s="749">
        <f t="shared" si="6"/>
        <v>113.09799578041986</v>
      </c>
      <c r="M39" s="749">
        <f t="shared" si="6"/>
        <v>112.01109057479189</v>
      </c>
      <c r="N39" s="749">
        <f t="shared" si="6"/>
        <v>111.02966300082987</v>
      </c>
      <c r="O39" s="749">
        <f t="shared" si="6"/>
        <v>110.13134847515396</v>
      </c>
      <c r="P39" s="749">
        <f t="shared" si="6"/>
        <v>109.25698843372982</v>
      </c>
      <c r="Q39" s="749">
        <f t="shared" si="6"/>
        <v>108.46706685547254</v>
      </c>
      <c r="R39" s="749">
        <f t="shared" si="6"/>
        <v>107.69970344674229</v>
      </c>
      <c r="S39" s="749">
        <f t="shared" si="6"/>
        <v>106.97566588705881</v>
      </c>
      <c r="T39" s="749">
        <f t="shared" si="6"/>
        <v>106.25801089174769</v>
      </c>
      <c r="U39" s="749">
        <f t="shared" si="6"/>
        <v>105.60985026207319</v>
      </c>
      <c r="V39" s="749">
        <f t="shared" si="6"/>
        <v>104.93872793181104</v>
      </c>
      <c r="W39" s="950">
        <f t="shared" si="6"/>
        <v>104.20274707958525</v>
      </c>
      <c r="X39" s="950">
        <f t="shared" si="6"/>
        <v>103.47701713091735</v>
      </c>
      <c r="Y39" s="950">
        <f t="shared" si="6"/>
        <v>102.76132540474923</v>
      </c>
      <c r="Z39" s="950">
        <f t="shared" si="6"/>
        <v>102.05401069772057</v>
      </c>
      <c r="AA39" s="950">
        <f t="shared" si="6"/>
        <v>101.35636577303893</v>
      </c>
      <c r="AB39" s="950">
        <f t="shared" si="6"/>
        <v>100.66798032311587</v>
      </c>
      <c r="AC39" s="950">
        <f t="shared" si="6"/>
        <v>99.988881812785749</v>
      </c>
      <c r="AD39" s="950">
        <f t="shared" si="6"/>
        <v>99.318883570224585</v>
      </c>
      <c r="AE39" s="950">
        <f t="shared" si="6"/>
        <v>98.657803893210357</v>
      </c>
      <c r="AF39" s="950">
        <f t="shared" si="6"/>
        <v>98.005465884840561</v>
      </c>
      <c r="AG39" s="950">
        <f t="shared" si="6"/>
        <v>97.361697295722578</v>
      </c>
      <c r="AH39" s="950">
        <f t="shared" si="6"/>
        <v>96.72633037234371</v>
      </c>
      <c r="AI39" s="950">
        <f t="shared" si="6"/>
        <v>96.099201711338125</v>
      </c>
      <c r="AJ39" s="951">
        <f t="shared" si="6"/>
        <v>95.480152119387171</v>
      </c>
    </row>
    <row r="40" spans="1:36" ht="25.15" customHeight="1" x14ac:dyDescent="0.2">
      <c r="A40" s="212"/>
      <c r="B40" s="1061" t="s">
        <v>264</v>
      </c>
      <c r="C40" s="835" t="s">
        <v>265</v>
      </c>
      <c r="D40" s="836" t="s">
        <v>266</v>
      </c>
      <c r="E40" s="952" t="s">
        <v>267</v>
      </c>
      <c r="F40" s="740" t="s">
        <v>268</v>
      </c>
      <c r="G40" s="740">
        <v>2</v>
      </c>
      <c r="H40" s="741">
        <v>103.57343698630137</v>
      </c>
      <c r="I40" s="828">
        <v>103.99633826772161</v>
      </c>
      <c r="J40" s="828">
        <v>104.41925861103556</v>
      </c>
      <c r="K40" s="828">
        <v>104.8421979277409</v>
      </c>
      <c r="L40" s="499">
        <v>105.26515613009681</v>
      </c>
      <c r="M40" s="499">
        <v>105.68813313111451</v>
      </c>
      <c r="N40" s="499">
        <v>106.11112884454781</v>
      </c>
      <c r="O40" s="499">
        <v>106.53414318488386</v>
      </c>
      <c r="P40" s="499">
        <v>106.95717606733407</v>
      </c>
      <c r="Q40" s="499">
        <v>107.38022740782527</v>
      </c>
      <c r="R40" s="499">
        <v>107.80329712299078</v>
      </c>
      <c r="S40" s="499">
        <v>108.22638513016184</v>
      </c>
      <c r="T40" s="499">
        <v>108.64949134735907</v>
      </c>
      <c r="U40" s="499">
        <v>109.07261569328409</v>
      </c>
      <c r="V40" s="499">
        <v>109.49575808731132</v>
      </c>
      <c r="W40" s="499">
        <v>109.9189184494798</v>
      </c>
      <c r="X40" s="499">
        <v>110.3420967004853</v>
      </c>
      <c r="Y40" s="499">
        <v>110.76529276167234</v>
      </c>
      <c r="Z40" s="499">
        <v>111.18850655502658</v>
      </c>
      <c r="AA40" s="499">
        <v>111.61173800316709</v>
      </c>
      <c r="AB40" s="499">
        <v>112.03498702933896</v>
      </c>
      <c r="AC40" s="499">
        <v>112.45825355740587</v>
      </c>
      <c r="AD40" s="499">
        <v>112.88153751184282</v>
      </c>
      <c r="AE40" s="499">
        <v>113.30483881772899</v>
      </c>
      <c r="AF40" s="499">
        <v>113.72815740074067</v>
      </c>
      <c r="AG40" s="499">
        <v>114.15149318714441</v>
      </c>
      <c r="AH40" s="499">
        <v>114.57484610379008</v>
      </c>
      <c r="AI40" s="499">
        <v>114.99821607810421</v>
      </c>
      <c r="AJ40" s="500">
        <v>115.42160303808333</v>
      </c>
    </row>
    <row r="41" spans="1:36" ht="25.15" customHeight="1" x14ac:dyDescent="0.2">
      <c r="A41" s="212"/>
      <c r="B41" s="1067"/>
      <c r="C41" s="837" t="s">
        <v>269</v>
      </c>
      <c r="D41" s="838" t="s">
        <v>270</v>
      </c>
      <c r="E41" s="739" t="s">
        <v>267</v>
      </c>
      <c r="F41" s="742" t="s">
        <v>268</v>
      </c>
      <c r="G41" s="742">
        <v>2</v>
      </c>
      <c r="H41" s="712">
        <v>5.73177712328767</v>
      </c>
      <c r="I41" s="825">
        <v>5.6371825649807104</v>
      </c>
      <c r="J41" s="825">
        <v>5.5425880066737507</v>
      </c>
      <c r="K41" s="825">
        <v>5.4479934483667911</v>
      </c>
      <c r="L41" s="406">
        <v>5.3533988900598315</v>
      </c>
      <c r="M41" s="406">
        <v>5.2588043317528719</v>
      </c>
      <c r="N41" s="406">
        <v>5.1642097734459123</v>
      </c>
      <c r="O41" s="406">
        <v>5.0696152151389526</v>
      </c>
      <c r="P41" s="406">
        <v>4.975020656831993</v>
      </c>
      <c r="Q41" s="406">
        <v>4.8804260985250334</v>
      </c>
      <c r="R41" s="406">
        <v>4.7858315402180729</v>
      </c>
      <c r="S41" s="406">
        <v>4.6912369819111133</v>
      </c>
      <c r="T41" s="406">
        <v>4.5966424236041536</v>
      </c>
      <c r="U41" s="406">
        <v>4.502047865297194</v>
      </c>
      <c r="V41" s="406">
        <v>4.4074533069902344</v>
      </c>
      <c r="W41" s="406">
        <v>4.3128587486832748</v>
      </c>
      <c r="X41" s="406">
        <v>4.2182641903763152</v>
      </c>
      <c r="Y41" s="406">
        <v>4.1236696320693556</v>
      </c>
      <c r="Z41" s="406">
        <v>4.0290750737623959</v>
      </c>
      <c r="AA41" s="406">
        <v>3.9344805154554359</v>
      </c>
      <c r="AB41" s="406">
        <v>3.8398859571484762</v>
      </c>
      <c r="AC41" s="406">
        <v>3.7452913988415166</v>
      </c>
      <c r="AD41" s="406">
        <v>3.650696840534557</v>
      </c>
      <c r="AE41" s="406">
        <v>3.5561022822275974</v>
      </c>
      <c r="AF41" s="406">
        <v>3.4615077239206373</v>
      </c>
      <c r="AG41" s="406">
        <v>3.3669131656136777</v>
      </c>
      <c r="AH41" s="406">
        <v>3.2723186073067176</v>
      </c>
      <c r="AI41" s="406">
        <v>3.1777240489997576</v>
      </c>
      <c r="AJ41" s="501">
        <v>3.083129490692798</v>
      </c>
    </row>
    <row r="42" spans="1:36" ht="25.15" customHeight="1" x14ac:dyDescent="0.2">
      <c r="A42" s="212"/>
      <c r="B42" s="1067"/>
      <c r="C42" s="837" t="s">
        <v>271</v>
      </c>
      <c r="D42" s="838" t="s">
        <v>272</v>
      </c>
      <c r="E42" s="739" t="s">
        <v>273</v>
      </c>
      <c r="F42" s="742" t="s">
        <v>268</v>
      </c>
      <c r="G42" s="742">
        <v>2</v>
      </c>
      <c r="H42" s="712">
        <v>25.302798767123289</v>
      </c>
      <c r="I42" s="825">
        <v>25.302798767123289</v>
      </c>
      <c r="J42" s="825">
        <v>25.302798767123289</v>
      </c>
      <c r="K42" s="825">
        <v>25.302798767123289</v>
      </c>
      <c r="L42" s="406">
        <v>25.302798767123289</v>
      </c>
      <c r="M42" s="406">
        <v>25.302798767123289</v>
      </c>
      <c r="N42" s="406">
        <v>25.302798767123289</v>
      </c>
      <c r="O42" s="406">
        <v>25.302798767123289</v>
      </c>
      <c r="P42" s="406">
        <v>25.302798767123289</v>
      </c>
      <c r="Q42" s="406">
        <v>25.302798767123289</v>
      </c>
      <c r="R42" s="406">
        <v>25.302798767123289</v>
      </c>
      <c r="S42" s="406">
        <v>25.302798767123289</v>
      </c>
      <c r="T42" s="406">
        <v>25.302798767123289</v>
      </c>
      <c r="U42" s="406">
        <v>25.302798767123289</v>
      </c>
      <c r="V42" s="406">
        <v>25.302798767123289</v>
      </c>
      <c r="W42" s="406">
        <v>25.302798767123289</v>
      </c>
      <c r="X42" s="406">
        <v>25.302798767123289</v>
      </c>
      <c r="Y42" s="406">
        <v>25.302798767123289</v>
      </c>
      <c r="Z42" s="406">
        <v>25.302798767123289</v>
      </c>
      <c r="AA42" s="406">
        <v>25.302798767123289</v>
      </c>
      <c r="AB42" s="406">
        <v>25.302798767123289</v>
      </c>
      <c r="AC42" s="406">
        <v>25.302798767123289</v>
      </c>
      <c r="AD42" s="406">
        <v>25.302798767123289</v>
      </c>
      <c r="AE42" s="406">
        <v>25.302798767123289</v>
      </c>
      <c r="AF42" s="406">
        <v>25.302798767123289</v>
      </c>
      <c r="AG42" s="406">
        <v>25.302798767123289</v>
      </c>
      <c r="AH42" s="406">
        <v>25.302798767123289</v>
      </c>
      <c r="AI42" s="406">
        <v>25.302798767123289</v>
      </c>
      <c r="AJ42" s="501">
        <v>25.302798767123289</v>
      </c>
    </row>
    <row r="43" spans="1:36" ht="25.15" customHeight="1" x14ac:dyDescent="0.25">
      <c r="A43" s="213"/>
      <c r="B43" s="1067"/>
      <c r="C43" s="953" t="s">
        <v>274</v>
      </c>
      <c r="D43" s="954" t="s">
        <v>275</v>
      </c>
      <c r="E43" s="955" t="s">
        <v>276</v>
      </c>
      <c r="F43" s="940" t="s">
        <v>268</v>
      </c>
      <c r="G43" s="940">
        <v>2</v>
      </c>
      <c r="H43" s="712">
        <v>892.55752410958905</v>
      </c>
      <c r="I43" s="825">
        <f>H43+SUM(I44:I49)</f>
        <v>936.38979881322393</v>
      </c>
      <c r="J43" s="825">
        <f t="shared" ref="J43:AJ43" si="7">I43+SUM(J44:J49)</f>
        <v>984.60044650850602</v>
      </c>
      <c r="K43" s="825">
        <f t="shared" si="7"/>
        <v>1030.5831849849624</v>
      </c>
      <c r="L43" s="405">
        <f t="shared" si="7"/>
        <v>1074.2311381992683</v>
      </c>
      <c r="M43" s="405">
        <f>L43+SUM(M44:M49)</f>
        <v>1117.325971927859</v>
      </c>
      <c r="N43" s="405">
        <f t="shared" si="7"/>
        <v>1158.1614476669147</v>
      </c>
      <c r="O43" s="405">
        <f t="shared" si="7"/>
        <v>1197.1358536665373</v>
      </c>
      <c r="P43" s="405">
        <f t="shared" si="7"/>
        <v>1235.5218396926846</v>
      </c>
      <c r="Q43" s="405">
        <f t="shared" si="7"/>
        <v>1271.9118771519943</v>
      </c>
      <c r="R43" s="405">
        <f t="shared" si="7"/>
        <v>1307.6830565059454</v>
      </c>
      <c r="S43" s="405">
        <f t="shared" si="7"/>
        <v>1342.3339022026948</v>
      </c>
      <c r="T43" s="405">
        <f t="shared" si="7"/>
        <v>1376.7228416440194</v>
      </c>
      <c r="U43" s="405">
        <f t="shared" si="7"/>
        <v>1409.3188558929207</v>
      </c>
      <c r="V43" s="405">
        <f t="shared" si="7"/>
        <v>1442.3470776704698</v>
      </c>
      <c r="W43" s="405">
        <f t="shared" si="7"/>
        <v>1476.886854379155</v>
      </c>
      <c r="X43" s="405">
        <f t="shared" si="7"/>
        <v>1511.1128972667454</v>
      </c>
      <c r="Y43" s="405">
        <f t="shared" si="7"/>
        <v>1545.0311982831308</v>
      </c>
      <c r="Z43" s="405">
        <f t="shared" si="7"/>
        <v>1578.6862460913801</v>
      </c>
      <c r="AA43" s="405">
        <f t="shared" si="7"/>
        <v>1612.0460719099717</v>
      </c>
      <c r="AB43" s="405">
        <f t="shared" si="7"/>
        <v>1645.1222790863978</v>
      </c>
      <c r="AC43" s="405">
        <f t="shared" si="7"/>
        <v>1677.9150147717762</v>
      </c>
      <c r="AD43" s="405">
        <f t="shared" si="7"/>
        <v>1710.43010982442</v>
      </c>
      <c r="AE43" s="405">
        <f t="shared" si="7"/>
        <v>1742.6733664325736</v>
      </c>
      <c r="AF43" s="405">
        <f t="shared" si="7"/>
        <v>1774.6499168641117</v>
      </c>
      <c r="AG43" s="405">
        <f t="shared" si="7"/>
        <v>1806.3655098642682</v>
      </c>
      <c r="AH43" s="405">
        <f t="shared" si="7"/>
        <v>1837.8252267204348</v>
      </c>
      <c r="AI43" s="405">
        <f t="shared" si="7"/>
        <v>1869.0334833537433</v>
      </c>
      <c r="AJ43" s="726">
        <f t="shared" si="7"/>
        <v>1899.9959565256145</v>
      </c>
    </row>
    <row r="44" spans="1:36" ht="25.15" customHeight="1" x14ac:dyDescent="0.2">
      <c r="A44" s="214"/>
      <c r="B44" s="1067"/>
      <c r="C44" s="837" t="s">
        <v>277</v>
      </c>
      <c r="D44" s="839" t="s">
        <v>278</v>
      </c>
      <c r="E44" s="739" t="s">
        <v>279</v>
      </c>
      <c r="F44" s="742" t="s">
        <v>268</v>
      </c>
      <c r="G44" s="742">
        <v>2</v>
      </c>
      <c r="H44" s="712">
        <v>21.353608910940299</v>
      </c>
      <c r="I44" s="825">
        <v>23.544299203422927</v>
      </c>
      <c r="J44" s="825">
        <v>27.932284535429737</v>
      </c>
      <c r="K44" s="825">
        <v>25.715117197483401</v>
      </c>
      <c r="L44" s="406">
        <v>24.223517957505972</v>
      </c>
      <c r="M44" s="406">
        <v>24.045834797320335</v>
      </c>
      <c r="N44" s="406">
        <v>22.155800577126879</v>
      </c>
      <c r="O44" s="406">
        <v>20.657446618986025</v>
      </c>
      <c r="P44" s="406">
        <v>20.42253865014721</v>
      </c>
      <c r="Q44" s="406">
        <v>18.776015594208527</v>
      </c>
      <c r="R44" s="406">
        <v>18.498029487008694</v>
      </c>
      <c r="S44" s="406">
        <v>17.71227472056821</v>
      </c>
      <c r="T44" s="406">
        <v>17.776652600630303</v>
      </c>
      <c r="U44" s="406">
        <v>16.307562015393632</v>
      </c>
      <c r="V44" s="406">
        <v>17.051648470648857</v>
      </c>
      <c r="W44" s="406">
        <v>18.863766368011014</v>
      </c>
      <c r="X44" s="406">
        <v>18.849824100867089</v>
      </c>
      <c r="Y44" s="406">
        <v>18.836211893819215</v>
      </c>
      <c r="Z44" s="406">
        <v>18.860649372712476</v>
      </c>
      <c r="AA44" s="406">
        <v>18.847645504899962</v>
      </c>
      <c r="AB44" s="406">
        <v>18.840628494438597</v>
      </c>
      <c r="AC44" s="406">
        <v>18.828215028783017</v>
      </c>
      <c r="AD44" s="406">
        <v>18.81608489943936</v>
      </c>
      <c r="AE44" s="406">
        <v>18.804229548683331</v>
      </c>
      <c r="AF44" s="406">
        <v>18.792640739454598</v>
      </c>
      <c r="AG44" s="406">
        <v>18.781310541056328</v>
      </c>
      <c r="AH44" s="406">
        <v>18.770231315571117</v>
      </c>
      <c r="AI44" s="406">
        <v>18.759395704997122</v>
      </c>
      <c r="AJ44" s="501">
        <v>18.748796619017025</v>
      </c>
    </row>
    <row r="45" spans="1:36" ht="25.15" customHeight="1" x14ac:dyDescent="0.2">
      <c r="A45" s="214"/>
      <c r="B45" s="1067"/>
      <c r="C45" s="837" t="s">
        <v>280</v>
      </c>
      <c r="D45" s="839" t="s">
        <v>281</v>
      </c>
      <c r="E45" s="739" t="s">
        <v>282</v>
      </c>
      <c r="F45" s="742" t="s">
        <v>268</v>
      </c>
      <c r="G45" s="742">
        <v>2</v>
      </c>
      <c r="H45" s="712">
        <v>18.867999999999999</v>
      </c>
      <c r="I45" s="825">
        <v>20.756370475300727</v>
      </c>
      <c r="J45" s="825">
        <v>20.73440563268376</v>
      </c>
      <c r="K45" s="825">
        <v>20.713190000494993</v>
      </c>
      <c r="L45" s="406">
        <v>19.860651329384535</v>
      </c>
      <c r="M45" s="406">
        <v>19.475712214815111</v>
      </c>
      <c r="N45" s="406">
        <v>19.099337559585141</v>
      </c>
      <c r="O45" s="406">
        <v>18.730300686290342</v>
      </c>
      <c r="P45" s="406">
        <v>18.369511133773486</v>
      </c>
      <c r="Q45" s="406">
        <v>18.015529793283552</v>
      </c>
      <c r="R45" s="406">
        <v>17.668521855667176</v>
      </c>
      <c r="S45" s="406">
        <v>17.329118034726037</v>
      </c>
      <c r="T45" s="406">
        <v>16.996664141284505</v>
      </c>
      <c r="U45" s="406">
        <v>16.670320185710356</v>
      </c>
      <c r="V45" s="406">
        <v>16.351238914002025</v>
      </c>
      <c r="W45" s="406">
        <v>16.040493495523172</v>
      </c>
      <c r="X45" s="406">
        <v>15.734903831101489</v>
      </c>
      <c r="Y45" s="406">
        <v>15.435113317141658</v>
      </c>
      <c r="Z45" s="406">
        <v>15.141782442987431</v>
      </c>
      <c r="AA45" s="406">
        <v>14.854156458752696</v>
      </c>
      <c r="AB45" s="406">
        <v>14.572254032745258</v>
      </c>
      <c r="AC45" s="406">
        <v>14.296033672960185</v>
      </c>
      <c r="AD45" s="406">
        <v>14.025478665025847</v>
      </c>
      <c r="AE45" s="406">
        <v>13.760565337733016</v>
      </c>
      <c r="AF45" s="406">
        <v>13.500628582263133</v>
      </c>
      <c r="AG45" s="406">
        <v>13.246289508566377</v>
      </c>
      <c r="AH45" s="406">
        <v>12.996885120371008</v>
      </c>
      <c r="AI45" s="406">
        <v>12.751754349477473</v>
      </c>
      <c r="AJ45" s="501">
        <v>12.512162177873135</v>
      </c>
    </row>
    <row r="46" spans="1:36" ht="25.15" customHeight="1" x14ac:dyDescent="0.2">
      <c r="A46" s="214"/>
      <c r="B46" s="1067"/>
      <c r="C46" s="837" t="s">
        <v>283</v>
      </c>
      <c r="D46" s="838" t="s">
        <v>284</v>
      </c>
      <c r="E46" s="739" t="s">
        <v>285</v>
      </c>
      <c r="F46" s="742" t="s">
        <v>268</v>
      </c>
      <c r="G46" s="742">
        <v>2</v>
      </c>
      <c r="H46" s="712">
        <v>0</v>
      </c>
      <c r="I46" s="825">
        <v>0</v>
      </c>
      <c r="J46" s="825">
        <v>0</v>
      </c>
      <c r="K46" s="825">
        <v>0</v>
      </c>
      <c r="L46" s="406">
        <v>0</v>
      </c>
      <c r="M46" s="406">
        <v>0</v>
      </c>
      <c r="N46" s="406">
        <v>0</v>
      </c>
      <c r="O46" s="406">
        <v>0</v>
      </c>
      <c r="P46" s="406">
        <v>0</v>
      </c>
      <c r="Q46" s="406">
        <v>0</v>
      </c>
      <c r="R46" s="406">
        <v>0</v>
      </c>
      <c r="S46" s="406">
        <v>0</v>
      </c>
      <c r="T46" s="406">
        <v>0</v>
      </c>
      <c r="U46" s="406">
        <v>0</v>
      </c>
      <c r="V46" s="406">
        <v>0</v>
      </c>
      <c r="W46" s="406">
        <v>0</v>
      </c>
      <c r="X46" s="406">
        <v>0</v>
      </c>
      <c r="Y46" s="406">
        <v>0</v>
      </c>
      <c r="Z46" s="406">
        <v>0</v>
      </c>
      <c r="AA46" s="406">
        <v>0</v>
      </c>
      <c r="AB46" s="406">
        <v>0</v>
      </c>
      <c r="AC46" s="406">
        <v>0</v>
      </c>
      <c r="AD46" s="406">
        <v>0</v>
      </c>
      <c r="AE46" s="406">
        <v>0</v>
      </c>
      <c r="AF46" s="406">
        <v>0</v>
      </c>
      <c r="AG46" s="406">
        <v>0</v>
      </c>
      <c r="AH46" s="406">
        <v>0</v>
      </c>
      <c r="AI46" s="406">
        <v>0</v>
      </c>
      <c r="AJ46" s="501">
        <v>0</v>
      </c>
    </row>
    <row r="47" spans="1:36" ht="25.15" customHeight="1" x14ac:dyDescent="0.2">
      <c r="A47" s="214"/>
      <c r="B47" s="1067"/>
      <c r="C47" s="837" t="s">
        <v>286</v>
      </c>
      <c r="D47" s="838" t="s">
        <v>287</v>
      </c>
      <c r="E47" s="739" t="s">
        <v>288</v>
      </c>
      <c r="F47" s="742" t="s">
        <v>268</v>
      </c>
      <c r="G47" s="742">
        <v>2</v>
      </c>
      <c r="H47" s="712">
        <v>0</v>
      </c>
      <c r="I47" s="825">
        <v>0</v>
      </c>
      <c r="J47" s="825">
        <v>0</v>
      </c>
      <c r="K47" s="825">
        <v>0</v>
      </c>
      <c r="L47" s="406">
        <v>0</v>
      </c>
      <c r="M47" s="406">
        <v>0</v>
      </c>
      <c r="N47" s="406">
        <v>0</v>
      </c>
      <c r="O47" s="406">
        <v>0</v>
      </c>
      <c r="P47" s="406">
        <v>0</v>
      </c>
      <c r="Q47" s="406">
        <v>0</v>
      </c>
      <c r="R47" s="406">
        <v>0</v>
      </c>
      <c r="S47" s="406">
        <v>0</v>
      </c>
      <c r="T47" s="406">
        <v>0</v>
      </c>
      <c r="U47" s="406">
        <v>0</v>
      </c>
      <c r="V47" s="406">
        <v>0</v>
      </c>
      <c r="W47" s="406">
        <v>0</v>
      </c>
      <c r="X47" s="406">
        <v>0</v>
      </c>
      <c r="Y47" s="406">
        <v>0</v>
      </c>
      <c r="Z47" s="406">
        <v>0</v>
      </c>
      <c r="AA47" s="406">
        <v>0</v>
      </c>
      <c r="AB47" s="406">
        <v>0</v>
      </c>
      <c r="AC47" s="406">
        <v>0</v>
      </c>
      <c r="AD47" s="406">
        <v>0</v>
      </c>
      <c r="AE47" s="406">
        <v>0</v>
      </c>
      <c r="AF47" s="406">
        <v>0</v>
      </c>
      <c r="AG47" s="406">
        <v>0</v>
      </c>
      <c r="AH47" s="406">
        <v>0</v>
      </c>
      <c r="AI47" s="406">
        <v>0</v>
      </c>
      <c r="AJ47" s="501">
        <v>0</v>
      </c>
    </row>
    <row r="48" spans="1:36" ht="25.15" customHeight="1" x14ac:dyDescent="0.2">
      <c r="A48" s="214"/>
      <c r="B48" s="1067"/>
      <c r="C48" s="837" t="s">
        <v>289</v>
      </c>
      <c r="D48" s="838" t="s">
        <v>290</v>
      </c>
      <c r="E48" s="739" t="s">
        <v>291</v>
      </c>
      <c r="F48" s="742" t="s">
        <v>268</v>
      </c>
      <c r="G48" s="742">
        <v>2</v>
      </c>
      <c r="H48" s="712">
        <v>0</v>
      </c>
      <c r="I48" s="825">
        <v>0</v>
      </c>
      <c r="J48" s="825">
        <v>0</v>
      </c>
      <c r="K48" s="825">
        <v>0</v>
      </c>
      <c r="L48" s="406">
        <v>0</v>
      </c>
      <c r="M48" s="406">
        <v>0</v>
      </c>
      <c r="N48" s="406">
        <v>0</v>
      </c>
      <c r="O48" s="406">
        <v>0</v>
      </c>
      <c r="P48" s="406">
        <v>0</v>
      </c>
      <c r="Q48" s="406">
        <v>0</v>
      </c>
      <c r="R48" s="406">
        <v>0</v>
      </c>
      <c r="S48" s="406">
        <v>0</v>
      </c>
      <c r="T48" s="406">
        <v>0</v>
      </c>
      <c r="U48" s="406">
        <v>0</v>
      </c>
      <c r="V48" s="406">
        <v>0</v>
      </c>
      <c r="W48" s="406">
        <v>0</v>
      </c>
      <c r="X48" s="406">
        <v>0</v>
      </c>
      <c r="Y48" s="406">
        <v>0</v>
      </c>
      <c r="Z48" s="406">
        <v>0</v>
      </c>
      <c r="AA48" s="406">
        <v>0</v>
      </c>
      <c r="AB48" s="406">
        <v>0</v>
      </c>
      <c r="AC48" s="406">
        <v>0</v>
      </c>
      <c r="AD48" s="406">
        <v>0</v>
      </c>
      <c r="AE48" s="406">
        <v>0</v>
      </c>
      <c r="AF48" s="406">
        <v>0</v>
      </c>
      <c r="AG48" s="406">
        <v>0</v>
      </c>
      <c r="AH48" s="406">
        <v>0</v>
      </c>
      <c r="AI48" s="406">
        <v>0</v>
      </c>
      <c r="AJ48" s="501">
        <v>0</v>
      </c>
    </row>
    <row r="49" spans="1:36" ht="25.15" customHeight="1" x14ac:dyDescent="0.2">
      <c r="A49" s="214"/>
      <c r="B49" s="1067"/>
      <c r="C49" s="837" t="s">
        <v>292</v>
      </c>
      <c r="D49" s="838" t="s">
        <v>293</v>
      </c>
      <c r="E49" s="739" t="s">
        <v>294</v>
      </c>
      <c r="F49" s="742" t="s">
        <v>268</v>
      </c>
      <c r="G49" s="742">
        <v>2</v>
      </c>
      <c r="H49" s="712">
        <v>0</v>
      </c>
      <c r="I49" s="825">
        <v>-0.46839497508876959</v>
      </c>
      <c r="J49" s="825">
        <v>-0.45604247283143923</v>
      </c>
      <c r="K49" s="825">
        <v>-0.445568721521995</v>
      </c>
      <c r="L49" s="406">
        <v>-0.4362160725845024</v>
      </c>
      <c r="M49" s="406">
        <v>-0.42671328354487198</v>
      </c>
      <c r="N49" s="406">
        <v>-0.41966239765624053</v>
      </c>
      <c r="O49" s="406">
        <v>-0.41334130565368105</v>
      </c>
      <c r="P49" s="406">
        <v>-0.40606375777348874</v>
      </c>
      <c r="Q49" s="406">
        <v>-0.40150792818225456</v>
      </c>
      <c r="R49" s="406">
        <v>-0.39537198872480078</v>
      </c>
      <c r="S49" s="406">
        <v>-0.39054705854482019</v>
      </c>
      <c r="T49" s="406">
        <v>-0.38437730059027669</v>
      </c>
      <c r="U49" s="406">
        <v>-0.38186795220267961</v>
      </c>
      <c r="V49" s="406">
        <v>-0.37466560710174962</v>
      </c>
      <c r="W49" s="406">
        <v>-0.36448315484891647</v>
      </c>
      <c r="X49" s="406">
        <v>-0.35868504437804222</v>
      </c>
      <c r="Y49" s="406">
        <v>-0.35302419457538053</v>
      </c>
      <c r="Z49" s="406">
        <v>-0.34738400745065884</v>
      </c>
      <c r="AA49" s="406">
        <v>-0.3419761450609658</v>
      </c>
      <c r="AB49" s="406">
        <v>-0.33667535075778143</v>
      </c>
      <c r="AC49" s="406">
        <v>-0.33151301636476999</v>
      </c>
      <c r="AD49" s="406">
        <v>-0.3264685118214693</v>
      </c>
      <c r="AE49" s="406">
        <v>-0.32153827826282944</v>
      </c>
      <c r="AF49" s="406">
        <v>-0.31671889017964711</v>
      </c>
      <c r="AG49" s="406">
        <v>-0.31200704946625046</v>
      </c>
      <c r="AH49" s="406">
        <v>-0.30739957977551968</v>
      </c>
      <c r="AI49" s="406">
        <v>-0.30289342116611079</v>
      </c>
      <c r="AJ49" s="501">
        <v>-0.29848562501906417</v>
      </c>
    </row>
    <row r="50" spans="1:36" ht="25.15" customHeight="1" x14ac:dyDescent="0.2">
      <c r="A50" s="214"/>
      <c r="B50" s="1067"/>
      <c r="C50" s="837" t="s">
        <v>295</v>
      </c>
      <c r="D50" s="838" t="s">
        <v>296</v>
      </c>
      <c r="E50" s="739" t="s">
        <v>273</v>
      </c>
      <c r="F50" s="742" t="s">
        <v>268</v>
      </c>
      <c r="G50" s="742">
        <v>2</v>
      </c>
      <c r="H50" s="712">
        <v>42.754464931506853</v>
      </c>
      <c r="I50" s="825">
        <v>42.754464931506853</v>
      </c>
      <c r="J50" s="825">
        <v>42.754464931506853</v>
      </c>
      <c r="K50" s="825">
        <v>42.754464931506853</v>
      </c>
      <c r="L50" s="406">
        <v>42.754464931506853</v>
      </c>
      <c r="M50" s="406">
        <v>42.754464931506853</v>
      </c>
      <c r="N50" s="406">
        <v>42.754464931506853</v>
      </c>
      <c r="O50" s="406">
        <v>42.754464931506853</v>
      </c>
      <c r="P50" s="406">
        <v>42.754464931506853</v>
      </c>
      <c r="Q50" s="406">
        <v>42.754464931506853</v>
      </c>
      <c r="R50" s="406">
        <v>42.754464931506853</v>
      </c>
      <c r="S50" s="406">
        <v>42.754464931506853</v>
      </c>
      <c r="T50" s="406">
        <v>42.754464931506853</v>
      </c>
      <c r="U50" s="406">
        <v>42.754464931506853</v>
      </c>
      <c r="V50" s="406">
        <v>42.754464931506853</v>
      </c>
      <c r="W50" s="406">
        <v>42.754464931506853</v>
      </c>
      <c r="X50" s="406">
        <v>42.754464931506853</v>
      </c>
      <c r="Y50" s="406">
        <v>42.754464931506853</v>
      </c>
      <c r="Z50" s="406">
        <v>42.754464931506853</v>
      </c>
      <c r="AA50" s="406">
        <v>42.754464931506853</v>
      </c>
      <c r="AB50" s="406">
        <v>42.754464931506853</v>
      </c>
      <c r="AC50" s="406">
        <v>42.754464931506853</v>
      </c>
      <c r="AD50" s="406">
        <v>42.754464931506853</v>
      </c>
      <c r="AE50" s="406">
        <v>42.754464931506853</v>
      </c>
      <c r="AF50" s="406">
        <v>42.754464931506853</v>
      </c>
      <c r="AG50" s="406">
        <v>42.754464931506853</v>
      </c>
      <c r="AH50" s="406">
        <v>42.754464931506853</v>
      </c>
      <c r="AI50" s="406">
        <v>42.754464931506853</v>
      </c>
      <c r="AJ50" s="501">
        <v>42.754464931506853</v>
      </c>
    </row>
    <row r="51" spans="1:36" ht="25.15" customHeight="1" x14ac:dyDescent="0.2">
      <c r="A51" s="214"/>
      <c r="B51" s="1067"/>
      <c r="C51" s="837" t="s">
        <v>297</v>
      </c>
      <c r="D51" s="838" t="s">
        <v>298</v>
      </c>
      <c r="E51" s="739" t="s">
        <v>299</v>
      </c>
      <c r="F51" s="742" t="s">
        <v>268</v>
      </c>
      <c r="G51" s="742">
        <v>2</v>
      </c>
      <c r="H51" s="712">
        <v>1178.3422406849315</v>
      </c>
      <c r="I51" s="825">
        <v>1156.9279520685991</v>
      </c>
      <c r="J51" s="825">
        <v>1135.5529788980177</v>
      </c>
      <c r="K51" s="825">
        <v>1114.213933026824</v>
      </c>
      <c r="L51" s="406">
        <v>1093.7405627682729</v>
      </c>
      <c r="M51" s="406">
        <v>1073.6654794559993</v>
      </c>
      <c r="N51" s="406">
        <v>1053.9766746322218</v>
      </c>
      <c r="O51" s="406">
        <v>1034.6657854300636</v>
      </c>
      <c r="P51" s="406">
        <v>1015.7259079882317</v>
      </c>
      <c r="Q51" s="406">
        <v>997.14641110783589</v>
      </c>
      <c r="R51" s="406">
        <v>978.92254084393926</v>
      </c>
      <c r="S51" s="406">
        <v>961.04485160668435</v>
      </c>
      <c r="T51" s="406">
        <v>943.50828244397826</v>
      </c>
      <c r="U51" s="406">
        <v>926.30158192416047</v>
      </c>
      <c r="V51" s="406">
        <v>909.42407925234136</v>
      </c>
      <c r="W51" s="406">
        <v>892.87162450097958</v>
      </c>
      <c r="X51" s="406">
        <v>876.63290357071219</v>
      </c>
      <c r="Y51" s="406">
        <v>860.70192451164962</v>
      </c>
      <c r="Z51" s="406">
        <v>845.07219866072421</v>
      </c>
      <c r="AA51" s="406">
        <v>829.73769479945599</v>
      </c>
      <c r="AB51" s="406">
        <v>814.69253897936778</v>
      </c>
      <c r="AC51" s="406">
        <v>799.93085465032914</v>
      </c>
      <c r="AD51" s="406">
        <v>785.44681095402314</v>
      </c>
      <c r="AE51" s="406">
        <v>771.23460570220948</v>
      </c>
      <c r="AF51" s="406">
        <v>757.28910662700969</v>
      </c>
      <c r="AG51" s="406">
        <v>743.60456498319331</v>
      </c>
      <c r="AH51" s="406">
        <v>730.17589948336456</v>
      </c>
      <c r="AI51" s="406">
        <v>716.99869420639573</v>
      </c>
      <c r="AJ51" s="501">
        <v>704.06727239086285</v>
      </c>
    </row>
    <row r="52" spans="1:36" ht="25.15" customHeight="1" x14ac:dyDescent="0.2">
      <c r="A52" s="214"/>
      <c r="B52" s="1067"/>
      <c r="C52" s="837" t="s">
        <v>300</v>
      </c>
      <c r="D52" s="838" t="s">
        <v>301</v>
      </c>
      <c r="E52" s="739" t="s">
        <v>273</v>
      </c>
      <c r="F52" s="742" t="s">
        <v>268</v>
      </c>
      <c r="G52" s="742">
        <v>2</v>
      </c>
      <c r="H52" s="712">
        <v>59.495914794520544</v>
      </c>
      <c r="I52" s="825">
        <v>59.495914794520544</v>
      </c>
      <c r="J52" s="825">
        <v>59.495914794520544</v>
      </c>
      <c r="K52" s="825">
        <v>59.495914794520544</v>
      </c>
      <c r="L52" s="406">
        <v>59.495914794520544</v>
      </c>
      <c r="M52" s="406">
        <v>59.495914794520544</v>
      </c>
      <c r="N52" s="406">
        <v>59.495914794520544</v>
      </c>
      <c r="O52" s="406">
        <v>59.495914794520544</v>
      </c>
      <c r="P52" s="406">
        <v>59.495914794520544</v>
      </c>
      <c r="Q52" s="406">
        <v>59.495914794520544</v>
      </c>
      <c r="R52" s="406">
        <v>59.495914794520544</v>
      </c>
      <c r="S52" s="406">
        <v>59.495914794520544</v>
      </c>
      <c r="T52" s="406">
        <v>59.495914794520544</v>
      </c>
      <c r="U52" s="406">
        <v>59.495914794520544</v>
      </c>
      <c r="V52" s="406">
        <v>59.495914794520544</v>
      </c>
      <c r="W52" s="406">
        <v>59.495914794520544</v>
      </c>
      <c r="X52" s="406">
        <v>59.495914794520544</v>
      </c>
      <c r="Y52" s="406">
        <v>59.495914794520544</v>
      </c>
      <c r="Z52" s="406">
        <v>59.495914794520544</v>
      </c>
      <c r="AA52" s="406">
        <v>59.495914794520544</v>
      </c>
      <c r="AB52" s="406">
        <v>59.495914794520544</v>
      </c>
      <c r="AC52" s="406">
        <v>59.495914794520544</v>
      </c>
      <c r="AD52" s="406">
        <v>59.495914794520544</v>
      </c>
      <c r="AE52" s="406">
        <v>59.495914794520544</v>
      </c>
      <c r="AF52" s="406">
        <v>59.495914794520544</v>
      </c>
      <c r="AG52" s="406">
        <v>59.495914794520544</v>
      </c>
      <c r="AH52" s="406">
        <v>59.495914794520544</v>
      </c>
      <c r="AI52" s="406">
        <v>59.495914794520544</v>
      </c>
      <c r="AJ52" s="501">
        <v>59.495914794520544</v>
      </c>
    </row>
    <row r="53" spans="1:36" ht="25.15" customHeight="1" thickBot="1" x14ac:dyDescent="0.25">
      <c r="A53" s="214"/>
      <c r="B53" s="1068"/>
      <c r="C53" s="747" t="s">
        <v>302</v>
      </c>
      <c r="D53" s="956" t="s">
        <v>303</v>
      </c>
      <c r="E53" s="748" t="s">
        <v>304</v>
      </c>
      <c r="F53" s="957" t="s">
        <v>268</v>
      </c>
      <c r="G53" s="957">
        <v>2</v>
      </c>
      <c r="H53" s="720">
        <f>SUM(H40+H41+H42+H43+H50+H51+H52)</f>
        <v>2307.7581573972607</v>
      </c>
      <c r="I53" s="824">
        <f t="shared" ref="I53:AJ53" si="8">SUM(I40+I41+I42+I43+I50+I51+I52)</f>
        <v>2330.5044502076757</v>
      </c>
      <c r="J53" s="824">
        <f t="shared" si="8"/>
        <v>2357.6684505173839</v>
      </c>
      <c r="K53" s="824">
        <f t="shared" si="8"/>
        <v>2382.6404878810449</v>
      </c>
      <c r="L53" s="749">
        <f t="shared" si="8"/>
        <v>2406.1434344808486</v>
      </c>
      <c r="M53" s="749">
        <f t="shared" si="8"/>
        <v>2429.4915673398764</v>
      </c>
      <c r="N53" s="749">
        <f t="shared" si="8"/>
        <v>2450.966639410281</v>
      </c>
      <c r="O53" s="749">
        <f t="shared" si="8"/>
        <v>2470.9585759897741</v>
      </c>
      <c r="P53" s="749">
        <f t="shared" si="8"/>
        <v>2490.733122898233</v>
      </c>
      <c r="Q53" s="749">
        <f t="shared" si="8"/>
        <v>2508.872120259331</v>
      </c>
      <c r="R53" s="749">
        <f t="shared" si="8"/>
        <v>2526.7479045062441</v>
      </c>
      <c r="S53" s="749">
        <f t="shared" si="8"/>
        <v>2543.8495544146031</v>
      </c>
      <c r="T53" s="749">
        <f t="shared" si="8"/>
        <v>2561.0304363521113</v>
      </c>
      <c r="U53" s="749">
        <f t="shared" si="8"/>
        <v>2576.7482798688129</v>
      </c>
      <c r="V53" s="749">
        <f t="shared" si="8"/>
        <v>2593.2275468102634</v>
      </c>
      <c r="W53" s="749">
        <f t="shared" si="8"/>
        <v>2611.5434345714484</v>
      </c>
      <c r="X53" s="749">
        <f t="shared" si="8"/>
        <v>2629.8593402214697</v>
      </c>
      <c r="Y53" s="749">
        <f t="shared" si="8"/>
        <v>2648.1752636816732</v>
      </c>
      <c r="Z53" s="749">
        <f t="shared" si="8"/>
        <v>2666.5292048740439</v>
      </c>
      <c r="AA53" s="749">
        <f t="shared" si="8"/>
        <v>2684.8831637212011</v>
      </c>
      <c r="AB53" s="749">
        <f t="shared" si="8"/>
        <v>2703.2428695454037</v>
      </c>
      <c r="AC53" s="749">
        <f t="shared" si="8"/>
        <v>2721.6025928715035</v>
      </c>
      <c r="AD53" s="749">
        <f t="shared" si="8"/>
        <v>2739.9623336239711</v>
      </c>
      <c r="AE53" s="749">
        <f t="shared" si="8"/>
        <v>2758.3220917278904</v>
      </c>
      <c r="AF53" s="749">
        <f t="shared" si="8"/>
        <v>2776.6818671089336</v>
      </c>
      <c r="AG53" s="749">
        <f t="shared" si="8"/>
        <v>2795.0416596933705</v>
      </c>
      <c r="AH53" s="749">
        <f t="shared" si="8"/>
        <v>2813.401469408047</v>
      </c>
      <c r="AI53" s="749">
        <f t="shared" si="8"/>
        <v>2831.7612961803939</v>
      </c>
      <c r="AJ53" s="750">
        <f t="shared" si="8"/>
        <v>2850.1211399384042</v>
      </c>
    </row>
    <row r="54" spans="1:36" ht="25.15" customHeight="1" x14ac:dyDescent="0.2">
      <c r="A54" s="214"/>
      <c r="B54" s="1058" t="s">
        <v>305</v>
      </c>
      <c r="C54" s="835" t="s">
        <v>306</v>
      </c>
      <c r="D54" s="840" t="s">
        <v>307</v>
      </c>
      <c r="E54" s="952" t="s">
        <v>299</v>
      </c>
      <c r="F54" s="740" t="s">
        <v>268</v>
      </c>
      <c r="G54" s="740">
        <v>2</v>
      </c>
      <c r="H54" s="741">
        <v>93.772999999999996</v>
      </c>
      <c r="I54" s="828">
        <v>93.772999999999996</v>
      </c>
      <c r="J54" s="828">
        <v>93.772999999999996</v>
      </c>
      <c r="K54" s="828">
        <v>93.772999999999996</v>
      </c>
      <c r="L54" s="499">
        <v>93.772999999999996</v>
      </c>
      <c r="M54" s="499">
        <v>93.772999999999996</v>
      </c>
      <c r="N54" s="499">
        <v>93.772999999999996</v>
      </c>
      <c r="O54" s="499">
        <v>93.772999999999996</v>
      </c>
      <c r="P54" s="499">
        <v>93.772999999999996</v>
      </c>
      <c r="Q54" s="499">
        <v>93.772999999999996</v>
      </c>
      <c r="R54" s="499">
        <v>93.772999999999996</v>
      </c>
      <c r="S54" s="499">
        <v>93.772999999999996</v>
      </c>
      <c r="T54" s="499">
        <v>93.772999999999996</v>
      </c>
      <c r="U54" s="499">
        <v>93.772999999999996</v>
      </c>
      <c r="V54" s="499">
        <v>93.772999999999996</v>
      </c>
      <c r="W54" s="499">
        <v>93.772999999999996</v>
      </c>
      <c r="X54" s="499">
        <v>93.772999999999996</v>
      </c>
      <c r="Y54" s="499">
        <v>93.772999999999996</v>
      </c>
      <c r="Z54" s="499">
        <v>93.772999999999996</v>
      </c>
      <c r="AA54" s="499">
        <v>93.772999999999996</v>
      </c>
      <c r="AB54" s="499">
        <v>93.772999999999996</v>
      </c>
      <c r="AC54" s="499">
        <v>93.772999999999996</v>
      </c>
      <c r="AD54" s="499">
        <v>93.772999999999996</v>
      </c>
      <c r="AE54" s="499">
        <v>93.772999999999996</v>
      </c>
      <c r="AF54" s="499">
        <v>93.772999999999996</v>
      </c>
      <c r="AG54" s="499">
        <v>93.772999999999996</v>
      </c>
      <c r="AH54" s="499">
        <v>93.772999999999996</v>
      </c>
      <c r="AI54" s="499">
        <v>93.772999999999996</v>
      </c>
      <c r="AJ54" s="500">
        <v>93.772999999999996</v>
      </c>
    </row>
    <row r="55" spans="1:36" ht="25.15" customHeight="1" x14ac:dyDescent="0.2">
      <c r="A55" s="214"/>
      <c r="B55" s="1067"/>
      <c r="C55" s="837" t="s">
        <v>308</v>
      </c>
      <c r="D55" s="841" t="s">
        <v>309</v>
      </c>
      <c r="E55" s="739" t="s">
        <v>299</v>
      </c>
      <c r="F55" s="742" t="s">
        <v>268</v>
      </c>
      <c r="G55" s="742">
        <v>2</v>
      </c>
      <c r="H55" s="712">
        <v>0</v>
      </c>
      <c r="I55" s="825">
        <v>0</v>
      </c>
      <c r="J55" s="825">
        <v>0</v>
      </c>
      <c r="K55" s="825">
        <v>0</v>
      </c>
      <c r="L55" s="406">
        <v>0</v>
      </c>
      <c r="M55" s="406">
        <v>0</v>
      </c>
      <c r="N55" s="406">
        <v>0</v>
      </c>
      <c r="O55" s="406">
        <v>0</v>
      </c>
      <c r="P55" s="406">
        <v>0</v>
      </c>
      <c r="Q55" s="406">
        <v>0</v>
      </c>
      <c r="R55" s="406">
        <v>0</v>
      </c>
      <c r="S55" s="406">
        <v>0</v>
      </c>
      <c r="T55" s="406">
        <v>0</v>
      </c>
      <c r="U55" s="406">
        <v>0</v>
      </c>
      <c r="V55" s="406">
        <v>0</v>
      </c>
      <c r="W55" s="406">
        <v>0</v>
      </c>
      <c r="X55" s="406">
        <v>0</v>
      </c>
      <c r="Y55" s="406">
        <v>0</v>
      </c>
      <c r="Z55" s="406">
        <v>0</v>
      </c>
      <c r="AA55" s="406">
        <v>0</v>
      </c>
      <c r="AB55" s="406">
        <v>0</v>
      </c>
      <c r="AC55" s="406">
        <v>0</v>
      </c>
      <c r="AD55" s="406">
        <v>0</v>
      </c>
      <c r="AE55" s="406">
        <v>0</v>
      </c>
      <c r="AF55" s="406">
        <v>0</v>
      </c>
      <c r="AG55" s="406">
        <v>0</v>
      </c>
      <c r="AH55" s="406">
        <v>0</v>
      </c>
      <c r="AI55" s="406">
        <v>0</v>
      </c>
      <c r="AJ55" s="501">
        <v>0</v>
      </c>
    </row>
    <row r="56" spans="1:36" ht="25.15" customHeight="1" x14ac:dyDescent="0.2">
      <c r="A56" s="186"/>
      <c r="B56" s="1067"/>
      <c r="C56" s="837" t="s">
        <v>310</v>
      </c>
      <c r="D56" s="841" t="s">
        <v>311</v>
      </c>
      <c r="E56" s="739" t="s">
        <v>299</v>
      </c>
      <c r="F56" s="742" t="s">
        <v>268</v>
      </c>
      <c r="G56" s="742">
        <v>2</v>
      </c>
      <c r="H56" s="712">
        <v>1980.7944354289048</v>
      </c>
      <c r="I56" s="825">
        <v>2071.7618288865369</v>
      </c>
      <c r="J56" s="825">
        <v>2167.5093144276934</v>
      </c>
      <c r="K56" s="825">
        <v>2259.267508176431</v>
      </c>
      <c r="L56" s="406">
        <v>2346.5899874635516</v>
      </c>
      <c r="M56" s="406">
        <v>2432.7054280682364</v>
      </c>
      <c r="N56" s="406">
        <v>2515.4184384579507</v>
      </c>
      <c r="O56" s="406">
        <v>2595.2453080420505</v>
      </c>
      <c r="P56" s="406">
        <v>2673.7626161274993</v>
      </c>
      <c r="Q56" s="406">
        <v>2749.324131913268</v>
      </c>
      <c r="R56" s="406">
        <v>2823.8662220339179</v>
      </c>
      <c r="S56" s="406">
        <v>2896.3965992518456</v>
      </c>
      <c r="T56" s="406">
        <v>2967.9811947919543</v>
      </c>
      <c r="U56" s="406">
        <v>3036.8684902464884</v>
      </c>
      <c r="V56" s="406">
        <v>3105.8688512924286</v>
      </c>
      <c r="W56" s="406">
        <v>3175.0238553300183</v>
      </c>
      <c r="X56" s="406">
        <v>3243.1837634813132</v>
      </c>
      <c r="Y56" s="406">
        <v>3310.160574794098</v>
      </c>
      <c r="Z56" s="406">
        <v>3376.1422762563102</v>
      </c>
      <c r="AA56" s="406">
        <v>3441.0748434877023</v>
      </c>
      <c r="AB56" s="406">
        <v>3505.4579492157504</v>
      </c>
      <c r="AC56" s="406">
        <v>3569.0023979701641</v>
      </c>
      <c r="AD56" s="406">
        <v>3631.4642192372676</v>
      </c>
      <c r="AE56" s="406">
        <v>3693.8532962753357</v>
      </c>
      <c r="AF56" s="406">
        <v>3755.6329741803734</v>
      </c>
      <c r="AG56" s="406">
        <v>3816.8216878237913</v>
      </c>
      <c r="AH56" s="406">
        <v>3877.4393117591003</v>
      </c>
      <c r="AI56" s="406">
        <v>3937.5219378210854</v>
      </c>
      <c r="AJ56" s="501">
        <v>4002.5726008897345</v>
      </c>
    </row>
    <row r="57" spans="1:36" ht="25.15" customHeight="1" x14ac:dyDescent="0.2">
      <c r="A57" s="186"/>
      <c r="B57" s="1067"/>
      <c r="C57" s="837" t="s">
        <v>312</v>
      </c>
      <c r="D57" s="838" t="s">
        <v>313</v>
      </c>
      <c r="E57" s="739" t="s">
        <v>299</v>
      </c>
      <c r="F57" s="742" t="s">
        <v>268</v>
      </c>
      <c r="G57" s="742">
        <v>2</v>
      </c>
      <c r="H57" s="712">
        <v>3000.514003152552</v>
      </c>
      <c r="I57" s="825">
        <v>2944.7162112776386</v>
      </c>
      <c r="J57" s="825">
        <v>2882.4558844038502</v>
      </c>
      <c r="K57" s="825">
        <v>2823.7715845085422</v>
      </c>
      <c r="L57" s="406">
        <v>2769.0770438808081</v>
      </c>
      <c r="M57" s="406">
        <v>2716.1729191971867</v>
      </c>
      <c r="N57" s="406">
        <v>2666.8110208525945</v>
      </c>
      <c r="O57" s="406">
        <v>2620.1314430330071</v>
      </c>
      <c r="P57" s="406">
        <v>2574.5040111656226</v>
      </c>
      <c r="Q57" s="406">
        <v>2531.3688841856037</v>
      </c>
      <c r="R57" s="406">
        <v>2489.3669114783997</v>
      </c>
      <c r="S57" s="406">
        <v>2448.5726190569135</v>
      </c>
      <c r="T57" s="406">
        <v>2408.1626345483255</v>
      </c>
      <c r="U57" s="406">
        <v>2369.5464143974305</v>
      </c>
      <c r="V57" s="406">
        <v>2330.83870242183</v>
      </c>
      <c r="W57" s="406">
        <v>2290.3560445249614</v>
      </c>
      <c r="X57" s="406">
        <v>2250.4851666106442</v>
      </c>
      <c r="Y57" s="406">
        <v>2211.0877781858035</v>
      </c>
      <c r="Z57" s="406">
        <v>2172.228861163584</v>
      </c>
      <c r="AA57" s="406">
        <v>2133.9222788030766</v>
      </c>
      <c r="AB57" s="406">
        <v>2096.450327342448</v>
      </c>
      <c r="AC57" s="406">
        <v>2059.6142394484555</v>
      </c>
      <c r="AD57" s="406">
        <v>2023.2582680158266</v>
      </c>
      <c r="AE57" s="406">
        <v>1987.9210740342571</v>
      </c>
      <c r="AF57" s="406">
        <v>1953.2655183321053</v>
      </c>
      <c r="AG57" s="406">
        <v>1919.2733921357469</v>
      </c>
      <c r="AH57" s="406">
        <v>1885.9295784282026</v>
      </c>
      <c r="AI57" s="406">
        <v>1853.2287350578822</v>
      </c>
      <c r="AJ57" s="501">
        <v>1815.8356691627375</v>
      </c>
    </row>
    <row r="58" spans="1:36" ht="25.15" customHeight="1" thickBot="1" x14ac:dyDescent="0.25">
      <c r="A58" s="186"/>
      <c r="B58" s="1067"/>
      <c r="C58" s="745" t="s">
        <v>314</v>
      </c>
      <c r="D58" s="758" t="s">
        <v>315</v>
      </c>
      <c r="E58" s="746" t="s">
        <v>316</v>
      </c>
      <c r="F58" s="760" t="s">
        <v>268</v>
      </c>
      <c r="G58" s="760">
        <v>2</v>
      </c>
      <c r="H58" s="735">
        <f>SUM(H54:H57)</f>
        <v>5075.0814385814574</v>
      </c>
      <c r="I58" s="827">
        <f t="shared" ref="I58:AJ58" si="9">SUM(I54:I57)</f>
        <v>5110.2510401641757</v>
      </c>
      <c r="J58" s="827">
        <f t="shared" si="9"/>
        <v>5143.7381988315437</v>
      </c>
      <c r="K58" s="827">
        <f t="shared" si="9"/>
        <v>5176.8120926849733</v>
      </c>
      <c r="L58" s="502">
        <f t="shared" si="9"/>
        <v>5209.4400313443602</v>
      </c>
      <c r="M58" s="502">
        <f t="shared" si="9"/>
        <v>5242.6513472654233</v>
      </c>
      <c r="N58" s="502">
        <f t="shared" si="9"/>
        <v>5276.0024593105454</v>
      </c>
      <c r="O58" s="502">
        <f t="shared" si="9"/>
        <v>5309.1497510750578</v>
      </c>
      <c r="P58" s="502">
        <f t="shared" si="9"/>
        <v>5342.0396272931221</v>
      </c>
      <c r="Q58" s="502">
        <f t="shared" si="9"/>
        <v>5374.4660160988715</v>
      </c>
      <c r="R58" s="502">
        <f t="shared" si="9"/>
        <v>5407.0061335123173</v>
      </c>
      <c r="S58" s="502">
        <f t="shared" si="9"/>
        <v>5438.7422183087592</v>
      </c>
      <c r="T58" s="502">
        <f t="shared" si="9"/>
        <v>5469.9168293402799</v>
      </c>
      <c r="U58" s="502">
        <f t="shared" si="9"/>
        <v>5500.187904643919</v>
      </c>
      <c r="V58" s="502">
        <f t="shared" si="9"/>
        <v>5530.4805537142583</v>
      </c>
      <c r="W58" s="502">
        <f t="shared" si="9"/>
        <v>5559.1528998549802</v>
      </c>
      <c r="X58" s="502">
        <f t="shared" si="9"/>
        <v>5587.4419300919581</v>
      </c>
      <c r="Y58" s="502">
        <f t="shared" si="9"/>
        <v>5615.0213529799021</v>
      </c>
      <c r="Z58" s="502">
        <f t="shared" si="9"/>
        <v>5642.1441374198948</v>
      </c>
      <c r="AA58" s="502">
        <f t="shared" si="9"/>
        <v>5668.770122290779</v>
      </c>
      <c r="AB58" s="502">
        <f t="shared" si="9"/>
        <v>5695.6812765581981</v>
      </c>
      <c r="AC58" s="502">
        <f t="shared" si="9"/>
        <v>5722.3896374186197</v>
      </c>
      <c r="AD58" s="502">
        <f t="shared" si="9"/>
        <v>5748.4954872530943</v>
      </c>
      <c r="AE58" s="502">
        <f t="shared" si="9"/>
        <v>5775.5473703095931</v>
      </c>
      <c r="AF58" s="502">
        <f t="shared" si="9"/>
        <v>5802.6714925124788</v>
      </c>
      <c r="AG58" s="502">
        <f t="shared" si="9"/>
        <v>5829.8680799595386</v>
      </c>
      <c r="AH58" s="502">
        <f t="shared" si="9"/>
        <v>5857.141890187303</v>
      </c>
      <c r="AI58" s="502">
        <f t="shared" si="9"/>
        <v>5884.5236728789678</v>
      </c>
      <c r="AJ58" s="498">
        <f t="shared" si="9"/>
        <v>5912.1812700524724</v>
      </c>
    </row>
    <row r="59" spans="1:36" ht="25.15" customHeight="1" x14ac:dyDescent="0.2">
      <c r="A59" s="186"/>
      <c r="B59" s="1056" t="s">
        <v>317</v>
      </c>
      <c r="C59" s="958" t="s">
        <v>318</v>
      </c>
      <c r="D59" s="751" t="s">
        <v>319</v>
      </c>
      <c r="E59" s="752" t="s">
        <v>320</v>
      </c>
      <c r="F59" s="753" t="s">
        <v>321</v>
      </c>
      <c r="G59" s="754">
        <v>1</v>
      </c>
      <c r="H59" s="755">
        <f>H56/H43</f>
        <v>2.2192344828474058</v>
      </c>
      <c r="I59" s="829">
        <f t="shared" ref="I59:AJ59" si="10">I56/I43</f>
        <v>2.2124993581863857</v>
      </c>
      <c r="J59" s="829">
        <f t="shared" si="10"/>
        <v>2.2014100461907198</v>
      </c>
      <c r="K59" s="829">
        <f t="shared" si="10"/>
        <v>2.192222366028024</v>
      </c>
      <c r="L59" s="756">
        <f t="shared" si="10"/>
        <v>2.1844367604137189</v>
      </c>
      <c r="M59" s="756">
        <f t="shared" si="10"/>
        <v>2.1772566727960263</v>
      </c>
      <c r="N59" s="756">
        <f t="shared" si="10"/>
        <v>2.1719065537237436</v>
      </c>
      <c r="O59" s="756">
        <f t="shared" si="10"/>
        <v>2.1678786915398471</v>
      </c>
      <c r="P59" s="756">
        <f t="shared" si="10"/>
        <v>2.1640755591925052</v>
      </c>
      <c r="Q59" s="756">
        <f t="shared" si="10"/>
        <v>2.1615680939071238</v>
      </c>
      <c r="R59" s="756">
        <f t="shared" si="10"/>
        <v>2.1594423878054423</v>
      </c>
      <c r="S59" s="756">
        <f t="shared" si="10"/>
        <v>2.1577318389254869</v>
      </c>
      <c r="T59" s="756">
        <f t="shared" si="10"/>
        <v>2.1558305746185829</v>
      </c>
      <c r="U59" s="756">
        <f t="shared" si="10"/>
        <v>2.1548484060566828</v>
      </c>
      <c r="V59" s="756">
        <f t="shared" si="10"/>
        <v>2.1533436018109509</v>
      </c>
      <c r="W59" s="756">
        <f t="shared" si="10"/>
        <v>2.1498084608957511</v>
      </c>
      <c r="X59" s="756">
        <f t="shared" si="10"/>
        <v>2.146222012496541</v>
      </c>
      <c r="Y59" s="756">
        <f t="shared" si="10"/>
        <v>2.142455491172226</v>
      </c>
      <c r="Z59" s="756">
        <f t="shared" si="10"/>
        <v>2.1385771141132035</v>
      </c>
      <c r="AA59" s="756">
        <f t="shared" si="10"/>
        <v>2.1346008054290131</v>
      </c>
      <c r="AB59" s="756">
        <f t="shared" si="10"/>
        <v>2.1308190848661241</v>
      </c>
      <c r="AC59" s="756">
        <f t="shared" si="10"/>
        <v>2.1270459865666118</v>
      </c>
      <c r="AD59" s="756">
        <f t="shared" si="10"/>
        <v>2.1231292634400867</v>
      </c>
      <c r="AE59" s="756">
        <f t="shared" si="10"/>
        <v>2.1196475297244155</v>
      </c>
      <c r="AF59" s="756">
        <f t="shared" si="10"/>
        <v>2.1162669541138288</v>
      </c>
      <c r="AG59" s="756">
        <f t="shared" si="10"/>
        <v>2.1129841479926124</v>
      </c>
      <c r="AH59" s="756">
        <f t="shared" si="10"/>
        <v>2.1097976322146361</v>
      </c>
      <c r="AI59" s="756">
        <f t="shared" si="10"/>
        <v>2.1067155687097174</v>
      </c>
      <c r="AJ59" s="757">
        <f t="shared" si="10"/>
        <v>2.1066216415580961</v>
      </c>
    </row>
    <row r="60" spans="1:36" ht="25.15" customHeight="1" thickBot="1" x14ac:dyDescent="0.25">
      <c r="A60" s="186"/>
      <c r="B60" s="1057"/>
      <c r="C60" s="745" t="s">
        <v>322</v>
      </c>
      <c r="D60" s="758" t="s">
        <v>323</v>
      </c>
      <c r="E60" s="746" t="s">
        <v>324</v>
      </c>
      <c r="F60" s="759" t="s">
        <v>321</v>
      </c>
      <c r="G60" s="760">
        <v>1</v>
      </c>
      <c r="H60" s="761">
        <f>H57/H51</f>
        <v>2.5463858457696058</v>
      </c>
      <c r="I60" s="830">
        <f t="shared" ref="I60:AJ60" si="11">I57/I51</f>
        <v>2.5452891910965203</v>
      </c>
      <c r="J60" s="830">
        <f t="shared" si="11"/>
        <v>2.5383719984611295</v>
      </c>
      <c r="K60" s="830">
        <f t="shared" si="11"/>
        <v>2.5343172444789035</v>
      </c>
      <c r="L60" s="504">
        <f>L57/L51</f>
        <v>2.5317494277365329</v>
      </c>
      <c r="M60" s="504">
        <f t="shared" si="11"/>
        <v>2.5298130294488064</v>
      </c>
      <c r="N60" s="504">
        <f t="shared" si="11"/>
        <v>2.5302372291902575</v>
      </c>
      <c r="O60" s="504">
        <f t="shared" si="11"/>
        <v>2.5323456906849757</v>
      </c>
      <c r="P60" s="504">
        <f t="shared" si="11"/>
        <v>2.5346444261373029</v>
      </c>
      <c r="Q60" s="504">
        <f t="shared" si="11"/>
        <v>2.5386130421642266</v>
      </c>
      <c r="R60" s="504">
        <f t="shared" si="11"/>
        <v>2.5429661772138692</v>
      </c>
      <c r="S60" s="504">
        <f t="shared" si="11"/>
        <v>2.5478234600220433</v>
      </c>
      <c r="T60" s="504">
        <f t="shared" si="11"/>
        <v>2.5523492261355032</v>
      </c>
      <c r="U60" s="504">
        <f t="shared" si="11"/>
        <v>2.5580722959311899</v>
      </c>
      <c r="V60" s="504">
        <f t="shared" si="11"/>
        <v>2.5629832721584265</v>
      </c>
      <c r="W60" s="504">
        <f t="shared" si="11"/>
        <v>2.5651571644524229</v>
      </c>
      <c r="X60" s="504">
        <f t="shared" si="11"/>
        <v>2.5671922163130541</v>
      </c>
      <c r="Y60" s="504">
        <f t="shared" si="11"/>
        <v>2.5689355573828236</v>
      </c>
      <c r="Z60" s="504">
        <f t="shared" si="11"/>
        <v>2.5704654165716803</v>
      </c>
      <c r="AA60" s="504">
        <f t="shared" si="11"/>
        <v>2.5718034653335069</v>
      </c>
      <c r="AB60" s="504">
        <f t="shared" si="11"/>
        <v>2.5733024755189771</v>
      </c>
      <c r="AC60" s="504">
        <f t="shared" si="11"/>
        <v>2.5747403384618375</v>
      </c>
      <c r="AD60" s="504">
        <f t="shared" si="11"/>
        <v>2.5759328827859482</v>
      </c>
      <c r="AE60" s="504">
        <f t="shared" si="11"/>
        <v>2.5775828254286566</v>
      </c>
      <c r="AF60" s="504">
        <f t="shared" si="11"/>
        <v>2.579286432670362</v>
      </c>
      <c r="AG60" s="504">
        <f t="shared" si="11"/>
        <v>2.5810403573559633</v>
      </c>
      <c r="AH60" s="504">
        <f t="shared" si="11"/>
        <v>2.5828428187818728</v>
      </c>
      <c r="AI60" s="504">
        <f t="shared" si="11"/>
        <v>2.584703082491822</v>
      </c>
      <c r="AJ60" s="505">
        <f t="shared" si="11"/>
        <v>2.5790655813279679</v>
      </c>
    </row>
    <row r="61" spans="1:36" ht="25.15" customHeight="1" x14ac:dyDescent="0.2">
      <c r="A61" s="186"/>
      <c r="B61" s="1058" t="s">
        <v>325</v>
      </c>
      <c r="C61" s="743" t="s">
        <v>326</v>
      </c>
      <c r="D61" s="744" t="s">
        <v>327</v>
      </c>
      <c r="E61" s="762" t="s">
        <v>328</v>
      </c>
      <c r="F61" s="763" t="s">
        <v>204</v>
      </c>
      <c r="G61" s="763">
        <v>0</v>
      </c>
      <c r="H61" s="764">
        <f>H43/(H43+H51)</f>
        <v>0.43099986744078395</v>
      </c>
      <c r="I61" s="831">
        <f t="shared" ref="I61:AJ61" si="12">I43/(I43+I51)</f>
        <v>0.44732329739179061</v>
      </c>
      <c r="J61" s="831">
        <f t="shared" si="12"/>
        <v>0.46440056399206875</v>
      </c>
      <c r="K61" s="831">
        <f t="shared" si="12"/>
        <v>0.48050380911566426</v>
      </c>
      <c r="L61" s="506">
        <f t="shared" si="12"/>
        <v>0.49550053523293269</v>
      </c>
      <c r="M61" s="506">
        <f t="shared" si="12"/>
        <v>0.50996363825250957</v>
      </c>
      <c r="N61" s="506">
        <f t="shared" si="12"/>
        <v>0.52354843307126109</v>
      </c>
      <c r="O61" s="506">
        <f t="shared" si="12"/>
        <v>0.53639885942153875</v>
      </c>
      <c r="P61" s="506">
        <f t="shared" si="12"/>
        <v>0.54881646898500436</v>
      </c>
      <c r="Q61" s="506">
        <f t="shared" si="12"/>
        <v>0.56054614539119652</v>
      </c>
      <c r="R61" s="506">
        <f t="shared" si="12"/>
        <v>0.57188833003011774</v>
      </c>
      <c r="S61" s="506">
        <f t="shared" si="12"/>
        <v>0.58276733688834848</v>
      </c>
      <c r="T61" s="506">
        <f t="shared" si="12"/>
        <v>0.59335590637987035</v>
      </c>
      <c r="U61" s="506">
        <f t="shared" si="12"/>
        <v>0.60340234786183788</v>
      </c>
      <c r="V61" s="506">
        <f t="shared" si="12"/>
        <v>0.61330247776221447</v>
      </c>
      <c r="W61" s="506">
        <f t="shared" si="12"/>
        <v>0.62322252142635237</v>
      </c>
      <c r="X61" s="506">
        <f t="shared" si="12"/>
        <v>0.63286171280743131</v>
      </c>
      <c r="Y61" s="506">
        <f t="shared" si="12"/>
        <v>0.6422288422783331</v>
      </c>
      <c r="Z61" s="506">
        <f t="shared" si="12"/>
        <v>0.651338110656008</v>
      </c>
      <c r="AA61" s="506">
        <f t="shared" si="12"/>
        <v>0.66019198501036036</v>
      </c>
      <c r="AB61" s="506">
        <f t="shared" si="12"/>
        <v>0.66879923927770002</v>
      </c>
      <c r="AC61" s="506">
        <f t="shared" si="12"/>
        <v>0.67716682279479612</v>
      </c>
      <c r="AD61" s="506">
        <f t="shared" si="12"/>
        <v>0.68530226614337664</v>
      </c>
      <c r="AE61" s="506">
        <f t="shared" si="12"/>
        <v>0.69321287244763963</v>
      </c>
      <c r="AF61" s="506">
        <f t="shared" si="12"/>
        <v>0.70090547220887078</v>
      </c>
      <c r="AG61" s="506">
        <f t="shared" si="12"/>
        <v>0.70838694449083861</v>
      </c>
      <c r="AH61" s="506">
        <f t="shared" si="12"/>
        <v>0.7156637152403581</v>
      </c>
      <c r="AI61" s="506">
        <f t="shared" si="12"/>
        <v>0.72274177389282634</v>
      </c>
      <c r="AJ61" s="765">
        <f t="shared" si="12"/>
        <v>0.72962742817738047</v>
      </c>
    </row>
    <row r="62" spans="1:36" ht="25.15" customHeight="1" thickBot="1" x14ac:dyDescent="0.25">
      <c r="A62" s="186"/>
      <c r="B62" s="1059"/>
      <c r="C62" s="745" t="s">
        <v>329</v>
      </c>
      <c r="D62" s="766" t="s">
        <v>330</v>
      </c>
      <c r="E62" s="746" t="s">
        <v>331</v>
      </c>
      <c r="F62" s="760" t="s">
        <v>204</v>
      </c>
      <c r="G62" s="759">
        <v>0</v>
      </c>
      <c r="H62" s="767">
        <f>H43/(H43+H50+H51+H52)</f>
        <v>0.41072059671537781</v>
      </c>
      <c r="I62" s="832">
        <f t="shared" ref="I62:AJ62" si="13">I43/(I43+I50+I51+I52)</f>
        <v>0.42649088669090002</v>
      </c>
      <c r="J62" s="832">
        <f t="shared" si="13"/>
        <v>0.44303399959746803</v>
      </c>
      <c r="K62" s="832">
        <f t="shared" si="13"/>
        <v>0.4586388076008579</v>
      </c>
      <c r="L62" s="507">
        <f>L43/(L43+L50+L51+L52)</f>
        <v>0.47318328340418714</v>
      </c>
      <c r="M62" s="507">
        <f t="shared" si="13"/>
        <v>0.48722553233170973</v>
      </c>
      <c r="N62" s="507">
        <f t="shared" si="13"/>
        <v>0.50041790591920343</v>
      </c>
      <c r="O62" s="507">
        <f t="shared" si="13"/>
        <v>0.51290024558681924</v>
      </c>
      <c r="P62" s="507">
        <f t="shared" si="13"/>
        <v>0.52497251869665518</v>
      </c>
      <c r="Q62" s="507">
        <f t="shared" si="13"/>
        <v>0.53637550198487272</v>
      </c>
      <c r="R62" s="507">
        <f t="shared" si="13"/>
        <v>0.54740975138510428</v>
      </c>
      <c r="S62" s="507">
        <f t="shared" si="13"/>
        <v>0.55799702601287859</v>
      </c>
      <c r="T62" s="507">
        <f t="shared" si="13"/>
        <v>0.56831098172533701</v>
      </c>
      <c r="U62" s="507">
        <f t="shared" si="13"/>
        <v>0.57809414910394441</v>
      </c>
      <c r="V62" s="507">
        <f t="shared" si="13"/>
        <v>0.58774833722124109</v>
      </c>
      <c r="W62" s="507">
        <f t="shared" si="13"/>
        <v>0.59744399751540334</v>
      </c>
      <c r="X62" s="507">
        <f t="shared" si="13"/>
        <v>0.6068735803943206</v>
      </c>
      <c r="Y62" s="507">
        <f t="shared" si="13"/>
        <v>0.61604519995055751</v>
      </c>
      <c r="Z62" s="507">
        <f t="shared" si="13"/>
        <v>0.62497257760670466</v>
      </c>
      <c r="AA62" s="507">
        <f t="shared" si="13"/>
        <v>0.63365740360390677</v>
      </c>
      <c r="AB62" s="507">
        <f t="shared" si="13"/>
        <v>0.64210789034732807</v>
      </c>
      <c r="AC62" s="507">
        <f t="shared" si="13"/>
        <v>0.65033039574619411</v>
      </c>
      <c r="AD62" s="507">
        <f t="shared" si="13"/>
        <v>0.65833191063898644</v>
      </c>
      <c r="AE62" s="507">
        <f t="shared" si="13"/>
        <v>0.66611922217668973</v>
      </c>
      <c r="AF62" s="507">
        <f t="shared" si="13"/>
        <v>0.67369867736037603</v>
      </c>
      <c r="AG62" s="507">
        <f t="shared" si="13"/>
        <v>0.68107668302963709</v>
      </c>
      <c r="AH62" s="507">
        <f t="shared" si="13"/>
        <v>0.68825922301295472</v>
      </c>
      <c r="AI62" s="507">
        <f t="shared" si="13"/>
        <v>0.6952518730919941</v>
      </c>
      <c r="AJ62" s="508">
        <f t="shared" si="13"/>
        <v>0.7020605263403521</v>
      </c>
    </row>
    <row r="63" spans="1:36" x14ac:dyDescent="0.2">
      <c r="A63" s="215"/>
      <c r="B63" s="216"/>
      <c r="C63" s="216"/>
      <c r="D63" s="217"/>
      <c r="E63" s="218"/>
      <c r="F63" s="216"/>
      <c r="G63" s="216"/>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row>
    <row r="64" spans="1:36" x14ac:dyDescent="0.2">
      <c r="A64" s="219"/>
      <c r="B64" s="220"/>
      <c r="C64" s="220"/>
      <c r="D64" s="158" t="str">
        <f>'TITLE PAGE'!B9</f>
        <v>Company:</v>
      </c>
      <c r="E64" s="159" t="str">
        <f>'TITLE PAGE'!D9</f>
        <v>Severn Trent Water</v>
      </c>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row>
    <row r="65" spans="1:36" x14ac:dyDescent="0.2">
      <c r="A65" s="215"/>
      <c r="B65" s="216"/>
      <c r="C65" s="216"/>
      <c r="D65" s="160" t="str">
        <f>'TITLE PAGE'!B10</f>
        <v>Resource Zone Name:</v>
      </c>
      <c r="E65" s="161" t="str">
        <f>'TITLE PAGE'!D10</f>
        <v>Strategic Grid</v>
      </c>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row>
    <row r="66" spans="1:36" x14ac:dyDescent="0.2">
      <c r="A66" s="215"/>
      <c r="B66" s="216"/>
      <c r="C66" s="216"/>
      <c r="D66" s="160" t="str">
        <f>'TITLE PAGE'!B11</f>
        <v>Resource Zone Number:</v>
      </c>
      <c r="E66" s="164">
        <f>'TITLE PAGE'!D11</f>
        <v>13</v>
      </c>
      <c r="F66" s="216"/>
      <c r="G66" s="216"/>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row>
    <row r="67" spans="1:36" x14ac:dyDescent="0.2">
      <c r="A67" s="215"/>
      <c r="B67" s="216"/>
      <c r="C67" s="216"/>
      <c r="D67" s="160" t="str">
        <f>'TITLE PAGE'!B12</f>
        <v xml:space="preserve">Planning Scenario Name:                                                                     </v>
      </c>
      <c r="E67" s="161" t="str">
        <f>'TITLE PAGE'!D12</f>
        <v>Dry Year Annual Average</v>
      </c>
      <c r="F67" s="216"/>
      <c r="G67" s="216"/>
      <c r="H67" s="216"/>
      <c r="I67" s="216"/>
      <c r="J67" s="216"/>
      <c r="K67" s="216"/>
      <c r="L67" s="216"/>
      <c r="M67" s="216"/>
      <c r="N67" s="216"/>
      <c r="O67" s="216"/>
      <c r="P67" s="216"/>
      <c r="Q67" s="216"/>
      <c r="R67" s="216"/>
      <c r="S67" s="216"/>
      <c r="T67" s="216"/>
      <c r="U67" s="216"/>
      <c r="V67" s="216"/>
      <c r="W67" s="216"/>
      <c r="X67" s="216"/>
      <c r="Y67" s="216"/>
      <c r="Z67" s="216"/>
      <c r="AA67" s="216"/>
      <c r="AB67" s="216"/>
      <c r="AC67" s="216"/>
      <c r="AD67" s="216"/>
      <c r="AE67" s="216"/>
      <c r="AF67" s="216"/>
      <c r="AG67" s="216"/>
      <c r="AH67" s="216"/>
      <c r="AI67" s="216"/>
      <c r="AJ67" s="216"/>
    </row>
    <row r="68" spans="1:36" x14ac:dyDescent="0.2">
      <c r="A68" s="215"/>
      <c r="B68" s="216"/>
      <c r="C68" s="216"/>
      <c r="D68" s="165" t="str">
        <f>'TITLE PAGE'!B13</f>
        <v xml:space="preserve">Chosen Level of Service:  </v>
      </c>
      <c r="E68" s="190" t="str">
        <f>'TITLE PAGE'!D13</f>
        <v>No more than 3 in 100 Temporary Use Bans</v>
      </c>
      <c r="F68" s="216"/>
      <c r="G68" s="216"/>
      <c r="H68" s="216"/>
      <c r="I68" s="216"/>
      <c r="J68" s="216"/>
      <c r="K68" s="216"/>
      <c r="L68" s="216"/>
      <c r="M68" s="216"/>
      <c r="N68" s="216"/>
      <c r="O68" s="216"/>
      <c r="P68" s="216"/>
      <c r="Q68" s="216"/>
      <c r="R68" s="216"/>
      <c r="S68" s="216"/>
      <c r="T68" s="216"/>
      <c r="U68" s="216"/>
      <c r="V68" s="216"/>
      <c r="W68" s="216"/>
      <c r="X68" s="216"/>
      <c r="Y68" s="216"/>
      <c r="Z68" s="216"/>
      <c r="AA68" s="216"/>
      <c r="AB68" s="216"/>
      <c r="AC68" s="216"/>
      <c r="AD68" s="216"/>
      <c r="AE68" s="216"/>
      <c r="AF68" s="216"/>
      <c r="AG68" s="216"/>
      <c r="AH68" s="216"/>
      <c r="AI68" s="216"/>
      <c r="AJ68" s="216"/>
    </row>
    <row r="69" spans="1:36" ht="18" x14ac:dyDescent="0.25">
      <c r="A69" s="215"/>
      <c r="B69" s="216"/>
      <c r="C69" s="216"/>
      <c r="D69" s="221"/>
      <c r="E69" s="218"/>
      <c r="F69" s="216"/>
      <c r="G69" s="216"/>
      <c r="H69" s="216"/>
      <c r="I69" s="216"/>
      <c r="J69" s="216"/>
      <c r="K69" s="216"/>
      <c r="L69" s="216"/>
      <c r="M69" s="216"/>
      <c r="N69" s="216"/>
      <c r="O69" s="216"/>
      <c r="P69" s="216"/>
      <c r="Q69" s="216"/>
      <c r="R69" s="216"/>
      <c r="S69" s="216"/>
      <c r="T69" s="216"/>
      <c r="U69" s="216"/>
      <c r="V69" s="216"/>
      <c r="W69" s="216"/>
      <c r="X69" s="216"/>
      <c r="Y69" s="216"/>
      <c r="Z69" s="216"/>
      <c r="AA69" s="216"/>
      <c r="AB69" s="216"/>
      <c r="AC69" s="216"/>
      <c r="AD69" s="216"/>
      <c r="AE69" s="216"/>
      <c r="AF69" s="216"/>
      <c r="AG69" s="216"/>
      <c r="AH69" s="216"/>
      <c r="AI69" s="216"/>
      <c r="AJ69" s="216"/>
    </row>
  </sheetData>
  <sheetProtection algorithmName="SHA-512" hashValue="b1bXfvmFx1MUSC1Tw0sEYeC7iVsTqY1CvOyCuClVhFmSrr6we2/jBWhvMR/kujIxuj2qZ5BGaf3GEQsuZyN5sA==" saltValue="fVWEkjoIOdxodupadcEWiQ==" spinCount="100000" sheet="1" objects="1" scenarios="1" selectLockedCells="1" selectUnlockedCells="1"/>
  <mergeCells count="8">
    <mergeCell ref="B59:B60"/>
    <mergeCell ref="B61:B62"/>
    <mergeCell ref="I1:K1"/>
    <mergeCell ref="B3:B12"/>
    <mergeCell ref="B13:B31"/>
    <mergeCell ref="B32:B39"/>
    <mergeCell ref="B40:B53"/>
    <mergeCell ref="B54:B58"/>
  </mergeCells>
  <conditionalFormatting sqref="H60:AJ60">
    <cfRule type="cellIs" dxfId="12" priority="4" stopIfTrue="1" operator="equal">
      <formula>""</formula>
    </cfRule>
  </conditionalFormatting>
  <conditionalFormatting sqref="D60">
    <cfRule type="cellIs" dxfId="11" priority="3" stopIfTrue="1" operator="notEqual">
      <formula>"Unmeasured Household - Occupancy Rate"</formula>
    </cfRule>
  </conditionalFormatting>
  <conditionalFormatting sqref="F60">
    <cfRule type="cellIs" dxfId="10" priority="2" stopIfTrue="1" operator="notEqual">
      <formula>"h/prop"</formula>
    </cfRule>
  </conditionalFormatting>
  <conditionalFormatting sqref="E60">
    <cfRule type="cellIs" dxfId="9" priority="1" stopIfTrue="1" operator="notEqual">
      <formula>"52BL/46BL"</formula>
    </cfRule>
  </conditionalFormatting>
  <pageMargins left="0.7" right="0.7" top="0.75" bottom="0.75" header="0.3" footer="0.3"/>
  <pageSetup paperSize="9" orientation="portrait"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T21"/>
  <sheetViews>
    <sheetView zoomScale="80" zoomScaleNormal="80" workbookViewId="0">
      <selection activeCell="E35" sqref="E35"/>
    </sheetView>
  </sheetViews>
  <sheetFormatPr defaultColWidth="8.88671875" defaultRowHeight="15" x14ac:dyDescent="0.2"/>
  <cols>
    <col min="1" max="1" width="1.33203125" customWidth="1"/>
    <col min="2" max="2" width="7.88671875" customWidth="1"/>
    <col min="3" max="3" width="8.33203125" customWidth="1"/>
    <col min="4" max="4" width="35.88671875" customWidth="1"/>
    <col min="5" max="5" width="39.77734375" customWidth="1"/>
    <col min="6" max="7" width="9.33203125" customWidth="1"/>
    <col min="8" max="8" width="15.88671875" customWidth="1"/>
    <col min="9" max="36" width="11.44140625" customWidth="1"/>
    <col min="39" max="39" width="9.88671875" style="710" bestFit="1" customWidth="1"/>
    <col min="40" max="40" width="8.88671875" style="710"/>
    <col min="41" max="41" width="72.33203125" style="710" customWidth="1"/>
    <col min="42" max="42" width="12" style="710" customWidth="1"/>
    <col min="43" max="46" width="8.88671875" style="710"/>
    <col min="247" max="247" width="1.33203125" customWidth="1"/>
    <col min="248" max="248" width="7.88671875" customWidth="1"/>
    <col min="249" max="249" width="8.33203125" customWidth="1"/>
    <col min="250" max="250" width="54.33203125" customWidth="1"/>
    <col min="251" max="251" width="39.77734375" customWidth="1"/>
    <col min="252" max="253" width="9.33203125" customWidth="1"/>
    <col min="254" max="254" width="15.88671875" customWidth="1"/>
    <col min="255" max="282" width="11.44140625" customWidth="1"/>
    <col min="503" max="503" width="1.33203125" customWidth="1"/>
    <col min="504" max="504" width="7.88671875" customWidth="1"/>
    <col min="505" max="505" width="8.33203125" customWidth="1"/>
    <col min="506" max="506" width="54.33203125" customWidth="1"/>
    <col min="507" max="507" width="39.77734375" customWidth="1"/>
    <col min="508" max="509" width="9.33203125" customWidth="1"/>
    <col min="510" max="510" width="15.88671875" customWidth="1"/>
    <col min="511" max="538" width="11.44140625" customWidth="1"/>
    <col min="759" max="759" width="1.33203125" customWidth="1"/>
    <col min="760" max="760" width="7.88671875" customWidth="1"/>
    <col min="761" max="761" width="8.33203125" customWidth="1"/>
    <col min="762" max="762" width="54.33203125" customWidth="1"/>
    <col min="763" max="763" width="39.77734375" customWidth="1"/>
    <col min="764" max="765" width="9.33203125" customWidth="1"/>
    <col min="766" max="766" width="15.88671875" customWidth="1"/>
    <col min="767" max="794" width="11.44140625" customWidth="1"/>
    <col min="1015" max="1015" width="1.33203125" customWidth="1"/>
    <col min="1016" max="1016" width="7.88671875" customWidth="1"/>
    <col min="1017" max="1017" width="8.33203125" customWidth="1"/>
    <col min="1018" max="1018" width="54.33203125" customWidth="1"/>
    <col min="1019" max="1019" width="39.77734375" customWidth="1"/>
    <col min="1020" max="1021" width="9.33203125" customWidth="1"/>
    <col min="1022" max="1022" width="15.88671875" customWidth="1"/>
    <col min="1023" max="1050" width="11.44140625" customWidth="1"/>
    <col min="1271" max="1271" width="1.33203125" customWidth="1"/>
    <col min="1272" max="1272" width="7.88671875" customWidth="1"/>
    <col min="1273" max="1273" width="8.33203125" customWidth="1"/>
    <col min="1274" max="1274" width="54.33203125" customWidth="1"/>
    <col min="1275" max="1275" width="39.77734375" customWidth="1"/>
    <col min="1276" max="1277" width="9.33203125" customWidth="1"/>
    <col min="1278" max="1278" width="15.88671875" customWidth="1"/>
    <col min="1279" max="1306" width="11.44140625" customWidth="1"/>
    <col min="1527" max="1527" width="1.33203125" customWidth="1"/>
    <col min="1528" max="1528" width="7.88671875" customWidth="1"/>
    <col min="1529" max="1529" width="8.33203125" customWidth="1"/>
    <col min="1530" max="1530" width="54.33203125" customWidth="1"/>
    <col min="1531" max="1531" width="39.77734375" customWidth="1"/>
    <col min="1532" max="1533" width="9.33203125" customWidth="1"/>
    <col min="1534" max="1534" width="15.88671875" customWidth="1"/>
    <col min="1535" max="1562" width="11.44140625" customWidth="1"/>
    <col min="1783" max="1783" width="1.33203125" customWidth="1"/>
    <col min="1784" max="1784" width="7.88671875" customWidth="1"/>
    <col min="1785" max="1785" width="8.33203125" customWidth="1"/>
    <col min="1786" max="1786" width="54.33203125" customWidth="1"/>
    <col min="1787" max="1787" width="39.77734375" customWidth="1"/>
    <col min="1788" max="1789" width="9.33203125" customWidth="1"/>
    <col min="1790" max="1790" width="15.88671875" customWidth="1"/>
    <col min="1791" max="1818" width="11.44140625" customWidth="1"/>
    <col min="2039" max="2039" width="1.33203125" customWidth="1"/>
    <col min="2040" max="2040" width="7.88671875" customWidth="1"/>
    <col min="2041" max="2041" width="8.33203125" customWidth="1"/>
    <col min="2042" max="2042" width="54.33203125" customWidth="1"/>
    <col min="2043" max="2043" width="39.77734375" customWidth="1"/>
    <col min="2044" max="2045" width="9.33203125" customWidth="1"/>
    <col min="2046" max="2046" width="15.88671875" customWidth="1"/>
    <col min="2047" max="2074" width="11.44140625" customWidth="1"/>
    <col min="2295" max="2295" width="1.33203125" customWidth="1"/>
    <col min="2296" max="2296" width="7.88671875" customWidth="1"/>
    <col min="2297" max="2297" width="8.33203125" customWidth="1"/>
    <col min="2298" max="2298" width="54.33203125" customWidth="1"/>
    <col min="2299" max="2299" width="39.77734375" customWidth="1"/>
    <col min="2300" max="2301" width="9.33203125" customWidth="1"/>
    <col min="2302" max="2302" width="15.88671875" customWidth="1"/>
    <col min="2303" max="2330" width="11.44140625" customWidth="1"/>
    <col min="2551" max="2551" width="1.33203125" customWidth="1"/>
    <col min="2552" max="2552" width="7.88671875" customWidth="1"/>
    <col min="2553" max="2553" width="8.33203125" customWidth="1"/>
    <col min="2554" max="2554" width="54.33203125" customWidth="1"/>
    <col min="2555" max="2555" width="39.77734375" customWidth="1"/>
    <col min="2556" max="2557" width="9.33203125" customWidth="1"/>
    <col min="2558" max="2558" width="15.88671875" customWidth="1"/>
    <col min="2559" max="2586" width="11.44140625" customWidth="1"/>
    <col min="2807" max="2807" width="1.33203125" customWidth="1"/>
    <col min="2808" max="2808" width="7.88671875" customWidth="1"/>
    <col min="2809" max="2809" width="8.33203125" customWidth="1"/>
    <col min="2810" max="2810" width="54.33203125" customWidth="1"/>
    <col min="2811" max="2811" width="39.77734375" customWidth="1"/>
    <col min="2812" max="2813" width="9.33203125" customWidth="1"/>
    <col min="2814" max="2814" width="15.88671875" customWidth="1"/>
    <col min="2815" max="2842" width="11.44140625" customWidth="1"/>
    <col min="3063" max="3063" width="1.33203125" customWidth="1"/>
    <col min="3064" max="3064" width="7.88671875" customWidth="1"/>
    <col min="3065" max="3065" width="8.33203125" customWidth="1"/>
    <col min="3066" max="3066" width="54.33203125" customWidth="1"/>
    <col min="3067" max="3067" width="39.77734375" customWidth="1"/>
    <col min="3068" max="3069" width="9.33203125" customWidth="1"/>
    <col min="3070" max="3070" width="15.88671875" customWidth="1"/>
    <col min="3071" max="3098" width="11.44140625" customWidth="1"/>
    <col min="3319" max="3319" width="1.33203125" customWidth="1"/>
    <col min="3320" max="3320" width="7.88671875" customWidth="1"/>
    <col min="3321" max="3321" width="8.33203125" customWidth="1"/>
    <col min="3322" max="3322" width="54.33203125" customWidth="1"/>
    <col min="3323" max="3323" width="39.77734375" customWidth="1"/>
    <col min="3324" max="3325" width="9.33203125" customWidth="1"/>
    <col min="3326" max="3326" width="15.88671875" customWidth="1"/>
    <col min="3327" max="3354" width="11.44140625" customWidth="1"/>
    <col min="3575" max="3575" width="1.33203125" customWidth="1"/>
    <col min="3576" max="3576" width="7.88671875" customWidth="1"/>
    <col min="3577" max="3577" width="8.33203125" customWidth="1"/>
    <col min="3578" max="3578" width="54.33203125" customWidth="1"/>
    <col min="3579" max="3579" width="39.77734375" customWidth="1"/>
    <col min="3580" max="3581" width="9.33203125" customWidth="1"/>
    <col min="3582" max="3582" width="15.88671875" customWidth="1"/>
    <col min="3583" max="3610" width="11.44140625" customWidth="1"/>
    <col min="3831" max="3831" width="1.33203125" customWidth="1"/>
    <col min="3832" max="3832" width="7.88671875" customWidth="1"/>
    <col min="3833" max="3833" width="8.33203125" customWidth="1"/>
    <col min="3834" max="3834" width="54.33203125" customWidth="1"/>
    <col min="3835" max="3835" width="39.77734375" customWidth="1"/>
    <col min="3836" max="3837" width="9.33203125" customWidth="1"/>
    <col min="3838" max="3838" width="15.88671875" customWidth="1"/>
    <col min="3839" max="3866" width="11.44140625" customWidth="1"/>
    <col min="4087" max="4087" width="1.33203125" customWidth="1"/>
    <col min="4088" max="4088" width="7.88671875" customWidth="1"/>
    <col min="4089" max="4089" width="8.33203125" customWidth="1"/>
    <col min="4090" max="4090" width="54.33203125" customWidth="1"/>
    <col min="4091" max="4091" width="39.77734375" customWidth="1"/>
    <col min="4092" max="4093" width="9.33203125" customWidth="1"/>
    <col min="4094" max="4094" width="15.88671875" customWidth="1"/>
    <col min="4095" max="4122" width="11.44140625" customWidth="1"/>
    <col min="4343" max="4343" width="1.33203125" customWidth="1"/>
    <col min="4344" max="4344" width="7.88671875" customWidth="1"/>
    <col min="4345" max="4345" width="8.33203125" customWidth="1"/>
    <col min="4346" max="4346" width="54.33203125" customWidth="1"/>
    <col min="4347" max="4347" width="39.77734375" customWidth="1"/>
    <col min="4348" max="4349" width="9.33203125" customWidth="1"/>
    <col min="4350" max="4350" width="15.88671875" customWidth="1"/>
    <col min="4351" max="4378" width="11.44140625" customWidth="1"/>
    <col min="4599" max="4599" width="1.33203125" customWidth="1"/>
    <col min="4600" max="4600" width="7.88671875" customWidth="1"/>
    <col min="4601" max="4601" width="8.33203125" customWidth="1"/>
    <col min="4602" max="4602" width="54.33203125" customWidth="1"/>
    <col min="4603" max="4603" width="39.77734375" customWidth="1"/>
    <col min="4604" max="4605" width="9.33203125" customWidth="1"/>
    <col min="4606" max="4606" width="15.88671875" customWidth="1"/>
    <col min="4607" max="4634" width="11.44140625" customWidth="1"/>
    <col min="4855" max="4855" width="1.33203125" customWidth="1"/>
    <col min="4856" max="4856" width="7.88671875" customWidth="1"/>
    <col min="4857" max="4857" width="8.33203125" customWidth="1"/>
    <col min="4858" max="4858" width="54.33203125" customWidth="1"/>
    <col min="4859" max="4859" width="39.77734375" customWidth="1"/>
    <col min="4860" max="4861" width="9.33203125" customWidth="1"/>
    <col min="4862" max="4862" width="15.88671875" customWidth="1"/>
    <col min="4863" max="4890" width="11.44140625" customWidth="1"/>
    <col min="5111" max="5111" width="1.33203125" customWidth="1"/>
    <col min="5112" max="5112" width="7.88671875" customWidth="1"/>
    <col min="5113" max="5113" width="8.33203125" customWidth="1"/>
    <col min="5114" max="5114" width="54.33203125" customWidth="1"/>
    <col min="5115" max="5115" width="39.77734375" customWidth="1"/>
    <col min="5116" max="5117" width="9.33203125" customWidth="1"/>
    <col min="5118" max="5118" width="15.88671875" customWidth="1"/>
    <col min="5119" max="5146" width="11.44140625" customWidth="1"/>
    <col min="5367" max="5367" width="1.33203125" customWidth="1"/>
    <col min="5368" max="5368" width="7.88671875" customWidth="1"/>
    <col min="5369" max="5369" width="8.33203125" customWidth="1"/>
    <col min="5370" max="5370" width="54.33203125" customWidth="1"/>
    <col min="5371" max="5371" width="39.77734375" customWidth="1"/>
    <col min="5372" max="5373" width="9.33203125" customWidth="1"/>
    <col min="5374" max="5374" width="15.88671875" customWidth="1"/>
    <col min="5375" max="5402" width="11.44140625" customWidth="1"/>
    <col min="5623" max="5623" width="1.33203125" customWidth="1"/>
    <col min="5624" max="5624" width="7.88671875" customWidth="1"/>
    <col min="5625" max="5625" width="8.33203125" customWidth="1"/>
    <col min="5626" max="5626" width="54.33203125" customWidth="1"/>
    <col min="5627" max="5627" width="39.77734375" customWidth="1"/>
    <col min="5628" max="5629" width="9.33203125" customWidth="1"/>
    <col min="5630" max="5630" width="15.88671875" customWidth="1"/>
    <col min="5631" max="5658" width="11.44140625" customWidth="1"/>
    <col min="5879" max="5879" width="1.33203125" customWidth="1"/>
    <col min="5880" max="5880" width="7.88671875" customWidth="1"/>
    <col min="5881" max="5881" width="8.33203125" customWidth="1"/>
    <col min="5882" max="5882" width="54.33203125" customWidth="1"/>
    <col min="5883" max="5883" width="39.77734375" customWidth="1"/>
    <col min="5884" max="5885" width="9.33203125" customWidth="1"/>
    <col min="5886" max="5886" width="15.88671875" customWidth="1"/>
    <col min="5887" max="5914" width="11.44140625" customWidth="1"/>
    <col min="6135" max="6135" width="1.33203125" customWidth="1"/>
    <col min="6136" max="6136" width="7.88671875" customWidth="1"/>
    <col min="6137" max="6137" width="8.33203125" customWidth="1"/>
    <col min="6138" max="6138" width="54.33203125" customWidth="1"/>
    <col min="6139" max="6139" width="39.77734375" customWidth="1"/>
    <col min="6140" max="6141" width="9.33203125" customWidth="1"/>
    <col min="6142" max="6142" width="15.88671875" customWidth="1"/>
    <col min="6143" max="6170" width="11.44140625" customWidth="1"/>
    <col min="6391" max="6391" width="1.33203125" customWidth="1"/>
    <col min="6392" max="6392" width="7.88671875" customWidth="1"/>
    <col min="6393" max="6393" width="8.33203125" customWidth="1"/>
    <col min="6394" max="6394" width="54.33203125" customWidth="1"/>
    <col min="6395" max="6395" width="39.77734375" customWidth="1"/>
    <col min="6396" max="6397" width="9.33203125" customWidth="1"/>
    <col min="6398" max="6398" width="15.88671875" customWidth="1"/>
    <col min="6399" max="6426" width="11.44140625" customWidth="1"/>
    <col min="6647" max="6647" width="1.33203125" customWidth="1"/>
    <col min="6648" max="6648" width="7.88671875" customWidth="1"/>
    <col min="6649" max="6649" width="8.33203125" customWidth="1"/>
    <col min="6650" max="6650" width="54.33203125" customWidth="1"/>
    <col min="6651" max="6651" width="39.77734375" customWidth="1"/>
    <col min="6652" max="6653" width="9.33203125" customWidth="1"/>
    <col min="6654" max="6654" width="15.88671875" customWidth="1"/>
    <col min="6655" max="6682" width="11.44140625" customWidth="1"/>
    <col min="6903" max="6903" width="1.33203125" customWidth="1"/>
    <col min="6904" max="6904" width="7.88671875" customWidth="1"/>
    <col min="6905" max="6905" width="8.33203125" customWidth="1"/>
    <col min="6906" max="6906" width="54.33203125" customWidth="1"/>
    <col min="6907" max="6907" width="39.77734375" customWidth="1"/>
    <col min="6908" max="6909" width="9.33203125" customWidth="1"/>
    <col min="6910" max="6910" width="15.88671875" customWidth="1"/>
    <col min="6911" max="6938" width="11.44140625" customWidth="1"/>
    <col min="7159" max="7159" width="1.33203125" customWidth="1"/>
    <col min="7160" max="7160" width="7.88671875" customWidth="1"/>
    <col min="7161" max="7161" width="8.33203125" customWidth="1"/>
    <col min="7162" max="7162" width="54.33203125" customWidth="1"/>
    <col min="7163" max="7163" width="39.77734375" customWidth="1"/>
    <col min="7164" max="7165" width="9.33203125" customWidth="1"/>
    <col min="7166" max="7166" width="15.88671875" customWidth="1"/>
    <col min="7167" max="7194" width="11.44140625" customWidth="1"/>
    <col min="7415" max="7415" width="1.33203125" customWidth="1"/>
    <col min="7416" max="7416" width="7.88671875" customWidth="1"/>
    <col min="7417" max="7417" width="8.33203125" customWidth="1"/>
    <col min="7418" max="7418" width="54.33203125" customWidth="1"/>
    <col min="7419" max="7419" width="39.77734375" customWidth="1"/>
    <col min="7420" max="7421" width="9.33203125" customWidth="1"/>
    <col min="7422" max="7422" width="15.88671875" customWidth="1"/>
    <col min="7423" max="7450" width="11.44140625" customWidth="1"/>
    <col min="7671" max="7671" width="1.33203125" customWidth="1"/>
    <col min="7672" max="7672" width="7.88671875" customWidth="1"/>
    <col min="7673" max="7673" width="8.33203125" customWidth="1"/>
    <col min="7674" max="7674" width="54.33203125" customWidth="1"/>
    <col min="7675" max="7675" width="39.77734375" customWidth="1"/>
    <col min="7676" max="7677" width="9.33203125" customWidth="1"/>
    <col min="7678" max="7678" width="15.88671875" customWidth="1"/>
    <col min="7679" max="7706" width="11.44140625" customWidth="1"/>
    <col min="7927" max="7927" width="1.33203125" customWidth="1"/>
    <col min="7928" max="7928" width="7.88671875" customWidth="1"/>
    <col min="7929" max="7929" width="8.33203125" customWidth="1"/>
    <col min="7930" max="7930" width="54.33203125" customWidth="1"/>
    <col min="7931" max="7931" width="39.77734375" customWidth="1"/>
    <col min="7932" max="7933" width="9.33203125" customWidth="1"/>
    <col min="7934" max="7934" width="15.88671875" customWidth="1"/>
    <col min="7935" max="7962" width="11.44140625" customWidth="1"/>
    <col min="8183" max="8183" width="1.33203125" customWidth="1"/>
    <col min="8184" max="8184" width="7.88671875" customWidth="1"/>
    <col min="8185" max="8185" width="8.33203125" customWidth="1"/>
    <col min="8186" max="8186" width="54.33203125" customWidth="1"/>
    <col min="8187" max="8187" width="39.77734375" customWidth="1"/>
    <col min="8188" max="8189" width="9.33203125" customWidth="1"/>
    <col min="8190" max="8190" width="15.88671875" customWidth="1"/>
    <col min="8191" max="8218" width="11.44140625" customWidth="1"/>
    <col min="8439" max="8439" width="1.33203125" customWidth="1"/>
    <col min="8440" max="8440" width="7.88671875" customWidth="1"/>
    <col min="8441" max="8441" width="8.33203125" customWidth="1"/>
    <col min="8442" max="8442" width="54.33203125" customWidth="1"/>
    <col min="8443" max="8443" width="39.77734375" customWidth="1"/>
    <col min="8444" max="8445" width="9.33203125" customWidth="1"/>
    <col min="8446" max="8446" width="15.88671875" customWidth="1"/>
    <col min="8447" max="8474" width="11.44140625" customWidth="1"/>
    <col min="8695" max="8695" width="1.33203125" customWidth="1"/>
    <col min="8696" max="8696" width="7.88671875" customWidth="1"/>
    <col min="8697" max="8697" width="8.33203125" customWidth="1"/>
    <col min="8698" max="8698" width="54.33203125" customWidth="1"/>
    <col min="8699" max="8699" width="39.77734375" customWidth="1"/>
    <col min="8700" max="8701" width="9.33203125" customWidth="1"/>
    <col min="8702" max="8702" width="15.88671875" customWidth="1"/>
    <col min="8703" max="8730" width="11.44140625" customWidth="1"/>
    <col min="8951" max="8951" width="1.33203125" customWidth="1"/>
    <col min="8952" max="8952" width="7.88671875" customWidth="1"/>
    <col min="8953" max="8953" width="8.33203125" customWidth="1"/>
    <col min="8954" max="8954" width="54.33203125" customWidth="1"/>
    <col min="8955" max="8955" width="39.77734375" customWidth="1"/>
    <col min="8956" max="8957" width="9.33203125" customWidth="1"/>
    <col min="8958" max="8958" width="15.88671875" customWidth="1"/>
    <col min="8959" max="8986" width="11.44140625" customWidth="1"/>
    <col min="9207" max="9207" width="1.33203125" customWidth="1"/>
    <col min="9208" max="9208" width="7.88671875" customWidth="1"/>
    <col min="9209" max="9209" width="8.33203125" customWidth="1"/>
    <col min="9210" max="9210" width="54.33203125" customWidth="1"/>
    <col min="9211" max="9211" width="39.77734375" customWidth="1"/>
    <col min="9212" max="9213" width="9.33203125" customWidth="1"/>
    <col min="9214" max="9214" width="15.88671875" customWidth="1"/>
    <col min="9215" max="9242" width="11.44140625" customWidth="1"/>
    <col min="9463" max="9463" width="1.33203125" customWidth="1"/>
    <col min="9464" max="9464" width="7.88671875" customWidth="1"/>
    <col min="9465" max="9465" width="8.33203125" customWidth="1"/>
    <col min="9466" max="9466" width="54.33203125" customWidth="1"/>
    <col min="9467" max="9467" width="39.77734375" customWidth="1"/>
    <col min="9468" max="9469" width="9.33203125" customWidth="1"/>
    <col min="9470" max="9470" width="15.88671875" customWidth="1"/>
    <col min="9471" max="9498" width="11.44140625" customWidth="1"/>
    <col min="9719" max="9719" width="1.33203125" customWidth="1"/>
    <col min="9720" max="9720" width="7.88671875" customWidth="1"/>
    <col min="9721" max="9721" width="8.33203125" customWidth="1"/>
    <col min="9722" max="9722" width="54.33203125" customWidth="1"/>
    <col min="9723" max="9723" width="39.77734375" customWidth="1"/>
    <col min="9724" max="9725" width="9.33203125" customWidth="1"/>
    <col min="9726" max="9726" width="15.88671875" customWidth="1"/>
    <col min="9727" max="9754" width="11.44140625" customWidth="1"/>
    <col min="9975" max="9975" width="1.33203125" customWidth="1"/>
    <col min="9976" max="9976" width="7.88671875" customWidth="1"/>
    <col min="9977" max="9977" width="8.33203125" customWidth="1"/>
    <col min="9978" max="9978" width="54.33203125" customWidth="1"/>
    <col min="9979" max="9979" width="39.77734375" customWidth="1"/>
    <col min="9980" max="9981" width="9.33203125" customWidth="1"/>
    <col min="9982" max="9982" width="15.88671875" customWidth="1"/>
    <col min="9983" max="10010" width="11.44140625" customWidth="1"/>
    <col min="10231" max="10231" width="1.33203125" customWidth="1"/>
    <col min="10232" max="10232" width="7.88671875" customWidth="1"/>
    <col min="10233" max="10233" width="8.33203125" customWidth="1"/>
    <col min="10234" max="10234" width="54.33203125" customWidth="1"/>
    <col min="10235" max="10235" width="39.77734375" customWidth="1"/>
    <col min="10236" max="10237" width="9.33203125" customWidth="1"/>
    <col min="10238" max="10238" width="15.88671875" customWidth="1"/>
    <col min="10239" max="10266" width="11.44140625" customWidth="1"/>
    <col min="10487" max="10487" width="1.33203125" customWidth="1"/>
    <col min="10488" max="10488" width="7.88671875" customWidth="1"/>
    <col min="10489" max="10489" width="8.33203125" customWidth="1"/>
    <col min="10490" max="10490" width="54.33203125" customWidth="1"/>
    <col min="10491" max="10491" width="39.77734375" customWidth="1"/>
    <col min="10492" max="10493" width="9.33203125" customWidth="1"/>
    <col min="10494" max="10494" width="15.88671875" customWidth="1"/>
    <col min="10495" max="10522" width="11.44140625" customWidth="1"/>
    <col min="10743" max="10743" width="1.33203125" customWidth="1"/>
    <col min="10744" max="10744" width="7.88671875" customWidth="1"/>
    <col min="10745" max="10745" width="8.33203125" customWidth="1"/>
    <col min="10746" max="10746" width="54.33203125" customWidth="1"/>
    <col min="10747" max="10747" width="39.77734375" customWidth="1"/>
    <col min="10748" max="10749" width="9.33203125" customWidth="1"/>
    <col min="10750" max="10750" width="15.88671875" customWidth="1"/>
    <col min="10751" max="10778" width="11.44140625" customWidth="1"/>
    <col min="10999" max="10999" width="1.33203125" customWidth="1"/>
    <col min="11000" max="11000" width="7.88671875" customWidth="1"/>
    <col min="11001" max="11001" width="8.33203125" customWidth="1"/>
    <col min="11002" max="11002" width="54.33203125" customWidth="1"/>
    <col min="11003" max="11003" width="39.77734375" customWidth="1"/>
    <col min="11004" max="11005" width="9.33203125" customWidth="1"/>
    <col min="11006" max="11006" width="15.88671875" customWidth="1"/>
    <col min="11007" max="11034" width="11.44140625" customWidth="1"/>
    <col min="11255" max="11255" width="1.33203125" customWidth="1"/>
    <col min="11256" max="11256" width="7.88671875" customWidth="1"/>
    <col min="11257" max="11257" width="8.33203125" customWidth="1"/>
    <col min="11258" max="11258" width="54.33203125" customWidth="1"/>
    <col min="11259" max="11259" width="39.77734375" customWidth="1"/>
    <col min="11260" max="11261" width="9.33203125" customWidth="1"/>
    <col min="11262" max="11262" width="15.88671875" customWidth="1"/>
    <col min="11263" max="11290" width="11.44140625" customWidth="1"/>
    <col min="11511" max="11511" width="1.33203125" customWidth="1"/>
    <col min="11512" max="11512" width="7.88671875" customWidth="1"/>
    <col min="11513" max="11513" width="8.33203125" customWidth="1"/>
    <col min="11514" max="11514" width="54.33203125" customWidth="1"/>
    <col min="11515" max="11515" width="39.77734375" customWidth="1"/>
    <col min="11516" max="11517" width="9.33203125" customWidth="1"/>
    <col min="11518" max="11518" width="15.88671875" customWidth="1"/>
    <col min="11519" max="11546" width="11.44140625" customWidth="1"/>
    <col min="11767" max="11767" width="1.33203125" customWidth="1"/>
    <col min="11768" max="11768" width="7.88671875" customWidth="1"/>
    <col min="11769" max="11769" width="8.33203125" customWidth="1"/>
    <col min="11770" max="11770" width="54.33203125" customWidth="1"/>
    <col min="11771" max="11771" width="39.77734375" customWidth="1"/>
    <col min="11772" max="11773" width="9.33203125" customWidth="1"/>
    <col min="11774" max="11774" width="15.88671875" customWidth="1"/>
    <col min="11775" max="11802" width="11.44140625" customWidth="1"/>
    <col min="12023" max="12023" width="1.33203125" customWidth="1"/>
    <col min="12024" max="12024" width="7.88671875" customWidth="1"/>
    <col min="12025" max="12025" width="8.33203125" customWidth="1"/>
    <col min="12026" max="12026" width="54.33203125" customWidth="1"/>
    <col min="12027" max="12027" width="39.77734375" customWidth="1"/>
    <col min="12028" max="12029" width="9.33203125" customWidth="1"/>
    <col min="12030" max="12030" width="15.88671875" customWidth="1"/>
    <col min="12031" max="12058" width="11.44140625" customWidth="1"/>
    <col min="12279" max="12279" width="1.33203125" customWidth="1"/>
    <col min="12280" max="12280" width="7.88671875" customWidth="1"/>
    <col min="12281" max="12281" width="8.33203125" customWidth="1"/>
    <col min="12282" max="12282" width="54.33203125" customWidth="1"/>
    <col min="12283" max="12283" width="39.77734375" customWidth="1"/>
    <col min="12284" max="12285" width="9.33203125" customWidth="1"/>
    <col min="12286" max="12286" width="15.88671875" customWidth="1"/>
    <col min="12287" max="12314" width="11.44140625" customWidth="1"/>
    <col min="12535" max="12535" width="1.33203125" customWidth="1"/>
    <col min="12536" max="12536" width="7.88671875" customWidth="1"/>
    <col min="12537" max="12537" width="8.33203125" customWidth="1"/>
    <col min="12538" max="12538" width="54.33203125" customWidth="1"/>
    <col min="12539" max="12539" width="39.77734375" customWidth="1"/>
    <col min="12540" max="12541" width="9.33203125" customWidth="1"/>
    <col min="12542" max="12542" width="15.88671875" customWidth="1"/>
    <col min="12543" max="12570" width="11.44140625" customWidth="1"/>
    <col min="12791" max="12791" width="1.33203125" customWidth="1"/>
    <col min="12792" max="12792" width="7.88671875" customWidth="1"/>
    <col min="12793" max="12793" width="8.33203125" customWidth="1"/>
    <col min="12794" max="12794" width="54.33203125" customWidth="1"/>
    <col min="12795" max="12795" width="39.77734375" customWidth="1"/>
    <col min="12796" max="12797" width="9.33203125" customWidth="1"/>
    <col min="12798" max="12798" width="15.88671875" customWidth="1"/>
    <col min="12799" max="12826" width="11.44140625" customWidth="1"/>
    <col min="13047" max="13047" width="1.33203125" customWidth="1"/>
    <col min="13048" max="13048" width="7.88671875" customWidth="1"/>
    <col min="13049" max="13049" width="8.33203125" customWidth="1"/>
    <col min="13050" max="13050" width="54.33203125" customWidth="1"/>
    <col min="13051" max="13051" width="39.77734375" customWidth="1"/>
    <col min="13052" max="13053" width="9.33203125" customWidth="1"/>
    <col min="13054" max="13054" width="15.88671875" customWidth="1"/>
    <col min="13055" max="13082" width="11.44140625" customWidth="1"/>
    <col min="13303" max="13303" width="1.33203125" customWidth="1"/>
    <col min="13304" max="13304" width="7.88671875" customWidth="1"/>
    <col min="13305" max="13305" width="8.33203125" customWidth="1"/>
    <col min="13306" max="13306" width="54.33203125" customWidth="1"/>
    <col min="13307" max="13307" width="39.77734375" customWidth="1"/>
    <col min="13308" max="13309" width="9.33203125" customWidth="1"/>
    <col min="13310" max="13310" width="15.88671875" customWidth="1"/>
    <col min="13311" max="13338" width="11.44140625" customWidth="1"/>
    <col min="13559" max="13559" width="1.33203125" customWidth="1"/>
    <col min="13560" max="13560" width="7.88671875" customWidth="1"/>
    <col min="13561" max="13561" width="8.33203125" customWidth="1"/>
    <col min="13562" max="13562" width="54.33203125" customWidth="1"/>
    <col min="13563" max="13563" width="39.77734375" customWidth="1"/>
    <col min="13564" max="13565" width="9.33203125" customWidth="1"/>
    <col min="13566" max="13566" width="15.88671875" customWidth="1"/>
    <col min="13567" max="13594" width="11.44140625" customWidth="1"/>
    <col min="13815" max="13815" width="1.33203125" customWidth="1"/>
    <col min="13816" max="13816" width="7.88671875" customWidth="1"/>
    <col min="13817" max="13817" width="8.33203125" customWidth="1"/>
    <col min="13818" max="13818" width="54.33203125" customWidth="1"/>
    <col min="13819" max="13819" width="39.77734375" customWidth="1"/>
    <col min="13820" max="13821" width="9.33203125" customWidth="1"/>
    <col min="13822" max="13822" width="15.88671875" customWidth="1"/>
    <col min="13823" max="13850" width="11.44140625" customWidth="1"/>
    <col min="14071" max="14071" width="1.33203125" customWidth="1"/>
    <col min="14072" max="14072" width="7.88671875" customWidth="1"/>
    <col min="14073" max="14073" width="8.33203125" customWidth="1"/>
    <col min="14074" max="14074" width="54.33203125" customWidth="1"/>
    <col min="14075" max="14075" width="39.77734375" customWidth="1"/>
    <col min="14076" max="14077" width="9.33203125" customWidth="1"/>
    <col min="14078" max="14078" width="15.88671875" customWidth="1"/>
    <col min="14079" max="14106" width="11.44140625" customWidth="1"/>
    <col min="14327" max="14327" width="1.33203125" customWidth="1"/>
    <col min="14328" max="14328" width="7.88671875" customWidth="1"/>
    <col min="14329" max="14329" width="8.33203125" customWidth="1"/>
    <col min="14330" max="14330" width="54.33203125" customWidth="1"/>
    <col min="14331" max="14331" width="39.77734375" customWidth="1"/>
    <col min="14332" max="14333" width="9.33203125" customWidth="1"/>
    <col min="14334" max="14334" width="15.88671875" customWidth="1"/>
    <col min="14335" max="14362" width="11.44140625" customWidth="1"/>
    <col min="14583" max="14583" width="1.33203125" customWidth="1"/>
    <col min="14584" max="14584" width="7.88671875" customWidth="1"/>
    <col min="14585" max="14585" width="8.33203125" customWidth="1"/>
    <col min="14586" max="14586" width="54.33203125" customWidth="1"/>
    <col min="14587" max="14587" width="39.77734375" customWidth="1"/>
    <col min="14588" max="14589" width="9.33203125" customWidth="1"/>
    <col min="14590" max="14590" width="15.88671875" customWidth="1"/>
    <col min="14591" max="14618" width="11.44140625" customWidth="1"/>
    <col min="14839" max="14839" width="1.33203125" customWidth="1"/>
    <col min="14840" max="14840" width="7.88671875" customWidth="1"/>
    <col min="14841" max="14841" width="8.33203125" customWidth="1"/>
    <col min="14842" max="14842" width="54.33203125" customWidth="1"/>
    <col min="14843" max="14843" width="39.77734375" customWidth="1"/>
    <col min="14844" max="14845" width="9.33203125" customWidth="1"/>
    <col min="14846" max="14846" width="15.88671875" customWidth="1"/>
    <col min="14847" max="14874" width="11.44140625" customWidth="1"/>
    <col min="15095" max="15095" width="1.33203125" customWidth="1"/>
    <col min="15096" max="15096" width="7.88671875" customWidth="1"/>
    <col min="15097" max="15097" width="8.33203125" customWidth="1"/>
    <col min="15098" max="15098" width="54.33203125" customWidth="1"/>
    <col min="15099" max="15099" width="39.77734375" customWidth="1"/>
    <col min="15100" max="15101" width="9.33203125" customWidth="1"/>
    <col min="15102" max="15102" width="15.88671875" customWidth="1"/>
    <col min="15103" max="15130" width="11.44140625" customWidth="1"/>
    <col min="15351" max="15351" width="1.33203125" customWidth="1"/>
    <col min="15352" max="15352" width="7.88671875" customWidth="1"/>
    <col min="15353" max="15353" width="8.33203125" customWidth="1"/>
    <col min="15354" max="15354" width="54.33203125" customWidth="1"/>
    <col min="15355" max="15355" width="39.77734375" customWidth="1"/>
    <col min="15356" max="15357" width="9.33203125" customWidth="1"/>
    <col min="15358" max="15358" width="15.88671875" customWidth="1"/>
    <col min="15359" max="15386" width="11.44140625" customWidth="1"/>
    <col min="15607" max="15607" width="1.33203125" customWidth="1"/>
    <col min="15608" max="15608" width="7.88671875" customWidth="1"/>
    <col min="15609" max="15609" width="8.33203125" customWidth="1"/>
    <col min="15610" max="15610" width="54.33203125" customWidth="1"/>
    <col min="15611" max="15611" width="39.77734375" customWidth="1"/>
    <col min="15612" max="15613" width="9.33203125" customWidth="1"/>
    <col min="15614" max="15614" width="15.88671875" customWidth="1"/>
    <col min="15615" max="15642" width="11.44140625" customWidth="1"/>
    <col min="15863" max="15863" width="1.33203125" customWidth="1"/>
    <col min="15864" max="15864" width="7.88671875" customWidth="1"/>
    <col min="15865" max="15865" width="8.33203125" customWidth="1"/>
    <col min="15866" max="15866" width="54.33203125" customWidth="1"/>
    <col min="15867" max="15867" width="39.77734375" customWidth="1"/>
    <col min="15868" max="15869" width="9.33203125" customWidth="1"/>
    <col min="15870" max="15870" width="15.88671875" customWidth="1"/>
    <col min="15871" max="15898" width="11.44140625" customWidth="1"/>
    <col min="16119" max="16119" width="1.33203125" customWidth="1"/>
    <col min="16120" max="16120" width="7.88671875" customWidth="1"/>
    <col min="16121" max="16121" width="8.33203125" customWidth="1"/>
    <col min="16122" max="16122" width="54.33203125" customWidth="1"/>
    <col min="16123" max="16123" width="39.77734375" customWidth="1"/>
    <col min="16124" max="16125" width="9.33203125" customWidth="1"/>
    <col min="16126" max="16126" width="15.88671875" customWidth="1"/>
    <col min="16127" max="16154" width="11.44140625" customWidth="1"/>
  </cols>
  <sheetData>
    <row r="1" spans="1:42" ht="18.75" thickBot="1" x14ac:dyDescent="0.25">
      <c r="A1" s="135"/>
      <c r="B1" s="173"/>
      <c r="C1" s="174" t="s">
        <v>332</v>
      </c>
      <c r="D1" s="175"/>
      <c r="E1" s="176"/>
      <c r="F1" s="177"/>
      <c r="G1" s="177"/>
      <c r="H1" s="178"/>
      <c r="I1" s="1048"/>
      <c r="J1" s="1049"/>
      <c r="K1" s="179"/>
      <c r="L1" s="180"/>
      <c r="M1" s="178"/>
      <c r="N1" s="177"/>
      <c r="O1" s="178"/>
      <c r="P1" s="179"/>
      <c r="Q1" s="179"/>
      <c r="R1" s="179"/>
      <c r="S1" s="179"/>
      <c r="T1" s="179"/>
      <c r="U1" s="179"/>
      <c r="V1" s="179"/>
      <c r="W1" s="179"/>
      <c r="X1" s="179"/>
      <c r="Y1" s="179"/>
      <c r="Z1" s="179"/>
      <c r="AA1" s="179"/>
      <c r="AB1" s="179"/>
      <c r="AC1" s="179"/>
      <c r="AD1" s="179"/>
      <c r="AE1" s="179"/>
      <c r="AF1" s="179"/>
      <c r="AG1" s="179"/>
      <c r="AH1" s="181"/>
      <c r="AI1" s="179"/>
      <c r="AJ1" s="179"/>
    </row>
    <row r="2" spans="1:42" ht="32.25" thickBot="1" x14ac:dyDescent="0.25">
      <c r="A2" s="182"/>
      <c r="B2" s="183"/>
      <c r="C2" s="269" t="s">
        <v>112</v>
      </c>
      <c r="D2" s="184" t="s">
        <v>139</v>
      </c>
      <c r="E2" s="890" t="s">
        <v>113</v>
      </c>
      <c r="F2" s="184" t="s">
        <v>140</v>
      </c>
      <c r="G2" s="184" t="s">
        <v>182</v>
      </c>
      <c r="H2" s="206" t="str">
        <f>'TITLE PAGE'!D14</f>
        <v>2016-17</v>
      </c>
      <c r="I2" s="271" t="str">
        <f>'WRZ summary'!E3</f>
        <v>For info 2017-18</v>
      </c>
      <c r="J2" s="271" t="str">
        <f>'WRZ summary'!F3</f>
        <v>For info 2018-19</v>
      </c>
      <c r="K2" s="271" t="str">
        <f>'WRZ summary'!G3</f>
        <v>For info 2019-20</v>
      </c>
      <c r="L2" s="207" t="str">
        <f>'WRZ summary'!H3</f>
        <v>2020-21</v>
      </c>
      <c r="M2" s="207" t="str">
        <f>'WRZ summary'!I3</f>
        <v>2021-22</v>
      </c>
      <c r="N2" s="207" t="str">
        <f>'WRZ summary'!J3</f>
        <v>2022-23</v>
      </c>
      <c r="O2" s="207" t="str">
        <f>'WRZ summary'!K3</f>
        <v>2023-24</v>
      </c>
      <c r="P2" s="207" t="str">
        <f>'WRZ summary'!L3</f>
        <v>2024-25</v>
      </c>
      <c r="Q2" s="207" t="str">
        <f>'WRZ summary'!M3</f>
        <v>2025-26</v>
      </c>
      <c r="R2" s="207" t="str">
        <f>'WRZ summary'!N3</f>
        <v>2026-27</v>
      </c>
      <c r="S2" s="207" t="str">
        <f>'WRZ summary'!O3</f>
        <v>2027-28</v>
      </c>
      <c r="T2" s="207" t="str">
        <f>'WRZ summary'!P3</f>
        <v>2028-29</v>
      </c>
      <c r="U2" s="207" t="str">
        <f>'WRZ summary'!Q3</f>
        <v>2029-30</v>
      </c>
      <c r="V2" s="207" t="str">
        <f>'WRZ summary'!R3</f>
        <v>2030-31</v>
      </c>
      <c r="W2" s="207" t="str">
        <f>'WRZ summary'!S3</f>
        <v>2031-32</v>
      </c>
      <c r="X2" s="207" t="str">
        <f>'WRZ summary'!T3</f>
        <v>2032-33</v>
      </c>
      <c r="Y2" s="207" t="str">
        <f>'WRZ summary'!U3</f>
        <v>2033-34</v>
      </c>
      <c r="Z2" s="207" t="str">
        <f>'WRZ summary'!V3</f>
        <v>2034-35</v>
      </c>
      <c r="AA2" s="207" t="str">
        <f>'WRZ summary'!W3</f>
        <v>2035-36</v>
      </c>
      <c r="AB2" s="207" t="str">
        <f>'WRZ summary'!X3</f>
        <v>2036-37</v>
      </c>
      <c r="AC2" s="207" t="str">
        <f>'WRZ summary'!Y3</f>
        <v>2037-38</v>
      </c>
      <c r="AD2" s="207" t="str">
        <f>'WRZ summary'!Z3</f>
        <v>2038-39</v>
      </c>
      <c r="AE2" s="207" t="str">
        <f>'WRZ summary'!AA3</f>
        <v>2039-40</v>
      </c>
      <c r="AF2" s="207" t="str">
        <f>'WRZ summary'!AB3</f>
        <v>2040-41</v>
      </c>
      <c r="AG2" s="207" t="str">
        <f>'WRZ summary'!AC3</f>
        <v>2041-42</v>
      </c>
      <c r="AH2" s="207" t="str">
        <f>'WRZ summary'!AD3</f>
        <v>2042-43</v>
      </c>
      <c r="AI2" s="207" t="str">
        <f>'WRZ summary'!AE3</f>
        <v>2043-44</v>
      </c>
      <c r="AJ2" s="208" t="str">
        <f>'WRZ summary'!AF3</f>
        <v>2044-45</v>
      </c>
      <c r="AM2" s="705"/>
      <c r="AN2" s="705"/>
      <c r="AO2" s="705"/>
      <c r="AP2" s="705"/>
    </row>
    <row r="3" spans="1:42" x14ac:dyDescent="0.2">
      <c r="A3" s="154"/>
      <c r="B3" s="1069" t="s">
        <v>333</v>
      </c>
      <c r="C3" s="934" t="s">
        <v>334</v>
      </c>
      <c r="D3" s="959" t="s">
        <v>335</v>
      </c>
      <c r="E3" s="959" t="s">
        <v>336</v>
      </c>
      <c r="F3" s="960" t="s">
        <v>75</v>
      </c>
      <c r="G3" s="960">
        <v>2</v>
      </c>
      <c r="H3" s="741">
        <f>'3. BL Demand'!H3+'3. BL Demand'!H4+'3. BL Demand'!H5+'3. BL Demand'!H6+'3. BL Demand'!H30+'3. BL Demand'!H31+'3. BL Demand'!H36+'3. BL Demand'!H37</f>
        <v>1223.8409231644853</v>
      </c>
      <c r="I3" s="324">
        <f>'3. BL Demand'!I3+'3. BL Demand'!I4+'3. BL Demand'!I5+'3. BL Demand'!I6+'3. BL Demand'!I30+'3. BL Demand'!I31+'3. BL Demand'!I36+'3. BL Demand'!I37</f>
        <v>1221.4675960992738</v>
      </c>
      <c r="J3" s="324">
        <f>'3. BL Demand'!J3+'3. BL Demand'!J4+'3. BL Demand'!J5+'3. BL Demand'!J6+'3. BL Demand'!J30+'3. BL Demand'!J31+'3. BL Demand'!J36+'3. BL Demand'!J37</f>
        <v>1218.2877291519285</v>
      </c>
      <c r="K3" s="324">
        <f>'3. BL Demand'!K3+'3. BL Demand'!K4+'3. BL Demand'!K5+'3. BL Demand'!K6+'3. BL Demand'!K30+'3. BL Demand'!K31+'3. BL Demand'!K36+'3. BL Demand'!K37</f>
        <v>1217.9928159850765</v>
      </c>
      <c r="L3" s="961">
        <f>'3. BL Demand'!L3+'3. BL Demand'!L4+'3. BL Demand'!L5+'3. BL Demand'!L6+'3. BL Demand'!L30+'3. BL Demand'!L31+'3. BL Demand'!L36+'3. BL Demand'!L37</f>
        <v>1218.8645753593476</v>
      </c>
      <c r="M3" s="961">
        <f>'3. BL Demand'!M3+'3. BL Demand'!M4+'3. BL Demand'!M5+'3. BL Demand'!M6+'3. BL Demand'!M30+'3. BL Demand'!M31+'3. BL Demand'!M36+'3. BL Demand'!M37</f>
        <v>1221.8283470968654</v>
      </c>
      <c r="N3" s="961">
        <f>'3. BL Demand'!N3+'3. BL Demand'!N4+'3. BL Demand'!N5+'3. BL Demand'!N6+'3. BL Demand'!N30+'3. BL Demand'!N31+'3. BL Demand'!N36+'3. BL Demand'!N37</f>
        <v>1224.5471177292657</v>
      </c>
      <c r="O3" s="961">
        <f>'3. BL Demand'!O3+'3. BL Demand'!O4+'3. BL Demand'!O5+'3. BL Demand'!O6+'3. BL Demand'!O30+'3. BL Demand'!O31+'3. BL Demand'!O36+'3. BL Demand'!O37</f>
        <v>1227.2280321379367</v>
      </c>
      <c r="P3" s="961">
        <f>'3. BL Demand'!P3+'3. BL Demand'!P4+'3. BL Demand'!P5+'3. BL Demand'!P6+'3. BL Demand'!P30+'3. BL Demand'!P31+'3. BL Demand'!P36+'3. BL Demand'!P37</f>
        <v>1229.2510824099872</v>
      </c>
      <c r="Q3" s="961">
        <f>'3. BL Demand'!Q3+'3. BL Demand'!Q4+'3. BL Demand'!Q5+'3. BL Demand'!Q6+'3. BL Demand'!Q30+'3. BL Demand'!Q31+'3. BL Demand'!Q36+'3. BL Demand'!Q37</f>
        <v>1232.3736894596336</v>
      </c>
      <c r="R3" s="961">
        <f>'3. BL Demand'!R3+'3. BL Demand'!R4+'3. BL Demand'!R5+'3. BL Demand'!R6+'3. BL Demand'!R30+'3. BL Demand'!R31+'3. BL Demand'!R36+'3. BL Demand'!R37</f>
        <v>1234.9856447408185</v>
      </c>
      <c r="S3" s="961">
        <f>'3. BL Demand'!S3+'3. BL Demand'!S4+'3. BL Demand'!S5+'3. BL Demand'!S6+'3. BL Demand'!S30+'3. BL Demand'!S31+'3. BL Demand'!S36+'3. BL Demand'!S37</f>
        <v>1237.6499829131596</v>
      </c>
      <c r="T3" s="961">
        <f>'3. BL Demand'!T3+'3. BL Demand'!T4+'3. BL Demand'!T5+'3. BL Demand'!T6+'3. BL Demand'!T30+'3. BL Demand'!T31+'3. BL Demand'!T36+'3. BL Demand'!T37</f>
        <v>1239.8337041368081</v>
      </c>
      <c r="U3" s="961">
        <f>'3. BL Demand'!U3+'3. BL Demand'!U4+'3. BL Demand'!U5+'3. BL Demand'!U6+'3. BL Demand'!U30+'3. BL Demand'!U31+'3. BL Demand'!U36+'3. BL Demand'!U37</f>
        <v>1243.2677085456094</v>
      </c>
      <c r="V3" s="961">
        <f>'3. BL Demand'!V3+'3. BL Demand'!V4+'3. BL Demand'!V5+'3. BL Demand'!V6+'3. BL Demand'!V30+'3. BL Demand'!V31+'3. BL Demand'!V36+'3. BL Demand'!V37</f>
        <v>1244.7047272771404</v>
      </c>
      <c r="W3" s="961">
        <f>'3. BL Demand'!W3+'3. BL Demand'!W4+'3. BL Demand'!W5+'3. BL Demand'!W6+'3. BL Demand'!W30+'3. BL Demand'!W31+'3. BL Demand'!W36+'3. BL Demand'!W37</f>
        <v>1246.2407972766055</v>
      </c>
      <c r="X3" s="961">
        <f>'3. BL Demand'!X3+'3. BL Demand'!X4+'3. BL Demand'!X5+'3. BL Demand'!X6+'3. BL Demand'!X30+'3. BL Demand'!X31+'3. BL Demand'!X36+'3. BL Demand'!X37</f>
        <v>1247.1337763290578</v>
      </c>
      <c r="Y3" s="961">
        <f>'3. BL Demand'!Y3+'3. BL Demand'!Y4+'3. BL Demand'!Y5+'3. BL Demand'!Y6+'3. BL Demand'!Y30+'3. BL Demand'!Y31+'3. BL Demand'!Y36+'3. BL Demand'!Y37</f>
        <v>1249.2791475705253</v>
      </c>
      <c r="Z3" s="961">
        <f>'3. BL Demand'!Z3+'3. BL Demand'!Z4+'3. BL Demand'!Z5+'3. BL Demand'!Z6+'3. BL Demand'!Z30+'3. BL Demand'!Z31+'3. BL Demand'!Z36+'3. BL Demand'!Z37</f>
        <v>1250.7667307863821</v>
      </c>
      <c r="AA3" s="961">
        <f>'3. BL Demand'!AA3+'3. BL Demand'!AA4+'3. BL Demand'!AA5+'3. BL Demand'!AA6+'3. BL Demand'!AA30+'3. BL Demand'!AA31+'3. BL Demand'!AA36+'3. BL Demand'!AA37</f>
        <v>1252.8582037811996</v>
      </c>
      <c r="AB3" s="961">
        <f>'3. BL Demand'!AB3+'3. BL Demand'!AB4+'3. BL Demand'!AB5+'3. BL Demand'!AB6+'3. BL Demand'!AB30+'3. BL Demand'!AB31+'3. BL Demand'!AB36+'3. BL Demand'!AB37</f>
        <v>1254.4257011848688</v>
      </c>
      <c r="AC3" s="961">
        <f>'3. BL Demand'!AC3+'3. BL Demand'!AC4+'3. BL Demand'!AC5+'3. BL Demand'!AC6+'3. BL Demand'!AC30+'3. BL Demand'!AC31+'3. BL Demand'!AC36+'3. BL Demand'!AC37</f>
        <v>1257.3233255830457</v>
      </c>
      <c r="AD3" s="961">
        <f>'3. BL Demand'!AD3+'3. BL Demand'!AD4+'3. BL Demand'!AD5+'3. BL Demand'!AD6+'3. BL Demand'!AD30+'3. BL Demand'!AD31+'3. BL Demand'!AD36+'3. BL Demand'!AD37</f>
        <v>1259.5361842203815</v>
      </c>
      <c r="AE3" s="961">
        <f>'3. BL Demand'!AE3+'3. BL Demand'!AE4+'3. BL Demand'!AE5+'3. BL Demand'!AE6+'3. BL Demand'!AE30+'3. BL Demand'!AE31+'3. BL Demand'!AE36+'3. BL Demand'!AE37</f>
        <v>1261.8524971442707</v>
      </c>
      <c r="AF3" s="961">
        <f>'3. BL Demand'!AF3+'3. BL Demand'!AF4+'3. BL Demand'!AF5+'3. BL Demand'!AF6+'3. BL Demand'!AF30+'3. BL Demand'!AF31+'3. BL Demand'!AF36+'3. BL Demand'!AF37</f>
        <v>1263.5417505061093</v>
      </c>
      <c r="AG3" s="961">
        <f>'3. BL Demand'!AG3+'3. BL Demand'!AG4+'3. BL Demand'!AG5+'3. BL Demand'!AG6+'3. BL Demand'!AG30+'3. BL Demand'!AG31+'3. BL Demand'!AG36+'3. BL Demand'!AG37</f>
        <v>1266.5659812375702</v>
      </c>
      <c r="AH3" s="961">
        <f>'3. BL Demand'!AH3+'3. BL Demand'!AH4+'3. BL Demand'!AH5+'3. BL Demand'!AH6+'3. BL Demand'!AH30+'3. BL Demand'!AH31+'3. BL Demand'!AH36+'3. BL Demand'!AH37</f>
        <v>1269.0282936615959</v>
      </c>
      <c r="AI3" s="961">
        <f>'3. BL Demand'!AI3+'3. BL Demand'!AI4+'3. BL Demand'!AI5+'3. BL Demand'!AI6+'3. BL Demand'!AI30+'3. BL Demand'!AI31+'3. BL Demand'!AI36+'3. BL Demand'!AI37</f>
        <v>1271.5136992825187</v>
      </c>
      <c r="AJ3" s="962">
        <f>'3. BL Demand'!AJ3+'3. BL Demand'!AJ4+'3. BL Demand'!AJ5+'3. BL Demand'!AJ6+'3. BL Demand'!AJ30+'3. BL Demand'!AJ31+'3. BL Demand'!AJ36+'3. BL Demand'!AJ37</f>
        <v>1273.4676546352034</v>
      </c>
      <c r="AM3" s="714"/>
      <c r="AN3" s="715"/>
      <c r="AP3" s="711"/>
    </row>
    <row r="4" spans="1:42" x14ac:dyDescent="0.2">
      <c r="A4" s="154"/>
      <c r="B4" s="1070"/>
      <c r="C4" s="723" t="s">
        <v>337</v>
      </c>
      <c r="D4" s="963" t="s">
        <v>338</v>
      </c>
      <c r="E4" s="408" t="s">
        <v>796</v>
      </c>
      <c r="F4" s="725" t="s">
        <v>75</v>
      </c>
      <c r="G4" s="725">
        <v>2</v>
      </c>
      <c r="H4" s="712">
        <f>('2. BL Supply'!H21+'2. BL Supply'!H22)-('2. BL Supply'!H29)</f>
        <v>1304.756616639776</v>
      </c>
      <c r="I4" s="323">
        <f>('2. BL Supply'!I21+'2. BL Supply'!I22)-('2. BL Supply'!I29)</f>
        <v>1302.756616639776</v>
      </c>
      <c r="J4" s="323">
        <f>('2. BL Supply'!J21+'2. BL Supply'!J22)-('2. BL Supply'!J29)</f>
        <v>1300.756616639776</v>
      </c>
      <c r="K4" s="323">
        <f>('2. BL Supply'!K21+'2. BL Supply'!K22)-('2. BL Supply'!K29)</f>
        <v>1298.756616639776</v>
      </c>
      <c r="L4" s="405">
        <f>('2. BL Supply'!L21+'2. BL Supply'!L22)-('2. BL Supply'!L29)</f>
        <v>1296.756616639776</v>
      </c>
      <c r="M4" s="405">
        <f>('2. BL Supply'!M21+'2. BL Supply'!M22)-('2. BL Supply'!M29)</f>
        <v>1294.756616639776</v>
      </c>
      <c r="N4" s="405">
        <f>('2. BL Supply'!N21+'2. BL Supply'!N22)-('2. BL Supply'!N29)</f>
        <v>1292.756616639776</v>
      </c>
      <c r="O4" s="405">
        <f>('2. BL Supply'!O21+'2. BL Supply'!O22)-('2. BL Supply'!O29)</f>
        <v>1290.756616639776</v>
      </c>
      <c r="P4" s="405">
        <f>('2. BL Supply'!P21+'2. BL Supply'!P22)-('2. BL Supply'!P29)</f>
        <v>1288.756616639776</v>
      </c>
      <c r="Q4" s="405">
        <f>('2. BL Supply'!Q21+'2. BL Supply'!Q22)-('2. BL Supply'!Q29)</f>
        <v>1281.756616639776</v>
      </c>
      <c r="R4" s="405">
        <f>('2. BL Supply'!R21+'2. BL Supply'!R22)-('2. BL Supply'!R29)</f>
        <v>1279.756616639776</v>
      </c>
      <c r="S4" s="405">
        <f>('2. BL Supply'!S21+'2. BL Supply'!S22)-('2. BL Supply'!S29)</f>
        <v>1277.756616639776</v>
      </c>
      <c r="T4" s="405">
        <f>('2. BL Supply'!T21+'2. BL Supply'!T22)-('2. BL Supply'!T29)</f>
        <v>1275.756616639776</v>
      </c>
      <c r="U4" s="405">
        <f>('2. BL Supply'!U21+'2. BL Supply'!U22)-('2. BL Supply'!U29)</f>
        <v>1273.756616639776</v>
      </c>
      <c r="V4" s="405">
        <f>('2. BL Supply'!V21+'2. BL Supply'!V22)-('2. BL Supply'!V29)</f>
        <v>1187.256616639776</v>
      </c>
      <c r="W4" s="405">
        <f>('2. BL Supply'!W21+'2. BL Supply'!W22)-('2. BL Supply'!W29)</f>
        <v>1186.756616639776</v>
      </c>
      <c r="X4" s="405">
        <f>('2. BL Supply'!X21+'2. BL Supply'!X22)-('2. BL Supply'!X29)</f>
        <v>1186.256616639776</v>
      </c>
      <c r="Y4" s="405">
        <f>('2. BL Supply'!Y21+'2. BL Supply'!Y22)-('2. BL Supply'!Y29)</f>
        <v>1185.756616639776</v>
      </c>
      <c r="Z4" s="405">
        <f>('2. BL Supply'!Z21+'2. BL Supply'!Z22)-('2. BL Supply'!Z29)</f>
        <v>1185.256616639776</v>
      </c>
      <c r="AA4" s="405">
        <f>('2. BL Supply'!AA21+'2. BL Supply'!AA22)-('2. BL Supply'!AA29)</f>
        <v>1179.756616639776</v>
      </c>
      <c r="AB4" s="405">
        <f>('2. BL Supply'!AB21+'2. BL Supply'!AB22)-('2. BL Supply'!AB29)</f>
        <v>1179.256616639776</v>
      </c>
      <c r="AC4" s="405">
        <f>('2. BL Supply'!AC21+'2. BL Supply'!AC22)-('2. BL Supply'!AC29)</f>
        <v>1178.756616639776</v>
      </c>
      <c r="AD4" s="405">
        <f>('2. BL Supply'!AD21+'2. BL Supply'!AD22)-('2. BL Supply'!AD29)</f>
        <v>1178.256616639776</v>
      </c>
      <c r="AE4" s="405">
        <f>('2. BL Supply'!AE21+'2. BL Supply'!AE22)-('2. BL Supply'!AE29)</f>
        <v>1177.756616639776</v>
      </c>
      <c r="AF4" s="405">
        <f>('2. BL Supply'!AF21+'2. BL Supply'!AF22)-('2. BL Supply'!AF29)</f>
        <v>1177.256616639776</v>
      </c>
      <c r="AG4" s="405">
        <f>('2. BL Supply'!AG21+'2. BL Supply'!AG22)-('2. BL Supply'!AG29)</f>
        <v>1176.756616639776</v>
      </c>
      <c r="AH4" s="405">
        <f>('2. BL Supply'!AH21+'2. BL Supply'!AH22)-('2. BL Supply'!AH29)</f>
        <v>1176.256616639776</v>
      </c>
      <c r="AI4" s="405">
        <f>('2. BL Supply'!AI21+'2. BL Supply'!AI22)-('2. BL Supply'!AI29)</f>
        <v>1175.756616639776</v>
      </c>
      <c r="AJ4" s="726">
        <f>('2. BL Supply'!AJ21+'2. BL Supply'!AJ22)-('2. BL Supply'!AJ29)</f>
        <v>1175.256616639776</v>
      </c>
      <c r="AM4" s="823"/>
      <c r="AO4" s="842"/>
    </row>
    <row r="5" spans="1:42" x14ac:dyDescent="0.2">
      <c r="A5" s="154"/>
      <c r="B5" s="1070"/>
      <c r="C5" s="723" t="s">
        <v>73</v>
      </c>
      <c r="D5" s="963" t="s">
        <v>339</v>
      </c>
      <c r="E5" s="408" t="s">
        <v>340</v>
      </c>
      <c r="F5" s="725" t="s">
        <v>75</v>
      </c>
      <c r="G5" s="725">
        <v>2</v>
      </c>
      <c r="H5" s="712">
        <f>H4+('2. BL Supply'!H4+'2. BL Supply'!H7)-('2. BL Supply'!H11+'2. BL Supply'!H15)</f>
        <v>1310.6566166397761</v>
      </c>
      <c r="I5" s="323">
        <f>I4+('2. BL Supply'!I4+'2. BL Supply'!I7)-('2. BL Supply'!I11+'2. BL Supply'!I15)</f>
        <v>1308.6566166397761</v>
      </c>
      <c r="J5" s="323">
        <f>J4+('2. BL Supply'!J4+'2. BL Supply'!J7)-('2. BL Supply'!J11+'2. BL Supply'!J15)</f>
        <v>1306.6566166397761</v>
      </c>
      <c r="K5" s="323">
        <f>K4+('2. BL Supply'!K4+'2. BL Supply'!K7)-('2. BL Supply'!K11+'2. BL Supply'!K15)</f>
        <v>1304.6566166397761</v>
      </c>
      <c r="L5" s="405">
        <f>L4+('2. BL Supply'!L4+'2. BL Supply'!L7)-('2. BL Supply'!L11+'2. BL Supply'!L15)</f>
        <v>1302.6566166397761</v>
      </c>
      <c r="M5" s="405">
        <f>M4+('2. BL Supply'!M4+'2. BL Supply'!M7)-('2. BL Supply'!M11+'2. BL Supply'!M15)</f>
        <v>1300.6566166397761</v>
      </c>
      <c r="N5" s="405">
        <f>N4+('2. BL Supply'!N4+'2. BL Supply'!N7)-('2. BL Supply'!N11+'2. BL Supply'!N15)</f>
        <v>1298.6566166397761</v>
      </c>
      <c r="O5" s="405">
        <f>O4+('2. BL Supply'!O4+'2. BL Supply'!O7)-('2. BL Supply'!O11+'2. BL Supply'!O15)</f>
        <v>1296.6566166397761</v>
      </c>
      <c r="P5" s="405">
        <f>P4+('2. BL Supply'!P4+'2. BL Supply'!P7)-('2. BL Supply'!P11+'2. BL Supply'!P15)</f>
        <v>1294.6566166397761</v>
      </c>
      <c r="Q5" s="405">
        <f>Q4+('2. BL Supply'!Q4+'2. BL Supply'!Q7)-('2. BL Supply'!Q11+'2. BL Supply'!Q15)</f>
        <v>1287.6566166397761</v>
      </c>
      <c r="R5" s="405">
        <f>R4+('2. BL Supply'!R4+'2. BL Supply'!R7)-('2. BL Supply'!R11+'2. BL Supply'!R15)</f>
        <v>1285.6566166397761</v>
      </c>
      <c r="S5" s="405">
        <f>S4+('2. BL Supply'!S4+'2. BL Supply'!S7)-('2. BL Supply'!S11+'2. BL Supply'!S15)</f>
        <v>1283.6566166397761</v>
      </c>
      <c r="T5" s="405">
        <f>T4+('2. BL Supply'!T4+'2. BL Supply'!T7)-('2. BL Supply'!T11+'2. BL Supply'!T15)</f>
        <v>1281.6566166397761</v>
      </c>
      <c r="U5" s="405">
        <f>U4+('2. BL Supply'!U4+'2. BL Supply'!U7)-('2. BL Supply'!U11+'2. BL Supply'!U15)</f>
        <v>1279.6566166397761</v>
      </c>
      <c r="V5" s="405">
        <f>V4+('2. BL Supply'!V4+'2. BL Supply'!V7)-('2. BL Supply'!V11+'2. BL Supply'!V15)</f>
        <v>1193.1566166397761</v>
      </c>
      <c r="W5" s="405">
        <f>W4+('2. BL Supply'!W4+'2. BL Supply'!W7)-('2. BL Supply'!W11+'2. BL Supply'!W15)</f>
        <v>1192.6566166397761</v>
      </c>
      <c r="X5" s="405">
        <f>X4+('2. BL Supply'!X4+'2. BL Supply'!X7)-('2. BL Supply'!X11+'2. BL Supply'!X15)</f>
        <v>1192.1566166397761</v>
      </c>
      <c r="Y5" s="405">
        <f>Y4+('2. BL Supply'!Y4+'2. BL Supply'!Y7)-('2. BL Supply'!Y11+'2. BL Supply'!Y15)</f>
        <v>1191.6566166397761</v>
      </c>
      <c r="Z5" s="405">
        <f>Z4+('2. BL Supply'!Z4+'2. BL Supply'!Z7)-('2. BL Supply'!Z11+'2. BL Supply'!Z15)</f>
        <v>1191.1566166397761</v>
      </c>
      <c r="AA5" s="405">
        <f>AA4+('2. BL Supply'!AA4+'2. BL Supply'!AA7)-('2. BL Supply'!AA11+'2. BL Supply'!AA15)</f>
        <v>1185.6566166397761</v>
      </c>
      <c r="AB5" s="405">
        <f>AB4+('2. BL Supply'!AB4+'2. BL Supply'!AB7)-('2. BL Supply'!AB11+'2. BL Supply'!AB15)</f>
        <v>1185.1566166397761</v>
      </c>
      <c r="AC5" s="405">
        <f>AC4+('2. BL Supply'!AC4+'2. BL Supply'!AC7)-('2. BL Supply'!AC11+'2. BL Supply'!AC15)</f>
        <v>1184.6566166397761</v>
      </c>
      <c r="AD5" s="405">
        <f>AD4+('2. BL Supply'!AD4+'2. BL Supply'!AD7)-('2. BL Supply'!AD11+'2. BL Supply'!AD15)</f>
        <v>1184.1566166397761</v>
      </c>
      <c r="AE5" s="405">
        <f>AE4+('2. BL Supply'!AE4+'2. BL Supply'!AE7)-('2. BL Supply'!AE11+'2. BL Supply'!AE15)</f>
        <v>1183.6566166397761</v>
      </c>
      <c r="AF5" s="405">
        <f>AF4+('2. BL Supply'!AF4+'2. BL Supply'!AF7)-('2. BL Supply'!AF11+'2. BL Supply'!AF15)</f>
        <v>1183.1566166397761</v>
      </c>
      <c r="AG5" s="405">
        <f>AG4+('2. BL Supply'!AG4+'2. BL Supply'!AG7)-('2. BL Supply'!AG11+'2. BL Supply'!AG15)</f>
        <v>1182.6566166397761</v>
      </c>
      <c r="AH5" s="405">
        <f>AH4+('2. BL Supply'!AH4+'2. BL Supply'!AH7)-('2. BL Supply'!AH11+'2. BL Supply'!AH15)</f>
        <v>1182.1566166397761</v>
      </c>
      <c r="AI5" s="405">
        <f>AI4+('2. BL Supply'!AI4+'2. BL Supply'!AI7)-('2. BL Supply'!AI11+'2. BL Supply'!AI15)</f>
        <v>1181.6566166397761</v>
      </c>
      <c r="AJ5" s="726">
        <f>AJ4+('2. BL Supply'!AJ4+'2. BL Supply'!AJ7)-('2. BL Supply'!AJ11+'2. BL Supply'!AJ15)</f>
        <v>1181.1566166397761</v>
      </c>
    </row>
    <row r="6" spans="1:42" x14ac:dyDescent="0.2">
      <c r="A6" s="154"/>
      <c r="B6" s="1070"/>
      <c r="C6" s="412" t="s">
        <v>341</v>
      </c>
      <c r="D6" s="703" t="s">
        <v>342</v>
      </c>
      <c r="E6" s="964" t="s">
        <v>124</v>
      </c>
      <c r="F6" s="718" t="s">
        <v>75</v>
      </c>
      <c r="G6" s="718">
        <v>2</v>
      </c>
      <c r="H6" s="712">
        <v>-1.432152697533048E-10</v>
      </c>
      <c r="I6" s="323">
        <v>11.352720571636901</v>
      </c>
      <c r="J6" s="323">
        <v>24.057953890216393</v>
      </c>
      <c r="K6" s="323">
        <v>37.674844065602066</v>
      </c>
      <c r="L6" s="406">
        <v>52.930191252768026</v>
      </c>
      <c r="M6" s="406">
        <v>69.625204122237733</v>
      </c>
      <c r="N6" s="406">
        <v>86.425606693574125</v>
      </c>
      <c r="O6" s="406">
        <v>104.97849417070719</v>
      </c>
      <c r="P6" s="406">
        <v>121.00474503664235</v>
      </c>
      <c r="Q6" s="406">
        <v>124.51721268566773</v>
      </c>
      <c r="R6" s="406">
        <v>138.05871094637499</v>
      </c>
      <c r="S6" s="406">
        <v>162.01402915411711</v>
      </c>
      <c r="T6" s="406">
        <v>174.5731509355584</v>
      </c>
      <c r="U6" s="406">
        <v>190.75660609146999</v>
      </c>
      <c r="V6" s="406">
        <v>168.50281002423318</v>
      </c>
      <c r="W6" s="406">
        <v>168.22898306550945</v>
      </c>
      <c r="X6" s="406">
        <v>171.88551770322019</v>
      </c>
      <c r="Y6" s="406">
        <v>173.49109154611745</v>
      </c>
      <c r="Z6" s="406">
        <v>177.15905307342032</v>
      </c>
      <c r="AA6" s="406">
        <v>153.13071017866366</v>
      </c>
      <c r="AB6" s="406">
        <v>153.88280645036295</v>
      </c>
      <c r="AC6" s="406">
        <v>158.28419087217023</v>
      </c>
      <c r="AD6" s="406">
        <v>157.08300075905115</v>
      </c>
      <c r="AE6" s="406">
        <v>162.79835088179451</v>
      </c>
      <c r="AF6" s="406">
        <v>140.89971573962106</v>
      </c>
      <c r="AG6" s="406">
        <v>140.62726000688735</v>
      </c>
      <c r="AH6" s="406">
        <v>144.18056853060293</v>
      </c>
      <c r="AI6" s="406">
        <v>145.77566330571861</v>
      </c>
      <c r="AJ6" s="501">
        <v>147.0045944741357</v>
      </c>
      <c r="AL6" s="713"/>
      <c r="AM6" s="823"/>
      <c r="AP6" s="711"/>
    </row>
    <row r="7" spans="1:42" x14ac:dyDescent="0.2">
      <c r="A7" s="154"/>
      <c r="B7" s="1070"/>
      <c r="C7" s="412" t="s">
        <v>343</v>
      </c>
      <c r="D7" s="703" t="s">
        <v>344</v>
      </c>
      <c r="E7" s="964" t="s">
        <v>124</v>
      </c>
      <c r="F7" s="718" t="s">
        <v>75</v>
      </c>
      <c r="G7" s="718">
        <v>2</v>
      </c>
      <c r="H7" s="712">
        <v>26.338302104046235</v>
      </c>
      <c r="I7" s="323">
        <v>22.792479636062907</v>
      </c>
      <c r="J7" s="323">
        <v>23.513156631309389</v>
      </c>
      <c r="K7" s="323">
        <v>23.689538268251873</v>
      </c>
      <c r="L7" s="406">
        <v>24.506819637312972</v>
      </c>
      <c r="M7" s="406">
        <v>25.445358691048312</v>
      </c>
      <c r="N7" s="406">
        <v>25.88088312694785</v>
      </c>
      <c r="O7" s="406">
        <v>26.285211230285995</v>
      </c>
      <c r="P7" s="406">
        <v>27.511004078526568</v>
      </c>
      <c r="Q7" s="406">
        <v>20.549545461856368</v>
      </c>
      <c r="R7" s="406">
        <v>21.648638836457593</v>
      </c>
      <c r="S7" s="406">
        <v>22.095352852840477</v>
      </c>
      <c r="T7" s="406">
        <v>22.768930528703777</v>
      </c>
      <c r="U7" s="406">
        <v>23.556625802821742</v>
      </c>
      <c r="V7" s="406">
        <v>12.332341916105833</v>
      </c>
      <c r="W7" s="406">
        <v>11.816781130352069</v>
      </c>
      <c r="X7" s="406">
        <v>12.065902035222877</v>
      </c>
      <c r="Y7" s="406">
        <v>13.014208818425033</v>
      </c>
      <c r="Z7" s="406">
        <v>14.283378410528286</v>
      </c>
      <c r="AA7" s="406">
        <v>3.2234354217693806</v>
      </c>
      <c r="AB7" s="406">
        <v>3.5664954245576723</v>
      </c>
      <c r="AC7" s="406">
        <v>4.0867418684161976</v>
      </c>
      <c r="AD7" s="406">
        <v>3.8676720584666668</v>
      </c>
      <c r="AE7" s="406">
        <v>3.5089146669481295</v>
      </c>
      <c r="AF7" s="406">
        <v>-7.1507592819322383</v>
      </c>
      <c r="AG7" s="406">
        <v>-7.1694823619563692</v>
      </c>
      <c r="AH7" s="406">
        <v>-7.7729598945186353</v>
      </c>
      <c r="AI7" s="406">
        <v>-6.1430208869986132</v>
      </c>
      <c r="AJ7" s="501">
        <v>-4.2642750976228569</v>
      </c>
      <c r="AM7" s="823"/>
      <c r="AO7" s="822"/>
      <c r="AP7" s="711"/>
    </row>
    <row r="8" spans="1:42" x14ac:dyDescent="0.2">
      <c r="A8" s="154"/>
      <c r="B8" s="1070"/>
      <c r="C8" s="723" t="s">
        <v>96</v>
      </c>
      <c r="D8" s="963" t="s">
        <v>345</v>
      </c>
      <c r="E8" s="408" t="s">
        <v>346</v>
      </c>
      <c r="F8" s="725" t="s">
        <v>75</v>
      </c>
      <c r="G8" s="725">
        <v>2</v>
      </c>
      <c r="H8" s="712">
        <f>H6+H7</f>
        <v>26.338302103903018</v>
      </c>
      <c r="I8" s="323">
        <f>I6+I7</f>
        <v>34.145200207699808</v>
      </c>
      <c r="J8" s="323">
        <f>J6+J7</f>
        <v>47.571110521525782</v>
      </c>
      <c r="K8" s="323">
        <f>K6+K7</f>
        <v>61.364382333853939</v>
      </c>
      <c r="L8" s="405">
        <f t="shared" ref="L8:AJ8" si="0">L6+L7</f>
        <v>77.437010890080998</v>
      </c>
      <c r="M8" s="405">
        <f t="shared" si="0"/>
        <v>95.070562813286045</v>
      </c>
      <c r="N8" s="405">
        <f t="shared" si="0"/>
        <v>112.30648982052197</v>
      </c>
      <c r="O8" s="405">
        <f t="shared" si="0"/>
        <v>131.26370540099319</v>
      </c>
      <c r="P8" s="405">
        <f t="shared" si="0"/>
        <v>148.51574911516892</v>
      </c>
      <c r="Q8" s="405">
        <f t="shared" si="0"/>
        <v>145.0667581475241</v>
      </c>
      <c r="R8" s="405">
        <f t="shared" si="0"/>
        <v>159.70734978283258</v>
      </c>
      <c r="S8" s="405">
        <f t="shared" si="0"/>
        <v>184.10938200695759</v>
      </c>
      <c r="T8" s="405">
        <f t="shared" si="0"/>
        <v>197.34208146426218</v>
      </c>
      <c r="U8" s="405">
        <f t="shared" si="0"/>
        <v>214.31323189429173</v>
      </c>
      <c r="V8" s="405">
        <f t="shared" si="0"/>
        <v>180.83515194033902</v>
      </c>
      <c r="W8" s="405">
        <f t="shared" si="0"/>
        <v>180.04576419586152</v>
      </c>
      <c r="X8" s="405">
        <f t="shared" si="0"/>
        <v>183.95141973844306</v>
      </c>
      <c r="Y8" s="405">
        <f t="shared" si="0"/>
        <v>186.50530036454248</v>
      </c>
      <c r="Z8" s="405">
        <f t="shared" si="0"/>
        <v>191.44243148394861</v>
      </c>
      <c r="AA8" s="405">
        <f t="shared" si="0"/>
        <v>156.35414560043304</v>
      </c>
      <c r="AB8" s="405">
        <f t="shared" si="0"/>
        <v>157.44930187492062</v>
      </c>
      <c r="AC8" s="405">
        <f t="shared" si="0"/>
        <v>162.37093274058643</v>
      </c>
      <c r="AD8" s="405">
        <f t="shared" si="0"/>
        <v>160.95067281751781</v>
      </c>
      <c r="AE8" s="405">
        <f t="shared" si="0"/>
        <v>166.30726554874263</v>
      </c>
      <c r="AF8" s="405">
        <f t="shared" si="0"/>
        <v>133.74895645768882</v>
      </c>
      <c r="AG8" s="405">
        <f t="shared" si="0"/>
        <v>133.45777764493099</v>
      </c>
      <c r="AH8" s="405">
        <f t="shared" si="0"/>
        <v>136.40760863608429</v>
      </c>
      <c r="AI8" s="405">
        <f t="shared" si="0"/>
        <v>139.63264241872</v>
      </c>
      <c r="AJ8" s="726">
        <f t="shared" si="0"/>
        <v>142.74031937651284</v>
      </c>
    </row>
    <row r="9" spans="1:42" x14ac:dyDescent="0.2">
      <c r="A9" s="154"/>
      <c r="B9" s="1070"/>
      <c r="C9" s="723" t="s">
        <v>99</v>
      </c>
      <c r="D9" s="963" t="s">
        <v>347</v>
      </c>
      <c r="E9" s="408" t="s">
        <v>348</v>
      </c>
      <c r="F9" s="725" t="s">
        <v>75</v>
      </c>
      <c r="G9" s="725">
        <v>2</v>
      </c>
      <c r="H9" s="712">
        <f>H5-H3</f>
        <v>86.8156934752908</v>
      </c>
      <c r="I9" s="323">
        <f t="shared" ref="I9:P9" si="1">I5-I3</f>
        <v>87.18902054050227</v>
      </c>
      <c r="J9" s="323">
        <f t="shared" si="1"/>
        <v>88.368887487847587</v>
      </c>
      <c r="K9" s="323">
        <f t="shared" si="1"/>
        <v>86.663800654699571</v>
      </c>
      <c r="L9" s="405">
        <f t="shared" si="1"/>
        <v>83.792041280428521</v>
      </c>
      <c r="M9" s="405">
        <f t="shared" si="1"/>
        <v>78.828269542910675</v>
      </c>
      <c r="N9" s="405">
        <f t="shared" si="1"/>
        <v>74.10949891051041</v>
      </c>
      <c r="O9" s="405">
        <f t="shared" si="1"/>
        <v>69.428584501839396</v>
      </c>
      <c r="P9" s="405">
        <f t="shared" si="1"/>
        <v>65.405534229788827</v>
      </c>
      <c r="Q9" s="405">
        <f>'4. BL SDB'!Q5-'4. BL SDB'!Q3</f>
        <v>55.282927180142451</v>
      </c>
      <c r="R9" s="405">
        <f>'4. BL SDB'!R5-'4. BL SDB'!R3</f>
        <v>50.670971898957532</v>
      </c>
      <c r="S9" s="405">
        <f>'4. BL SDB'!S5-'4. BL SDB'!S3</f>
        <v>46.006633726616428</v>
      </c>
      <c r="T9" s="405">
        <f>'4. BL SDB'!T5-'4. BL SDB'!T3</f>
        <v>41.822912502967938</v>
      </c>
      <c r="U9" s="405">
        <f>'4. BL SDB'!U5-'4. BL SDB'!U3</f>
        <v>36.388908094166709</v>
      </c>
      <c r="V9" s="405">
        <f>'4. BL SDB'!V5-'4. BL SDB'!V3</f>
        <v>-51.548110637364289</v>
      </c>
      <c r="W9" s="405">
        <f>'4. BL SDB'!W5-'4. BL SDB'!W3</f>
        <v>-53.584180636829387</v>
      </c>
      <c r="X9" s="405">
        <f>'4. BL SDB'!X5-'4. BL SDB'!X3</f>
        <v>-54.977159689281734</v>
      </c>
      <c r="Y9" s="405">
        <f>'4. BL SDB'!Y5-'4. BL SDB'!Y3</f>
        <v>-57.622530930749235</v>
      </c>
      <c r="Z9" s="405">
        <f>'4. BL SDB'!Z5-'4. BL SDB'!Z3</f>
        <v>-59.610114146606065</v>
      </c>
      <c r="AA9" s="405">
        <f>'4. BL SDB'!AA5-'4. BL SDB'!AA3</f>
        <v>-67.201587141423488</v>
      </c>
      <c r="AB9" s="405">
        <f>'4. BL SDB'!AB5-'4. BL SDB'!AB3</f>
        <v>-69.26908454509271</v>
      </c>
      <c r="AC9" s="405">
        <f>'4. BL SDB'!AC5-'4. BL SDB'!AC3</f>
        <v>-72.666708943269668</v>
      </c>
      <c r="AD9" s="405">
        <f>'4. BL SDB'!AD5-'4. BL SDB'!AD3</f>
        <v>-75.379567580605453</v>
      </c>
      <c r="AE9" s="405">
        <f>'4. BL SDB'!AE5-'4. BL SDB'!AE3</f>
        <v>-78.195880504494653</v>
      </c>
      <c r="AF9" s="405">
        <f>'4. BL SDB'!AF5-'4. BL SDB'!AF3</f>
        <v>-80.385133866333263</v>
      </c>
      <c r="AG9" s="405">
        <f>'4. BL SDB'!AG5-'4. BL SDB'!AG3</f>
        <v>-83.909364597794138</v>
      </c>
      <c r="AH9" s="405">
        <f>'4. BL SDB'!AH5-'4. BL SDB'!AH3</f>
        <v>-86.871677021819778</v>
      </c>
      <c r="AI9" s="405">
        <f>'4. BL SDB'!AI5-'4. BL SDB'!AI3</f>
        <v>-89.857082642742625</v>
      </c>
      <c r="AJ9" s="726">
        <f>'4. BL SDB'!AJ5-'4. BL SDB'!AJ3</f>
        <v>-92.311037995427341</v>
      </c>
    </row>
    <row r="10" spans="1:42" ht="15.75" thickBot="1" x14ac:dyDescent="0.25">
      <c r="A10" s="154"/>
      <c r="B10" s="1071"/>
      <c r="C10" s="737" t="s">
        <v>349</v>
      </c>
      <c r="D10" s="965" t="s">
        <v>350</v>
      </c>
      <c r="E10" s="966" t="s">
        <v>351</v>
      </c>
      <c r="F10" s="967" t="s">
        <v>75</v>
      </c>
      <c r="G10" s="967">
        <v>2</v>
      </c>
      <c r="H10" s="735">
        <f>H9-H8</f>
        <v>60.477391371387782</v>
      </c>
      <c r="I10" s="279">
        <f>I9-I8</f>
        <v>53.043820332802461</v>
      </c>
      <c r="J10" s="279">
        <f>J9-J8</f>
        <v>40.797776966321806</v>
      </c>
      <c r="K10" s="279">
        <f>K9-K8</f>
        <v>25.299418320845632</v>
      </c>
      <c r="L10" s="502">
        <f>L9-L8</f>
        <v>6.3550303903475225</v>
      </c>
      <c r="M10" s="502">
        <f t="shared" ref="M10:AJ10" si="2">M9-M8</f>
        <v>-16.24229327037537</v>
      </c>
      <c r="N10" s="502">
        <f t="shared" si="2"/>
        <v>-38.196990910011564</v>
      </c>
      <c r="O10" s="502">
        <f t="shared" si="2"/>
        <v>-61.835120899153793</v>
      </c>
      <c r="P10" s="502">
        <f t="shared" si="2"/>
        <v>-83.110214885380088</v>
      </c>
      <c r="Q10" s="502">
        <f t="shared" si="2"/>
        <v>-89.783830967381647</v>
      </c>
      <c r="R10" s="502">
        <f t="shared" si="2"/>
        <v>-109.03637788387505</v>
      </c>
      <c r="S10" s="502">
        <f t="shared" si="2"/>
        <v>-138.10274828034116</v>
      </c>
      <c r="T10" s="502">
        <f t="shared" si="2"/>
        <v>-155.51916896129424</v>
      </c>
      <c r="U10" s="502">
        <f t="shared" si="2"/>
        <v>-177.92432380012502</v>
      </c>
      <c r="V10" s="502">
        <f t="shared" si="2"/>
        <v>-232.38326257770331</v>
      </c>
      <c r="W10" s="502">
        <f t="shared" si="2"/>
        <v>-233.62994483269091</v>
      </c>
      <c r="X10" s="502">
        <f t="shared" si="2"/>
        <v>-238.9285794277248</v>
      </c>
      <c r="Y10" s="502">
        <f t="shared" si="2"/>
        <v>-244.12783129529171</v>
      </c>
      <c r="Z10" s="502">
        <f t="shared" si="2"/>
        <v>-251.05254563055468</v>
      </c>
      <c r="AA10" s="502">
        <f t="shared" si="2"/>
        <v>-223.55573274185653</v>
      </c>
      <c r="AB10" s="502">
        <f t="shared" si="2"/>
        <v>-226.71838642001333</v>
      </c>
      <c r="AC10" s="502">
        <f t="shared" si="2"/>
        <v>-235.03764168385609</v>
      </c>
      <c r="AD10" s="502">
        <f t="shared" si="2"/>
        <v>-236.33024039812327</v>
      </c>
      <c r="AE10" s="502">
        <f t="shared" si="2"/>
        <v>-244.50314605323729</v>
      </c>
      <c r="AF10" s="502">
        <f t="shared" si="2"/>
        <v>-214.13409032402208</v>
      </c>
      <c r="AG10" s="502">
        <f t="shared" si="2"/>
        <v>-217.36714224272512</v>
      </c>
      <c r="AH10" s="502">
        <f t="shared" si="2"/>
        <v>-223.27928565790407</v>
      </c>
      <c r="AI10" s="502">
        <f t="shared" si="2"/>
        <v>-229.48972506146262</v>
      </c>
      <c r="AJ10" s="498">
        <f t="shared" si="2"/>
        <v>-235.05135737194018</v>
      </c>
    </row>
    <row r="11" spans="1:42" ht="15.75" x14ac:dyDescent="0.25">
      <c r="A11" s="167"/>
      <c r="B11" s="191"/>
      <c r="C11" s="169"/>
      <c r="D11" s="192"/>
      <c r="E11" s="193"/>
      <c r="F11" s="192"/>
      <c r="G11" s="192"/>
      <c r="H11" s="194"/>
      <c r="I11" s="195"/>
      <c r="J11" s="196"/>
      <c r="K11" s="169"/>
      <c r="L11" s="196"/>
      <c r="M11" s="197"/>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row>
    <row r="12" spans="1:42" ht="15.75" x14ac:dyDescent="0.25">
      <c r="A12" s="167"/>
      <c r="B12" s="191"/>
      <c r="C12" s="169"/>
      <c r="D12" s="169"/>
      <c r="E12" s="198"/>
      <c r="F12" s="169"/>
      <c r="G12" s="169"/>
      <c r="H12" s="169"/>
      <c r="I12" s="172"/>
      <c r="J12" s="169"/>
      <c r="K12" s="169"/>
      <c r="L12" s="169"/>
      <c r="M12" s="169"/>
      <c r="N12" s="169"/>
      <c r="O12" s="169"/>
      <c r="P12" s="169"/>
      <c r="Q12" s="169"/>
      <c r="R12" s="169"/>
      <c r="S12" s="169"/>
      <c r="T12" s="169"/>
      <c r="U12" s="169"/>
      <c r="V12" s="169"/>
      <c r="W12" s="169"/>
      <c r="X12" s="169"/>
      <c r="Y12" s="169"/>
      <c r="Z12" s="169"/>
      <c r="AA12" s="169"/>
      <c r="AB12" s="169"/>
      <c r="AC12" s="169"/>
      <c r="AD12" s="169"/>
      <c r="AE12" s="169"/>
      <c r="AF12" s="169"/>
      <c r="AG12" s="169"/>
      <c r="AH12" s="169"/>
      <c r="AI12" s="169"/>
      <c r="AJ12" s="169"/>
    </row>
    <row r="13" spans="1:42" ht="15.75" x14ac:dyDescent="0.25">
      <c r="A13" s="167"/>
      <c r="B13" s="191"/>
      <c r="C13" s="192"/>
      <c r="D13" s="158" t="str">
        <f>'TITLE PAGE'!B9</f>
        <v>Company:</v>
      </c>
      <c r="E13" s="317" t="str">
        <f>'TITLE PAGE'!D9</f>
        <v>Severn Trent Water</v>
      </c>
      <c r="F13" s="192"/>
      <c r="G13" s="192"/>
      <c r="H13" s="192"/>
      <c r="I13" s="192"/>
      <c r="J13" s="192"/>
      <c r="K13" s="169"/>
      <c r="L13" s="192"/>
      <c r="M13" s="192"/>
      <c r="N13" s="192"/>
      <c r="O13" s="192"/>
      <c r="P13" s="169"/>
      <c r="Q13" s="169"/>
      <c r="R13" s="169"/>
      <c r="S13" s="169"/>
      <c r="T13" s="169"/>
      <c r="U13" s="169"/>
      <c r="V13" s="169"/>
      <c r="W13" s="169"/>
      <c r="X13" s="169"/>
      <c r="Y13" s="169"/>
      <c r="Z13" s="169"/>
      <c r="AA13" s="169"/>
      <c r="AB13" s="169"/>
      <c r="AC13" s="169"/>
      <c r="AD13" s="169"/>
      <c r="AE13" s="169"/>
      <c r="AF13" s="169"/>
      <c r="AG13" s="169"/>
      <c r="AH13" s="169"/>
      <c r="AI13" s="169"/>
      <c r="AJ13" s="169"/>
    </row>
    <row r="14" spans="1:42" ht="15.75" x14ac:dyDescent="0.25">
      <c r="A14" s="167"/>
      <c r="B14" s="191"/>
      <c r="C14" s="192"/>
      <c r="D14" s="160" t="str">
        <f>'TITLE PAGE'!B10</f>
        <v>Resource Zone Name:</v>
      </c>
      <c r="E14" s="318" t="str">
        <f>'TITLE PAGE'!D10</f>
        <v>Strategic Grid</v>
      </c>
      <c r="F14" s="192"/>
      <c r="G14" s="192"/>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row>
    <row r="15" spans="1:42" x14ac:dyDescent="0.2">
      <c r="A15" s="167"/>
      <c r="B15" s="199"/>
      <c r="C15" s="192"/>
      <c r="D15" s="160" t="str">
        <f>'TITLE PAGE'!B11</f>
        <v>Resource Zone Number:</v>
      </c>
      <c r="E15" s="319">
        <f>'TITLE PAGE'!D11</f>
        <v>13</v>
      </c>
      <c r="F15" s="192"/>
      <c r="G15" s="192"/>
      <c r="H15" s="192"/>
      <c r="I15" s="192"/>
      <c r="J15" s="192"/>
      <c r="K15" s="169"/>
      <c r="L15" s="192"/>
      <c r="M15" s="192"/>
      <c r="N15" s="192"/>
      <c r="O15" s="192"/>
      <c r="P15" s="169"/>
      <c r="Q15" s="169"/>
      <c r="R15" s="169"/>
      <c r="S15" s="169"/>
      <c r="T15" s="169"/>
      <c r="U15" s="169"/>
      <c r="V15" s="169"/>
      <c r="W15" s="169"/>
      <c r="X15" s="169"/>
      <c r="Y15" s="169"/>
      <c r="Z15" s="169"/>
      <c r="AA15" s="169"/>
      <c r="AB15" s="169"/>
      <c r="AC15" s="169"/>
      <c r="AD15" s="169"/>
      <c r="AE15" s="169"/>
      <c r="AF15" s="169"/>
      <c r="AG15" s="169"/>
      <c r="AH15" s="169"/>
      <c r="AI15" s="169"/>
      <c r="AJ15" s="401"/>
    </row>
    <row r="16" spans="1:42" ht="15.75" x14ac:dyDescent="0.25">
      <c r="A16" s="167"/>
      <c r="B16" s="191"/>
      <c r="C16" s="192"/>
      <c r="D16" s="160" t="str">
        <f>'TITLE PAGE'!B12</f>
        <v xml:space="preserve">Planning Scenario Name:                                                                     </v>
      </c>
      <c r="E16" s="318" t="str">
        <f>'TITLE PAGE'!D12</f>
        <v>Dry Year Annual Average</v>
      </c>
      <c r="F16" s="192"/>
      <c r="G16" s="192"/>
      <c r="H16" s="192"/>
      <c r="I16" s="192"/>
      <c r="J16" s="192"/>
      <c r="K16" s="169"/>
      <c r="L16" s="192"/>
      <c r="M16" s="192"/>
      <c r="N16" s="192"/>
      <c r="O16" s="192"/>
      <c r="P16" s="169"/>
      <c r="Q16" s="169"/>
      <c r="R16" s="169"/>
      <c r="S16" s="169"/>
      <c r="T16" s="169"/>
      <c r="U16" s="169"/>
      <c r="V16" s="169"/>
      <c r="W16" s="169"/>
      <c r="X16" s="169"/>
      <c r="Y16" s="169"/>
      <c r="Z16" s="169"/>
      <c r="AA16" s="169"/>
      <c r="AB16" s="169"/>
      <c r="AC16" s="169"/>
      <c r="AD16" s="169"/>
      <c r="AE16" s="169"/>
      <c r="AF16" s="169"/>
      <c r="AG16" s="169"/>
      <c r="AH16" s="169"/>
      <c r="AI16" s="169"/>
      <c r="AJ16" s="169"/>
    </row>
    <row r="17" spans="1:36" ht="15.75" x14ac:dyDescent="0.25">
      <c r="A17" s="167"/>
      <c r="B17" s="191"/>
      <c r="C17" s="192"/>
      <c r="D17" s="165" t="str">
        <f>'TITLE PAGE'!B13</f>
        <v xml:space="preserve">Chosen Level of Service:  </v>
      </c>
      <c r="E17" s="200" t="str">
        <f>'TITLE PAGE'!D13</f>
        <v>No more than 3 in 100 Temporary Use Bans</v>
      </c>
      <c r="F17" s="192"/>
      <c r="G17" s="192"/>
      <c r="H17" s="192"/>
      <c r="I17" s="192"/>
      <c r="J17" s="192"/>
      <c r="K17" s="169"/>
      <c r="L17" s="192"/>
      <c r="M17" s="192"/>
      <c r="N17" s="192"/>
      <c r="O17" s="192"/>
      <c r="P17" s="169"/>
      <c r="Q17" s="169"/>
      <c r="R17" s="169"/>
      <c r="S17" s="169"/>
      <c r="T17" s="169"/>
      <c r="U17" s="169"/>
      <c r="V17" s="169"/>
      <c r="W17" s="169"/>
      <c r="X17" s="169"/>
      <c r="Y17" s="169"/>
      <c r="Z17" s="169"/>
      <c r="AA17" s="169"/>
      <c r="AB17" s="169"/>
      <c r="AC17" s="169"/>
      <c r="AD17" s="169"/>
      <c r="AE17" s="169"/>
      <c r="AF17" s="169"/>
      <c r="AG17" s="169"/>
      <c r="AH17" s="169"/>
      <c r="AI17" s="169"/>
      <c r="AJ17" s="169"/>
    </row>
    <row r="18" spans="1:36" ht="15.75" x14ac:dyDescent="0.25">
      <c r="A18" s="167"/>
      <c r="B18" s="191"/>
      <c r="C18" s="192"/>
      <c r="D18" s="192"/>
      <c r="E18" s="201"/>
      <c r="F18" s="192"/>
      <c r="G18" s="192"/>
      <c r="H18" s="192"/>
      <c r="I18" s="192"/>
      <c r="J18" s="192"/>
      <c r="K18" s="169"/>
      <c r="L18" s="192"/>
      <c r="M18" s="192"/>
      <c r="N18" s="192"/>
      <c r="O18" s="192"/>
      <c r="P18" s="169"/>
      <c r="Q18" s="169"/>
      <c r="R18" s="169"/>
      <c r="S18" s="169"/>
      <c r="T18" s="169"/>
      <c r="U18" s="169"/>
      <c r="V18" s="169"/>
      <c r="W18" s="169"/>
      <c r="X18" s="169"/>
      <c r="Y18" s="169"/>
      <c r="Z18" s="169"/>
      <c r="AA18" s="169"/>
      <c r="AB18" s="169"/>
      <c r="AC18" s="169"/>
      <c r="AD18" s="169"/>
      <c r="AE18" s="169"/>
      <c r="AF18" s="169"/>
      <c r="AG18" s="169"/>
      <c r="AH18" s="169"/>
      <c r="AI18" s="169"/>
      <c r="AJ18" s="169"/>
    </row>
    <row r="19" spans="1:36" ht="15.75" x14ac:dyDescent="0.25">
      <c r="A19" s="167"/>
      <c r="B19" s="191"/>
      <c r="C19" s="192"/>
      <c r="D19" s="192"/>
      <c r="E19" s="222"/>
      <c r="F19" s="192"/>
      <c r="G19" s="192"/>
      <c r="H19" s="192"/>
      <c r="I19" s="192"/>
      <c r="J19" s="192"/>
      <c r="K19" s="169"/>
      <c r="L19" s="192"/>
      <c r="M19" s="192"/>
      <c r="N19" s="192"/>
      <c r="O19" s="192"/>
      <c r="P19" s="169"/>
      <c r="Q19" s="169"/>
      <c r="R19" s="169"/>
      <c r="S19" s="169"/>
      <c r="T19" s="169"/>
      <c r="U19" s="169"/>
      <c r="V19" s="169"/>
      <c r="W19" s="169"/>
      <c r="X19" s="169"/>
      <c r="Y19" s="169"/>
      <c r="Z19" s="169"/>
      <c r="AA19" s="169"/>
      <c r="AB19" s="169"/>
      <c r="AC19" s="169"/>
      <c r="AD19" s="169"/>
      <c r="AE19" s="169"/>
      <c r="AF19" s="169"/>
      <c r="AG19" s="169"/>
      <c r="AH19" s="169"/>
      <c r="AI19" s="169"/>
      <c r="AJ19" s="169"/>
    </row>
    <row r="20" spans="1:36" ht="18" x14ac:dyDescent="0.25">
      <c r="A20" s="167"/>
      <c r="B20" s="191"/>
      <c r="C20" s="192"/>
      <c r="D20" s="171"/>
      <c r="E20" s="222"/>
      <c r="F20" s="192"/>
      <c r="G20" s="192"/>
      <c r="H20" s="192"/>
      <c r="I20" s="192"/>
      <c r="J20" s="192"/>
      <c r="K20" s="169"/>
      <c r="L20" s="192"/>
      <c r="M20" s="192"/>
      <c r="N20" s="192"/>
      <c r="O20" s="192"/>
      <c r="P20" s="169"/>
      <c r="Q20" s="169"/>
      <c r="R20" s="169"/>
      <c r="S20" s="169"/>
      <c r="T20" s="169"/>
      <c r="U20" s="169"/>
      <c r="V20" s="169"/>
      <c r="W20" s="169"/>
      <c r="X20" s="169"/>
      <c r="Y20" s="169"/>
      <c r="Z20" s="169"/>
      <c r="AA20" s="169"/>
      <c r="AB20" s="169"/>
      <c r="AC20" s="169"/>
      <c r="AD20" s="169"/>
      <c r="AE20" s="169"/>
      <c r="AF20" s="169"/>
      <c r="AG20" s="169"/>
      <c r="AH20" s="169"/>
      <c r="AI20" s="169"/>
      <c r="AJ20" s="169"/>
    </row>
    <row r="21" spans="1:36" ht="15.75" x14ac:dyDescent="0.25">
      <c r="A21" s="167"/>
      <c r="B21" s="191"/>
      <c r="C21" s="192"/>
      <c r="D21" s="192"/>
      <c r="E21" s="222"/>
      <c r="F21" s="192"/>
      <c r="G21" s="192"/>
      <c r="H21" s="192"/>
      <c r="I21" s="192"/>
      <c r="J21" s="192"/>
      <c r="K21" s="169"/>
      <c r="L21" s="192"/>
      <c r="M21" s="192"/>
      <c r="N21" s="192"/>
      <c r="O21" s="192"/>
      <c r="P21" s="169"/>
      <c r="Q21" s="169"/>
      <c r="R21" s="169"/>
      <c r="S21" s="169"/>
      <c r="T21" s="169"/>
      <c r="U21" s="169"/>
      <c r="V21" s="169"/>
      <c r="W21" s="169"/>
      <c r="X21" s="169"/>
      <c r="Y21" s="169"/>
      <c r="Z21" s="169"/>
      <c r="AA21" s="169"/>
      <c r="AB21" s="169"/>
      <c r="AC21" s="169"/>
      <c r="AD21" s="169"/>
      <c r="AE21" s="169"/>
      <c r="AF21" s="169"/>
      <c r="AG21" s="169"/>
      <c r="AH21" s="169"/>
      <c r="AI21" s="169"/>
      <c r="AJ21" s="169"/>
    </row>
  </sheetData>
  <sheetProtection algorithmName="SHA-512" hashValue="4sdbdSfhV6+/1OopOhsnnRFNt2P6Ndwfmj6UZY1W+ZnaGHxqHeUxsjDAPCl94ThkjPPTJg+OCxfL1cC+iG/Ofw==" saltValue="OjnxMGHK069Q1fFCmXc/Kw==" spinCount="100000" sheet="1" objects="1" scenarios="1" selectLockedCells="1" selectUnlockedCells="1"/>
  <mergeCells count="2">
    <mergeCell ref="I1:J1"/>
    <mergeCell ref="B3:B10"/>
  </mergeCells>
  <pageMargins left="0.7" right="0.7" top="0.75" bottom="0.75" header="0.3" footer="0.3"/>
  <pageSetup paperSize="9" orientation="portrait" verticalDpi="30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J909"/>
  <sheetViews>
    <sheetView zoomScale="80" zoomScaleNormal="80" workbookViewId="0"/>
  </sheetViews>
  <sheetFormatPr defaultColWidth="8.88671875" defaultRowHeight="15" x14ac:dyDescent="0.2"/>
  <cols>
    <col min="1" max="2" width="8.77734375" style="538" customWidth="1"/>
    <col min="3" max="3" width="75" style="538" bestFit="1" customWidth="1"/>
    <col min="4" max="4" width="8.77734375" style="538" customWidth="1"/>
    <col min="5" max="5" width="16.21875" style="538" bestFit="1" customWidth="1"/>
    <col min="6" max="20" width="8.77734375" style="538" customWidth="1"/>
    <col min="21" max="21" width="19.109375" style="538" hidden="1" customWidth="1"/>
    <col min="22" max="23" width="8.77734375" style="538" hidden="1" customWidth="1"/>
    <col min="24" max="24" width="11.33203125" style="538" hidden="1" customWidth="1"/>
    <col min="25" max="127" width="8.77734375" style="538" hidden="1" customWidth="1"/>
    <col min="128" max="1024" width="8.77734375" style="538" customWidth="1"/>
    <col min="1025" max="16384" width="8.88671875" style="548"/>
  </cols>
  <sheetData>
    <row r="1" spans="2:128" ht="18" customHeight="1" x14ac:dyDescent="0.25">
      <c r="B1" s="539" t="s">
        <v>352</v>
      </c>
      <c r="C1" s="540"/>
      <c r="D1" s="540"/>
      <c r="E1" s="540"/>
      <c r="F1" s="540"/>
      <c r="G1" s="540"/>
      <c r="H1" s="540"/>
      <c r="I1" s="540"/>
      <c r="J1" s="540"/>
      <c r="K1" s="540"/>
      <c r="L1" s="540"/>
      <c r="M1" s="540"/>
      <c r="N1" s="540"/>
      <c r="O1" s="540"/>
      <c r="P1" s="540"/>
      <c r="Q1" s="540"/>
      <c r="R1" s="541"/>
      <c r="S1" s="541"/>
      <c r="T1" s="541"/>
      <c r="U1" s="542" t="s">
        <v>353</v>
      </c>
      <c r="V1" s="543"/>
      <c r="W1" s="544"/>
      <c r="X1" s="545"/>
      <c r="Y1" s="546">
        <v>3.5000000000000003E-2</v>
      </c>
      <c r="Z1" s="546">
        <v>3.5000000000000003E-2</v>
      </c>
      <c r="AA1" s="546">
        <v>3.5000000000000003E-2</v>
      </c>
      <c r="AB1" s="546">
        <v>3.5000000000000003E-2</v>
      </c>
      <c r="AC1" s="546">
        <v>3.5000000000000003E-2</v>
      </c>
      <c r="AD1" s="546">
        <v>3.5000000000000003E-2</v>
      </c>
      <c r="AE1" s="546">
        <v>3.5000000000000003E-2</v>
      </c>
      <c r="AF1" s="546">
        <v>3.5000000000000003E-2</v>
      </c>
      <c r="AG1" s="546">
        <v>3.5000000000000003E-2</v>
      </c>
      <c r="AH1" s="546">
        <v>3.5000000000000003E-2</v>
      </c>
      <c r="AI1" s="546">
        <v>3.5000000000000003E-2</v>
      </c>
      <c r="AJ1" s="546">
        <v>3.5000000000000003E-2</v>
      </c>
      <c r="AK1" s="546">
        <v>3.5000000000000003E-2</v>
      </c>
      <c r="AL1" s="546">
        <v>3.5000000000000003E-2</v>
      </c>
      <c r="AM1" s="546">
        <v>3.5000000000000003E-2</v>
      </c>
      <c r="AN1" s="546">
        <v>3.5000000000000003E-2</v>
      </c>
      <c r="AO1" s="546">
        <v>3.5000000000000003E-2</v>
      </c>
      <c r="AP1" s="546">
        <v>3.5000000000000003E-2</v>
      </c>
      <c r="AQ1" s="546">
        <v>3.5000000000000003E-2</v>
      </c>
      <c r="AR1" s="546">
        <v>3.5000000000000003E-2</v>
      </c>
      <c r="AS1" s="546">
        <v>3.5000000000000003E-2</v>
      </c>
      <c r="AT1" s="546">
        <v>3.5000000000000003E-2</v>
      </c>
      <c r="AU1" s="546">
        <v>3.5000000000000003E-2</v>
      </c>
      <c r="AV1" s="546">
        <v>3.5000000000000003E-2</v>
      </c>
      <c r="AW1" s="546">
        <v>3.5000000000000003E-2</v>
      </c>
      <c r="AX1" s="546">
        <v>3.5000000000000003E-2</v>
      </c>
      <c r="AY1" s="546">
        <v>3.5000000000000003E-2</v>
      </c>
      <c r="AZ1" s="546">
        <v>3.5000000000000003E-2</v>
      </c>
      <c r="BA1" s="546">
        <v>3.5000000000000003E-2</v>
      </c>
      <c r="BB1" s="546">
        <v>0.03</v>
      </c>
      <c r="BC1" s="546">
        <v>0.03</v>
      </c>
      <c r="BD1" s="546">
        <v>0.03</v>
      </c>
      <c r="BE1" s="546">
        <v>0.03</v>
      </c>
      <c r="BF1" s="546">
        <v>0.03</v>
      </c>
      <c r="BG1" s="546">
        <v>0.03</v>
      </c>
      <c r="BH1" s="546">
        <v>0.03</v>
      </c>
      <c r="BI1" s="546">
        <v>0.03</v>
      </c>
      <c r="BJ1" s="546">
        <v>0.03</v>
      </c>
      <c r="BK1" s="546">
        <v>0.03</v>
      </c>
      <c r="BL1" s="546">
        <v>0.03</v>
      </c>
      <c r="BM1" s="546">
        <v>0.03</v>
      </c>
      <c r="BN1" s="546">
        <v>0.03</v>
      </c>
      <c r="BO1" s="546">
        <v>0.03</v>
      </c>
      <c r="BP1" s="546">
        <v>0.03</v>
      </c>
      <c r="BQ1" s="546">
        <v>0.03</v>
      </c>
      <c r="BR1" s="546">
        <v>0.03</v>
      </c>
      <c r="BS1" s="546">
        <v>0.03</v>
      </c>
      <c r="BT1" s="546">
        <v>0.03</v>
      </c>
      <c r="BU1" s="546">
        <v>0.03</v>
      </c>
      <c r="BV1" s="546">
        <v>0.03</v>
      </c>
      <c r="BW1" s="546">
        <v>0.03</v>
      </c>
      <c r="BX1" s="546">
        <v>0.03</v>
      </c>
      <c r="BY1" s="546">
        <v>0.03</v>
      </c>
      <c r="BZ1" s="546">
        <v>0.03</v>
      </c>
      <c r="CA1" s="546">
        <v>0.03</v>
      </c>
      <c r="CB1" s="546">
        <v>0.03</v>
      </c>
      <c r="CC1" s="546">
        <v>0.03</v>
      </c>
      <c r="CD1" s="546">
        <v>0.03</v>
      </c>
      <c r="CE1" s="546">
        <v>0.03</v>
      </c>
      <c r="CF1" s="546">
        <v>0.03</v>
      </c>
      <c r="CG1" s="546">
        <v>0.03</v>
      </c>
      <c r="CH1" s="546">
        <v>0.03</v>
      </c>
      <c r="CI1" s="546">
        <v>0.03</v>
      </c>
      <c r="CJ1" s="546">
        <v>0.03</v>
      </c>
      <c r="CK1" s="546">
        <v>0.03</v>
      </c>
      <c r="CL1" s="546">
        <v>0.03</v>
      </c>
      <c r="CM1" s="546">
        <v>0.03</v>
      </c>
      <c r="CN1" s="546">
        <v>0.03</v>
      </c>
      <c r="CO1" s="546">
        <v>0.03</v>
      </c>
      <c r="CP1" s="546">
        <v>0.03</v>
      </c>
      <c r="CQ1" s="546">
        <v>0.03</v>
      </c>
      <c r="CR1" s="546">
        <v>0.03</v>
      </c>
      <c r="CS1" s="546">
        <v>0.03</v>
      </c>
      <c r="CT1" s="546">
        <v>0.03</v>
      </c>
      <c r="CU1" s="546">
        <v>2.5000000000000001E-2</v>
      </c>
      <c r="CV1" s="546">
        <v>2.5000000000000001E-2</v>
      </c>
      <c r="CW1" s="546">
        <v>2.5000000000000001E-2</v>
      </c>
      <c r="CX1" s="546">
        <v>2.5000000000000001E-2</v>
      </c>
      <c r="CY1" s="546">
        <v>2.5000000000000001E-2</v>
      </c>
      <c r="CZ1" s="547">
        <v>2.5000000000000001E-2</v>
      </c>
      <c r="DA1" s="547">
        <v>2.5000000000000001E-2</v>
      </c>
      <c r="DB1" s="547">
        <v>2.5000000000000001E-2</v>
      </c>
      <c r="DC1" s="547">
        <v>2.5000000000000001E-2</v>
      </c>
      <c r="DD1" s="547">
        <v>2.5000000000000001E-2</v>
      </c>
      <c r="DE1" s="547">
        <v>2.5000000000000001E-2</v>
      </c>
      <c r="DF1" s="547">
        <v>2.5000000000000001E-2</v>
      </c>
      <c r="DG1" s="547">
        <v>2.5000000000000001E-2</v>
      </c>
      <c r="DH1" s="547">
        <v>2.5000000000000001E-2</v>
      </c>
      <c r="DI1" s="547">
        <v>2.5000000000000001E-2</v>
      </c>
      <c r="DJ1" s="547">
        <v>2.5000000000000001E-2</v>
      </c>
      <c r="DK1" s="547">
        <v>2.5000000000000001E-2</v>
      </c>
      <c r="DL1" s="547">
        <v>2.5000000000000001E-2</v>
      </c>
      <c r="DM1" s="547">
        <v>2.5000000000000001E-2</v>
      </c>
      <c r="DN1" s="547">
        <v>2.5000000000000001E-2</v>
      </c>
      <c r="DO1" s="547">
        <v>2.5000000000000001E-2</v>
      </c>
      <c r="DP1" s="547">
        <v>2.5000000000000001E-2</v>
      </c>
      <c r="DQ1" s="547">
        <v>2.5000000000000001E-2</v>
      </c>
      <c r="DR1" s="547">
        <v>2.5000000000000001E-2</v>
      </c>
      <c r="DS1" s="547">
        <v>2.5000000000000001E-2</v>
      </c>
      <c r="DT1" s="547">
        <v>2.5000000000000001E-2</v>
      </c>
      <c r="DU1" s="547">
        <v>2.5000000000000001E-2</v>
      </c>
      <c r="DV1" s="547">
        <v>2.5000000000000001E-2</v>
      </c>
      <c r="DW1" s="547">
        <v>2.5000000000000001E-2</v>
      </c>
      <c r="DX1" s="541"/>
    </row>
    <row r="2" spans="2:128" ht="18" customHeight="1" x14ac:dyDescent="0.25">
      <c r="B2" s="549" t="s">
        <v>354</v>
      </c>
      <c r="C2" s="540"/>
      <c r="D2" s="540"/>
      <c r="E2" s="540"/>
      <c r="F2" s="540"/>
      <c r="G2" s="540"/>
      <c r="H2" s="540"/>
      <c r="I2" s="540"/>
      <c r="J2" s="540"/>
      <c r="K2" s="540"/>
      <c r="L2" s="540"/>
      <c r="M2" s="540"/>
      <c r="N2" s="540"/>
      <c r="O2" s="540"/>
      <c r="P2" s="540"/>
      <c r="Q2" s="540"/>
      <c r="R2" s="541"/>
      <c r="S2" s="541"/>
      <c r="T2" s="541"/>
      <c r="U2" s="542" t="s">
        <v>355</v>
      </c>
      <c r="V2" s="550">
        <v>80</v>
      </c>
      <c r="W2" s="1072"/>
      <c r="X2" s="551">
        <v>1</v>
      </c>
      <c r="Y2" s="551">
        <f t="shared" ref="Y2:CJ2" si="0">IF(Y3&gt;$V2,0,X2/(1+Y1))</f>
        <v>0.96618357487922713</v>
      </c>
      <c r="Z2" s="551">
        <f t="shared" si="0"/>
        <v>0.93351070036640305</v>
      </c>
      <c r="AA2" s="551">
        <f t="shared" si="0"/>
        <v>0.90194270566802237</v>
      </c>
      <c r="AB2" s="551">
        <f t="shared" si="0"/>
        <v>0.87144222769857238</v>
      </c>
      <c r="AC2" s="551">
        <f t="shared" si="0"/>
        <v>0.84197316685852408</v>
      </c>
      <c r="AD2" s="551">
        <f t="shared" si="0"/>
        <v>0.81350064430775282</v>
      </c>
      <c r="AE2" s="551">
        <f t="shared" si="0"/>
        <v>0.78599096068381924</v>
      </c>
      <c r="AF2" s="551">
        <f t="shared" si="0"/>
        <v>0.75941155621625056</v>
      </c>
      <c r="AG2" s="551">
        <f t="shared" si="0"/>
        <v>0.73373097218961414</v>
      </c>
      <c r="AH2" s="551">
        <f t="shared" si="0"/>
        <v>0.70891881370977217</v>
      </c>
      <c r="AI2" s="551">
        <f t="shared" si="0"/>
        <v>0.68494571372924851</v>
      </c>
      <c r="AJ2" s="551">
        <f t="shared" si="0"/>
        <v>0.66178329828912907</v>
      </c>
      <c r="AK2" s="551">
        <f t="shared" si="0"/>
        <v>0.63940415293635666</v>
      </c>
      <c r="AL2" s="551">
        <f t="shared" si="0"/>
        <v>0.61778179027667313</v>
      </c>
      <c r="AM2" s="551">
        <f t="shared" si="0"/>
        <v>0.59689061862480497</v>
      </c>
      <c r="AN2" s="551">
        <f t="shared" si="0"/>
        <v>0.57670591171478747</v>
      </c>
      <c r="AO2" s="551">
        <f t="shared" si="0"/>
        <v>0.55720377943457733</v>
      </c>
      <c r="AP2" s="551">
        <f t="shared" si="0"/>
        <v>0.53836113955031628</v>
      </c>
      <c r="AQ2" s="551">
        <f t="shared" si="0"/>
        <v>0.520155690386779</v>
      </c>
      <c r="AR2" s="551">
        <f t="shared" si="0"/>
        <v>0.50256588443167061</v>
      </c>
      <c r="AS2" s="551">
        <f t="shared" si="0"/>
        <v>0.48557090283253201</v>
      </c>
      <c r="AT2" s="551">
        <f t="shared" si="0"/>
        <v>0.46915063075606961</v>
      </c>
      <c r="AU2" s="551">
        <f t="shared" si="0"/>
        <v>0.45328563358074364</v>
      </c>
      <c r="AV2" s="551">
        <f t="shared" si="0"/>
        <v>0.43795713389443836</v>
      </c>
      <c r="AW2" s="551">
        <f t="shared" si="0"/>
        <v>0.42314698926998878</v>
      </c>
      <c r="AX2" s="551">
        <f t="shared" si="0"/>
        <v>0.40883767079225974</v>
      </c>
      <c r="AY2" s="551">
        <f t="shared" si="0"/>
        <v>0.39501224231136212</v>
      </c>
      <c r="AZ2" s="551">
        <f t="shared" si="0"/>
        <v>0.38165434039745133</v>
      </c>
      <c r="BA2" s="551">
        <f t="shared" si="0"/>
        <v>0.36874815497338298</v>
      </c>
      <c r="BB2" s="551">
        <f t="shared" si="0"/>
        <v>0.35800791744988636</v>
      </c>
      <c r="BC2" s="551">
        <f t="shared" si="0"/>
        <v>0.34758050237853044</v>
      </c>
      <c r="BD2" s="551">
        <f t="shared" si="0"/>
        <v>0.33745679842575771</v>
      </c>
      <c r="BE2" s="551">
        <f t="shared" si="0"/>
        <v>0.32762795963665797</v>
      </c>
      <c r="BF2" s="551">
        <f t="shared" si="0"/>
        <v>0.31808539770549316</v>
      </c>
      <c r="BG2" s="551">
        <f t="shared" si="0"/>
        <v>0.30882077447135259</v>
      </c>
      <c r="BH2" s="551">
        <f t="shared" si="0"/>
        <v>0.29982599463238113</v>
      </c>
      <c r="BI2" s="551">
        <f t="shared" si="0"/>
        <v>0.29109319867221467</v>
      </c>
      <c r="BJ2" s="551">
        <f t="shared" si="0"/>
        <v>0.2826147559924414</v>
      </c>
      <c r="BK2" s="551">
        <f t="shared" si="0"/>
        <v>0.27438325824508875</v>
      </c>
      <c r="BL2" s="551">
        <f t="shared" si="0"/>
        <v>0.26639151285930945</v>
      </c>
      <c r="BM2" s="551">
        <f t="shared" si="0"/>
        <v>0.25863253675661113</v>
      </c>
      <c r="BN2" s="551">
        <f t="shared" si="0"/>
        <v>0.25109955024913699</v>
      </c>
      <c r="BO2" s="551">
        <f t="shared" si="0"/>
        <v>0.24378597111566697</v>
      </c>
      <c r="BP2" s="551">
        <f t="shared" si="0"/>
        <v>0.23668540885016209</v>
      </c>
      <c r="BQ2" s="551">
        <f t="shared" si="0"/>
        <v>0.22979165907782728</v>
      </c>
      <c r="BR2" s="551">
        <f t="shared" si="0"/>
        <v>0.22309869813381289</v>
      </c>
      <c r="BS2" s="551">
        <f t="shared" si="0"/>
        <v>0.21660067779981834</v>
      </c>
      <c r="BT2" s="551">
        <f t="shared" si="0"/>
        <v>0.21029192019399839</v>
      </c>
      <c r="BU2" s="551">
        <f t="shared" si="0"/>
        <v>0.20416691280970717</v>
      </c>
      <c r="BV2" s="551">
        <f t="shared" si="0"/>
        <v>0.19822030369874483</v>
      </c>
      <c r="BW2" s="551">
        <f t="shared" si="0"/>
        <v>0.19244689679489788</v>
      </c>
      <c r="BX2" s="551">
        <f t="shared" si="0"/>
        <v>0.18684164737368725</v>
      </c>
      <c r="BY2" s="551">
        <f t="shared" si="0"/>
        <v>0.18139965764435656</v>
      </c>
      <c r="BZ2" s="551">
        <f t="shared" si="0"/>
        <v>0.17611617247024908</v>
      </c>
      <c r="CA2" s="551">
        <f t="shared" si="0"/>
        <v>0.17098657521383406</v>
      </c>
      <c r="CB2" s="551">
        <f t="shared" si="0"/>
        <v>0.1660063837027515</v>
      </c>
      <c r="CC2" s="551">
        <f t="shared" si="0"/>
        <v>0.16117124631335097</v>
      </c>
      <c r="CD2" s="551">
        <f t="shared" si="0"/>
        <v>0.15647693816830191</v>
      </c>
      <c r="CE2" s="551">
        <f t="shared" si="0"/>
        <v>0.1519193574449533</v>
      </c>
      <c r="CF2" s="551">
        <f t="shared" si="0"/>
        <v>0.1474945217912168</v>
      </c>
      <c r="CG2" s="551">
        <f t="shared" si="0"/>
        <v>0.14319856484584156</v>
      </c>
      <c r="CH2" s="551">
        <f t="shared" si="0"/>
        <v>0.13902773286004036</v>
      </c>
      <c r="CI2" s="551">
        <f t="shared" si="0"/>
        <v>0.13497838141751492</v>
      </c>
      <c r="CJ2" s="551">
        <f t="shared" si="0"/>
        <v>0.13104697225001449</v>
      </c>
      <c r="CK2" s="551">
        <f t="shared" ref="CK2:CY2" si="1">IF(CK3&gt;$V2,0,CJ2/(1+CK1))</f>
        <v>0.12723007014564514</v>
      </c>
      <c r="CL2" s="551">
        <f t="shared" si="1"/>
        <v>0.12352433994722828</v>
      </c>
      <c r="CM2" s="551">
        <f t="shared" si="1"/>
        <v>0.11992654363808571</v>
      </c>
      <c r="CN2" s="551">
        <f t="shared" si="1"/>
        <v>0.11643353751270456</v>
      </c>
      <c r="CO2" s="551">
        <f t="shared" si="1"/>
        <v>0.11304226942981026</v>
      </c>
      <c r="CP2" s="551">
        <f t="shared" si="1"/>
        <v>0.10974977614544684</v>
      </c>
      <c r="CQ2" s="551">
        <f t="shared" si="1"/>
        <v>0.10655318072373479</v>
      </c>
      <c r="CR2" s="551">
        <f t="shared" si="1"/>
        <v>0.10344969002304348</v>
      </c>
      <c r="CS2" s="551">
        <f t="shared" si="1"/>
        <v>0.10043659225538201</v>
      </c>
      <c r="CT2" s="551">
        <f t="shared" si="1"/>
        <v>9.7511254616875737E-2</v>
      </c>
      <c r="CU2" s="551">
        <f t="shared" si="1"/>
        <v>9.5132931333537313E-2</v>
      </c>
      <c r="CV2" s="551">
        <f t="shared" si="1"/>
        <v>9.2812615935158368E-2</v>
      </c>
      <c r="CW2" s="551">
        <f t="shared" si="1"/>
        <v>9.0548893595276458E-2</v>
      </c>
      <c r="CX2" s="551">
        <f t="shared" si="1"/>
        <v>8.834038399539168E-2</v>
      </c>
      <c r="CY2" s="551">
        <f t="shared" si="1"/>
        <v>8.6185740483308959E-2</v>
      </c>
      <c r="CZ2" s="552" t="s">
        <v>356</v>
      </c>
      <c r="DA2" s="541"/>
      <c r="DB2" s="541"/>
      <c r="DC2" s="541"/>
      <c r="DD2" s="541"/>
      <c r="DE2" s="541"/>
      <c r="DF2" s="541"/>
      <c r="DG2" s="541"/>
      <c r="DH2" s="541"/>
      <c r="DI2" s="541"/>
      <c r="DJ2" s="541"/>
      <c r="DK2" s="541"/>
      <c r="DL2" s="541"/>
      <c r="DM2" s="541"/>
      <c r="DN2" s="541"/>
      <c r="DO2" s="541"/>
      <c r="DP2" s="541"/>
      <c r="DQ2" s="541"/>
      <c r="DR2" s="541"/>
      <c r="DS2" s="541"/>
      <c r="DT2" s="541"/>
      <c r="DU2" s="541"/>
      <c r="DV2" s="541"/>
      <c r="DW2" s="541"/>
      <c r="DX2" s="541"/>
    </row>
    <row r="3" spans="2:128" x14ac:dyDescent="0.2">
      <c r="B3" s="553"/>
      <c r="C3" s="554"/>
      <c r="D3" s="555"/>
      <c r="E3" s="555"/>
      <c r="F3" s="555"/>
      <c r="G3" s="555"/>
      <c r="H3" s="556"/>
      <c r="I3" s="555"/>
      <c r="J3" s="555"/>
      <c r="K3" s="555"/>
      <c r="L3" s="556"/>
      <c r="M3" s="556"/>
      <c r="N3" s="556"/>
      <c r="O3" s="556"/>
      <c r="P3" s="556"/>
      <c r="Q3" s="556"/>
      <c r="R3" s="556"/>
      <c r="S3" s="557"/>
      <c r="T3" s="557"/>
      <c r="U3" s="556"/>
      <c r="V3" s="558"/>
      <c r="W3" s="1072"/>
      <c r="X3" s="559">
        <v>1</v>
      </c>
      <c r="Y3" s="559">
        <f t="shared" ref="Y3:CJ3" si="2">X3+1</f>
        <v>2</v>
      </c>
      <c r="Z3" s="559">
        <f t="shared" si="2"/>
        <v>3</v>
      </c>
      <c r="AA3" s="559">
        <f t="shared" si="2"/>
        <v>4</v>
      </c>
      <c r="AB3" s="559">
        <f t="shared" si="2"/>
        <v>5</v>
      </c>
      <c r="AC3" s="559">
        <f t="shared" si="2"/>
        <v>6</v>
      </c>
      <c r="AD3" s="559">
        <f t="shared" si="2"/>
        <v>7</v>
      </c>
      <c r="AE3" s="559">
        <f t="shared" si="2"/>
        <v>8</v>
      </c>
      <c r="AF3" s="559">
        <f t="shared" si="2"/>
        <v>9</v>
      </c>
      <c r="AG3" s="559">
        <f t="shared" si="2"/>
        <v>10</v>
      </c>
      <c r="AH3" s="559">
        <f t="shared" si="2"/>
        <v>11</v>
      </c>
      <c r="AI3" s="559">
        <f t="shared" si="2"/>
        <v>12</v>
      </c>
      <c r="AJ3" s="559">
        <f t="shared" si="2"/>
        <v>13</v>
      </c>
      <c r="AK3" s="559">
        <f t="shared" si="2"/>
        <v>14</v>
      </c>
      <c r="AL3" s="559">
        <f t="shared" si="2"/>
        <v>15</v>
      </c>
      <c r="AM3" s="559">
        <f t="shared" si="2"/>
        <v>16</v>
      </c>
      <c r="AN3" s="559">
        <f t="shared" si="2"/>
        <v>17</v>
      </c>
      <c r="AO3" s="559">
        <f t="shared" si="2"/>
        <v>18</v>
      </c>
      <c r="AP3" s="559">
        <f t="shared" si="2"/>
        <v>19</v>
      </c>
      <c r="AQ3" s="559">
        <f t="shared" si="2"/>
        <v>20</v>
      </c>
      <c r="AR3" s="559">
        <f t="shared" si="2"/>
        <v>21</v>
      </c>
      <c r="AS3" s="559">
        <f t="shared" si="2"/>
        <v>22</v>
      </c>
      <c r="AT3" s="559">
        <f t="shared" si="2"/>
        <v>23</v>
      </c>
      <c r="AU3" s="559">
        <f t="shared" si="2"/>
        <v>24</v>
      </c>
      <c r="AV3" s="559">
        <f t="shared" si="2"/>
        <v>25</v>
      </c>
      <c r="AW3" s="559">
        <f t="shared" si="2"/>
        <v>26</v>
      </c>
      <c r="AX3" s="559">
        <f t="shared" si="2"/>
        <v>27</v>
      </c>
      <c r="AY3" s="559">
        <f t="shared" si="2"/>
        <v>28</v>
      </c>
      <c r="AZ3" s="559">
        <f t="shared" si="2"/>
        <v>29</v>
      </c>
      <c r="BA3" s="559">
        <f t="shared" si="2"/>
        <v>30</v>
      </c>
      <c r="BB3" s="559">
        <f t="shared" si="2"/>
        <v>31</v>
      </c>
      <c r="BC3" s="559">
        <f t="shared" si="2"/>
        <v>32</v>
      </c>
      <c r="BD3" s="559">
        <f t="shared" si="2"/>
        <v>33</v>
      </c>
      <c r="BE3" s="559">
        <f t="shared" si="2"/>
        <v>34</v>
      </c>
      <c r="BF3" s="559">
        <f t="shared" si="2"/>
        <v>35</v>
      </c>
      <c r="BG3" s="559">
        <f t="shared" si="2"/>
        <v>36</v>
      </c>
      <c r="BH3" s="559">
        <f t="shared" si="2"/>
        <v>37</v>
      </c>
      <c r="BI3" s="559">
        <f t="shared" si="2"/>
        <v>38</v>
      </c>
      <c r="BJ3" s="559">
        <f t="shared" si="2"/>
        <v>39</v>
      </c>
      <c r="BK3" s="559">
        <f t="shared" si="2"/>
        <v>40</v>
      </c>
      <c r="BL3" s="559">
        <f t="shared" si="2"/>
        <v>41</v>
      </c>
      <c r="BM3" s="559">
        <f t="shared" si="2"/>
        <v>42</v>
      </c>
      <c r="BN3" s="559">
        <f t="shared" si="2"/>
        <v>43</v>
      </c>
      <c r="BO3" s="559">
        <f t="shared" si="2"/>
        <v>44</v>
      </c>
      <c r="BP3" s="559">
        <f t="shared" si="2"/>
        <v>45</v>
      </c>
      <c r="BQ3" s="559">
        <f t="shared" si="2"/>
        <v>46</v>
      </c>
      <c r="BR3" s="559">
        <f t="shared" si="2"/>
        <v>47</v>
      </c>
      <c r="BS3" s="559">
        <f t="shared" si="2"/>
        <v>48</v>
      </c>
      <c r="BT3" s="559">
        <f t="shared" si="2"/>
        <v>49</v>
      </c>
      <c r="BU3" s="559">
        <f t="shared" si="2"/>
        <v>50</v>
      </c>
      <c r="BV3" s="559">
        <f t="shared" si="2"/>
        <v>51</v>
      </c>
      <c r="BW3" s="559">
        <f t="shared" si="2"/>
        <v>52</v>
      </c>
      <c r="BX3" s="559">
        <f t="shared" si="2"/>
        <v>53</v>
      </c>
      <c r="BY3" s="559">
        <f t="shared" si="2"/>
        <v>54</v>
      </c>
      <c r="BZ3" s="559">
        <f t="shared" si="2"/>
        <v>55</v>
      </c>
      <c r="CA3" s="559">
        <f t="shared" si="2"/>
        <v>56</v>
      </c>
      <c r="CB3" s="559">
        <f t="shared" si="2"/>
        <v>57</v>
      </c>
      <c r="CC3" s="559">
        <f t="shared" si="2"/>
        <v>58</v>
      </c>
      <c r="CD3" s="559">
        <f t="shared" si="2"/>
        <v>59</v>
      </c>
      <c r="CE3" s="559">
        <f t="shared" si="2"/>
        <v>60</v>
      </c>
      <c r="CF3" s="559">
        <f t="shared" si="2"/>
        <v>61</v>
      </c>
      <c r="CG3" s="559">
        <f t="shared" si="2"/>
        <v>62</v>
      </c>
      <c r="CH3" s="559">
        <f t="shared" si="2"/>
        <v>63</v>
      </c>
      <c r="CI3" s="559">
        <f t="shared" si="2"/>
        <v>64</v>
      </c>
      <c r="CJ3" s="559">
        <f t="shared" si="2"/>
        <v>65</v>
      </c>
      <c r="CK3" s="559">
        <f t="shared" ref="CK3:DW3" si="3">CJ3+1</f>
        <v>66</v>
      </c>
      <c r="CL3" s="559">
        <f t="shared" si="3"/>
        <v>67</v>
      </c>
      <c r="CM3" s="559">
        <f t="shared" si="3"/>
        <v>68</v>
      </c>
      <c r="CN3" s="559">
        <f t="shared" si="3"/>
        <v>69</v>
      </c>
      <c r="CO3" s="559">
        <f t="shared" si="3"/>
        <v>70</v>
      </c>
      <c r="CP3" s="559">
        <f t="shared" si="3"/>
        <v>71</v>
      </c>
      <c r="CQ3" s="559">
        <f t="shared" si="3"/>
        <v>72</v>
      </c>
      <c r="CR3" s="559">
        <f t="shared" si="3"/>
        <v>73</v>
      </c>
      <c r="CS3" s="559">
        <f t="shared" si="3"/>
        <v>74</v>
      </c>
      <c r="CT3" s="559">
        <f t="shared" si="3"/>
        <v>75</v>
      </c>
      <c r="CU3" s="559">
        <f t="shared" si="3"/>
        <v>76</v>
      </c>
      <c r="CV3" s="559">
        <f t="shared" si="3"/>
        <v>77</v>
      </c>
      <c r="CW3" s="559">
        <f t="shared" si="3"/>
        <v>78</v>
      </c>
      <c r="CX3" s="559">
        <f t="shared" si="3"/>
        <v>79</v>
      </c>
      <c r="CY3" s="559">
        <f t="shared" si="3"/>
        <v>80</v>
      </c>
      <c r="CZ3" s="560">
        <f t="shared" si="3"/>
        <v>81</v>
      </c>
      <c r="DA3" s="560">
        <f t="shared" si="3"/>
        <v>82</v>
      </c>
      <c r="DB3" s="560">
        <f t="shared" si="3"/>
        <v>83</v>
      </c>
      <c r="DC3" s="560">
        <f t="shared" si="3"/>
        <v>84</v>
      </c>
      <c r="DD3" s="560">
        <f t="shared" si="3"/>
        <v>85</v>
      </c>
      <c r="DE3" s="560">
        <f t="shared" si="3"/>
        <v>86</v>
      </c>
      <c r="DF3" s="560">
        <f t="shared" si="3"/>
        <v>87</v>
      </c>
      <c r="DG3" s="560">
        <f t="shared" si="3"/>
        <v>88</v>
      </c>
      <c r="DH3" s="560">
        <f t="shared" si="3"/>
        <v>89</v>
      </c>
      <c r="DI3" s="560">
        <f t="shared" si="3"/>
        <v>90</v>
      </c>
      <c r="DJ3" s="560">
        <f t="shared" si="3"/>
        <v>91</v>
      </c>
      <c r="DK3" s="560">
        <f t="shared" si="3"/>
        <v>92</v>
      </c>
      <c r="DL3" s="560">
        <f t="shared" si="3"/>
        <v>93</v>
      </c>
      <c r="DM3" s="560">
        <f t="shared" si="3"/>
        <v>94</v>
      </c>
      <c r="DN3" s="560">
        <f t="shared" si="3"/>
        <v>95</v>
      </c>
      <c r="DO3" s="560">
        <f t="shared" si="3"/>
        <v>96</v>
      </c>
      <c r="DP3" s="560">
        <f t="shared" si="3"/>
        <v>97</v>
      </c>
      <c r="DQ3" s="560">
        <f t="shared" si="3"/>
        <v>98</v>
      </c>
      <c r="DR3" s="560">
        <f t="shared" si="3"/>
        <v>99</v>
      </c>
      <c r="DS3" s="560">
        <f t="shared" si="3"/>
        <v>100</v>
      </c>
      <c r="DT3" s="560">
        <f t="shared" si="3"/>
        <v>101</v>
      </c>
      <c r="DU3" s="560">
        <f t="shared" si="3"/>
        <v>102</v>
      </c>
      <c r="DV3" s="560">
        <f t="shared" si="3"/>
        <v>103</v>
      </c>
      <c r="DW3" s="560">
        <f t="shared" si="3"/>
        <v>104</v>
      </c>
      <c r="DX3" s="541"/>
    </row>
    <row r="4" spans="2:128" s="561" customFormat="1" ht="51" x14ac:dyDescent="0.2">
      <c r="B4" s="562" t="s">
        <v>112</v>
      </c>
      <c r="C4" s="563" t="s">
        <v>357</v>
      </c>
      <c r="D4" s="564" t="s">
        <v>358</v>
      </c>
      <c r="E4" s="562" t="s">
        <v>359</v>
      </c>
      <c r="F4" s="565" t="s">
        <v>360</v>
      </c>
      <c r="G4" s="565" t="s">
        <v>361</v>
      </c>
      <c r="H4" s="565" t="s">
        <v>362</v>
      </c>
      <c r="I4" s="565" t="s">
        <v>363</v>
      </c>
      <c r="J4" s="565" t="s">
        <v>364</v>
      </c>
      <c r="K4" s="565" t="s">
        <v>365</v>
      </c>
      <c r="L4" s="566" t="s">
        <v>366</v>
      </c>
      <c r="M4" s="566" t="s">
        <v>367</v>
      </c>
      <c r="N4" s="566" t="s">
        <v>368</v>
      </c>
      <c r="O4" s="566" t="s">
        <v>369</v>
      </c>
      <c r="P4" s="566" t="s">
        <v>370</v>
      </c>
      <c r="Q4" s="566" t="s">
        <v>371</v>
      </c>
      <c r="R4" s="566" t="s">
        <v>372</v>
      </c>
      <c r="S4" s="567" t="s">
        <v>373</v>
      </c>
      <c r="T4" s="568" t="s">
        <v>374</v>
      </c>
      <c r="U4" s="566" t="s">
        <v>375</v>
      </c>
      <c r="V4" s="569" t="s">
        <v>113</v>
      </c>
      <c r="W4" s="570" t="s">
        <v>140</v>
      </c>
      <c r="X4" s="571" t="s">
        <v>376</v>
      </c>
      <c r="Y4" s="571" t="s">
        <v>377</v>
      </c>
      <c r="Z4" s="571" t="s">
        <v>378</v>
      </c>
      <c r="AA4" s="571" t="s">
        <v>379</v>
      </c>
      <c r="AB4" s="571" t="s">
        <v>380</v>
      </c>
      <c r="AC4" s="571" t="s">
        <v>381</v>
      </c>
      <c r="AD4" s="571" t="s">
        <v>382</v>
      </c>
      <c r="AE4" s="571" t="s">
        <v>383</v>
      </c>
      <c r="AF4" s="571" t="s">
        <v>384</v>
      </c>
      <c r="AG4" s="571" t="s">
        <v>385</v>
      </c>
      <c r="AH4" s="571" t="s">
        <v>386</v>
      </c>
      <c r="AI4" s="571" t="s">
        <v>387</v>
      </c>
      <c r="AJ4" s="571" t="s">
        <v>388</v>
      </c>
      <c r="AK4" s="571" t="s">
        <v>389</v>
      </c>
      <c r="AL4" s="571" t="s">
        <v>390</v>
      </c>
      <c r="AM4" s="571" t="s">
        <v>391</v>
      </c>
      <c r="AN4" s="571" t="s">
        <v>392</v>
      </c>
      <c r="AO4" s="571" t="s">
        <v>393</v>
      </c>
      <c r="AP4" s="571" t="s">
        <v>394</v>
      </c>
      <c r="AQ4" s="571" t="s">
        <v>395</v>
      </c>
      <c r="AR4" s="571" t="s">
        <v>396</v>
      </c>
      <c r="AS4" s="571" t="s">
        <v>397</v>
      </c>
      <c r="AT4" s="571" t="s">
        <v>398</v>
      </c>
      <c r="AU4" s="571" t="s">
        <v>399</v>
      </c>
      <c r="AV4" s="571" t="s">
        <v>400</v>
      </c>
      <c r="AW4" s="571" t="s">
        <v>401</v>
      </c>
      <c r="AX4" s="571" t="s">
        <v>402</v>
      </c>
      <c r="AY4" s="571" t="s">
        <v>403</v>
      </c>
      <c r="AZ4" s="571" t="s">
        <v>404</v>
      </c>
      <c r="BA4" s="571" t="s">
        <v>405</v>
      </c>
      <c r="BB4" s="571" t="s">
        <v>406</v>
      </c>
      <c r="BC4" s="571" t="s">
        <v>407</v>
      </c>
      <c r="BD4" s="571" t="s">
        <v>408</v>
      </c>
      <c r="BE4" s="571" t="s">
        <v>409</v>
      </c>
      <c r="BF4" s="571" t="s">
        <v>410</v>
      </c>
      <c r="BG4" s="571" t="s">
        <v>411</v>
      </c>
      <c r="BH4" s="571" t="s">
        <v>412</v>
      </c>
      <c r="BI4" s="571" t="s">
        <v>413</v>
      </c>
      <c r="BJ4" s="571" t="s">
        <v>414</v>
      </c>
      <c r="BK4" s="571" t="s">
        <v>415</v>
      </c>
      <c r="BL4" s="571" t="s">
        <v>416</v>
      </c>
      <c r="BM4" s="571" t="s">
        <v>417</v>
      </c>
      <c r="BN4" s="571" t="s">
        <v>418</v>
      </c>
      <c r="BO4" s="571" t="s">
        <v>419</v>
      </c>
      <c r="BP4" s="571" t="s">
        <v>420</v>
      </c>
      <c r="BQ4" s="571" t="s">
        <v>421</v>
      </c>
      <c r="BR4" s="571" t="s">
        <v>422</v>
      </c>
      <c r="BS4" s="571" t="s">
        <v>423</v>
      </c>
      <c r="BT4" s="571" t="s">
        <v>424</v>
      </c>
      <c r="BU4" s="571" t="s">
        <v>425</v>
      </c>
      <c r="BV4" s="571" t="s">
        <v>426</v>
      </c>
      <c r="BW4" s="571" t="s">
        <v>427</v>
      </c>
      <c r="BX4" s="571" t="s">
        <v>428</v>
      </c>
      <c r="BY4" s="571" t="s">
        <v>429</v>
      </c>
      <c r="BZ4" s="571" t="s">
        <v>430</v>
      </c>
      <c r="CA4" s="571" t="s">
        <v>431</v>
      </c>
      <c r="CB4" s="571" t="s">
        <v>432</v>
      </c>
      <c r="CC4" s="571" t="s">
        <v>433</v>
      </c>
      <c r="CD4" s="571" t="s">
        <v>434</v>
      </c>
      <c r="CE4" s="572" t="s">
        <v>435</v>
      </c>
      <c r="CF4" s="571" t="s">
        <v>436</v>
      </c>
      <c r="CG4" s="571" t="s">
        <v>437</v>
      </c>
      <c r="CH4" s="571" t="s">
        <v>438</v>
      </c>
      <c r="CI4" s="571" t="s">
        <v>439</v>
      </c>
      <c r="CJ4" s="571" t="s">
        <v>440</v>
      </c>
      <c r="CK4" s="571" t="s">
        <v>441</v>
      </c>
      <c r="CL4" s="571" t="s">
        <v>442</v>
      </c>
      <c r="CM4" s="571" t="s">
        <v>443</v>
      </c>
      <c r="CN4" s="571" t="s">
        <v>444</v>
      </c>
      <c r="CO4" s="571" t="s">
        <v>445</v>
      </c>
      <c r="CP4" s="571" t="s">
        <v>446</v>
      </c>
      <c r="CQ4" s="571" t="s">
        <v>447</v>
      </c>
      <c r="CR4" s="571" t="s">
        <v>448</v>
      </c>
      <c r="CS4" s="571" t="s">
        <v>449</v>
      </c>
      <c r="CT4" s="571" t="s">
        <v>450</v>
      </c>
      <c r="CU4" s="571" t="s">
        <v>451</v>
      </c>
      <c r="CV4" s="571" t="s">
        <v>452</v>
      </c>
      <c r="CW4" s="571" t="s">
        <v>453</v>
      </c>
      <c r="CX4" s="571" t="s">
        <v>454</v>
      </c>
      <c r="CY4" s="571" t="s">
        <v>455</v>
      </c>
      <c r="CZ4" s="573" t="s">
        <v>456</v>
      </c>
      <c r="DA4" s="573" t="s">
        <v>457</v>
      </c>
      <c r="DB4" s="573" t="s">
        <v>458</v>
      </c>
      <c r="DC4" s="573" t="s">
        <v>459</v>
      </c>
      <c r="DD4" s="573" t="s">
        <v>460</v>
      </c>
      <c r="DE4" s="573" t="s">
        <v>461</v>
      </c>
      <c r="DF4" s="573" t="s">
        <v>462</v>
      </c>
      <c r="DG4" s="573" t="s">
        <v>463</v>
      </c>
      <c r="DH4" s="573" t="s">
        <v>464</v>
      </c>
      <c r="DI4" s="573" t="s">
        <v>465</v>
      </c>
      <c r="DJ4" s="573" t="s">
        <v>466</v>
      </c>
      <c r="DK4" s="573" t="s">
        <v>467</v>
      </c>
      <c r="DL4" s="573" t="s">
        <v>468</v>
      </c>
      <c r="DM4" s="573" t="s">
        <v>469</v>
      </c>
      <c r="DN4" s="573" t="s">
        <v>470</v>
      </c>
      <c r="DO4" s="573" t="s">
        <v>471</v>
      </c>
      <c r="DP4" s="573" t="s">
        <v>472</v>
      </c>
      <c r="DQ4" s="573" t="s">
        <v>473</v>
      </c>
      <c r="DR4" s="573" t="s">
        <v>474</v>
      </c>
      <c r="DS4" s="573" t="s">
        <v>475</v>
      </c>
      <c r="DT4" s="573" t="s">
        <v>476</v>
      </c>
      <c r="DU4" s="573" t="s">
        <v>477</v>
      </c>
      <c r="DV4" s="573" t="s">
        <v>478</v>
      </c>
      <c r="DW4" s="574" t="s">
        <v>479</v>
      </c>
      <c r="DX4" s="575"/>
    </row>
    <row r="5" spans="2:128" x14ac:dyDescent="0.2">
      <c r="B5" s="576" t="s">
        <v>480</v>
      </c>
      <c r="C5" s="577" t="s">
        <v>481</v>
      </c>
      <c r="D5" s="578"/>
      <c r="E5" s="579"/>
      <c r="F5" s="580"/>
      <c r="G5" s="580"/>
      <c r="H5" s="580"/>
      <c r="I5" s="580"/>
      <c r="J5" s="580"/>
      <c r="K5" s="580"/>
      <c r="L5" s="580"/>
      <c r="M5" s="580"/>
      <c r="N5" s="580"/>
      <c r="O5" s="580"/>
      <c r="P5" s="580"/>
      <c r="Q5" s="580"/>
      <c r="R5" s="581"/>
      <c r="S5" s="582"/>
      <c r="T5" s="583"/>
      <c r="U5" s="584"/>
      <c r="V5" s="579"/>
      <c r="W5" s="579"/>
      <c r="X5" s="585"/>
      <c r="Y5" s="585"/>
      <c r="Z5" s="585"/>
      <c r="AA5" s="585"/>
      <c r="AB5" s="585"/>
      <c r="AC5" s="586"/>
      <c r="AD5" s="586"/>
      <c r="AE5" s="586"/>
      <c r="AF5" s="586"/>
      <c r="AG5" s="586"/>
      <c r="AH5" s="586"/>
      <c r="AI5" s="586"/>
      <c r="AJ5" s="586"/>
      <c r="AK5" s="587"/>
      <c r="AL5" s="587"/>
      <c r="AM5" s="587"/>
      <c r="AN5" s="587"/>
      <c r="AO5" s="587"/>
      <c r="AP5" s="587"/>
      <c r="AQ5" s="587"/>
      <c r="AR5" s="587"/>
      <c r="AS5" s="587"/>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7"/>
      <c r="BT5" s="587"/>
      <c r="BU5" s="587"/>
      <c r="BV5" s="587"/>
      <c r="BW5" s="587"/>
      <c r="BX5" s="587"/>
      <c r="BY5" s="587"/>
      <c r="BZ5" s="587"/>
      <c r="CA5" s="587"/>
      <c r="CB5" s="587"/>
      <c r="CC5" s="587"/>
      <c r="CD5" s="587"/>
      <c r="CE5" s="587"/>
      <c r="CF5" s="587"/>
      <c r="CG5" s="587"/>
      <c r="CH5" s="588"/>
      <c r="CI5" s="587"/>
      <c r="CJ5" s="587"/>
      <c r="CK5" s="587"/>
      <c r="CL5" s="587"/>
      <c r="CM5" s="587"/>
      <c r="CN5" s="587"/>
      <c r="CO5" s="587"/>
      <c r="CP5" s="587"/>
      <c r="CQ5" s="587"/>
      <c r="CR5" s="587"/>
      <c r="CS5" s="587"/>
      <c r="CT5" s="587"/>
      <c r="CU5" s="587"/>
      <c r="CV5" s="587"/>
      <c r="CW5" s="587"/>
      <c r="CX5" s="587"/>
      <c r="CY5" s="589"/>
      <c r="CZ5" s="590"/>
      <c r="DA5" s="591"/>
      <c r="DB5" s="591"/>
      <c r="DC5" s="591"/>
      <c r="DD5" s="591"/>
      <c r="DE5" s="591"/>
      <c r="DF5" s="591"/>
      <c r="DG5" s="591"/>
      <c r="DH5" s="591"/>
      <c r="DI5" s="591"/>
      <c r="DJ5" s="591"/>
      <c r="DK5" s="591"/>
      <c r="DL5" s="591"/>
      <c r="DM5" s="591"/>
      <c r="DN5" s="591"/>
      <c r="DO5" s="591"/>
      <c r="DP5" s="591"/>
      <c r="DQ5" s="591"/>
      <c r="DR5" s="591"/>
      <c r="DS5" s="591"/>
      <c r="DT5" s="591"/>
      <c r="DU5" s="591"/>
      <c r="DV5" s="591"/>
      <c r="DW5" s="592"/>
      <c r="DX5" s="591"/>
    </row>
    <row r="6" spans="2:128" ht="25.5" x14ac:dyDescent="0.2">
      <c r="B6" s="593" t="s">
        <v>482</v>
      </c>
      <c r="C6" s="594" t="s">
        <v>483</v>
      </c>
      <c r="D6" s="595"/>
      <c r="E6" s="585"/>
      <c r="F6" s="596"/>
      <c r="G6" s="596"/>
      <c r="H6" s="597"/>
      <c r="I6" s="597"/>
      <c r="J6" s="597"/>
      <c r="K6" s="597"/>
      <c r="L6" s="597"/>
      <c r="M6" s="597"/>
      <c r="N6" s="597"/>
      <c r="O6" s="597"/>
      <c r="P6" s="597"/>
      <c r="Q6" s="597"/>
      <c r="R6" s="598"/>
      <c r="S6" s="582"/>
      <c r="T6" s="583"/>
      <c r="U6" s="599" t="s">
        <v>484</v>
      </c>
      <c r="V6" s="585"/>
      <c r="W6" s="585"/>
      <c r="X6" s="585">
        <f t="shared" ref="X6:BC6" si="4">SUMIF($C:$C,"58.1x",X:X)</f>
        <v>0</v>
      </c>
      <c r="Y6" s="585">
        <f t="shared" si="4"/>
        <v>0</v>
      </c>
      <c r="Z6" s="585">
        <f t="shared" si="4"/>
        <v>0</v>
      </c>
      <c r="AA6" s="585">
        <f t="shared" si="4"/>
        <v>0</v>
      </c>
      <c r="AB6" s="585">
        <f t="shared" si="4"/>
        <v>0</v>
      </c>
      <c r="AC6" s="585">
        <f t="shared" si="4"/>
        <v>0</v>
      </c>
      <c r="AD6" s="585">
        <f t="shared" si="4"/>
        <v>0</v>
      </c>
      <c r="AE6" s="585">
        <f t="shared" si="4"/>
        <v>0</v>
      </c>
      <c r="AF6" s="585">
        <f t="shared" si="4"/>
        <v>0</v>
      </c>
      <c r="AG6" s="585">
        <f t="shared" si="4"/>
        <v>0</v>
      </c>
      <c r="AH6" s="585">
        <f t="shared" si="4"/>
        <v>0</v>
      </c>
      <c r="AI6" s="585">
        <f t="shared" si="4"/>
        <v>0</v>
      </c>
      <c r="AJ6" s="585">
        <f t="shared" si="4"/>
        <v>0</v>
      </c>
      <c r="AK6" s="585">
        <f t="shared" si="4"/>
        <v>0</v>
      </c>
      <c r="AL6" s="585">
        <f t="shared" si="4"/>
        <v>0</v>
      </c>
      <c r="AM6" s="585">
        <f t="shared" si="4"/>
        <v>0</v>
      </c>
      <c r="AN6" s="585">
        <f t="shared" si="4"/>
        <v>0</v>
      </c>
      <c r="AO6" s="585">
        <f t="shared" si="4"/>
        <v>0</v>
      </c>
      <c r="AP6" s="585">
        <f t="shared" si="4"/>
        <v>0</v>
      </c>
      <c r="AQ6" s="585">
        <f t="shared" si="4"/>
        <v>0</v>
      </c>
      <c r="AR6" s="585">
        <f t="shared" si="4"/>
        <v>0</v>
      </c>
      <c r="AS6" s="585">
        <f t="shared" si="4"/>
        <v>0</v>
      </c>
      <c r="AT6" s="585">
        <f t="shared" si="4"/>
        <v>0</v>
      </c>
      <c r="AU6" s="585">
        <f t="shared" si="4"/>
        <v>0</v>
      </c>
      <c r="AV6" s="585">
        <f t="shared" si="4"/>
        <v>0</v>
      </c>
      <c r="AW6" s="585">
        <f t="shared" si="4"/>
        <v>0</v>
      </c>
      <c r="AX6" s="585">
        <f t="shared" si="4"/>
        <v>0</v>
      </c>
      <c r="AY6" s="585">
        <f t="shared" si="4"/>
        <v>0</v>
      </c>
      <c r="AZ6" s="585">
        <f t="shared" si="4"/>
        <v>0</v>
      </c>
      <c r="BA6" s="585">
        <f t="shared" si="4"/>
        <v>0</v>
      </c>
      <c r="BB6" s="585">
        <f t="shared" si="4"/>
        <v>0</v>
      </c>
      <c r="BC6" s="585">
        <f t="shared" si="4"/>
        <v>0</v>
      </c>
      <c r="BD6" s="585">
        <f t="shared" ref="BD6:CI6" si="5">SUMIF($C:$C,"58.1x",BD:BD)</f>
        <v>0</v>
      </c>
      <c r="BE6" s="585">
        <f t="shared" si="5"/>
        <v>0</v>
      </c>
      <c r="BF6" s="585">
        <f t="shared" si="5"/>
        <v>0</v>
      </c>
      <c r="BG6" s="585">
        <f t="shared" si="5"/>
        <v>0</v>
      </c>
      <c r="BH6" s="585">
        <f t="shared" si="5"/>
        <v>0</v>
      </c>
      <c r="BI6" s="585">
        <f t="shared" si="5"/>
        <v>0</v>
      </c>
      <c r="BJ6" s="585">
        <f t="shared" si="5"/>
        <v>0</v>
      </c>
      <c r="BK6" s="585">
        <f t="shared" si="5"/>
        <v>0</v>
      </c>
      <c r="BL6" s="585">
        <f t="shared" si="5"/>
        <v>0</v>
      </c>
      <c r="BM6" s="585">
        <f t="shared" si="5"/>
        <v>0</v>
      </c>
      <c r="BN6" s="585">
        <f t="shared" si="5"/>
        <v>0</v>
      </c>
      <c r="BO6" s="585">
        <f t="shared" si="5"/>
        <v>0</v>
      </c>
      <c r="BP6" s="585">
        <f t="shared" si="5"/>
        <v>0</v>
      </c>
      <c r="BQ6" s="585">
        <f t="shared" si="5"/>
        <v>0</v>
      </c>
      <c r="BR6" s="585">
        <f t="shared" si="5"/>
        <v>0</v>
      </c>
      <c r="BS6" s="585">
        <f t="shared" si="5"/>
        <v>0</v>
      </c>
      <c r="BT6" s="585">
        <f t="shared" si="5"/>
        <v>0</v>
      </c>
      <c r="BU6" s="585">
        <f t="shared" si="5"/>
        <v>0</v>
      </c>
      <c r="BV6" s="585">
        <f t="shared" si="5"/>
        <v>0</v>
      </c>
      <c r="BW6" s="585">
        <f t="shared" si="5"/>
        <v>0</v>
      </c>
      <c r="BX6" s="585">
        <f t="shared" si="5"/>
        <v>0</v>
      </c>
      <c r="BY6" s="585">
        <f t="shared" si="5"/>
        <v>0</v>
      </c>
      <c r="BZ6" s="585">
        <f t="shared" si="5"/>
        <v>0</v>
      </c>
      <c r="CA6" s="585">
        <f t="shared" si="5"/>
        <v>0</v>
      </c>
      <c r="CB6" s="585">
        <f t="shared" si="5"/>
        <v>0</v>
      </c>
      <c r="CC6" s="585">
        <f t="shared" si="5"/>
        <v>0</v>
      </c>
      <c r="CD6" s="585">
        <f t="shared" si="5"/>
        <v>0</v>
      </c>
      <c r="CE6" s="585">
        <f t="shared" si="5"/>
        <v>0</v>
      </c>
      <c r="CF6" s="585">
        <f t="shared" si="5"/>
        <v>0</v>
      </c>
      <c r="CG6" s="585">
        <f t="shared" si="5"/>
        <v>0</v>
      </c>
      <c r="CH6" s="585">
        <f t="shared" si="5"/>
        <v>0</v>
      </c>
      <c r="CI6" s="585">
        <f t="shared" si="5"/>
        <v>0</v>
      </c>
      <c r="CJ6" s="585">
        <f t="shared" ref="CJ6:DO6" si="6">SUMIF($C:$C,"58.1x",CJ:CJ)</f>
        <v>0</v>
      </c>
      <c r="CK6" s="585">
        <f t="shared" si="6"/>
        <v>0</v>
      </c>
      <c r="CL6" s="585">
        <f t="shared" si="6"/>
        <v>0</v>
      </c>
      <c r="CM6" s="585">
        <f t="shared" si="6"/>
        <v>0</v>
      </c>
      <c r="CN6" s="585">
        <f t="shared" si="6"/>
        <v>0</v>
      </c>
      <c r="CO6" s="585">
        <f t="shared" si="6"/>
        <v>0</v>
      </c>
      <c r="CP6" s="585">
        <f t="shared" si="6"/>
        <v>0</v>
      </c>
      <c r="CQ6" s="585">
        <f t="shared" si="6"/>
        <v>0</v>
      </c>
      <c r="CR6" s="585">
        <f t="shared" si="6"/>
        <v>0</v>
      </c>
      <c r="CS6" s="585">
        <f t="shared" si="6"/>
        <v>0</v>
      </c>
      <c r="CT6" s="585">
        <f t="shared" si="6"/>
        <v>0</v>
      </c>
      <c r="CU6" s="585">
        <f t="shared" si="6"/>
        <v>0</v>
      </c>
      <c r="CV6" s="585">
        <f t="shared" si="6"/>
        <v>0</v>
      </c>
      <c r="CW6" s="585">
        <f t="shared" si="6"/>
        <v>0</v>
      </c>
      <c r="CX6" s="585">
        <f t="shared" si="6"/>
        <v>0</v>
      </c>
      <c r="CY6" s="600">
        <f t="shared" si="6"/>
        <v>0</v>
      </c>
      <c r="CZ6" s="601">
        <f t="shared" si="6"/>
        <v>0</v>
      </c>
      <c r="DA6" s="601">
        <f t="shared" si="6"/>
        <v>0</v>
      </c>
      <c r="DB6" s="601">
        <f t="shared" si="6"/>
        <v>0</v>
      </c>
      <c r="DC6" s="601">
        <f t="shared" si="6"/>
        <v>0</v>
      </c>
      <c r="DD6" s="601">
        <f t="shared" si="6"/>
        <v>0</v>
      </c>
      <c r="DE6" s="601">
        <f t="shared" si="6"/>
        <v>0</v>
      </c>
      <c r="DF6" s="601">
        <f t="shared" si="6"/>
        <v>0</v>
      </c>
      <c r="DG6" s="601">
        <f t="shared" si="6"/>
        <v>0</v>
      </c>
      <c r="DH6" s="601">
        <f t="shared" si="6"/>
        <v>0</v>
      </c>
      <c r="DI6" s="601">
        <f t="shared" si="6"/>
        <v>0</v>
      </c>
      <c r="DJ6" s="601">
        <f t="shared" si="6"/>
        <v>0</v>
      </c>
      <c r="DK6" s="601">
        <f t="shared" si="6"/>
        <v>0</v>
      </c>
      <c r="DL6" s="601">
        <f t="shared" si="6"/>
        <v>0</v>
      </c>
      <c r="DM6" s="601">
        <f t="shared" si="6"/>
        <v>0</v>
      </c>
      <c r="DN6" s="601">
        <f t="shared" si="6"/>
        <v>0</v>
      </c>
      <c r="DO6" s="601">
        <f t="shared" si="6"/>
        <v>0</v>
      </c>
      <c r="DP6" s="601">
        <f t="shared" ref="DP6:DW6" si="7">SUMIF($C:$C,"58.1x",DP:DP)</f>
        <v>0</v>
      </c>
      <c r="DQ6" s="601">
        <f t="shared" si="7"/>
        <v>0</v>
      </c>
      <c r="DR6" s="601">
        <f t="shared" si="7"/>
        <v>0</v>
      </c>
      <c r="DS6" s="601">
        <f t="shared" si="7"/>
        <v>0</v>
      </c>
      <c r="DT6" s="601">
        <f t="shared" si="7"/>
        <v>0</v>
      </c>
      <c r="DU6" s="601">
        <f t="shared" si="7"/>
        <v>0</v>
      </c>
      <c r="DV6" s="601">
        <f t="shared" si="7"/>
        <v>0</v>
      </c>
      <c r="DW6" s="602">
        <f t="shared" si="7"/>
        <v>0</v>
      </c>
      <c r="DX6" s="591"/>
    </row>
    <row r="7" spans="2:128" ht="25.5" x14ac:dyDescent="0.2">
      <c r="B7" s="603" t="s">
        <v>485</v>
      </c>
      <c r="C7" s="604" t="s">
        <v>958</v>
      </c>
      <c r="D7" s="605" t="s">
        <v>835</v>
      </c>
      <c r="E7" s="606" t="s">
        <v>557</v>
      </c>
      <c r="F7" s="607" t="s">
        <v>754</v>
      </c>
      <c r="G7" s="608" t="s">
        <v>558</v>
      </c>
      <c r="H7" s="609" t="s">
        <v>487</v>
      </c>
      <c r="I7" s="609">
        <f>MAX(X7:AV7)</f>
        <v>17</v>
      </c>
      <c r="J7" s="609">
        <f>SUMPRODUCT($X$2:$CY$2,$X7:$CY7)*365</f>
        <v>123618.06428388075</v>
      </c>
      <c r="K7" s="609">
        <f>SUMPRODUCT($X$2:$CY$2,$X8:$CY8)+SUMPRODUCT($X$2:$CY$2,$X9:$CY9)+SUMPRODUCT($X$2:$CY$2,$X10:$CY10)</f>
        <v>16796.202076804308</v>
      </c>
      <c r="L7" s="609">
        <f>SUMPRODUCT($X$2:$CY$2,$X11:$CY11) +SUMPRODUCT($X$2:$CY$2,$X12:$CY12)</f>
        <v>24370.987596852778</v>
      </c>
      <c r="M7" s="609">
        <f>SUMPRODUCT($X$2:$CY$2,$X13:$CY13)</f>
        <v>0</v>
      </c>
      <c r="N7" s="609">
        <f>SUMPRODUCT($X$2:$CY$2,$X16:$CY16) +SUMPRODUCT($X$2:$CY$2,$X17:$CY17)</f>
        <v>605.75652023900875</v>
      </c>
      <c r="O7" s="609">
        <f>SUMPRODUCT($X$2:$CY$2,$X14:$CY14) +SUMPRODUCT($X$2:$CY$2,$X15:$CY15) +SUMPRODUCT($X$2:$CY$2,$X18:$CY18)</f>
        <v>68.571552247491326</v>
      </c>
      <c r="P7" s="609">
        <f>SUM(K7:O7)</f>
        <v>41841.517746143589</v>
      </c>
      <c r="Q7" s="609">
        <f>(SUM(K7:M7)*100000)/(J7*1000)</f>
        <v>33.301920647389643</v>
      </c>
      <c r="R7" s="610">
        <f>(P7*100000)/(J7*1000)</f>
        <v>33.847413797110832</v>
      </c>
      <c r="S7" s="611">
        <v>3</v>
      </c>
      <c r="T7" s="612">
        <v>3</v>
      </c>
      <c r="U7" s="613" t="s">
        <v>488</v>
      </c>
      <c r="V7" s="614" t="s">
        <v>124</v>
      </c>
      <c r="W7" s="615" t="s">
        <v>75</v>
      </c>
      <c r="X7" s="607">
        <v>0</v>
      </c>
      <c r="Y7" s="607">
        <v>0</v>
      </c>
      <c r="Z7" s="607">
        <v>0</v>
      </c>
      <c r="AA7" s="607">
        <v>0</v>
      </c>
      <c r="AB7" s="607">
        <v>0</v>
      </c>
      <c r="AC7" s="607">
        <v>0</v>
      </c>
      <c r="AD7" s="607">
        <v>0</v>
      </c>
      <c r="AE7" s="607">
        <v>0</v>
      </c>
      <c r="AF7" s="607">
        <v>0</v>
      </c>
      <c r="AG7" s="607">
        <v>0</v>
      </c>
      <c r="AH7" s="607">
        <v>17</v>
      </c>
      <c r="AI7" s="607">
        <v>17</v>
      </c>
      <c r="AJ7" s="607">
        <v>17</v>
      </c>
      <c r="AK7" s="607">
        <v>17</v>
      </c>
      <c r="AL7" s="607">
        <v>17</v>
      </c>
      <c r="AM7" s="607">
        <v>17</v>
      </c>
      <c r="AN7" s="607">
        <v>17</v>
      </c>
      <c r="AO7" s="607">
        <v>17</v>
      </c>
      <c r="AP7" s="607">
        <v>17</v>
      </c>
      <c r="AQ7" s="607">
        <v>17</v>
      </c>
      <c r="AR7" s="607">
        <v>17</v>
      </c>
      <c r="AS7" s="607">
        <v>17</v>
      </c>
      <c r="AT7" s="607">
        <v>17</v>
      </c>
      <c r="AU7" s="607">
        <v>17</v>
      </c>
      <c r="AV7" s="607">
        <v>17</v>
      </c>
      <c r="AW7" s="607">
        <v>17</v>
      </c>
      <c r="AX7" s="607">
        <v>17</v>
      </c>
      <c r="AY7" s="607">
        <v>17</v>
      </c>
      <c r="AZ7" s="607">
        <v>17</v>
      </c>
      <c r="BA7" s="607">
        <v>17</v>
      </c>
      <c r="BB7" s="607">
        <v>17</v>
      </c>
      <c r="BC7" s="607">
        <v>17</v>
      </c>
      <c r="BD7" s="607">
        <v>17</v>
      </c>
      <c r="BE7" s="607">
        <v>17</v>
      </c>
      <c r="BF7" s="607">
        <v>17</v>
      </c>
      <c r="BG7" s="607">
        <v>17</v>
      </c>
      <c r="BH7" s="607">
        <v>17</v>
      </c>
      <c r="BI7" s="607">
        <v>17</v>
      </c>
      <c r="BJ7" s="607">
        <v>17</v>
      </c>
      <c r="BK7" s="607">
        <v>17</v>
      </c>
      <c r="BL7" s="607">
        <v>17</v>
      </c>
      <c r="BM7" s="607">
        <v>17</v>
      </c>
      <c r="BN7" s="607">
        <v>17</v>
      </c>
      <c r="BO7" s="607">
        <v>17</v>
      </c>
      <c r="BP7" s="607">
        <v>17</v>
      </c>
      <c r="BQ7" s="607">
        <v>17</v>
      </c>
      <c r="BR7" s="607">
        <v>17</v>
      </c>
      <c r="BS7" s="607">
        <v>17</v>
      </c>
      <c r="BT7" s="607">
        <v>17</v>
      </c>
      <c r="BU7" s="607">
        <v>17</v>
      </c>
      <c r="BV7" s="607">
        <v>17</v>
      </c>
      <c r="BW7" s="607">
        <v>17</v>
      </c>
      <c r="BX7" s="607">
        <v>17</v>
      </c>
      <c r="BY7" s="607">
        <v>17</v>
      </c>
      <c r="BZ7" s="607">
        <v>17</v>
      </c>
      <c r="CA7" s="607">
        <v>17</v>
      </c>
      <c r="CB7" s="607">
        <v>17</v>
      </c>
      <c r="CC7" s="607">
        <v>17</v>
      </c>
      <c r="CD7" s="607">
        <v>17</v>
      </c>
      <c r="CE7" s="616">
        <v>17</v>
      </c>
      <c r="CF7" s="616">
        <v>17</v>
      </c>
      <c r="CG7" s="616">
        <v>17</v>
      </c>
      <c r="CH7" s="616">
        <v>17</v>
      </c>
      <c r="CI7" s="616">
        <v>17</v>
      </c>
      <c r="CJ7" s="616">
        <v>17</v>
      </c>
      <c r="CK7" s="616">
        <v>17</v>
      </c>
      <c r="CL7" s="616">
        <v>17</v>
      </c>
      <c r="CM7" s="616">
        <v>17</v>
      </c>
      <c r="CN7" s="616">
        <v>17</v>
      </c>
      <c r="CO7" s="616">
        <v>17</v>
      </c>
      <c r="CP7" s="616">
        <v>17</v>
      </c>
      <c r="CQ7" s="616">
        <v>17</v>
      </c>
      <c r="CR7" s="616">
        <v>17</v>
      </c>
      <c r="CS7" s="616">
        <v>17</v>
      </c>
      <c r="CT7" s="616">
        <v>17</v>
      </c>
      <c r="CU7" s="616">
        <v>17</v>
      </c>
      <c r="CV7" s="616">
        <v>17</v>
      </c>
      <c r="CW7" s="616">
        <v>17</v>
      </c>
      <c r="CX7" s="616">
        <v>17</v>
      </c>
      <c r="CY7" s="617">
        <v>17</v>
      </c>
      <c r="CZ7" s="618">
        <v>0</v>
      </c>
      <c r="DA7" s="619">
        <v>0</v>
      </c>
      <c r="DB7" s="619">
        <v>0</v>
      </c>
      <c r="DC7" s="619">
        <v>0</v>
      </c>
      <c r="DD7" s="619">
        <v>0</v>
      </c>
      <c r="DE7" s="619">
        <v>0</v>
      </c>
      <c r="DF7" s="619">
        <v>0</v>
      </c>
      <c r="DG7" s="619">
        <v>0</v>
      </c>
      <c r="DH7" s="619">
        <v>0</v>
      </c>
      <c r="DI7" s="619">
        <v>0</v>
      </c>
      <c r="DJ7" s="619">
        <v>0</v>
      </c>
      <c r="DK7" s="619">
        <v>0</v>
      </c>
      <c r="DL7" s="619">
        <v>0</v>
      </c>
      <c r="DM7" s="619">
        <v>0</v>
      </c>
      <c r="DN7" s="619">
        <v>0</v>
      </c>
      <c r="DO7" s="619">
        <v>0</v>
      </c>
      <c r="DP7" s="619">
        <v>0</v>
      </c>
      <c r="DQ7" s="619">
        <v>0</v>
      </c>
      <c r="DR7" s="619">
        <v>0</v>
      </c>
      <c r="DS7" s="619">
        <v>0</v>
      </c>
      <c r="DT7" s="619">
        <v>0</v>
      </c>
      <c r="DU7" s="619">
        <v>0</v>
      </c>
      <c r="DV7" s="619">
        <v>0</v>
      </c>
      <c r="DW7" s="620">
        <v>0</v>
      </c>
      <c r="DX7" s="591"/>
    </row>
    <row r="8" spans="2:128" x14ac:dyDescent="0.2">
      <c r="B8" s="621"/>
      <c r="C8" s="622"/>
      <c r="D8" s="623"/>
      <c r="E8" s="624"/>
      <c r="F8" s="624"/>
      <c r="G8" s="623"/>
      <c r="H8" s="624"/>
      <c r="I8" s="624"/>
      <c r="J8" s="624"/>
      <c r="K8" s="624"/>
      <c r="L8" s="624"/>
      <c r="M8" s="624"/>
      <c r="N8" s="624"/>
      <c r="O8" s="624"/>
      <c r="P8" s="624"/>
      <c r="Q8" s="624"/>
      <c r="R8" s="625"/>
      <c r="S8" s="624"/>
      <c r="T8" s="624"/>
      <c r="U8" s="626" t="s">
        <v>489</v>
      </c>
      <c r="V8" s="614" t="s">
        <v>124</v>
      </c>
      <c r="W8" s="615" t="s">
        <v>490</v>
      </c>
      <c r="X8" s="607">
        <v>323.06</v>
      </c>
      <c r="Y8" s="607">
        <v>484.59</v>
      </c>
      <c r="Z8" s="607">
        <v>969.18</v>
      </c>
      <c r="AA8" s="607">
        <v>1130.71</v>
      </c>
      <c r="AB8" s="607">
        <v>1453.77</v>
      </c>
      <c r="AC8" s="607">
        <v>1615.3</v>
      </c>
      <c r="AD8" s="607">
        <v>2099.89</v>
      </c>
      <c r="AE8" s="607">
        <v>3230.6</v>
      </c>
      <c r="AF8" s="607">
        <v>3230.6</v>
      </c>
      <c r="AG8" s="607">
        <v>1615.3</v>
      </c>
      <c r="AH8" s="607">
        <v>0</v>
      </c>
      <c r="AI8" s="607">
        <v>0</v>
      </c>
      <c r="AJ8" s="607">
        <v>0</v>
      </c>
      <c r="AK8" s="607">
        <v>0</v>
      </c>
      <c r="AL8" s="607">
        <v>0</v>
      </c>
      <c r="AM8" s="607">
        <v>0</v>
      </c>
      <c r="AN8" s="607">
        <v>0</v>
      </c>
      <c r="AO8" s="607">
        <v>0</v>
      </c>
      <c r="AP8" s="607">
        <v>0</v>
      </c>
      <c r="AQ8" s="607">
        <v>0</v>
      </c>
      <c r="AR8" s="607">
        <v>69.14</v>
      </c>
      <c r="AS8" s="607">
        <v>103.71</v>
      </c>
      <c r="AT8" s="607">
        <v>207.42</v>
      </c>
      <c r="AU8" s="607">
        <v>241.99</v>
      </c>
      <c r="AV8" s="607">
        <v>311.13</v>
      </c>
      <c r="AW8" s="607">
        <v>345.7</v>
      </c>
      <c r="AX8" s="607">
        <v>449.41</v>
      </c>
      <c r="AY8" s="607">
        <v>691.4</v>
      </c>
      <c r="AZ8" s="607">
        <v>691.4</v>
      </c>
      <c r="BA8" s="607">
        <v>345.7</v>
      </c>
      <c r="BB8" s="607">
        <v>0</v>
      </c>
      <c r="BC8" s="607">
        <v>0</v>
      </c>
      <c r="BD8" s="607">
        <v>0</v>
      </c>
      <c r="BE8" s="607">
        <v>0</v>
      </c>
      <c r="BF8" s="607">
        <v>0</v>
      </c>
      <c r="BG8" s="607">
        <v>0</v>
      </c>
      <c r="BH8" s="607">
        <v>0</v>
      </c>
      <c r="BI8" s="607">
        <v>0</v>
      </c>
      <c r="BJ8" s="607">
        <v>0</v>
      </c>
      <c r="BK8" s="607">
        <v>0</v>
      </c>
      <c r="BL8" s="607">
        <v>69.14</v>
      </c>
      <c r="BM8" s="607">
        <v>103.71</v>
      </c>
      <c r="BN8" s="607">
        <v>207.42</v>
      </c>
      <c r="BO8" s="607">
        <v>241.99</v>
      </c>
      <c r="BP8" s="607">
        <v>311.13</v>
      </c>
      <c r="BQ8" s="607">
        <v>345.7</v>
      </c>
      <c r="BR8" s="607">
        <v>449.41</v>
      </c>
      <c r="BS8" s="607">
        <v>691.4</v>
      </c>
      <c r="BT8" s="607">
        <v>691.4</v>
      </c>
      <c r="BU8" s="607">
        <v>345.7</v>
      </c>
      <c r="BV8" s="607">
        <v>0</v>
      </c>
      <c r="BW8" s="607">
        <v>0</v>
      </c>
      <c r="BX8" s="607">
        <v>0</v>
      </c>
      <c r="BY8" s="607">
        <v>0</v>
      </c>
      <c r="BZ8" s="607">
        <v>0</v>
      </c>
      <c r="CA8" s="607">
        <v>0</v>
      </c>
      <c r="CB8" s="607">
        <v>0</v>
      </c>
      <c r="CC8" s="607">
        <v>0</v>
      </c>
      <c r="CD8" s="607">
        <v>0</v>
      </c>
      <c r="CE8" s="616">
        <v>0</v>
      </c>
      <c r="CF8" s="616">
        <v>220.5</v>
      </c>
      <c r="CG8" s="616">
        <v>330.75</v>
      </c>
      <c r="CH8" s="616">
        <v>661.5</v>
      </c>
      <c r="CI8" s="616">
        <v>771.75</v>
      </c>
      <c r="CJ8" s="616">
        <v>992.25</v>
      </c>
      <c r="CK8" s="616">
        <v>1102.5</v>
      </c>
      <c r="CL8" s="616">
        <v>1433.25</v>
      </c>
      <c r="CM8" s="616">
        <v>2205</v>
      </c>
      <c r="CN8" s="616">
        <v>2205</v>
      </c>
      <c r="CO8" s="616">
        <v>1102.5</v>
      </c>
      <c r="CP8" s="616">
        <v>0</v>
      </c>
      <c r="CQ8" s="616">
        <v>0</v>
      </c>
      <c r="CR8" s="616">
        <v>0</v>
      </c>
      <c r="CS8" s="616">
        <v>0</v>
      </c>
      <c r="CT8" s="616">
        <v>0</v>
      </c>
      <c r="CU8" s="616">
        <v>0</v>
      </c>
      <c r="CV8" s="616">
        <v>0</v>
      </c>
      <c r="CW8" s="616">
        <v>0</v>
      </c>
      <c r="CX8" s="616">
        <v>0</v>
      </c>
      <c r="CY8" s="617">
        <v>0</v>
      </c>
      <c r="CZ8" s="618">
        <v>0</v>
      </c>
      <c r="DA8" s="619">
        <v>0</v>
      </c>
      <c r="DB8" s="619">
        <v>0</v>
      </c>
      <c r="DC8" s="619">
        <v>0</v>
      </c>
      <c r="DD8" s="619">
        <v>0</v>
      </c>
      <c r="DE8" s="619">
        <v>0</v>
      </c>
      <c r="DF8" s="619">
        <v>0</v>
      </c>
      <c r="DG8" s="619">
        <v>0</v>
      </c>
      <c r="DH8" s="619">
        <v>0</v>
      </c>
      <c r="DI8" s="619">
        <v>0</v>
      </c>
      <c r="DJ8" s="619">
        <v>0</v>
      </c>
      <c r="DK8" s="619">
        <v>0</v>
      </c>
      <c r="DL8" s="619">
        <v>0</v>
      </c>
      <c r="DM8" s="619">
        <v>0</v>
      </c>
      <c r="DN8" s="619">
        <v>0</v>
      </c>
      <c r="DO8" s="619">
        <v>0</v>
      </c>
      <c r="DP8" s="619">
        <v>0</v>
      </c>
      <c r="DQ8" s="619">
        <v>0</v>
      </c>
      <c r="DR8" s="619">
        <v>0</v>
      </c>
      <c r="DS8" s="619">
        <v>0</v>
      </c>
      <c r="DT8" s="619">
        <v>0</v>
      </c>
      <c r="DU8" s="619">
        <v>0</v>
      </c>
      <c r="DV8" s="619">
        <v>0</v>
      </c>
      <c r="DW8" s="620">
        <v>0</v>
      </c>
    </row>
    <row r="9" spans="2:128" x14ac:dyDescent="0.2">
      <c r="B9" s="627"/>
      <c r="C9" s="628"/>
      <c r="D9" s="629"/>
      <c r="E9" s="629"/>
      <c r="F9" s="629"/>
      <c r="G9" s="629"/>
      <c r="H9" s="629"/>
      <c r="I9" s="630"/>
      <c r="J9" s="630"/>
      <c r="K9" s="630"/>
      <c r="L9" s="630"/>
      <c r="M9" s="630"/>
      <c r="N9" s="630"/>
      <c r="O9" s="630"/>
      <c r="P9" s="630"/>
      <c r="Q9" s="630"/>
      <c r="R9" s="631"/>
      <c r="S9" s="630"/>
      <c r="T9" s="630"/>
      <c r="U9" s="626" t="s">
        <v>491</v>
      </c>
      <c r="V9" s="614" t="s">
        <v>124</v>
      </c>
      <c r="W9" s="615" t="s">
        <v>490</v>
      </c>
      <c r="X9" s="607">
        <v>0</v>
      </c>
      <c r="Y9" s="607">
        <v>0</v>
      </c>
      <c r="Z9" s="607">
        <v>0</v>
      </c>
      <c r="AA9" s="607">
        <v>0</v>
      </c>
      <c r="AB9" s="607">
        <v>0</v>
      </c>
      <c r="AC9" s="607">
        <v>0</v>
      </c>
      <c r="AD9" s="607">
        <v>0</v>
      </c>
      <c r="AE9" s="607">
        <v>0</v>
      </c>
      <c r="AF9" s="607">
        <v>0</v>
      </c>
      <c r="AG9" s="607">
        <v>0</v>
      </c>
      <c r="AH9" s="607">
        <v>0</v>
      </c>
      <c r="AI9" s="607">
        <v>0</v>
      </c>
      <c r="AJ9" s="607">
        <v>0</v>
      </c>
      <c r="AK9" s="607">
        <v>0</v>
      </c>
      <c r="AL9" s="607">
        <v>0</v>
      </c>
      <c r="AM9" s="607">
        <v>0</v>
      </c>
      <c r="AN9" s="607">
        <v>0</v>
      </c>
      <c r="AO9" s="607">
        <v>0</v>
      </c>
      <c r="AP9" s="607">
        <v>0</v>
      </c>
      <c r="AQ9" s="607">
        <v>0</v>
      </c>
      <c r="AR9" s="607">
        <v>0</v>
      </c>
      <c r="AS9" s="607">
        <v>0</v>
      </c>
      <c r="AT9" s="607">
        <v>0</v>
      </c>
      <c r="AU9" s="607">
        <v>0</v>
      </c>
      <c r="AV9" s="607">
        <v>0</v>
      </c>
      <c r="AW9" s="607">
        <v>0</v>
      </c>
      <c r="AX9" s="607">
        <v>0</v>
      </c>
      <c r="AY9" s="607">
        <v>0</v>
      </c>
      <c r="AZ9" s="607">
        <v>0</v>
      </c>
      <c r="BA9" s="607">
        <v>0</v>
      </c>
      <c r="BB9" s="607">
        <v>0</v>
      </c>
      <c r="BC9" s="607">
        <v>0</v>
      </c>
      <c r="BD9" s="607">
        <v>0</v>
      </c>
      <c r="BE9" s="607">
        <v>0</v>
      </c>
      <c r="BF9" s="607">
        <v>0</v>
      </c>
      <c r="BG9" s="607">
        <v>0</v>
      </c>
      <c r="BH9" s="607">
        <v>0</v>
      </c>
      <c r="BI9" s="607">
        <v>0</v>
      </c>
      <c r="BJ9" s="607">
        <v>0</v>
      </c>
      <c r="BK9" s="607">
        <v>0</v>
      </c>
      <c r="BL9" s="607">
        <v>0</v>
      </c>
      <c r="BM9" s="607">
        <v>0</v>
      </c>
      <c r="BN9" s="607">
        <v>0</v>
      </c>
      <c r="BO9" s="607">
        <v>0</v>
      </c>
      <c r="BP9" s="607">
        <v>0</v>
      </c>
      <c r="BQ9" s="607">
        <v>0</v>
      </c>
      <c r="BR9" s="607">
        <v>0</v>
      </c>
      <c r="BS9" s="607">
        <v>0</v>
      </c>
      <c r="BT9" s="607">
        <v>0</v>
      </c>
      <c r="BU9" s="607">
        <v>0</v>
      </c>
      <c r="BV9" s="607">
        <v>0</v>
      </c>
      <c r="BW9" s="607">
        <v>0</v>
      </c>
      <c r="BX9" s="607">
        <v>0</v>
      </c>
      <c r="BY9" s="607">
        <v>0</v>
      </c>
      <c r="BZ9" s="607">
        <v>0</v>
      </c>
      <c r="CA9" s="607">
        <v>0</v>
      </c>
      <c r="CB9" s="607">
        <v>0</v>
      </c>
      <c r="CC9" s="607">
        <v>0</v>
      </c>
      <c r="CD9" s="607">
        <v>0</v>
      </c>
      <c r="CE9" s="616">
        <v>0</v>
      </c>
      <c r="CF9" s="616">
        <v>0</v>
      </c>
      <c r="CG9" s="616">
        <v>0</v>
      </c>
      <c r="CH9" s="616">
        <v>0</v>
      </c>
      <c r="CI9" s="616">
        <v>0</v>
      </c>
      <c r="CJ9" s="616">
        <v>0</v>
      </c>
      <c r="CK9" s="616">
        <v>0</v>
      </c>
      <c r="CL9" s="616">
        <v>0</v>
      </c>
      <c r="CM9" s="616">
        <v>0</v>
      </c>
      <c r="CN9" s="616">
        <v>0</v>
      </c>
      <c r="CO9" s="616">
        <v>0</v>
      </c>
      <c r="CP9" s="616">
        <v>0</v>
      </c>
      <c r="CQ9" s="616">
        <v>0</v>
      </c>
      <c r="CR9" s="616">
        <v>0</v>
      </c>
      <c r="CS9" s="616">
        <v>0</v>
      </c>
      <c r="CT9" s="616">
        <v>0</v>
      </c>
      <c r="CU9" s="616">
        <v>0</v>
      </c>
      <c r="CV9" s="616">
        <v>0</v>
      </c>
      <c r="CW9" s="616">
        <v>0</v>
      </c>
      <c r="CX9" s="616">
        <v>0</v>
      </c>
      <c r="CY9" s="617">
        <v>0</v>
      </c>
      <c r="CZ9" s="618">
        <v>0</v>
      </c>
      <c r="DA9" s="619">
        <v>0</v>
      </c>
      <c r="DB9" s="619">
        <v>0</v>
      </c>
      <c r="DC9" s="619">
        <v>0</v>
      </c>
      <c r="DD9" s="619">
        <v>0</v>
      </c>
      <c r="DE9" s="619">
        <v>0</v>
      </c>
      <c r="DF9" s="619">
        <v>0</v>
      </c>
      <c r="DG9" s="619">
        <v>0</v>
      </c>
      <c r="DH9" s="619">
        <v>0</v>
      </c>
      <c r="DI9" s="619">
        <v>0</v>
      </c>
      <c r="DJ9" s="619">
        <v>0</v>
      </c>
      <c r="DK9" s="619">
        <v>0</v>
      </c>
      <c r="DL9" s="619">
        <v>0</v>
      </c>
      <c r="DM9" s="619">
        <v>0</v>
      </c>
      <c r="DN9" s="619">
        <v>0</v>
      </c>
      <c r="DO9" s="619">
        <v>0</v>
      </c>
      <c r="DP9" s="619">
        <v>0</v>
      </c>
      <c r="DQ9" s="619">
        <v>0</v>
      </c>
      <c r="DR9" s="619">
        <v>0</v>
      </c>
      <c r="DS9" s="619">
        <v>0</v>
      </c>
      <c r="DT9" s="619">
        <v>0</v>
      </c>
      <c r="DU9" s="619">
        <v>0</v>
      </c>
      <c r="DV9" s="619">
        <v>0</v>
      </c>
      <c r="DW9" s="620">
        <v>0</v>
      </c>
    </row>
    <row r="10" spans="2:128" x14ac:dyDescent="0.2">
      <c r="B10" s="627"/>
      <c r="C10" s="628"/>
      <c r="D10" s="629"/>
      <c r="E10" s="629"/>
      <c r="F10" s="629"/>
      <c r="G10" s="629"/>
      <c r="H10" s="629"/>
      <c r="I10" s="630"/>
      <c r="J10" s="630"/>
      <c r="K10" s="630"/>
      <c r="L10" s="630"/>
      <c r="M10" s="630"/>
      <c r="N10" s="630"/>
      <c r="O10" s="630"/>
      <c r="P10" s="630"/>
      <c r="Q10" s="630"/>
      <c r="R10" s="631"/>
      <c r="S10" s="630"/>
      <c r="T10" s="630"/>
      <c r="U10" s="632" t="s">
        <v>828</v>
      </c>
      <c r="V10" s="633" t="s">
        <v>124</v>
      </c>
      <c r="W10" s="634" t="s">
        <v>490</v>
      </c>
      <c r="X10" s="607">
        <v>0</v>
      </c>
      <c r="Y10" s="607">
        <v>0</v>
      </c>
      <c r="Z10" s="607">
        <v>0</v>
      </c>
      <c r="AA10" s="607">
        <v>0</v>
      </c>
      <c r="AB10" s="607">
        <v>0</v>
      </c>
      <c r="AC10" s="607">
        <v>0</v>
      </c>
      <c r="AD10" s="607">
        <v>0</v>
      </c>
      <c r="AE10" s="607">
        <v>0</v>
      </c>
      <c r="AF10" s="607">
        <v>0</v>
      </c>
      <c r="AG10" s="607">
        <v>0</v>
      </c>
      <c r="AH10" s="607">
        <v>0</v>
      </c>
      <c r="AI10" s="607">
        <v>0</v>
      </c>
      <c r="AJ10" s="607">
        <v>0</v>
      </c>
      <c r="AK10" s="607">
        <v>0</v>
      </c>
      <c r="AL10" s="607">
        <v>0</v>
      </c>
      <c r="AM10" s="607">
        <v>0</v>
      </c>
      <c r="AN10" s="607">
        <v>0</v>
      </c>
      <c r="AO10" s="607">
        <v>0</v>
      </c>
      <c r="AP10" s="607">
        <v>0</v>
      </c>
      <c r="AQ10" s="607">
        <v>0</v>
      </c>
      <c r="AR10" s="607">
        <v>0</v>
      </c>
      <c r="AS10" s="607">
        <v>0</v>
      </c>
      <c r="AT10" s="607">
        <v>0</v>
      </c>
      <c r="AU10" s="607">
        <v>0</v>
      </c>
      <c r="AV10" s="607">
        <v>0</v>
      </c>
      <c r="AW10" s="607">
        <v>0</v>
      </c>
      <c r="AX10" s="607">
        <v>0</v>
      </c>
      <c r="AY10" s="607">
        <v>0</v>
      </c>
      <c r="AZ10" s="607">
        <v>0</v>
      </c>
      <c r="BA10" s="607">
        <v>0</v>
      </c>
      <c r="BB10" s="607">
        <v>0</v>
      </c>
      <c r="BC10" s="607">
        <v>0</v>
      </c>
      <c r="BD10" s="607">
        <v>0</v>
      </c>
      <c r="BE10" s="607">
        <v>0</v>
      </c>
      <c r="BF10" s="607">
        <v>0</v>
      </c>
      <c r="BG10" s="607">
        <v>0</v>
      </c>
      <c r="BH10" s="607">
        <v>0</v>
      </c>
      <c r="BI10" s="607">
        <v>0</v>
      </c>
      <c r="BJ10" s="607">
        <v>0</v>
      </c>
      <c r="BK10" s="607">
        <v>0</v>
      </c>
      <c r="BL10" s="607">
        <v>0</v>
      </c>
      <c r="BM10" s="607">
        <v>0</v>
      </c>
      <c r="BN10" s="607">
        <v>0</v>
      </c>
      <c r="BO10" s="607">
        <v>0</v>
      </c>
      <c r="BP10" s="607">
        <v>0</v>
      </c>
      <c r="BQ10" s="607">
        <v>0</v>
      </c>
      <c r="BR10" s="607">
        <v>0</v>
      </c>
      <c r="BS10" s="607">
        <v>0</v>
      </c>
      <c r="BT10" s="607">
        <v>0</v>
      </c>
      <c r="BU10" s="607">
        <v>0</v>
      </c>
      <c r="BV10" s="607">
        <v>0</v>
      </c>
      <c r="BW10" s="607">
        <v>0</v>
      </c>
      <c r="BX10" s="607">
        <v>0</v>
      </c>
      <c r="BY10" s="607">
        <v>0</v>
      </c>
      <c r="BZ10" s="607">
        <v>0</v>
      </c>
      <c r="CA10" s="607">
        <v>0</v>
      </c>
      <c r="CB10" s="607">
        <v>0</v>
      </c>
      <c r="CC10" s="607">
        <v>0</v>
      </c>
      <c r="CD10" s="607">
        <v>0</v>
      </c>
      <c r="CE10" s="607">
        <v>0</v>
      </c>
      <c r="CF10" s="607">
        <v>0</v>
      </c>
      <c r="CG10" s="607">
        <v>0</v>
      </c>
      <c r="CH10" s="607">
        <v>0</v>
      </c>
      <c r="CI10" s="607">
        <v>0</v>
      </c>
      <c r="CJ10" s="607">
        <v>0</v>
      </c>
      <c r="CK10" s="607">
        <v>0</v>
      </c>
      <c r="CL10" s="607">
        <v>0</v>
      </c>
      <c r="CM10" s="607">
        <v>0</v>
      </c>
      <c r="CN10" s="607">
        <v>0</v>
      </c>
      <c r="CO10" s="607">
        <v>0</v>
      </c>
      <c r="CP10" s="607">
        <v>0</v>
      </c>
      <c r="CQ10" s="607">
        <v>0</v>
      </c>
      <c r="CR10" s="607">
        <v>0</v>
      </c>
      <c r="CS10" s="607">
        <v>0</v>
      </c>
      <c r="CT10" s="607">
        <v>0</v>
      </c>
      <c r="CU10" s="607">
        <v>0</v>
      </c>
      <c r="CV10" s="607">
        <v>0</v>
      </c>
      <c r="CW10" s="607">
        <v>0</v>
      </c>
      <c r="CX10" s="607">
        <v>0</v>
      </c>
      <c r="CY10" s="607">
        <v>0</v>
      </c>
      <c r="CZ10" s="618">
        <v>0</v>
      </c>
      <c r="DA10" s="619">
        <v>0</v>
      </c>
      <c r="DB10" s="619">
        <v>0</v>
      </c>
      <c r="DC10" s="619">
        <v>0</v>
      </c>
      <c r="DD10" s="619">
        <v>0</v>
      </c>
      <c r="DE10" s="619">
        <v>0</v>
      </c>
      <c r="DF10" s="619">
        <v>0</v>
      </c>
      <c r="DG10" s="619">
        <v>0</v>
      </c>
      <c r="DH10" s="619">
        <v>0</v>
      </c>
      <c r="DI10" s="619">
        <v>0</v>
      </c>
      <c r="DJ10" s="619">
        <v>0</v>
      </c>
      <c r="DK10" s="619">
        <v>0</v>
      </c>
      <c r="DL10" s="619">
        <v>0</v>
      </c>
      <c r="DM10" s="619">
        <v>0</v>
      </c>
      <c r="DN10" s="619">
        <v>0</v>
      </c>
      <c r="DO10" s="619">
        <v>0</v>
      </c>
      <c r="DP10" s="619">
        <v>0</v>
      </c>
      <c r="DQ10" s="619">
        <v>0</v>
      </c>
      <c r="DR10" s="619">
        <v>0</v>
      </c>
      <c r="DS10" s="619">
        <v>0</v>
      </c>
      <c r="DT10" s="619">
        <v>0</v>
      </c>
      <c r="DU10" s="619">
        <v>0</v>
      </c>
      <c r="DV10" s="619">
        <v>0</v>
      </c>
      <c r="DW10" s="620">
        <v>0</v>
      </c>
    </row>
    <row r="11" spans="2:128" x14ac:dyDescent="0.2">
      <c r="B11" s="635"/>
      <c r="C11" s="636"/>
      <c r="D11" s="637"/>
      <c r="E11" s="637"/>
      <c r="F11" s="637"/>
      <c r="G11" s="637"/>
      <c r="H11" s="637"/>
      <c r="I11" s="638"/>
      <c r="J11" s="638"/>
      <c r="K11" s="638"/>
      <c r="L11" s="638"/>
      <c r="M11" s="638"/>
      <c r="N11" s="638"/>
      <c r="O11" s="638"/>
      <c r="P11" s="638"/>
      <c r="Q11" s="638"/>
      <c r="R11" s="639"/>
      <c r="S11" s="638"/>
      <c r="T11" s="638"/>
      <c r="U11" s="626" t="s">
        <v>492</v>
      </c>
      <c r="V11" s="614" t="s">
        <v>124</v>
      </c>
      <c r="W11" s="640" t="s">
        <v>490</v>
      </c>
      <c r="X11" s="607">
        <v>0</v>
      </c>
      <c r="Y11" s="607">
        <v>0</v>
      </c>
      <c r="Z11" s="607">
        <v>0</v>
      </c>
      <c r="AA11" s="607">
        <v>0</v>
      </c>
      <c r="AB11" s="607">
        <v>0</v>
      </c>
      <c r="AC11" s="607">
        <v>0</v>
      </c>
      <c r="AD11" s="607">
        <v>0</v>
      </c>
      <c r="AE11" s="607">
        <v>0</v>
      </c>
      <c r="AF11" s="607">
        <v>0</v>
      </c>
      <c r="AG11" s="607">
        <v>0</v>
      </c>
      <c r="AH11" s="607">
        <v>161.80000000000001</v>
      </c>
      <c r="AI11" s="607">
        <v>161.80000000000001</v>
      </c>
      <c r="AJ11" s="607">
        <v>161.80000000000001</v>
      </c>
      <c r="AK11" s="607">
        <v>161.80000000000001</v>
      </c>
      <c r="AL11" s="607">
        <v>161.80000000000001</v>
      </c>
      <c r="AM11" s="607">
        <v>161.80000000000001</v>
      </c>
      <c r="AN11" s="607">
        <v>161.80000000000001</v>
      </c>
      <c r="AO11" s="607">
        <v>161.80000000000001</v>
      </c>
      <c r="AP11" s="607">
        <v>161.80000000000001</v>
      </c>
      <c r="AQ11" s="607">
        <v>161.80000000000001</v>
      </c>
      <c r="AR11" s="607">
        <v>161.80000000000001</v>
      </c>
      <c r="AS11" s="607">
        <v>161.80000000000001</v>
      </c>
      <c r="AT11" s="607">
        <v>161.80000000000001</v>
      </c>
      <c r="AU11" s="607">
        <v>161.80000000000001</v>
      </c>
      <c r="AV11" s="607">
        <v>161.80000000000001</v>
      </c>
      <c r="AW11" s="607">
        <v>161.80000000000001</v>
      </c>
      <c r="AX11" s="607">
        <v>161.80000000000001</v>
      </c>
      <c r="AY11" s="607">
        <v>161.80000000000001</v>
      </c>
      <c r="AZ11" s="607">
        <v>161.80000000000001</v>
      </c>
      <c r="BA11" s="607">
        <v>161.80000000000001</v>
      </c>
      <c r="BB11" s="607">
        <v>161.80000000000001</v>
      </c>
      <c r="BC11" s="607">
        <v>161.80000000000001</v>
      </c>
      <c r="BD11" s="607">
        <v>161.80000000000001</v>
      </c>
      <c r="BE11" s="607">
        <v>161.80000000000001</v>
      </c>
      <c r="BF11" s="607">
        <v>161.80000000000001</v>
      </c>
      <c r="BG11" s="607">
        <v>161.80000000000001</v>
      </c>
      <c r="BH11" s="607">
        <v>161.80000000000001</v>
      </c>
      <c r="BI11" s="607">
        <v>161.80000000000001</v>
      </c>
      <c r="BJ11" s="607">
        <v>161.80000000000001</v>
      </c>
      <c r="BK11" s="607">
        <v>161.80000000000001</v>
      </c>
      <c r="BL11" s="607">
        <v>161.80000000000001</v>
      </c>
      <c r="BM11" s="607">
        <v>161.80000000000001</v>
      </c>
      <c r="BN11" s="607">
        <v>161.80000000000001</v>
      </c>
      <c r="BO11" s="607">
        <v>161.80000000000001</v>
      </c>
      <c r="BP11" s="607">
        <v>161.80000000000001</v>
      </c>
      <c r="BQ11" s="607">
        <v>161.80000000000001</v>
      </c>
      <c r="BR11" s="607">
        <v>161.80000000000001</v>
      </c>
      <c r="BS11" s="607">
        <v>161.80000000000001</v>
      </c>
      <c r="BT11" s="607">
        <v>161.80000000000001</v>
      </c>
      <c r="BU11" s="607">
        <v>161.80000000000001</v>
      </c>
      <c r="BV11" s="607">
        <v>161.80000000000001</v>
      </c>
      <c r="BW11" s="607">
        <v>161.80000000000001</v>
      </c>
      <c r="BX11" s="607">
        <v>161.80000000000001</v>
      </c>
      <c r="BY11" s="607">
        <v>161.80000000000001</v>
      </c>
      <c r="BZ11" s="607">
        <v>161.80000000000001</v>
      </c>
      <c r="CA11" s="607">
        <v>161.80000000000001</v>
      </c>
      <c r="CB11" s="607">
        <v>161.80000000000001</v>
      </c>
      <c r="CC11" s="607">
        <v>161.80000000000001</v>
      </c>
      <c r="CD11" s="607">
        <v>161.80000000000001</v>
      </c>
      <c r="CE11" s="616">
        <v>161.80000000000001</v>
      </c>
      <c r="CF11" s="616">
        <v>161.80000000000001</v>
      </c>
      <c r="CG11" s="616">
        <v>161.80000000000001</v>
      </c>
      <c r="CH11" s="616">
        <v>161.80000000000001</v>
      </c>
      <c r="CI11" s="616">
        <v>161.80000000000001</v>
      </c>
      <c r="CJ11" s="616">
        <v>161.80000000000001</v>
      </c>
      <c r="CK11" s="616">
        <v>161.80000000000001</v>
      </c>
      <c r="CL11" s="616">
        <v>161.80000000000001</v>
      </c>
      <c r="CM11" s="616">
        <v>161.80000000000001</v>
      </c>
      <c r="CN11" s="616">
        <v>161.80000000000001</v>
      </c>
      <c r="CO11" s="616">
        <v>161.80000000000001</v>
      </c>
      <c r="CP11" s="616">
        <v>161.80000000000001</v>
      </c>
      <c r="CQ11" s="616">
        <v>161.80000000000001</v>
      </c>
      <c r="CR11" s="616">
        <v>161.80000000000001</v>
      </c>
      <c r="CS11" s="616">
        <v>161.80000000000001</v>
      </c>
      <c r="CT11" s="616">
        <v>161.80000000000001</v>
      </c>
      <c r="CU11" s="616">
        <v>161.80000000000001</v>
      </c>
      <c r="CV11" s="616">
        <v>161.80000000000001</v>
      </c>
      <c r="CW11" s="616">
        <v>161.80000000000001</v>
      </c>
      <c r="CX11" s="616">
        <v>161.80000000000001</v>
      </c>
      <c r="CY11" s="617">
        <v>161.80000000000001</v>
      </c>
      <c r="CZ11" s="618">
        <v>0</v>
      </c>
      <c r="DA11" s="619">
        <v>0</v>
      </c>
      <c r="DB11" s="619">
        <v>0</v>
      </c>
      <c r="DC11" s="619">
        <v>0</v>
      </c>
      <c r="DD11" s="619">
        <v>0</v>
      </c>
      <c r="DE11" s="619">
        <v>0</v>
      </c>
      <c r="DF11" s="619">
        <v>0</v>
      </c>
      <c r="DG11" s="619">
        <v>0</v>
      </c>
      <c r="DH11" s="619">
        <v>0</v>
      </c>
      <c r="DI11" s="619">
        <v>0</v>
      </c>
      <c r="DJ11" s="619">
        <v>0</v>
      </c>
      <c r="DK11" s="619">
        <v>0</v>
      </c>
      <c r="DL11" s="619">
        <v>0</v>
      </c>
      <c r="DM11" s="619">
        <v>0</v>
      </c>
      <c r="DN11" s="619">
        <v>0</v>
      </c>
      <c r="DO11" s="619">
        <v>0</v>
      </c>
      <c r="DP11" s="619">
        <v>0</v>
      </c>
      <c r="DQ11" s="619">
        <v>0</v>
      </c>
      <c r="DR11" s="619">
        <v>0</v>
      </c>
      <c r="DS11" s="619">
        <v>0</v>
      </c>
      <c r="DT11" s="619">
        <v>0</v>
      </c>
      <c r="DU11" s="619">
        <v>0</v>
      </c>
      <c r="DV11" s="619">
        <v>0</v>
      </c>
      <c r="DW11" s="620">
        <v>0</v>
      </c>
    </row>
    <row r="12" spans="2:128" x14ac:dyDescent="0.2">
      <c r="B12" s="641"/>
      <c r="C12" s="642"/>
      <c r="D12" s="643"/>
      <c r="E12" s="643"/>
      <c r="F12" s="643"/>
      <c r="G12" s="643"/>
      <c r="H12" s="643"/>
      <c r="I12" s="644"/>
      <c r="J12" s="644"/>
      <c r="K12" s="644"/>
      <c r="L12" s="644"/>
      <c r="M12" s="644"/>
      <c r="N12" s="644"/>
      <c r="O12" s="644"/>
      <c r="P12" s="644"/>
      <c r="Q12" s="644"/>
      <c r="R12" s="645"/>
      <c r="S12" s="644"/>
      <c r="T12" s="644"/>
      <c r="U12" s="626" t="s">
        <v>493</v>
      </c>
      <c r="V12" s="614" t="s">
        <v>124</v>
      </c>
      <c r="W12" s="640" t="s">
        <v>490</v>
      </c>
      <c r="X12" s="607">
        <v>0</v>
      </c>
      <c r="Y12" s="607">
        <v>0</v>
      </c>
      <c r="Z12" s="607">
        <v>0</v>
      </c>
      <c r="AA12" s="607">
        <v>0</v>
      </c>
      <c r="AB12" s="607">
        <v>0</v>
      </c>
      <c r="AC12" s="607">
        <v>0</v>
      </c>
      <c r="AD12" s="607">
        <v>0</v>
      </c>
      <c r="AE12" s="607">
        <v>0</v>
      </c>
      <c r="AF12" s="607">
        <v>0</v>
      </c>
      <c r="AG12" s="607">
        <v>0</v>
      </c>
      <c r="AH12" s="607">
        <v>1061.5</v>
      </c>
      <c r="AI12" s="607">
        <v>1061.5</v>
      </c>
      <c r="AJ12" s="607">
        <v>1061.5</v>
      </c>
      <c r="AK12" s="607">
        <v>1061.5</v>
      </c>
      <c r="AL12" s="607">
        <v>1061.5</v>
      </c>
      <c r="AM12" s="607">
        <v>1061.5</v>
      </c>
      <c r="AN12" s="607">
        <v>1061.5</v>
      </c>
      <c r="AO12" s="607">
        <v>1061.5</v>
      </c>
      <c r="AP12" s="607">
        <v>1061.5</v>
      </c>
      <c r="AQ12" s="607">
        <v>1061.5</v>
      </c>
      <c r="AR12" s="607">
        <v>1061.5</v>
      </c>
      <c r="AS12" s="607">
        <v>1061.5</v>
      </c>
      <c r="AT12" s="607">
        <v>1061.5</v>
      </c>
      <c r="AU12" s="607">
        <v>1061.5</v>
      </c>
      <c r="AV12" s="607">
        <v>1061.5</v>
      </c>
      <c r="AW12" s="607">
        <v>1061.5</v>
      </c>
      <c r="AX12" s="607">
        <v>1061.5</v>
      </c>
      <c r="AY12" s="607">
        <v>1061.5</v>
      </c>
      <c r="AZ12" s="607">
        <v>1061.5</v>
      </c>
      <c r="BA12" s="607">
        <v>1061.5</v>
      </c>
      <c r="BB12" s="607">
        <v>1061.5</v>
      </c>
      <c r="BC12" s="607">
        <v>1061.5</v>
      </c>
      <c r="BD12" s="607">
        <v>1061.5</v>
      </c>
      <c r="BE12" s="607">
        <v>1061.5</v>
      </c>
      <c r="BF12" s="607">
        <v>1061.5</v>
      </c>
      <c r="BG12" s="607">
        <v>1061.5</v>
      </c>
      <c r="BH12" s="607">
        <v>1061.5</v>
      </c>
      <c r="BI12" s="607">
        <v>1061.5</v>
      </c>
      <c r="BJ12" s="607">
        <v>1061.5</v>
      </c>
      <c r="BK12" s="607">
        <v>1061.5</v>
      </c>
      <c r="BL12" s="607">
        <v>1061.5</v>
      </c>
      <c r="BM12" s="607">
        <v>1061.5</v>
      </c>
      <c r="BN12" s="607">
        <v>1061.5</v>
      </c>
      <c r="BO12" s="607">
        <v>1061.5</v>
      </c>
      <c r="BP12" s="607">
        <v>1061.5</v>
      </c>
      <c r="BQ12" s="607">
        <v>1061.5</v>
      </c>
      <c r="BR12" s="607">
        <v>1061.5</v>
      </c>
      <c r="BS12" s="607">
        <v>1061.5</v>
      </c>
      <c r="BT12" s="607">
        <v>1061.5</v>
      </c>
      <c r="BU12" s="607">
        <v>1061.5</v>
      </c>
      <c r="BV12" s="607">
        <v>1061.5</v>
      </c>
      <c r="BW12" s="607">
        <v>1061.5</v>
      </c>
      <c r="BX12" s="607">
        <v>1061.5</v>
      </c>
      <c r="BY12" s="607">
        <v>1061.5</v>
      </c>
      <c r="BZ12" s="607">
        <v>1061.5</v>
      </c>
      <c r="CA12" s="607">
        <v>1061.5</v>
      </c>
      <c r="CB12" s="607">
        <v>1061.5</v>
      </c>
      <c r="CC12" s="607">
        <v>1061.5</v>
      </c>
      <c r="CD12" s="607">
        <v>1061.5</v>
      </c>
      <c r="CE12" s="616">
        <v>1061.5</v>
      </c>
      <c r="CF12" s="616">
        <v>1061.5</v>
      </c>
      <c r="CG12" s="616">
        <v>1061.5</v>
      </c>
      <c r="CH12" s="616">
        <v>1061.5</v>
      </c>
      <c r="CI12" s="616">
        <v>1061.5</v>
      </c>
      <c r="CJ12" s="616">
        <v>1061.5</v>
      </c>
      <c r="CK12" s="616">
        <v>1061.5</v>
      </c>
      <c r="CL12" s="616">
        <v>1061.5</v>
      </c>
      <c r="CM12" s="616">
        <v>1061.5</v>
      </c>
      <c r="CN12" s="616">
        <v>1061.5</v>
      </c>
      <c r="CO12" s="616">
        <v>1061.5</v>
      </c>
      <c r="CP12" s="616">
        <v>1061.5</v>
      </c>
      <c r="CQ12" s="616">
        <v>1061.5</v>
      </c>
      <c r="CR12" s="616">
        <v>1061.5</v>
      </c>
      <c r="CS12" s="616">
        <v>1061.5</v>
      </c>
      <c r="CT12" s="616">
        <v>1061.5</v>
      </c>
      <c r="CU12" s="616">
        <v>1061.5</v>
      </c>
      <c r="CV12" s="616">
        <v>1061.5</v>
      </c>
      <c r="CW12" s="616">
        <v>1061.5</v>
      </c>
      <c r="CX12" s="616">
        <v>1061.5</v>
      </c>
      <c r="CY12" s="617">
        <v>1061.5</v>
      </c>
      <c r="CZ12" s="618">
        <v>0</v>
      </c>
      <c r="DA12" s="619">
        <v>0</v>
      </c>
      <c r="DB12" s="619">
        <v>0</v>
      </c>
      <c r="DC12" s="619">
        <v>0</v>
      </c>
      <c r="DD12" s="619">
        <v>0</v>
      </c>
      <c r="DE12" s="619">
        <v>0</v>
      </c>
      <c r="DF12" s="619">
        <v>0</v>
      </c>
      <c r="DG12" s="619">
        <v>0</v>
      </c>
      <c r="DH12" s="619">
        <v>0</v>
      </c>
      <c r="DI12" s="619">
        <v>0</v>
      </c>
      <c r="DJ12" s="619">
        <v>0</v>
      </c>
      <c r="DK12" s="619">
        <v>0</v>
      </c>
      <c r="DL12" s="619">
        <v>0</v>
      </c>
      <c r="DM12" s="619">
        <v>0</v>
      </c>
      <c r="DN12" s="619">
        <v>0</v>
      </c>
      <c r="DO12" s="619">
        <v>0</v>
      </c>
      <c r="DP12" s="619">
        <v>0</v>
      </c>
      <c r="DQ12" s="619">
        <v>0</v>
      </c>
      <c r="DR12" s="619">
        <v>0</v>
      </c>
      <c r="DS12" s="619">
        <v>0</v>
      </c>
      <c r="DT12" s="619">
        <v>0</v>
      </c>
      <c r="DU12" s="619">
        <v>0</v>
      </c>
      <c r="DV12" s="619">
        <v>0</v>
      </c>
      <c r="DW12" s="620">
        <v>0</v>
      </c>
    </row>
    <row r="13" spans="2:128" x14ac:dyDescent="0.2">
      <c r="B13" s="641"/>
      <c r="C13" s="642"/>
      <c r="D13" s="643"/>
      <c r="E13" s="643"/>
      <c r="F13" s="643"/>
      <c r="G13" s="643"/>
      <c r="H13" s="643"/>
      <c r="I13" s="644"/>
      <c r="J13" s="644"/>
      <c r="K13" s="644"/>
      <c r="L13" s="644"/>
      <c r="M13" s="644"/>
      <c r="N13" s="644"/>
      <c r="O13" s="644"/>
      <c r="P13" s="644"/>
      <c r="Q13" s="644"/>
      <c r="R13" s="645"/>
      <c r="S13" s="644"/>
      <c r="T13" s="644"/>
      <c r="U13" s="646" t="s">
        <v>494</v>
      </c>
      <c r="V13" s="647" t="s">
        <v>124</v>
      </c>
      <c r="W13" s="640" t="s">
        <v>490</v>
      </c>
      <c r="X13" s="607">
        <v>0</v>
      </c>
      <c r="Y13" s="607">
        <v>0</v>
      </c>
      <c r="Z13" s="607">
        <v>0</v>
      </c>
      <c r="AA13" s="607">
        <v>0</v>
      </c>
      <c r="AB13" s="607">
        <v>0</v>
      </c>
      <c r="AC13" s="607">
        <v>0</v>
      </c>
      <c r="AD13" s="607">
        <v>0</v>
      </c>
      <c r="AE13" s="607">
        <v>0</v>
      </c>
      <c r="AF13" s="607">
        <v>0</v>
      </c>
      <c r="AG13" s="607">
        <v>0</v>
      </c>
      <c r="AH13" s="607">
        <v>0</v>
      </c>
      <c r="AI13" s="607">
        <v>0</v>
      </c>
      <c r="AJ13" s="607">
        <v>0</v>
      </c>
      <c r="AK13" s="607">
        <v>0</v>
      </c>
      <c r="AL13" s="607">
        <v>0</v>
      </c>
      <c r="AM13" s="607">
        <v>0</v>
      </c>
      <c r="AN13" s="607">
        <v>0</v>
      </c>
      <c r="AO13" s="607">
        <v>0</v>
      </c>
      <c r="AP13" s="607">
        <v>0</v>
      </c>
      <c r="AQ13" s="607">
        <v>0</v>
      </c>
      <c r="AR13" s="607">
        <v>0</v>
      </c>
      <c r="AS13" s="607">
        <v>0</v>
      </c>
      <c r="AT13" s="607">
        <v>0</v>
      </c>
      <c r="AU13" s="607">
        <v>0</v>
      </c>
      <c r="AV13" s="607">
        <v>0</v>
      </c>
      <c r="AW13" s="607">
        <v>0</v>
      </c>
      <c r="AX13" s="607">
        <v>0</v>
      </c>
      <c r="AY13" s="607">
        <v>0</v>
      </c>
      <c r="AZ13" s="607">
        <v>0</v>
      </c>
      <c r="BA13" s="607">
        <v>0</v>
      </c>
      <c r="BB13" s="607">
        <v>0</v>
      </c>
      <c r="BC13" s="607">
        <v>0</v>
      </c>
      <c r="BD13" s="607">
        <v>0</v>
      </c>
      <c r="BE13" s="607">
        <v>0</v>
      </c>
      <c r="BF13" s="607">
        <v>0</v>
      </c>
      <c r="BG13" s="607">
        <v>0</v>
      </c>
      <c r="BH13" s="607">
        <v>0</v>
      </c>
      <c r="BI13" s="607">
        <v>0</v>
      </c>
      <c r="BJ13" s="607">
        <v>0</v>
      </c>
      <c r="BK13" s="607">
        <v>0</v>
      </c>
      <c r="BL13" s="607">
        <v>0</v>
      </c>
      <c r="BM13" s="607">
        <v>0</v>
      </c>
      <c r="BN13" s="607">
        <v>0</v>
      </c>
      <c r="BO13" s="607">
        <v>0</v>
      </c>
      <c r="BP13" s="607">
        <v>0</v>
      </c>
      <c r="BQ13" s="607">
        <v>0</v>
      </c>
      <c r="BR13" s="607">
        <v>0</v>
      </c>
      <c r="BS13" s="607">
        <v>0</v>
      </c>
      <c r="BT13" s="607">
        <v>0</v>
      </c>
      <c r="BU13" s="607">
        <v>0</v>
      </c>
      <c r="BV13" s="607">
        <v>0</v>
      </c>
      <c r="BW13" s="607">
        <v>0</v>
      </c>
      <c r="BX13" s="607">
        <v>0</v>
      </c>
      <c r="BY13" s="607">
        <v>0</v>
      </c>
      <c r="BZ13" s="607">
        <v>0</v>
      </c>
      <c r="CA13" s="607">
        <v>0</v>
      </c>
      <c r="CB13" s="607">
        <v>0</v>
      </c>
      <c r="CC13" s="607">
        <v>0</v>
      </c>
      <c r="CD13" s="607">
        <v>0</v>
      </c>
      <c r="CE13" s="616">
        <v>0</v>
      </c>
      <c r="CF13" s="616">
        <v>0</v>
      </c>
      <c r="CG13" s="616">
        <v>0</v>
      </c>
      <c r="CH13" s="616">
        <v>0</v>
      </c>
      <c r="CI13" s="616">
        <v>0</v>
      </c>
      <c r="CJ13" s="616">
        <v>0</v>
      </c>
      <c r="CK13" s="616">
        <v>0</v>
      </c>
      <c r="CL13" s="616">
        <v>0</v>
      </c>
      <c r="CM13" s="616">
        <v>0</v>
      </c>
      <c r="CN13" s="616">
        <v>0</v>
      </c>
      <c r="CO13" s="616">
        <v>0</v>
      </c>
      <c r="CP13" s="616">
        <v>0</v>
      </c>
      <c r="CQ13" s="616">
        <v>0</v>
      </c>
      <c r="CR13" s="616">
        <v>0</v>
      </c>
      <c r="CS13" s="616">
        <v>0</v>
      </c>
      <c r="CT13" s="616">
        <v>0</v>
      </c>
      <c r="CU13" s="616">
        <v>0</v>
      </c>
      <c r="CV13" s="616">
        <v>0</v>
      </c>
      <c r="CW13" s="616">
        <v>0</v>
      </c>
      <c r="CX13" s="616">
        <v>0</v>
      </c>
      <c r="CY13" s="617">
        <v>0</v>
      </c>
      <c r="CZ13" s="618">
        <v>0</v>
      </c>
      <c r="DA13" s="619">
        <v>0</v>
      </c>
      <c r="DB13" s="619">
        <v>0</v>
      </c>
      <c r="DC13" s="619">
        <v>0</v>
      </c>
      <c r="DD13" s="619">
        <v>0</v>
      </c>
      <c r="DE13" s="619">
        <v>0</v>
      </c>
      <c r="DF13" s="619">
        <v>0</v>
      </c>
      <c r="DG13" s="619">
        <v>0</v>
      </c>
      <c r="DH13" s="619">
        <v>0</v>
      </c>
      <c r="DI13" s="619">
        <v>0</v>
      </c>
      <c r="DJ13" s="619">
        <v>0</v>
      </c>
      <c r="DK13" s="619">
        <v>0</v>
      </c>
      <c r="DL13" s="619">
        <v>0</v>
      </c>
      <c r="DM13" s="619">
        <v>0</v>
      </c>
      <c r="DN13" s="619">
        <v>0</v>
      </c>
      <c r="DO13" s="619">
        <v>0</v>
      </c>
      <c r="DP13" s="619">
        <v>0</v>
      </c>
      <c r="DQ13" s="619">
        <v>0</v>
      </c>
      <c r="DR13" s="619">
        <v>0</v>
      </c>
      <c r="DS13" s="619">
        <v>0</v>
      </c>
      <c r="DT13" s="619">
        <v>0</v>
      </c>
      <c r="DU13" s="619">
        <v>0</v>
      </c>
      <c r="DV13" s="619">
        <v>0</v>
      </c>
      <c r="DW13" s="620">
        <v>0</v>
      </c>
    </row>
    <row r="14" spans="2:128" x14ac:dyDescent="0.2">
      <c r="B14" s="641"/>
      <c r="C14" s="642"/>
      <c r="D14" s="643"/>
      <c r="E14" s="643"/>
      <c r="F14" s="643"/>
      <c r="G14" s="643"/>
      <c r="H14" s="643"/>
      <c r="I14" s="644"/>
      <c r="J14" s="644"/>
      <c r="K14" s="644"/>
      <c r="L14" s="644"/>
      <c r="M14" s="644"/>
      <c r="N14" s="644"/>
      <c r="O14" s="644"/>
      <c r="P14" s="644"/>
      <c r="Q14" s="644"/>
      <c r="R14" s="645"/>
      <c r="S14" s="644"/>
      <c r="T14" s="644"/>
      <c r="U14" s="626" t="s">
        <v>495</v>
      </c>
      <c r="V14" s="614" t="s">
        <v>124</v>
      </c>
      <c r="W14" s="640" t="s">
        <v>490</v>
      </c>
      <c r="X14" s="607">
        <v>0.29580000000000001</v>
      </c>
      <c r="Y14" s="607">
        <v>0.44369999999999998</v>
      </c>
      <c r="Z14" s="607">
        <v>0.88739999999999997</v>
      </c>
      <c r="AA14" s="607">
        <v>1.0353000000000001</v>
      </c>
      <c r="AB14" s="607">
        <v>1.3310999999999999</v>
      </c>
      <c r="AC14" s="607">
        <v>1.4790000000000001</v>
      </c>
      <c r="AD14" s="607">
        <v>1.9227000000000001</v>
      </c>
      <c r="AE14" s="607">
        <v>2.9580000000000002</v>
      </c>
      <c r="AF14" s="607">
        <v>2.9580000000000002</v>
      </c>
      <c r="AG14" s="607">
        <v>1.4790000000000001</v>
      </c>
      <c r="AH14" s="607">
        <v>0</v>
      </c>
      <c r="AI14" s="607">
        <v>0</v>
      </c>
      <c r="AJ14" s="607">
        <v>0</v>
      </c>
      <c r="AK14" s="607">
        <v>0</v>
      </c>
      <c r="AL14" s="607">
        <v>0</v>
      </c>
      <c r="AM14" s="607">
        <v>0</v>
      </c>
      <c r="AN14" s="607">
        <v>0</v>
      </c>
      <c r="AO14" s="607">
        <v>0</v>
      </c>
      <c r="AP14" s="607">
        <v>0</v>
      </c>
      <c r="AQ14" s="607">
        <v>0</v>
      </c>
      <c r="AR14" s="607">
        <v>6.3305924596050278E-2</v>
      </c>
      <c r="AS14" s="607">
        <v>9.4958886894075403E-2</v>
      </c>
      <c r="AT14" s="607">
        <v>0.18991777378815081</v>
      </c>
      <c r="AU14" s="607">
        <v>0.22157073608617595</v>
      </c>
      <c r="AV14" s="607">
        <v>0.28487666068222622</v>
      </c>
      <c r="AW14" s="607">
        <v>0.31652962298025134</v>
      </c>
      <c r="AX14" s="607">
        <v>0.41148850987432672</v>
      </c>
      <c r="AY14" s="607">
        <v>0.63305924596050267</v>
      </c>
      <c r="AZ14" s="607">
        <v>0.63305924596050267</v>
      </c>
      <c r="BA14" s="607">
        <v>0.31652962298025134</v>
      </c>
      <c r="BB14" s="607">
        <v>0</v>
      </c>
      <c r="BC14" s="607">
        <v>0</v>
      </c>
      <c r="BD14" s="607">
        <v>0</v>
      </c>
      <c r="BE14" s="607">
        <v>0</v>
      </c>
      <c r="BF14" s="607">
        <v>0</v>
      </c>
      <c r="BG14" s="607">
        <v>0</v>
      </c>
      <c r="BH14" s="607">
        <v>0</v>
      </c>
      <c r="BI14" s="607">
        <v>0</v>
      </c>
      <c r="BJ14" s="607">
        <v>0</v>
      </c>
      <c r="BK14" s="607">
        <v>0</v>
      </c>
      <c r="BL14" s="607">
        <v>6.3305924596050278E-2</v>
      </c>
      <c r="BM14" s="607">
        <v>9.4958886894075403E-2</v>
      </c>
      <c r="BN14" s="607">
        <v>0.18991777378815081</v>
      </c>
      <c r="BO14" s="607">
        <v>0.22157073608617595</v>
      </c>
      <c r="BP14" s="607">
        <v>0.28487666068222622</v>
      </c>
      <c r="BQ14" s="607">
        <v>0.31652962298025134</v>
      </c>
      <c r="BR14" s="607">
        <v>0.41148850987432672</v>
      </c>
      <c r="BS14" s="607">
        <v>0.63305924596050267</v>
      </c>
      <c r="BT14" s="607">
        <v>0.63305924596050267</v>
      </c>
      <c r="BU14" s="607">
        <v>0.31652962298025134</v>
      </c>
      <c r="BV14" s="607">
        <v>0</v>
      </c>
      <c r="BW14" s="607">
        <v>0</v>
      </c>
      <c r="BX14" s="607">
        <v>0</v>
      </c>
      <c r="BY14" s="607">
        <v>0</v>
      </c>
      <c r="BZ14" s="607">
        <v>0</v>
      </c>
      <c r="CA14" s="607">
        <v>0</v>
      </c>
      <c r="CB14" s="607">
        <v>0</v>
      </c>
      <c r="CC14" s="607">
        <v>0</v>
      </c>
      <c r="CD14" s="607">
        <v>0</v>
      </c>
      <c r="CE14" s="616">
        <v>0</v>
      </c>
      <c r="CF14" s="616">
        <v>0.20189407540394974</v>
      </c>
      <c r="CG14" s="616">
        <v>0.3028411131059246</v>
      </c>
      <c r="CH14" s="616">
        <v>0.6056822262118492</v>
      </c>
      <c r="CI14" s="616">
        <v>0.70662926391382408</v>
      </c>
      <c r="CJ14" s="616">
        <v>0.90852333931777374</v>
      </c>
      <c r="CK14" s="616">
        <v>1.0094703770197486</v>
      </c>
      <c r="CL14" s="616">
        <v>1.3123114901256732</v>
      </c>
      <c r="CM14" s="616">
        <v>2.0189407540394972</v>
      </c>
      <c r="CN14" s="616">
        <v>2.0189407540394972</v>
      </c>
      <c r="CO14" s="616">
        <v>1.0094703770197486</v>
      </c>
      <c r="CP14" s="616">
        <v>0</v>
      </c>
      <c r="CQ14" s="616">
        <v>0</v>
      </c>
      <c r="CR14" s="616">
        <v>0</v>
      </c>
      <c r="CS14" s="616">
        <v>0</v>
      </c>
      <c r="CT14" s="616">
        <v>0</v>
      </c>
      <c r="CU14" s="616">
        <v>0</v>
      </c>
      <c r="CV14" s="616">
        <v>0</v>
      </c>
      <c r="CW14" s="616">
        <v>0</v>
      </c>
      <c r="CX14" s="616">
        <v>0</v>
      </c>
      <c r="CY14" s="617">
        <v>0</v>
      </c>
      <c r="CZ14" s="618">
        <v>0</v>
      </c>
      <c r="DA14" s="619">
        <v>0</v>
      </c>
      <c r="DB14" s="619">
        <v>0</v>
      </c>
      <c r="DC14" s="619">
        <v>0</v>
      </c>
      <c r="DD14" s="619">
        <v>0</v>
      </c>
      <c r="DE14" s="619">
        <v>0</v>
      </c>
      <c r="DF14" s="619">
        <v>0</v>
      </c>
      <c r="DG14" s="619">
        <v>0</v>
      </c>
      <c r="DH14" s="619">
        <v>0</v>
      </c>
      <c r="DI14" s="619">
        <v>0</v>
      </c>
      <c r="DJ14" s="619">
        <v>0</v>
      </c>
      <c r="DK14" s="619">
        <v>0</v>
      </c>
      <c r="DL14" s="619">
        <v>0</v>
      </c>
      <c r="DM14" s="619">
        <v>0</v>
      </c>
      <c r="DN14" s="619">
        <v>0</v>
      </c>
      <c r="DO14" s="619">
        <v>0</v>
      </c>
      <c r="DP14" s="619">
        <v>0</v>
      </c>
      <c r="DQ14" s="619">
        <v>0</v>
      </c>
      <c r="DR14" s="619">
        <v>0</v>
      </c>
      <c r="DS14" s="619">
        <v>0</v>
      </c>
      <c r="DT14" s="619">
        <v>0</v>
      </c>
      <c r="DU14" s="619">
        <v>0</v>
      </c>
      <c r="DV14" s="619">
        <v>0</v>
      </c>
      <c r="DW14" s="620">
        <v>0</v>
      </c>
    </row>
    <row r="15" spans="2:128" x14ac:dyDescent="0.2">
      <c r="B15" s="648"/>
      <c r="C15" s="642"/>
      <c r="D15" s="643"/>
      <c r="E15" s="643"/>
      <c r="F15" s="643"/>
      <c r="G15" s="643"/>
      <c r="H15" s="643"/>
      <c r="I15" s="644"/>
      <c r="J15" s="644"/>
      <c r="K15" s="644"/>
      <c r="L15" s="644"/>
      <c r="M15" s="644"/>
      <c r="N15" s="644"/>
      <c r="O15" s="644"/>
      <c r="P15" s="644"/>
      <c r="Q15" s="644"/>
      <c r="R15" s="645"/>
      <c r="S15" s="644"/>
      <c r="T15" s="644"/>
      <c r="U15" s="626" t="s">
        <v>496</v>
      </c>
      <c r="V15" s="614" t="s">
        <v>124</v>
      </c>
      <c r="W15" s="640" t="s">
        <v>490</v>
      </c>
      <c r="X15" s="607">
        <v>0</v>
      </c>
      <c r="Y15" s="607">
        <v>0</v>
      </c>
      <c r="Z15" s="607">
        <v>0</v>
      </c>
      <c r="AA15" s="607">
        <v>0</v>
      </c>
      <c r="AB15" s="607">
        <v>0</v>
      </c>
      <c r="AC15" s="607">
        <v>0</v>
      </c>
      <c r="AD15" s="607">
        <v>0</v>
      </c>
      <c r="AE15" s="607">
        <v>0</v>
      </c>
      <c r="AF15" s="607">
        <v>0</v>
      </c>
      <c r="AG15" s="607">
        <v>0</v>
      </c>
      <c r="AH15" s="607">
        <v>2.67</v>
      </c>
      <c r="AI15" s="607">
        <v>2.67</v>
      </c>
      <c r="AJ15" s="607">
        <v>2.67</v>
      </c>
      <c r="AK15" s="607">
        <v>2.67</v>
      </c>
      <c r="AL15" s="607">
        <v>2.67</v>
      </c>
      <c r="AM15" s="607">
        <v>2.67</v>
      </c>
      <c r="AN15" s="607">
        <v>2.67</v>
      </c>
      <c r="AO15" s="607">
        <v>2.67</v>
      </c>
      <c r="AP15" s="607">
        <v>2.67</v>
      </c>
      <c r="AQ15" s="607">
        <v>2.67</v>
      </c>
      <c r="AR15" s="607">
        <v>2.67</v>
      </c>
      <c r="AS15" s="607">
        <v>2.67</v>
      </c>
      <c r="AT15" s="607">
        <v>2.67</v>
      </c>
      <c r="AU15" s="607">
        <v>2.67</v>
      </c>
      <c r="AV15" s="607">
        <v>2.67</v>
      </c>
      <c r="AW15" s="607">
        <v>2.67</v>
      </c>
      <c r="AX15" s="607">
        <v>2.67</v>
      </c>
      <c r="AY15" s="607">
        <v>2.67</v>
      </c>
      <c r="AZ15" s="607">
        <v>2.67</v>
      </c>
      <c r="BA15" s="607">
        <v>2.67</v>
      </c>
      <c r="BB15" s="607">
        <v>2.67</v>
      </c>
      <c r="BC15" s="607">
        <v>2.67</v>
      </c>
      <c r="BD15" s="607">
        <v>2.67</v>
      </c>
      <c r="BE15" s="607">
        <v>2.67</v>
      </c>
      <c r="BF15" s="607">
        <v>2.67</v>
      </c>
      <c r="BG15" s="607">
        <v>2.67</v>
      </c>
      <c r="BH15" s="607">
        <v>2.67</v>
      </c>
      <c r="BI15" s="607">
        <v>2.67</v>
      </c>
      <c r="BJ15" s="607">
        <v>2.67</v>
      </c>
      <c r="BK15" s="607">
        <v>2.67</v>
      </c>
      <c r="BL15" s="607">
        <v>2.67</v>
      </c>
      <c r="BM15" s="607">
        <v>2.67</v>
      </c>
      <c r="BN15" s="607">
        <v>2.67</v>
      </c>
      <c r="BO15" s="607">
        <v>2.67</v>
      </c>
      <c r="BP15" s="607">
        <v>2.67</v>
      </c>
      <c r="BQ15" s="607">
        <v>2.67</v>
      </c>
      <c r="BR15" s="607">
        <v>2.67</v>
      </c>
      <c r="BS15" s="607">
        <v>2.67</v>
      </c>
      <c r="BT15" s="607">
        <v>2.67</v>
      </c>
      <c r="BU15" s="607">
        <v>2.67</v>
      </c>
      <c r="BV15" s="607">
        <v>2.67</v>
      </c>
      <c r="BW15" s="607">
        <v>2.67</v>
      </c>
      <c r="BX15" s="607">
        <v>2.67</v>
      </c>
      <c r="BY15" s="607">
        <v>2.67</v>
      </c>
      <c r="BZ15" s="607">
        <v>2.67</v>
      </c>
      <c r="CA15" s="607">
        <v>2.67</v>
      </c>
      <c r="CB15" s="607">
        <v>2.67</v>
      </c>
      <c r="CC15" s="607">
        <v>2.67</v>
      </c>
      <c r="CD15" s="607">
        <v>2.67</v>
      </c>
      <c r="CE15" s="616">
        <v>2.67</v>
      </c>
      <c r="CF15" s="616">
        <v>2.67</v>
      </c>
      <c r="CG15" s="616">
        <v>2.67</v>
      </c>
      <c r="CH15" s="616">
        <v>2.67</v>
      </c>
      <c r="CI15" s="616">
        <v>2.67</v>
      </c>
      <c r="CJ15" s="616">
        <v>2.67</v>
      </c>
      <c r="CK15" s="616">
        <v>2.67</v>
      </c>
      <c r="CL15" s="616">
        <v>2.67</v>
      </c>
      <c r="CM15" s="616">
        <v>2.67</v>
      </c>
      <c r="CN15" s="616">
        <v>2.67</v>
      </c>
      <c r="CO15" s="616">
        <v>2.67</v>
      </c>
      <c r="CP15" s="616">
        <v>2.67</v>
      </c>
      <c r="CQ15" s="616">
        <v>2.67</v>
      </c>
      <c r="CR15" s="616">
        <v>2.67</v>
      </c>
      <c r="CS15" s="616">
        <v>2.67</v>
      </c>
      <c r="CT15" s="616">
        <v>2.67</v>
      </c>
      <c r="CU15" s="616">
        <v>2.67</v>
      </c>
      <c r="CV15" s="616">
        <v>2.67</v>
      </c>
      <c r="CW15" s="616">
        <v>2.67</v>
      </c>
      <c r="CX15" s="616">
        <v>2.67</v>
      </c>
      <c r="CY15" s="617">
        <v>2.67</v>
      </c>
      <c r="CZ15" s="618">
        <v>0</v>
      </c>
      <c r="DA15" s="619">
        <v>0</v>
      </c>
      <c r="DB15" s="619">
        <v>0</v>
      </c>
      <c r="DC15" s="619">
        <v>0</v>
      </c>
      <c r="DD15" s="619">
        <v>0</v>
      </c>
      <c r="DE15" s="619">
        <v>0</v>
      </c>
      <c r="DF15" s="619">
        <v>0</v>
      </c>
      <c r="DG15" s="619">
        <v>0</v>
      </c>
      <c r="DH15" s="619">
        <v>0</v>
      </c>
      <c r="DI15" s="619">
        <v>0</v>
      </c>
      <c r="DJ15" s="619">
        <v>0</v>
      </c>
      <c r="DK15" s="619">
        <v>0</v>
      </c>
      <c r="DL15" s="619">
        <v>0</v>
      </c>
      <c r="DM15" s="619">
        <v>0</v>
      </c>
      <c r="DN15" s="619">
        <v>0</v>
      </c>
      <c r="DO15" s="619">
        <v>0</v>
      </c>
      <c r="DP15" s="619">
        <v>0</v>
      </c>
      <c r="DQ15" s="619">
        <v>0</v>
      </c>
      <c r="DR15" s="619">
        <v>0</v>
      </c>
      <c r="DS15" s="619">
        <v>0</v>
      </c>
      <c r="DT15" s="619">
        <v>0</v>
      </c>
      <c r="DU15" s="619">
        <v>0</v>
      </c>
      <c r="DV15" s="619">
        <v>0</v>
      </c>
      <c r="DW15" s="620">
        <v>0</v>
      </c>
    </row>
    <row r="16" spans="2:128" x14ac:dyDescent="0.2">
      <c r="B16" s="648"/>
      <c r="C16" s="642"/>
      <c r="D16" s="643"/>
      <c r="E16" s="643"/>
      <c r="F16" s="643"/>
      <c r="G16" s="643"/>
      <c r="H16" s="643"/>
      <c r="I16" s="644"/>
      <c r="J16" s="644"/>
      <c r="K16" s="644"/>
      <c r="L16" s="644"/>
      <c r="M16" s="644"/>
      <c r="N16" s="644"/>
      <c r="O16" s="644"/>
      <c r="P16" s="644"/>
      <c r="Q16" s="644"/>
      <c r="R16" s="645"/>
      <c r="S16" s="644"/>
      <c r="T16" s="644"/>
      <c r="U16" s="626" t="s">
        <v>497</v>
      </c>
      <c r="V16" s="614" t="s">
        <v>124</v>
      </c>
      <c r="W16" s="640" t="s">
        <v>490</v>
      </c>
      <c r="X16" s="607">
        <v>5.0125280000000005</v>
      </c>
      <c r="Y16" s="607">
        <v>7.5187919999999995</v>
      </c>
      <c r="Z16" s="607">
        <v>15.037583999999999</v>
      </c>
      <c r="AA16" s="607">
        <v>17.543848000000001</v>
      </c>
      <c r="AB16" s="607">
        <v>22.556376</v>
      </c>
      <c r="AC16" s="607">
        <v>25.062639999999998</v>
      </c>
      <c r="AD16" s="607">
        <v>32.581432</v>
      </c>
      <c r="AE16" s="607">
        <v>50.125279999999997</v>
      </c>
      <c r="AF16" s="607">
        <v>50.125279999999997</v>
      </c>
      <c r="AG16" s="607">
        <v>25.062639999999998</v>
      </c>
      <c r="AH16" s="607">
        <v>0</v>
      </c>
      <c r="AI16" s="607">
        <v>0</v>
      </c>
      <c r="AJ16" s="607">
        <v>0</v>
      </c>
      <c r="AK16" s="607">
        <v>0</v>
      </c>
      <c r="AL16" s="607">
        <v>0</v>
      </c>
      <c r="AM16" s="607">
        <v>0</v>
      </c>
      <c r="AN16" s="607">
        <v>0</v>
      </c>
      <c r="AO16" s="607">
        <v>0</v>
      </c>
      <c r="AP16" s="607">
        <v>0</v>
      </c>
      <c r="AQ16" s="607">
        <v>0</v>
      </c>
      <c r="AR16" s="607">
        <v>1.0727610534266083</v>
      </c>
      <c r="AS16" s="607">
        <v>1.609141580139912</v>
      </c>
      <c r="AT16" s="607">
        <v>3.2182831602798241</v>
      </c>
      <c r="AU16" s="607">
        <v>3.754663686993128</v>
      </c>
      <c r="AV16" s="607">
        <v>4.8274247404197368</v>
      </c>
      <c r="AW16" s="607">
        <v>5.3638052671330403</v>
      </c>
      <c r="AX16" s="607">
        <v>6.9729468472729526</v>
      </c>
      <c r="AY16" s="607">
        <v>10.727610534266081</v>
      </c>
      <c r="AZ16" s="607">
        <v>10.727610534266081</v>
      </c>
      <c r="BA16" s="607">
        <v>5.3638052671330403</v>
      </c>
      <c r="BB16" s="607">
        <v>0</v>
      </c>
      <c r="BC16" s="607">
        <v>0</v>
      </c>
      <c r="BD16" s="607">
        <v>0</v>
      </c>
      <c r="BE16" s="607">
        <v>0</v>
      </c>
      <c r="BF16" s="607">
        <v>0</v>
      </c>
      <c r="BG16" s="607">
        <v>0</v>
      </c>
      <c r="BH16" s="607">
        <v>0</v>
      </c>
      <c r="BI16" s="607">
        <v>0</v>
      </c>
      <c r="BJ16" s="607">
        <v>0</v>
      </c>
      <c r="BK16" s="607">
        <v>0</v>
      </c>
      <c r="BL16" s="607">
        <v>1.0727610534266083</v>
      </c>
      <c r="BM16" s="607">
        <v>1.609141580139912</v>
      </c>
      <c r="BN16" s="607">
        <v>3.2182831602798241</v>
      </c>
      <c r="BO16" s="607">
        <v>3.754663686993128</v>
      </c>
      <c r="BP16" s="607">
        <v>4.8274247404197368</v>
      </c>
      <c r="BQ16" s="607">
        <v>5.3638052671330403</v>
      </c>
      <c r="BR16" s="607">
        <v>6.9729468472729526</v>
      </c>
      <c r="BS16" s="607">
        <v>10.727610534266081</v>
      </c>
      <c r="BT16" s="607">
        <v>10.727610534266081</v>
      </c>
      <c r="BU16" s="607">
        <v>5.3638052671330403</v>
      </c>
      <c r="BV16" s="607">
        <v>0</v>
      </c>
      <c r="BW16" s="607">
        <v>0</v>
      </c>
      <c r="BX16" s="607">
        <v>0</v>
      </c>
      <c r="BY16" s="607">
        <v>0</v>
      </c>
      <c r="BZ16" s="607">
        <v>0</v>
      </c>
      <c r="CA16" s="607">
        <v>0</v>
      </c>
      <c r="CB16" s="607">
        <v>0</v>
      </c>
      <c r="CC16" s="607">
        <v>0</v>
      </c>
      <c r="CD16" s="607">
        <v>0</v>
      </c>
      <c r="CE16" s="616">
        <v>0</v>
      </c>
      <c r="CF16" s="616">
        <v>3.4212295672630471</v>
      </c>
      <c r="CG16" s="616">
        <v>5.1318443508945712</v>
      </c>
      <c r="CH16" s="616">
        <v>10.263688701789142</v>
      </c>
      <c r="CI16" s="616">
        <v>11.974303485420664</v>
      </c>
      <c r="CJ16" s="616">
        <v>15.395533052683712</v>
      </c>
      <c r="CK16" s="616">
        <v>17.106147836315234</v>
      </c>
      <c r="CL16" s="616">
        <v>22.237992187209805</v>
      </c>
      <c r="CM16" s="616">
        <v>34.212295672630468</v>
      </c>
      <c r="CN16" s="616">
        <v>34.212295672630468</v>
      </c>
      <c r="CO16" s="616">
        <v>17.106147836315234</v>
      </c>
      <c r="CP16" s="616">
        <v>0</v>
      </c>
      <c r="CQ16" s="616">
        <v>0</v>
      </c>
      <c r="CR16" s="616">
        <v>0</v>
      </c>
      <c r="CS16" s="616">
        <v>0</v>
      </c>
      <c r="CT16" s="616">
        <v>0</v>
      </c>
      <c r="CU16" s="616">
        <v>0</v>
      </c>
      <c r="CV16" s="616">
        <v>0</v>
      </c>
      <c r="CW16" s="616">
        <v>0</v>
      </c>
      <c r="CX16" s="616">
        <v>0</v>
      </c>
      <c r="CY16" s="617">
        <v>0</v>
      </c>
      <c r="CZ16" s="618">
        <v>0</v>
      </c>
      <c r="DA16" s="619">
        <v>0</v>
      </c>
      <c r="DB16" s="619">
        <v>0</v>
      </c>
      <c r="DC16" s="619">
        <v>0</v>
      </c>
      <c r="DD16" s="619">
        <v>0</v>
      </c>
      <c r="DE16" s="619">
        <v>0</v>
      </c>
      <c r="DF16" s="619">
        <v>0</v>
      </c>
      <c r="DG16" s="619">
        <v>0</v>
      </c>
      <c r="DH16" s="619">
        <v>0</v>
      </c>
      <c r="DI16" s="619">
        <v>0</v>
      </c>
      <c r="DJ16" s="619">
        <v>0</v>
      </c>
      <c r="DK16" s="619">
        <v>0</v>
      </c>
      <c r="DL16" s="619">
        <v>0</v>
      </c>
      <c r="DM16" s="619">
        <v>0</v>
      </c>
      <c r="DN16" s="619">
        <v>0</v>
      </c>
      <c r="DO16" s="619">
        <v>0</v>
      </c>
      <c r="DP16" s="619">
        <v>0</v>
      </c>
      <c r="DQ16" s="619">
        <v>0</v>
      </c>
      <c r="DR16" s="619">
        <v>0</v>
      </c>
      <c r="DS16" s="619">
        <v>0</v>
      </c>
      <c r="DT16" s="619">
        <v>0</v>
      </c>
      <c r="DU16" s="619">
        <v>0</v>
      </c>
      <c r="DV16" s="619">
        <v>0</v>
      </c>
      <c r="DW16" s="620">
        <v>0</v>
      </c>
    </row>
    <row r="17" spans="2:127" x14ac:dyDescent="0.2">
      <c r="B17" s="648"/>
      <c r="C17" s="642"/>
      <c r="D17" s="643"/>
      <c r="E17" s="643"/>
      <c r="F17" s="643"/>
      <c r="G17" s="643"/>
      <c r="H17" s="643"/>
      <c r="I17" s="644"/>
      <c r="J17" s="644"/>
      <c r="K17" s="644"/>
      <c r="L17" s="644"/>
      <c r="M17" s="644"/>
      <c r="N17" s="644"/>
      <c r="O17" s="644"/>
      <c r="P17" s="644"/>
      <c r="Q17" s="644"/>
      <c r="R17" s="645"/>
      <c r="S17" s="644"/>
      <c r="T17" s="644"/>
      <c r="U17" s="626" t="s">
        <v>498</v>
      </c>
      <c r="V17" s="614" t="s">
        <v>124</v>
      </c>
      <c r="W17" s="640" t="s">
        <v>490</v>
      </c>
      <c r="X17" s="607">
        <v>0</v>
      </c>
      <c r="Y17" s="607">
        <v>0</v>
      </c>
      <c r="Z17" s="607">
        <v>0</v>
      </c>
      <c r="AA17" s="607">
        <v>0</v>
      </c>
      <c r="AB17" s="607">
        <v>0</v>
      </c>
      <c r="AC17" s="607">
        <v>0</v>
      </c>
      <c r="AD17" s="607">
        <v>0</v>
      </c>
      <c r="AE17" s="607">
        <v>0</v>
      </c>
      <c r="AF17" s="607">
        <v>0</v>
      </c>
      <c r="AG17" s="607">
        <v>0</v>
      </c>
      <c r="AH17" s="607">
        <v>47.907004491233224</v>
      </c>
      <c r="AI17" s="607">
        <v>45.064671674773727</v>
      </c>
      <c r="AJ17" s="607">
        <v>42.222338858314252</v>
      </c>
      <c r="AK17" s="607">
        <v>39.38000604185477</v>
      </c>
      <c r="AL17" s="607">
        <v>36.537673225395281</v>
      </c>
      <c r="AM17" s="607">
        <v>33.695340408935792</v>
      </c>
      <c r="AN17" s="607">
        <v>30.853007592476306</v>
      </c>
      <c r="AO17" s="607">
        <v>28.010674776016817</v>
      </c>
      <c r="AP17" s="607">
        <v>25.168341959557342</v>
      </c>
      <c r="AQ17" s="607">
        <v>22.326009143097856</v>
      </c>
      <c r="AR17" s="607">
        <v>19.483676326638371</v>
      </c>
      <c r="AS17" s="607">
        <v>16.641343510178888</v>
      </c>
      <c r="AT17" s="607">
        <v>13.799010693719406</v>
      </c>
      <c r="AU17" s="607">
        <v>10.956677877259921</v>
      </c>
      <c r="AV17" s="607">
        <v>8.1143450608004404</v>
      </c>
      <c r="AW17" s="607">
        <v>8.1143450608004404</v>
      </c>
      <c r="AX17" s="607">
        <v>8.1143450608004404</v>
      </c>
      <c r="AY17" s="607">
        <v>8.1143450608004404</v>
      </c>
      <c r="AZ17" s="607">
        <v>8.1143450608004404</v>
      </c>
      <c r="BA17" s="607">
        <v>8.1143450608004404</v>
      </c>
      <c r="BB17" s="607">
        <v>8.1143450608004404</v>
      </c>
      <c r="BC17" s="607">
        <v>8.1143450608004404</v>
      </c>
      <c r="BD17" s="607">
        <v>8.1143450608004404</v>
      </c>
      <c r="BE17" s="607">
        <v>8.1143450608004404</v>
      </c>
      <c r="BF17" s="607">
        <v>8.1143450608004404</v>
      </c>
      <c r="BG17" s="607">
        <v>8.1143450608004404</v>
      </c>
      <c r="BH17" s="607">
        <v>8.1143450608004404</v>
      </c>
      <c r="BI17" s="607">
        <v>8.1143450608004404</v>
      </c>
      <c r="BJ17" s="607">
        <v>8.1143450608004404</v>
      </c>
      <c r="BK17" s="607">
        <v>8.1143450608004404</v>
      </c>
      <c r="BL17" s="607">
        <v>8.1143450608004404</v>
      </c>
      <c r="BM17" s="607">
        <v>8.1143450608004404</v>
      </c>
      <c r="BN17" s="607">
        <v>8.1143450608004404</v>
      </c>
      <c r="BO17" s="607">
        <v>8.1143450608004404</v>
      </c>
      <c r="BP17" s="607">
        <v>8.1143450608004404</v>
      </c>
      <c r="BQ17" s="607">
        <v>8.1143450608004404</v>
      </c>
      <c r="BR17" s="607">
        <v>8.1143450608004404</v>
      </c>
      <c r="BS17" s="607">
        <v>8.1143450608004404</v>
      </c>
      <c r="BT17" s="607">
        <v>8.1143450608004404</v>
      </c>
      <c r="BU17" s="607">
        <v>8.1143450608004404</v>
      </c>
      <c r="BV17" s="607">
        <v>8.1143450608004404</v>
      </c>
      <c r="BW17" s="607">
        <v>8.1143450608004404</v>
      </c>
      <c r="BX17" s="607">
        <v>8.1143450608004404</v>
      </c>
      <c r="BY17" s="607">
        <v>8.1143450608004404</v>
      </c>
      <c r="BZ17" s="607">
        <v>8.1143450608004404</v>
      </c>
      <c r="CA17" s="607">
        <v>8.1143450608004404</v>
      </c>
      <c r="CB17" s="607">
        <v>8.1143450608004404</v>
      </c>
      <c r="CC17" s="607">
        <v>8.1143450608004404</v>
      </c>
      <c r="CD17" s="607">
        <v>8.1143450608004404</v>
      </c>
      <c r="CE17" s="616">
        <v>8.1143450608004404</v>
      </c>
      <c r="CF17" s="616">
        <v>8.1143450608004404</v>
      </c>
      <c r="CG17" s="616">
        <v>8.1143450608004404</v>
      </c>
      <c r="CH17" s="616">
        <v>8.1143450608004404</v>
      </c>
      <c r="CI17" s="616">
        <v>8.1143450608004404</v>
      </c>
      <c r="CJ17" s="616">
        <v>8.1143450608004404</v>
      </c>
      <c r="CK17" s="616">
        <v>8.1143450608004404</v>
      </c>
      <c r="CL17" s="616">
        <v>8.1143450608004404</v>
      </c>
      <c r="CM17" s="616">
        <v>8.1143450608004404</v>
      </c>
      <c r="CN17" s="616">
        <v>8.1143450608004404</v>
      </c>
      <c r="CO17" s="616">
        <v>8.1143450608004404</v>
      </c>
      <c r="CP17" s="616">
        <v>8.1143450608004404</v>
      </c>
      <c r="CQ17" s="616">
        <v>8.1143450608004404</v>
      </c>
      <c r="CR17" s="616">
        <v>8.1143450608004404</v>
      </c>
      <c r="CS17" s="616">
        <v>8.1143450608004404</v>
      </c>
      <c r="CT17" s="616">
        <v>8.1143450608004404</v>
      </c>
      <c r="CU17" s="616">
        <v>8.1143450608004404</v>
      </c>
      <c r="CV17" s="616">
        <v>8.1143450608004404</v>
      </c>
      <c r="CW17" s="616">
        <v>8.1143450608004404</v>
      </c>
      <c r="CX17" s="616">
        <v>8.1143450608004404</v>
      </c>
      <c r="CY17" s="617">
        <v>8.1143450608004404</v>
      </c>
      <c r="CZ17" s="618">
        <v>0</v>
      </c>
      <c r="DA17" s="619">
        <v>0</v>
      </c>
      <c r="DB17" s="619">
        <v>0</v>
      </c>
      <c r="DC17" s="619">
        <v>0</v>
      </c>
      <c r="DD17" s="619">
        <v>0</v>
      </c>
      <c r="DE17" s="619">
        <v>0</v>
      </c>
      <c r="DF17" s="619">
        <v>0</v>
      </c>
      <c r="DG17" s="619">
        <v>0</v>
      </c>
      <c r="DH17" s="619">
        <v>0</v>
      </c>
      <c r="DI17" s="619">
        <v>0</v>
      </c>
      <c r="DJ17" s="619">
        <v>0</v>
      </c>
      <c r="DK17" s="619">
        <v>0</v>
      </c>
      <c r="DL17" s="619">
        <v>0</v>
      </c>
      <c r="DM17" s="619">
        <v>0</v>
      </c>
      <c r="DN17" s="619">
        <v>0</v>
      </c>
      <c r="DO17" s="619">
        <v>0</v>
      </c>
      <c r="DP17" s="619">
        <v>0</v>
      </c>
      <c r="DQ17" s="619">
        <v>0</v>
      </c>
      <c r="DR17" s="619">
        <v>0</v>
      </c>
      <c r="DS17" s="619">
        <v>0</v>
      </c>
      <c r="DT17" s="619">
        <v>0</v>
      </c>
      <c r="DU17" s="619">
        <v>0</v>
      </c>
      <c r="DV17" s="619">
        <v>0</v>
      </c>
      <c r="DW17" s="620">
        <v>0</v>
      </c>
    </row>
    <row r="18" spans="2:127" x14ac:dyDescent="0.2">
      <c r="B18" s="648"/>
      <c r="C18" s="642"/>
      <c r="D18" s="643"/>
      <c r="E18" s="643"/>
      <c r="F18" s="643"/>
      <c r="G18" s="643"/>
      <c r="H18" s="643"/>
      <c r="I18" s="644"/>
      <c r="J18" s="644"/>
      <c r="K18" s="644"/>
      <c r="L18" s="644"/>
      <c r="M18" s="644"/>
      <c r="N18" s="644"/>
      <c r="O18" s="644"/>
      <c r="P18" s="644"/>
      <c r="Q18" s="644"/>
      <c r="R18" s="645"/>
      <c r="S18" s="644"/>
      <c r="T18" s="644"/>
      <c r="U18" s="649" t="s">
        <v>499</v>
      </c>
      <c r="V18" s="614" t="s">
        <v>124</v>
      </c>
      <c r="W18" s="640" t="s">
        <v>490</v>
      </c>
      <c r="X18" s="607">
        <v>0</v>
      </c>
      <c r="Y18" s="607">
        <v>0</v>
      </c>
      <c r="Z18" s="607">
        <v>0</v>
      </c>
      <c r="AA18" s="607">
        <v>0</v>
      </c>
      <c r="AB18" s="607">
        <v>0</v>
      </c>
      <c r="AC18" s="607">
        <v>0</v>
      </c>
      <c r="AD18" s="607">
        <v>0</v>
      </c>
      <c r="AE18" s="607">
        <v>0</v>
      </c>
      <c r="AF18" s="607">
        <v>0</v>
      </c>
      <c r="AG18" s="607">
        <v>0</v>
      </c>
      <c r="AH18" s="607">
        <v>0</v>
      </c>
      <c r="AI18" s="607">
        <v>0</v>
      </c>
      <c r="AJ18" s="607">
        <v>0</v>
      </c>
      <c r="AK18" s="607">
        <v>0</v>
      </c>
      <c r="AL18" s="607">
        <v>0</v>
      </c>
      <c r="AM18" s="607">
        <v>0</v>
      </c>
      <c r="AN18" s="607">
        <v>0</v>
      </c>
      <c r="AO18" s="607">
        <v>0</v>
      </c>
      <c r="AP18" s="607">
        <v>0</v>
      </c>
      <c r="AQ18" s="607">
        <v>0</v>
      </c>
      <c r="AR18" s="607">
        <v>0</v>
      </c>
      <c r="AS18" s="607">
        <v>0</v>
      </c>
      <c r="AT18" s="607">
        <v>0</v>
      </c>
      <c r="AU18" s="607">
        <v>0</v>
      </c>
      <c r="AV18" s="607">
        <v>0</v>
      </c>
      <c r="AW18" s="607">
        <v>0</v>
      </c>
      <c r="AX18" s="607">
        <v>0</v>
      </c>
      <c r="AY18" s="607">
        <v>0</v>
      </c>
      <c r="AZ18" s="607">
        <v>0</v>
      </c>
      <c r="BA18" s="607">
        <v>0</v>
      </c>
      <c r="BB18" s="607">
        <v>0</v>
      </c>
      <c r="BC18" s="607">
        <v>0</v>
      </c>
      <c r="BD18" s="607">
        <v>0</v>
      </c>
      <c r="BE18" s="607">
        <v>0</v>
      </c>
      <c r="BF18" s="607">
        <v>0</v>
      </c>
      <c r="BG18" s="607">
        <v>0</v>
      </c>
      <c r="BH18" s="607">
        <v>0</v>
      </c>
      <c r="BI18" s="607">
        <v>0</v>
      </c>
      <c r="BJ18" s="607">
        <v>0</v>
      </c>
      <c r="BK18" s="607">
        <v>0</v>
      </c>
      <c r="BL18" s="607">
        <v>0</v>
      </c>
      <c r="BM18" s="607">
        <v>0</v>
      </c>
      <c r="BN18" s="607">
        <v>0</v>
      </c>
      <c r="BO18" s="607">
        <v>0</v>
      </c>
      <c r="BP18" s="607">
        <v>0</v>
      </c>
      <c r="BQ18" s="607">
        <v>0</v>
      </c>
      <c r="BR18" s="607">
        <v>0</v>
      </c>
      <c r="BS18" s="607">
        <v>0</v>
      </c>
      <c r="BT18" s="607">
        <v>0</v>
      </c>
      <c r="BU18" s="607">
        <v>0</v>
      </c>
      <c r="BV18" s="607">
        <v>0</v>
      </c>
      <c r="BW18" s="607">
        <v>0</v>
      </c>
      <c r="BX18" s="607">
        <v>0</v>
      </c>
      <c r="BY18" s="607">
        <v>0</v>
      </c>
      <c r="BZ18" s="607">
        <v>0</v>
      </c>
      <c r="CA18" s="607">
        <v>0</v>
      </c>
      <c r="CB18" s="607">
        <v>0</v>
      </c>
      <c r="CC18" s="607">
        <v>0</v>
      </c>
      <c r="CD18" s="607">
        <v>0</v>
      </c>
      <c r="CE18" s="607">
        <v>0</v>
      </c>
      <c r="CF18" s="607">
        <v>0</v>
      </c>
      <c r="CG18" s="607">
        <v>0</v>
      </c>
      <c r="CH18" s="607">
        <v>0</v>
      </c>
      <c r="CI18" s="607">
        <v>0</v>
      </c>
      <c r="CJ18" s="607">
        <v>0</v>
      </c>
      <c r="CK18" s="607">
        <v>0</v>
      </c>
      <c r="CL18" s="607">
        <v>0</v>
      </c>
      <c r="CM18" s="607">
        <v>0</v>
      </c>
      <c r="CN18" s="607">
        <v>0</v>
      </c>
      <c r="CO18" s="607">
        <v>0</v>
      </c>
      <c r="CP18" s="607">
        <v>0</v>
      </c>
      <c r="CQ18" s="607">
        <v>0</v>
      </c>
      <c r="CR18" s="607">
        <v>0</v>
      </c>
      <c r="CS18" s="607">
        <v>0</v>
      </c>
      <c r="CT18" s="607">
        <v>0</v>
      </c>
      <c r="CU18" s="607">
        <v>0</v>
      </c>
      <c r="CV18" s="607">
        <v>0</v>
      </c>
      <c r="CW18" s="607">
        <v>0</v>
      </c>
      <c r="CX18" s="607">
        <v>0</v>
      </c>
      <c r="CY18" s="607">
        <v>0</v>
      </c>
      <c r="CZ18" s="618">
        <v>0</v>
      </c>
      <c r="DA18" s="619">
        <v>0</v>
      </c>
      <c r="DB18" s="619">
        <v>0</v>
      </c>
      <c r="DC18" s="619">
        <v>0</v>
      </c>
      <c r="DD18" s="619">
        <v>0</v>
      </c>
      <c r="DE18" s="619">
        <v>0</v>
      </c>
      <c r="DF18" s="619">
        <v>0</v>
      </c>
      <c r="DG18" s="619">
        <v>0</v>
      </c>
      <c r="DH18" s="619">
        <v>0</v>
      </c>
      <c r="DI18" s="619">
        <v>0</v>
      </c>
      <c r="DJ18" s="619">
        <v>0</v>
      </c>
      <c r="DK18" s="619">
        <v>0</v>
      </c>
      <c r="DL18" s="619">
        <v>0</v>
      </c>
      <c r="DM18" s="619">
        <v>0</v>
      </c>
      <c r="DN18" s="619">
        <v>0</v>
      </c>
      <c r="DO18" s="619">
        <v>0</v>
      </c>
      <c r="DP18" s="619">
        <v>0</v>
      </c>
      <c r="DQ18" s="619">
        <v>0</v>
      </c>
      <c r="DR18" s="619">
        <v>0</v>
      </c>
      <c r="DS18" s="619">
        <v>0</v>
      </c>
      <c r="DT18" s="619">
        <v>0</v>
      </c>
      <c r="DU18" s="619">
        <v>0</v>
      </c>
      <c r="DV18" s="619">
        <v>0</v>
      </c>
      <c r="DW18" s="620">
        <v>0</v>
      </c>
    </row>
    <row r="19" spans="2:127" ht="15.75" thickBot="1" x14ac:dyDescent="0.25">
      <c r="B19" s="650"/>
      <c r="C19" s="651"/>
      <c r="D19" s="652"/>
      <c r="E19" s="652"/>
      <c r="F19" s="652"/>
      <c r="G19" s="652"/>
      <c r="H19" s="652"/>
      <c r="I19" s="653"/>
      <c r="J19" s="653"/>
      <c r="K19" s="653"/>
      <c r="L19" s="653"/>
      <c r="M19" s="653"/>
      <c r="N19" s="653"/>
      <c r="O19" s="653"/>
      <c r="P19" s="653"/>
      <c r="Q19" s="653"/>
      <c r="R19" s="654"/>
      <c r="S19" s="653"/>
      <c r="T19" s="653"/>
      <c r="U19" s="655" t="s">
        <v>127</v>
      </c>
      <c r="V19" s="656" t="s">
        <v>500</v>
      </c>
      <c r="W19" s="657" t="s">
        <v>490</v>
      </c>
      <c r="X19" s="658">
        <f>SUM(X8:X18)</f>
        <v>328.36832799999996</v>
      </c>
      <c r="Y19" s="658">
        <f t="shared" ref="Y19:CJ19" si="8">SUM(Y8:Y18)</f>
        <v>492.55249199999997</v>
      </c>
      <c r="Z19" s="658">
        <f t="shared" si="8"/>
        <v>985.10498399999994</v>
      </c>
      <c r="AA19" s="658">
        <f t="shared" si="8"/>
        <v>1149.2891480000001</v>
      </c>
      <c r="AB19" s="658">
        <f t="shared" si="8"/>
        <v>1477.6574760000001</v>
      </c>
      <c r="AC19" s="658">
        <f t="shared" si="8"/>
        <v>1641.8416400000001</v>
      </c>
      <c r="AD19" s="658">
        <f t="shared" si="8"/>
        <v>2134.3941319999999</v>
      </c>
      <c r="AE19" s="658">
        <f t="shared" si="8"/>
        <v>3283.6832800000002</v>
      </c>
      <c r="AF19" s="658">
        <f t="shared" si="8"/>
        <v>3283.6832800000002</v>
      </c>
      <c r="AG19" s="658">
        <f t="shared" si="8"/>
        <v>1641.8416400000001</v>
      </c>
      <c r="AH19" s="658">
        <f t="shared" si="8"/>
        <v>1273.8770044912333</v>
      </c>
      <c r="AI19" s="658">
        <f t="shared" si="8"/>
        <v>1271.0346716747738</v>
      </c>
      <c r="AJ19" s="658">
        <f t="shared" si="8"/>
        <v>1268.1923388583143</v>
      </c>
      <c r="AK19" s="658">
        <f t="shared" si="8"/>
        <v>1265.3500060418548</v>
      </c>
      <c r="AL19" s="658">
        <f t="shared" si="8"/>
        <v>1262.5076732253954</v>
      </c>
      <c r="AM19" s="658">
        <f t="shared" si="8"/>
        <v>1259.6653404089359</v>
      </c>
      <c r="AN19" s="658">
        <f t="shared" si="8"/>
        <v>1256.8230075924764</v>
      </c>
      <c r="AO19" s="658">
        <f t="shared" si="8"/>
        <v>1253.9806747760169</v>
      </c>
      <c r="AP19" s="658">
        <f t="shared" si="8"/>
        <v>1251.1383419595575</v>
      </c>
      <c r="AQ19" s="658">
        <f t="shared" si="8"/>
        <v>1248.296009143098</v>
      </c>
      <c r="AR19" s="658">
        <f t="shared" si="8"/>
        <v>1315.729743304661</v>
      </c>
      <c r="AS19" s="658">
        <f t="shared" si="8"/>
        <v>1348.0254439772129</v>
      </c>
      <c r="AT19" s="658">
        <f t="shared" si="8"/>
        <v>1450.5972116277874</v>
      </c>
      <c r="AU19" s="658">
        <f t="shared" si="8"/>
        <v>1482.8929123003393</v>
      </c>
      <c r="AV19" s="658">
        <f t="shared" si="8"/>
        <v>1550.3266464619023</v>
      </c>
      <c r="AW19" s="658">
        <f t="shared" si="8"/>
        <v>1585.4646799509137</v>
      </c>
      <c r="AX19" s="658">
        <f t="shared" si="8"/>
        <v>1690.8787804179476</v>
      </c>
      <c r="AY19" s="658">
        <f t="shared" si="8"/>
        <v>1936.845014841027</v>
      </c>
      <c r="AZ19" s="658">
        <f t="shared" si="8"/>
        <v>1936.845014841027</v>
      </c>
      <c r="BA19" s="658">
        <f t="shared" si="8"/>
        <v>1585.4646799509137</v>
      </c>
      <c r="BB19" s="658">
        <f t="shared" si="8"/>
        <v>1234.0843450608004</v>
      </c>
      <c r="BC19" s="658">
        <f t="shared" si="8"/>
        <v>1234.0843450608004</v>
      </c>
      <c r="BD19" s="658">
        <f t="shared" si="8"/>
        <v>1234.0843450608004</v>
      </c>
      <c r="BE19" s="658">
        <f t="shared" si="8"/>
        <v>1234.0843450608004</v>
      </c>
      <c r="BF19" s="658">
        <f t="shared" si="8"/>
        <v>1234.0843450608004</v>
      </c>
      <c r="BG19" s="658">
        <f t="shared" si="8"/>
        <v>1234.0843450608004</v>
      </c>
      <c r="BH19" s="658">
        <f t="shared" si="8"/>
        <v>1234.0843450608004</v>
      </c>
      <c r="BI19" s="658">
        <f t="shared" si="8"/>
        <v>1234.0843450608004</v>
      </c>
      <c r="BJ19" s="658">
        <f t="shared" si="8"/>
        <v>1234.0843450608004</v>
      </c>
      <c r="BK19" s="658">
        <f t="shared" si="8"/>
        <v>1234.0843450608004</v>
      </c>
      <c r="BL19" s="658">
        <f t="shared" si="8"/>
        <v>1304.3604120388231</v>
      </c>
      <c r="BM19" s="658">
        <f t="shared" si="8"/>
        <v>1339.4984455278345</v>
      </c>
      <c r="BN19" s="658">
        <f t="shared" si="8"/>
        <v>1444.9125459948684</v>
      </c>
      <c r="BO19" s="658">
        <f t="shared" si="8"/>
        <v>1480.0505794838798</v>
      </c>
      <c r="BP19" s="658">
        <f t="shared" si="8"/>
        <v>1550.3266464619023</v>
      </c>
      <c r="BQ19" s="658">
        <f t="shared" si="8"/>
        <v>1585.4646799509137</v>
      </c>
      <c r="BR19" s="658">
        <f t="shared" si="8"/>
        <v>1690.8787804179476</v>
      </c>
      <c r="BS19" s="658">
        <f t="shared" si="8"/>
        <v>1936.845014841027</v>
      </c>
      <c r="BT19" s="658">
        <f t="shared" si="8"/>
        <v>1936.845014841027</v>
      </c>
      <c r="BU19" s="658">
        <f t="shared" si="8"/>
        <v>1585.4646799509137</v>
      </c>
      <c r="BV19" s="658">
        <f t="shared" si="8"/>
        <v>1234.0843450608004</v>
      </c>
      <c r="BW19" s="658">
        <f t="shared" si="8"/>
        <v>1234.0843450608004</v>
      </c>
      <c r="BX19" s="658">
        <f t="shared" si="8"/>
        <v>1234.0843450608004</v>
      </c>
      <c r="BY19" s="658">
        <f t="shared" si="8"/>
        <v>1234.0843450608004</v>
      </c>
      <c r="BZ19" s="658">
        <f t="shared" si="8"/>
        <v>1234.0843450608004</v>
      </c>
      <c r="CA19" s="658">
        <f t="shared" si="8"/>
        <v>1234.0843450608004</v>
      </c>
      <c r="CB19" s="658">
        <f t="shared" si="8"/>
        <v>1234.0843450608004</v>
      </c>
      <c r="CC19" s="658">
        <f t="shared" si="8"/>
        <v>1234.0843450608004</v>
      </c>
      <c r="CD19" s="658">
        <f t="shared" si="8"/>
        <v>1234.0843450608004</v>
      </c>
      <c r="CE19" s="658">
        <f t="shared" si="8"/>
        <v>1234.0843450608004</v>
      </c>
      <c r="CF19" s="658">
        <f t="shared" si="8"/>
        <v>1458.2074687034674</v>
      </c>
      <c r="CG19" s="658">
        <f t="shared" si="8"/>
        <v>1570.2690305248009</v>
      </c>
      <c r="CH19" s="658">
        <f t="shared" si="8"/>
        <v>1906.4537159888014</v>
      </c>
      <c r="CI19" s="658">
        <f t="shared" si="8"/>
        <v>2018.5152778101349</v>
      </c>
      <c r="CJ19" s="658">
        <f t="shared" si="8"/>
        <v>2242.6384014528026</v>
      </c>
      <c r="CK19" s="658">
        <f t="shared" ref="CK19:DW19" si="9">SUM(CK8:CK18)</f>
        <v>2354.6999632741358</v>
      </c>
      <c r="CL19" s="658">
        <f t="shared" si="9"/>
        <v>2690.8846487381361</v>
      </c>
      <c r="CM19" s="658">
        <f t="shared" si="9"/>
        <v>3475.3155814874708</v>
      </c>
      <c r="CN19" s="658">
        <f t="shared" si="9"/>
        <v>3475.3155814874708</v>
      </c>
      <c r="CO19" s="658">
        <f t="shared" si="9"/>
        <v>2354.6999632741358</v>
      </c>
      <c r="CP19" s="658">
        <f t="shared" si="9"/>
        <v>1234.0843450608004</v>
      </c>
      <c r="CQ19" s="658">
        <f t="shared" si="9"/>
        <v>1234.0843450608004</v>
      </c>
      <c r="CR19" s="658">
        <f t="shared" si="9"/>
        <v>1234.0843450608004</v>
      </c>
      <c r="CS19" s="658">
        <f t="shared" si="9"/>
        <v>1234.0843450608004</v>
      </c>
      <c r="CT19" s="658">
        <f t="shared" si="9"/>
        <v>1234.0843450608004</v>
      </c>
      <c r="CU19" s="658">
        <f t="shared" si="9"/>
        <v>1234.0843450608004</v>
      </c>
      <c r="CV19" s="658">
        <f t="shared" si="9"/>
        <v>1234.0843450608004</v>
      </c>
      <c r="CW19" s="658">
        <f t="shared" si="9"/>
        <v>1234.0843450608004</v>
      </c>
      <c r="CX19" s="658">
        <f t="shared" si="9"/>
        <v>1234.0843450608004</v>
      </c>
      <c r="CY19" s="659">
        <f t="shared" si="9"/>
        <v>1234.0843450608004</v>
      </c>
      <c r="CZ19" s="660">
        <f t="shared" si="9"/>
        <v>0</v>
      </c>
      <c r="DA19" s="661">
        <f t="shared" si="9"/>
        <v>0</v>
      </c>
      <c r="DB19" s="661">
        <f t="shared" si="9"/>
        <v>0</v>
      </c>
      <c r="DC19" s="661">
        <f t="shared" si="9"/>
        <v>0</v>
      </c>
      <c r="DD19" s="661">
        <f t="shared" si="9"/>
        <v>0</v>
      </c>
      <c r="DE19" s="661">
        <f t="shared" si="9"/>
        <v>0</v>
      </c>
      <c r="DF19" s="661">
        <f t="shared" si="9"/>
        <v>0</v>
      </c>
      <c r="DG19" s="661">
        <f t="shared" si="9"/>
        <v>0</v>
      </c>
      <c r="DH19" s="661">
        <f t="shared" si="9"/>
        <v>0</v>
      </c>
      <c r="DI19" s="661">
        <f t="shared" si="9"/>
        <v>0</v>
      </c>
      <c r="DJ19" s="661">
        <f t="shared" si="9"/>
        <v>0</v>
      </c>
      <c r="DK19" s="661">
        <f t="shared" si="9"/>
        <v>0</v>
      </c>
      <c r="DL19" s="661">
        <f t="shared" si="9"/>
        <v>0</v>
      </c>
      <c r="DM19" s="661">
        <f t="shared" si="9"/>
        <v>0</v>
      </c>
      <c r="DN19" s="661">
        <f t="shared" si="9"/>
        <v>0</v>
      </c>
      <c r="DO19" s="661">
        <f t="shared" si="9"/>
        <v>0</v>
      </c>
      <c r="DP19" s="661">
        <f t="shared" si="9"/>
        <v>0</v>
      </c>
      <c r="DQ19" s="661">
        <f t="shared" si="9"/>
        <v>0</v>
      </c>
      <c r="DR19" s="661">
        <f t="shared" si="9"/>
        <v>0</v>
      </c>
      <c r="DS19" s="661">
        <f t="shared" si="9"/>
        <v>0</v>
      </c>
      <c r="DT19" s="661">
        <f t="shared" si="9"/>
        <v>0</v>
      </c>
      <c r="DU19" s="661">
        <f t="shared" si="9"/>
        <v>0</v>
      </c>
      <c r="DV19" s="661">
        <f t="shared" si="9"/>
        <v>0</v>
      </c>
      <c r="DW19" s="662">
        <f t="shared" si="9"/>
        <v>0</v>
      </c>
    </row>
    <row r="20" spans="2:127" ht="25.5" x14ac:dyDescent="0.2">
      <c r="B20" s="603" t="s">
        <v>485</v>
      </c>
      <c r="C20" s="604" t="s">
        <v>923</v>
      </c>
      <c r="D20" s="605" t="s">
        <v>866</v>
      </c>
      <c r="E20" s="606" t="s">
        <v>552</v>
      </c>
      <c r="F20" s="607" t="s">
        <v>827</v>
      </c>
      <c r="G20" s="608" t="s">
        <v>59</v>
      </c>
      <c r="H20" s="609" t="s">
        <v>487</v>
      </c>
      <c r="I20" s="609">
        <f>MAX(X20:AV20)</f>
        <v>3</v>
      </c>
      <c r="J20" s="609">
        <f>SUMPRODUCT($X$2:$CY$2,$X20:$CY20)*365</f>
        <v>26123.347514465127</v>
      </c>
      <c r="K20" s="609">
        <f>SUMPRODUCT($X$2:$CY$2,$X21:$CY21)+SUMPRODUCT($X$2:$CY$2,$X22:$CY22)+SUMPRODUCT($X$2:$CY$2,$X23:$CY23)</f>
        <v>26272.383531216394</v>
      </c>
      <c r="L20" s="609">
        <f>SUMPRODUCT($X$2:$CY$2,$X24:$CY24) +SUMPRODUCT($X$2:$CY$2,$X25:$CY25)</f>
        <v>5688.351093216882</v>
      </c>
      <c r="M20" s="609">
        <f>SUMPRODUCT($X$2:$CY$2,$X26:$CY26)</f>
        <v>0</v>
      </c>
      <c r="N20" s="609">
        <f>SUMPRODUCT($X$2:$CY$2,$X29:$CY29) +SUMPRODUCT($X$2:$CY$2,$X30:$CY30)</f>
        <v>398.34874356768478</v>
      </c>
      <c r="O20" s="609">
        <f>SUMPRODUCT($X$2:$CY$2,$X27:$CY27) +SUMPRODUCT($X$2:$CY$2,$X28:$CY28) +SUMPRODUCT($X$2:$CY$2,$X31:$CY31)</f>
        <v>86.2143868052367</v>
      </c>
      <c r="P20" s="609">
        <f>SUM(K20:O20)</f>
        <v>32445.297754806197</v>
      </c>
      <c r="Q20" s="609">
        <f>(SUM(K20:M20)*100000)/(J20*1000)</f>
        <v>122.3454789120569</v>
      </c>
      <c r="R20" s="610">
        <f>(P20*100000)/(J20*1000)</f>
        <v>124.20038334229737</v>
      </c>
      <c r="S20" s="611">
        <v>3</v>
      </c>
      <c r="T20" s="612">
        <v>3</v>
      </c>
      <c r="U20" s="613" t="s">
        <v>488</v>
      </c>
      <c r="V20" s="614" t="s">
        <v>124</v>
      </c>
      <c r="W20" s="615" t="s">
        <v>75</v>
      </c>
      <c r="X20" s="607">
        <v>0</v>
      </c>
      <c r="Y20" s="607">
        <v>0</v>
      </c>
      <c r="Z20" s="607">
        <v>0</v>
      </c>
      <c r="AA20" s="607">
        <v>0</v>
      </c>
      <c r="AB20" s="607">
        <v>0</v>
      </c>
      <c r="AC20" s="607">
        <v>3</v>
      </c>
      <c r="AD20" s="607">
        <v>3</v>
      </c>
      <c r="AE20" s="607">
        <v>3</v>
      </c>
      <c r="AF20" s="607">
        <v>3</v>
      </c>
      <c r="AG20" s="607">
        <v>3</v>
      </c>
      <c r="AH20" s="607">
        <v>3</v>
      </c>
      <c r="AI20" s="607">
        <v>3</v>
      </c>
      <c r="AJ20" s="607">
        <v>3</v>
      </c>
      <c r="AK20" s="607">
        <v>3</v>
      </c>
      <c r="AL20" s="607">
        <v>3</v>
      </c>
      <c r="AM20" s="607">
        <v>3</v>
      </c>
      <c r="AN20" s="607">
        <v>3</v>
      </c>
      <c r="AO20" s="607">
        <v>3</v>
      </c>
      <c r="AP20" s="607">
        <v>3</v>
      </c>
      <c r="AQ20" s="607">
        <v>3</v>
      </c>
      <c r="AR20" s="607">
        <v>3</v>
      </c>
      <c r="AS20" s="607">
        <v>3</v>
      </c>
      <c r="AT20" s="607">
        <v>3</v>
      </c>
      <c r="AU20" s="607">
        <v>3</v>
      </c>
      <c r="AV20" s="607">
        <v>3</v>
      </c>
      <c r="AW20" s="607">
        <v>3</v>
      </c>
      <c r="AX20" s="607">
        <v>3</v>
      </c>
      <c r="AY20" s="607">
        <v>3</v>
      </c>
      <c r="AZ20" s="607">
        <v>3</v>
      </c>
      <c r="BA20" s="607">
        <v>3</v>
      </c>
      <c r="BB20" s="607">
        <v>3</v>
      </c>
      <c r="BC20" s="607">
        <v>3</v>
      </c>
      <c r="BD20" s="607">
        <v>3</v>
      </c>
      <c r="BE20" s="607">
        <v>3</v>
      </c>
      <c r="BF20" s="607">
        <v>3</v>
      </c>
      <c r="BG20" s="607">
        <v>3</v>
      </c>
      <c r="BH20" s="607">
        <v>3</v>
      </c>
      <c r="BI20" s="607">
        <v>3</v>
      </c>
      <c r="BJ20" s="607">
        <v>3</v>
      </c>
      <c r="BK20" s="607">
        <v>3</v>
      </c>
      <c r="BL20" s="607">
        <v>3</v>
      </c>
      <c r="BM20" s="607">
        <v>3</v>
      </c>
      <c r="BN20" s="607">
        <v>3</v>
      </c>
      <c r="BO20" s="607">
        <v>3</v>
      </c>
      <c r="BP20" s="607">
        <v>3</v>
      </c>
      <c r="BQ20" s="607">
        <v>3</v>
      </c>
      <c r="BR20" s="607">
        <v>3</v>
      </c>
      <c r="BS20" s="607">
        <v>3</v>
      </c>
      <c r="BT20" s="607">
        <v>3</v>
      </c>
      <c r="BU20" s="607">
        <v>3</v>
      </c>
      <c r="BV20" s="607">
        <v>3</v>
      </c>
      <c r="BW20" s="607">
        <v>3</v>
      </c>
      <c r="BX20" s="607">
        <v>3</v>
      </c>
      <c r="BY20" s="607">
        <v>3</v>
      </c>
      <c r="BZ20" s="607">
        <v>3</v>
      </c>
      <c r="CA20" s="607">
        <v>3</v>
      </c>
      <c r="CB20" s="607">
        <v>3</v>
      </c>
      <c r="CC20" s="607">
        <v>3</v>
      </c>
      <c r="CD20" s="607">
        <v>3</v>
      </c>
      <c r="CE20" s="616">
        <v>3</v>
      </c>
      <c r="CF20" s="616">
        <v>3</v>
      </c>
      <c r="CG20" s="616">
        <v>3</v>
      </c>
      <c r="CH20" s="616">
        <v>3</v>
      </c>
      <c r="CI20" s="616">
        <v>3</v>
      </c>
      <c r="CJ20" s="616">
        <v>3</v>
      </c>
      <c r="CK20" s="616">
        <v>3</v>
      </c>
      <c r="CL20" s="616">
        <v>3</v>
      </c>
      <c r="CM20" s="616">
        <v>3</v>
      </c>
      <c r="CN20" s="616">
        <v>3</v>
      </c>
      <c r="CO20" s="616">
        <v>3</v>
      </c>
      <c r="CP20" s="616">
        <v>3</v>
      </c>
      <c r="CQ20" s="616">
        <v>3</v>
      </c>
      <c r="CR20" s="616">
        <v>3</v>
      </c>
      <c r="CS20" s="616">
        <v>3</v>
      </c>
      <c r="CT20" s="616">
        <v>3</v>
      </c>
      <c r="CU20" s="616">
        <v>3</v>
      </c>
      <c r="CV20" s="616">
        <v>3</v>
      </c>
      <c r="CW20" s="616">
        <v>3</v>
      </c>
      <c r="CX20" s="616">
        <v>3</v>
      </c>
      <c r="CY20" s="617">
        <v>3</v>
      </c>
      <c r="CZ20" s="618">
        <v>0</v>
      </c>
      <c r="DA20" s="619">
        <v>0</v>
      </c>
      <c r="DB20" s="619">
        <v>0</v>
      </c>
      <c r="DC20" s="619">
        <v>0</v>
      </c>
      <c r="DD20" s="619">
        <v>0</v>
      </c>
      <c r="DE20" s="619">
        <v>0</v>
      </c>
      <c r="DF20" s="619">
        <v>0</v>
      </c>
      <c r="DG20" s="619">
        <v>0</v>
      </c>
      <c r="DH20" s="619">
        <v>0</v>
      </c>
      <c r="DI20" s="619">
        <v>0</v>
      </c>
      <c r="DJ20" s="619">
        <v>0</v>
      </c>
      <c r="DK20" s="619">
        <v>0</v>
      </c>
      <c r="DL20" s="619">
        <v>0</v>
      </c>
      <c r="DM20" s="619">
        <v>0</v>
      </c>
      <c r="DN20" s="619">
        <v>0</v>
      </c>
      <c r="DO20" s="619">
        <v>0</v>
      </c>
      <c r="DP20" s="619">
        <v>0</v>
      </c>
      <c r="DQ20" s="619">
        <v>0</v>
      </c>
      <c r="DR20" s="619">
        <v>0</v>
      </c>
      <c r="DS20" s="619">
        <v>0</v>
      </c>
      <c r="DT20" s="619">
        <v>0</v>
      </c>
      <c r="DU20" s="619">
        <v>0</v>
      </c>
      <c r="DV20" s="619">
        <v>0</v>
      </c>
      <c r="DW20" s="620">
        <v>0</v>
      </c>
    </row>
    <row r="21" spans="2:127" x14ac:dyDescent="0.2">
      <c r="B21" s="621"/>
      <c r="C21" s="622"/>
      <c r="D21" s="623"/>
      <c r="E21" s="624"/>
      <c r="F21" s="624"/>
      <c r="G21" s="623"/>
      <c r="H21" s="624"/>
      <c r="I21" s="624"/>
      <c r="J21" s="624"/>
      <c r="K21" s="624"/>
      <c r="L21" s="624"/>
      <c r="M21" s="624"/>
      <c r="N21" s="624"/>
      <c r="O21" s="624"/>
      <c r="P21" s="624"/>
      <c r="Q21" s="624"/>
      <c r="R21" s="625"/>
      <c r="S21" s="624"/>
      <c r="T21" s="624"/>
      <c r="U21" s="626" t="s">
        <v>489</v>
      </c>
      <c r="V21" s="614" t="s">
        <v>124</v>
      </c>
      <c r="W21" s="615" t="s">
        <v>490</v>
      </c>
      <c r="X21" s="607">
        <v>1359.2600000000002</v>
      </c>
      <c r="Y21" s="607">
        <v>1553.44</v>
      </c>
      <c r="Z21" s="607">
        <v>1941.8</v>
      </c>
      <c r="AA21" s="607">
        <v>7767.2</v>
      </c>
      <c r="AB21" s="607">
        <v>6796.3</v>
      </c>
      <c r="AC21" s="607">
        <v>0</v>
      </c>
      <c r="AD21" s="607">
        <v>0</v>
      </c>
      <c r="AE21" s="607">
        <v>0</v>
      </c>
      <c r="AF21" s="607">
        <v>0</v>
      </c>
      <c r="AG21" s="607">
        <v>0</v>
      </c>
      <c r="AH21" s="607">
        <v>0</v>
      </c>
      <c r="AI21" s="607">
        <v>0</v>
      </c>
      <c r="AJ21" s="607">
        <v>0</v>
      </c>
      <c r="AK21" s="607">
        <v>0</v>
      </c>
      <c r="AL21" s="607">
        <v>0</v>
      </c>
      <c r="AM21" s="607">
        <v>0</v>
      </c>
      <c r="AN21" s="607">
        <v>0</v>
      </c>
      <c r="AO21" s="607">
        <v>0</v>
      </c>
      <c r="AP21" s="607">
        <v>0</v>
      </c>
      <c r="AQ21" s="607">
        <v>0</v>
      </c>
      <c r="AR21" s="607">
        <v>609.41999999999996</v>
      </c>
      <c r="AS21" s="607">
        <v>696.48</v>
      </c>
      <c r="AT21" s="607">
        <v>870.6</v>
      </c>
      <c r="AU21" s="607">
        <v>3482.4</v>
      </c>
      <c r="AV21" s="607">
        <v>3047.1</v>
      </c>
      <c r="AW21" s="607">
        <v>0</v>
      </c>
      <c r="AX21" s="607">
        <v>0</v>
      </c>
      <c r="AY21" s="607">
        <v>0</v>
      </c>
      <c r="AZ21" s="607">
        <v>0</v>
      </c>
      <c r="BA21" s="607">
        <v>0</v>
      </c>
      <c r="BB21" s="607">
        <v>0</v>
      </c>
      <c r="BC21" s="607">
        <v>0</v>
      </c>
      <c r="BD21" s="607">
        <v>0</v>
      </c>
      <c r="BE21" s="607">
        <v>0</v>
      </c>
      <c r="BF21" s="607">
        <v>0</v>
      </c>
      <c r="BG21" s="607">
        <v>0</v>
      </c>
      <c r="BH21" s="607">
        <v>0</v>
      </c>
      <c r="BI21" s="607">
        <v>0</v>
      </c>
      <c r="BJ21" s="607">
        <v>0</v>
      </c>
      <c r="BK21" s="607">
        <v>0</v>
      </c>
      <c r="BL21" s="607">
        <v>609.41999999999996</v>
      </c>
      <c r="BM21" s="607">
        <v>696.48</v>
      </c>
      <c r="BN21" s="607">
        <v>870.6</v>
      </c>
      <c r="BO21" s="607">
        <v>3482.4</v>
      </c>
      <c r="BP21" s="607">
        <v>3047.1</v>
      </c>
      <c r="BQ21" s="607">
        <v>0</v>
      </c>
      <c r="BR21" s="607">
        <v>0</v>
      </c>
      <c r="BS21" s="607">
        <v>0</v>
      </c>
      <c r="BT21" s="607">
        <v>0</v>
      </c>
      <c r="BU21" s="607">
        <v>0</v>
      </c>
      <c r="BV21" s="607">
        <v>0</v>
      </c>
      <c r="BW21" s="607">
        <v>0</v>
      </c>
      <c r="BX21" s="607">
        <v>0</v>
      </c>
      <c r="BY21" s="607">
        <v>0</v>
      </c>
      <c r="BZ21" s="607">
        <v>0</v>
      </c>
      <c r="CA21" s="607">
        <v>0</v>
      </c>
      <c r="CB21" s="607">
        <v>0</v>
      </c>
      <c r="CC21" s="607">
        <v>0</v>
      </c>
      <c r="CD21" s="607">
        <v>0</v>
      </c>
      <c r="CE21" s="616">
        <v>0</v>
      </c>
      <c r="CF21" s="616">
        <v>1329.44</v>
      </c>
      <c r="CG21" s="616">
        <v>1519.36</v>
      </c>
      <c r="CH21" s="616">
        <v>1899.2</v>
      </c>
      <c r="CI21" s="616">
        <v>7596.8</v>
      </c>
      <c r="CJ21" s="616">
        <v>6647.2</v>
      </c>
      <c r="CK21" s="616">
        <v>0</v>
      </c>
      <c r="CL21" s="616">
        <v>0</v>
      </c>
      <c r="CM21" s="616">
        <v>0</v>
      </c>
      <c r="CN21" s="616">
        <v>0</v>
      </c>
      <c r="CO21" s="616">
        <v>0</v>
      </c>
      <c r="CP21" s="616">
        <v>0</v>
      </c>
      <c r="CQ21" s="616">
        <v>0</v>
      </c>
      <c r="CR21" s="616">
        <v>0</v>
      </c>
      <c r="CS21" s="616">
        <v>0</v>
      </c>
      <c r="CT21" s="616">
        <v>0</v>
      </c>
      <c r="CU21" s="616">
        <v>0</v>
      </c>
      <c r="CV21" s="616">
        <v>0</v>
      </c>
      <c r="CW21" s="616">
        <v>0</v>
      </c>
      <c r="CX21" s="616">
        <v>0</v>
      </c>
      <c r="CY21" s="617">
        <v>0</v>
      </c>
      <c r="CZ21" s="618">
        <v>0</v>
      </c>
      <c r="DA21" s="619">
        <v>0</v>
      </c>
      <c r="DB21" s="619">
        <v>0</v>
      </c>
      <c r="DC21" s="619">
        <v>0</v>
      </c>
      <c r="DD21" s="619">
        <v>0</v>
      </c>
      <c r="DE21" s="619">
        <v>0</v>
      </c>
      <c r="DF21" s="619">
        <v>0</v>
      </c>
      <c r="DG21" s="619">
        <v>0</v>
      </c>
      <c r="DH21" s="619">
        <v>0</v>
      </c>
      <c r="DI21" s="619">
        <v>0</v>
      </c>
      <c r="DJ21" s="619">
        <v>0</v>
      </c>
      <c r="DK21" s="619">
        <v>0</v>
      </c>
      <c r="DL21" s="619">
        <v>0</v>
      </c>
      <c r="DM21" s="619">
        <v>0</v>
      </c>
      <c r="DN21" s="619">
        <v>0</v>
      </c>
      <c r="DO21" s="619">
        <v>0</v>
      </c>
      <c r="DP21" s="619">
        <v>0</v>
      </c>
      <c r="DQ21" s="619">
        <v>0</v>
      </c>
      <c r="DR21" s="619">
        <v>0</v>
      </c>
      <c r="DS21" s="619">
        <v>0</v>
      </c>
      <c r="DT21" s="619">
        <v>0</v>
      </c>
      <c r="DU21" s="619">
        <v>0</v>
      </c>
      <c r="DV21" s="619">
        <v>0</v>
      </c>
      <c r="DW21" s="620">
        <v>0</v>
      </c>
    </row>
    <row r="22" spans="2:127" x14ac:dyDescent="0.2">
      <c r="B22" s="627"/>
      <c r="C22" s="628"/>
      <c r="D22" s="629"/>
      <c r="E22" s="629"/>
      <c r="F22" s="629"/>
      <c r="G22" s="629"/>
      <c r="H22" s="629"/>
      <c r="I22" s="630"/>
      <c r="J22" s="630"/>
      <c r="K22" s="630"/>
      <c r="L22" s="630"/>
      <c r="M22" s="630"/>
      <c r="N22" s="630"/>
      <c r="O22" s="630"/>
      <c r="P22" s="630"/>
      <c r="Q22" s="630"/>
      <c r="R22" s="631"/>
      <c r="S22" s="630"/>
      <c r="T22" s="630"/>
      <c r="U22" s="626" t="s">
        <v>491</v>
      </c>
      <c r="V22" s="614" t="s">
        <v>124</v>
      </c>
      <c r="W22" s="615" t="s">
        <v>490</v>
      </c>
      <c r="X22" s="607">
        <v>0</v>
      </c>
      <c r="Y22" s="607">
        <v>0</v>
      </c>
      <c r="Z22" s="607">
        <v>0</v>
      </c>
      <c r="AA22" s="607">
        <v>0</v>
      </c>
      <c r="AB22" s="607">
        <v>0</v>
      </c>
      <c r="AC22" s="607">
        <v>0</v>
      </c>
      <c r="AD22" s="607">
        <v>0</v>
      </c>
      <c r="AE22" s="607">
        <v>0</v>
      </c>
      <c r="AF22" s="607">
        <v>0</v>
      </c>
      <c r="AG22" s="607">
        <v>0</v>
      </c>
      <c r="AH22" s="607">
        <v>0</v>
      </c>
      <c r="AI22" s="607">
        <v>0</v>
      </c>
      <c r="AJ22" s="607">
        <v>0</v>
      </c>
      <c r="AK22" s="607">
        <v>0</v>
      </c>
      <c r="AL22" s="607">
        <v>0</v>
      </c>
      <c r="AM22" s="607">
        <v>0</v>
      </c>
      <c r="AN22" s="607">
        <v>0</v>
      </c>
      <c r="AO22" s="607">
        <v>0</v>
      </c>
      <c r="AP22" s="607">
        <v>0</v>
      </c>
      <c r="AQ22" s="607">
        <v>0</v>
      </c>
      <c r="AR22" s="607">
        <v>0</v>
      </c>
      <c r="AS22" s="607">
        <v>0</v>
      </c>
      <c r="AT22" s="607">
        <v>0</v>
      </c>
      <c r="AU22" s="607">
        <v>0</v>
      </c>
      <c r="AV22" s="607">
        <v>0</v>
      </c>
      <c r="AW22" s="607">
        <v>0</v>
      </c>
      <c r="AX22" s="607">
        <v>0</v>
      </c>
      <c r="AY22" s="607">
        <v>0</v>
      </c>
      <c r="AZ22" s="607">
        <v>0</v>
      </c>
      <c r="BA22" s="607">
        <v>0</v>
      </c>
      <c r="BB22" s="607">
        <v>0</v>
      </c>
      <c r="BC22" s="607">
        <v>0</v>
      </c>
      <c r="BD22" s="607">
        <v>0</v>
      </c>
      <c r="BE22" s="607">
        <v>0</v>
      </c>
      <c r="BF22" s="607">
        <v>0</v>
      </c>
      <c r="BG22" s="607">
        <v>0</v>
      </c>
      <c r="BH22" s="607">
        <v>0</v>
      </c>
      <c r="BI22" s="607">
        <v>0</v>
      </c>
      <c r="BJ22" s="607">
        <v>0</v>
      </c>
      <c r="BK22" s="607">
        <v>0</v>
      </c>
      <c r="BL22" s="607">
        <v>0</v>
      </c>
      <c r="BM22" s="607">
        <v>0</v>
      </c>
      <c r="BN22" s="607">
        <v>0</v>
      </c>
      <c r="BO22" s="607">
        <v>0</v>
      </c>
      <c r="BP22" s="607">
        <v>0</v>
      </c>
      <c r="BQ22" s="607">
        <v>0</v>
      </c>
      <c r="BR22" s="607">
        <v>0</v>
      </c>
      <c r="BS22" s="607">
        <v>0</v>
      </c>
      <c r="BT22" s="607">
        <v>0</v>
      </c>
      <c r="BU22" s="607">
        <v>0</v>
      </c>
      <c r="BV22" s="607">
        <v>0</v>
      </c>
      <c r="BW22" s="607">
        <v>0</v>
      </c>
      <c r="BX22" s="607">
        <v>0</v>
      </c>
      <c r="BY22" s="607">
        <v>0</v>
      </c>
      <c r="BZ22" s="607">
        <v>0</v>
      </c>
      <c r="CA22" s="607">
        <v>0</v>
      </c>
      <c r="CB22" s="607">
        <v>0</v>
      </c>
      <c r="CC22" s="607">
        <v>0</v>
      </c>
      <c r="CD22" s="607">
        <v>0</v>
      </c>
      <c r="CE22" s="616">
        <v>0</v>
      </c>
      <c r="CF22" s="616">
        <v>0</v>
      </c>
      <c r="CG22" s="616">
        <v>0</v>
      </c>
      <c r="CH22" s="616">
        <v>0</v>
      </c>
      <c r="CI22" s="616">
        <v>0</v>
      </c>
      <c r="CJ22" s="616">
        <v>0</v>
      </c>
      <c r="CK22" s="616">
        <v>0</v>
      </c>
      <c r="CL22" s="616">
        <v>0</v>
      </c>
      <c r="CM22" s="616">
        <v>0</v>
      </c>
      <c r="CN22" s="616">
        <v>0</v>
      </c>
      <c r="CO22" s="616">
        <v>0</v>
      </c>
      <c r="CP22" s="616">
        <v>0</v>
      </c>
      <c r="CQ22" s="616">
        <v>0</v>
      </c>
      <c r="CR22" s="616">
        <v>0</v>
      </c>
      <c r="CS22" s="616">
        <v>0</v>
      </c>
      <c r="CT22" s="616">
        <v>0</v>
      </c>
      <c r="CU22" s="616">
        <v>0</v>
      </c>
      <c r="CV22" s="616">
        <v>0</v>
      </c>
      <c r="CW22" s="616">
        <v>0</v>
      </c>
      <c r="CX22" s="616">
        <v>0</v>
      </c>
      <c r="CY22" s="617">
        <v>0</v>
      </c>
      <c r="CZ22" s="618">
        <v>0</v>
      </c>
      <c r="DA22" s="619">
        <v>0</v>
      </c>
      <c r="DB22" s="619">
        <v>0</v>
      </c>
      <c r="DC22" s="619">
        <v>0</v>
      </c>
      <c r="DD22" s="619">
        <v>0</v>
      </c>
      <c r="DE22" s="619">
        <v>0</v>
      </c>
      <c r="DF22" s="619">
        <v>0</v>
      </c>
      <c r="DG22" s="619">
        <v>0</v>
      </c>
      <c r="DH22" s="619">
        <v>0</v>
      </c>
      <c r="DI22" s="619">
        <v>0</v>
      </c>
      <c r="DJ22" s="619">
        <v>0</v>
      </c>
      <c r="DK22" s="619">
        <v>0</v>
      </c>
      <c r="DL22" s="619">
        <v>0</v>
      </c>
      <c r="DM22" s="619">
        <v>0</v>
      </c>
      <c r="DN22" s="619">
        <v>0</v>
      </c>
      <c r="DO22" s="619">
        <v>0</v>
      </c>
      <c r="DP22" s="619">
        <v>0</v>
      </c>
      <c r="DQ22" s="619">
        <v>0</v>
      </c>
      <c r="DR22" s="619">
        <v>0</v>
      </c>
      <c r="DS22" s="619">
        <v>0</v>
      </c>
      <c r="DT22" s="619">
        <v>0</v>
      </c>
      <c r="DU22" s="619">
        <v>0</v>
      </c>
      <c r="DV22" s="619">
        <v>0</v>
      </c>
      <c r="DW22" s="620">
        <v>0</v>
      </c>
    </row>
    <row r="23" spans="2:127" x14ac:dyDescent="0.2">
      <c r="B23" s="627"/>
      <c r="C23" s="628"/>
      <c r="D23" s="629"/>
      <c r="E23" s="629"/>
      <c r="F23" s="629"/>
      <c r="G23" s="629"/>
      <c r="H23" s="629"/>
      <c r="I23" s="630"/>
      <c r="J23" s="630"/>
      <c r="K23" s="630"/>
      <c r="L23" s="630"/>
      <c r="M23" s="630"/>
      <c r="N23" s="630"/>
      <c r="O23" s="630"/>
      <c r="P23" s="630"/>
      <c r="Q23" s="630"/>
      <c r="R23" s="631"/>
      <c r="S23" s="630"/>
      <c r="T23" s="630"/>
      <c r="U23" s="632" t="s">
        <v>828</v>
      </c>
      <c r="V23" s="633" t="s">
        <v>124</v>
      </c>
      <c r="W23" s="634" t="s">
        <v>490</v>
      </c>
      <c r="X23" s="607">
        <v>0</v>
      </c>
      <c r="Y23" s="607">
        <v>0</v>
      </c>
      <c r="Z23" s="607">
        <v>0</v>
      </c>
      <c r="AA23" s="607">
        <v>0</v>
      </c>
      <c r="AB23" s="607">
        <v>0</v>
      </c>
      <c r="AC23" s="607">
        <v>0</v>
      </c>
      <c r="AD23" s="607">
        <v>0</v>
      </c>
      <c r="AE23" s="607">
        <v>0</v>
      </c>
      <c r="AF23" s="607">
        <v>0</v>
      </c>
      <c r="AG23" s="607">
        <v>0</v>
      </c>
      <c r="AH23" s="607">
        <v>0</v>
      </c>
      <c r="AI23" s="607">
        <v>0</v>
      </c>
      <c r="AJ23" s="607">
        <v>0</v>
      </c>
      <c r="AK23" s="607">
        <v>0</v>
      </c>
      <c r="AL23" s="607">
        <v>0</v>
      </c>
      <c r="AM23" s="607">
        <v>0</v>
      </c>
      <c r="AN23" s="607">
        <v>0</v>
      </c>
      <c r="AO23" s="607">
        <v>0</v>
      </c>
      <c r="AP23" s="607">
        <v>0</v>
      </c>
      <c r="AQ23" s="607">
        <v>0</v>
      </c>
      <c r="AR23" s="607">
        <v>0</v>
      </c>
      <c r="AS23" s="607">
        <v>0</v>
      </c>
      <c r="AT23" s="607">
        <v>0</v>
      </c>
      <c r="AU23" s="607">
        <v>0</v>
      </c>
      <c r="AV23" s="607">
        <v>0</v>
      </c>
      <c r="AW23" s="607">
        <v>0</v>
      </c>
      <c r="AX23" s="607">
        <v>0</v>
      </c>
      <c r="AY23" s="607">
        <v>0</v>
      </c>
      <c r="AZ23" s="607">
        <v>0</v>
      </c>
      <c r="BA23" s="607">
        <v>0</v>
      </c>
      <c r="BB23" s="607">
        <v>0</v>
      </c>
      <c r="BC23" s="607">
        <v>0</v>
      </c>
      <c r="BD23" s="607">
        <v>0</v>
      </c>
      <c r="BE23" s="607">
        <v>0</v>
      </c>
      <c r="BF23" s="607">
        <v>0</v>
      </c>
      <c r="BG23" s="607">
        <v>0</v>
      </c>
      <c r="BH23" s="607">
        <v>0</v>
      </c>
      <c r="BI23" s="607">
        <v>0</v>
      </c>
      <c r="BJ23" s="607">
        <v>0</v>
      </c>
      <c r="BK23" s="607">
        <v>0</v>
      </c>
      <c r="BL23" s="607">
        <v>0</v>
      </c>
      <c r="BM23" s="607">
        <v>0</v>
      </c>
      <c r="BN23" s="607">
        <v>0</v>
      </c>
      <c r="BO23" s="607">
        <v>0</v>
      </c>
      <c r="BP23" s="607">
        <v>0</v>
      </c>
      <c r="BQ23" s="607">
        <v>0</v>
      </c>
      <c r="BR23" s="607">
        <v>0</v>
      </c>
      <c r="BS23" s="607">
        <v>0</v>
      </c>
      <c r="BT23" s="607">
        <v>0</v>
      </c>
      <c r="BU23" s="607">
        <v>0</v>
      </c>
      <c r="BV23" s="607">
        <v>0</v>
      </c>
      <c r="BW23" s="607">
        <v>0</v>
      </c>
      <c r="BX23" s="607">
        <v>0</v>
      </c>
      <c r="BY23" s="607">
        <v>0</v>
      </c>
      <c r="BZ23" s="607">
        <v>0</v>
      </c>
      <c r="CA23" s="607">
        <v>0</v>
      </c>
      <c r="CB23" s="607">
        <v>0</v>
      </c>
      <c r="CC23" s="607">
        <v>0</v>
      </c>
      <c r="CD23" s="607">
        <v>0</v>
      </c>
      <c r="CE23" s="607">
        <v>0</v>
      </c>
      <c r="CF23" s="607">
        <v>0</v>
      </c>
      <c r="CG23" s="607">
        <v>0</v>
      </c>
      <c r="CH23" s="607">
        <v>0</v>
      </c>
      <c r="CI23" s="607">
        <v>0</v>
      </c>
      <c r="CJ23" s="607">
        <v>0</v>
      </c>
      <c r="CK23" s="607">
        <v>0</v>
      </c>
      <c r="CL23" s="607">
        <v>0</v>
      </c>
      <c r="CM23" s="607">
        <v>0</v>
      </c>
      <c r="CN23" s="607">
        <v>0</v>
      </c>
      <c r="CO23" s="607">
        <v>0</v>
      </c>
      <c r="CP23" s="607">
        <v>0</v>
      </c>
      <c r="CQ23" s="607">
        <v>0</v>
      </c>
      <c r="CR23" s="607">
        <v>0</v>
      </c>
      <c r="CS23" s="607">
        <v>0</v>
      </c>
      <c r="CT23" s="607">
        <v>0</v>
      </c>
      <c r="CU23" s="607">
        <v>0</v>
      </c>
      <c r="CV23" s="607">
        <v>0</v>
      </c>
      <c r="CW23" s="607">
        <v>0</v>
      </c>
      <c r="CX23" s="607">
        <v>0</v>
      </c>
      <c r="CY23" s="607">
        <v>0</v>
      </c>
      <c r="CZ23" s="618">
        <v>0</v>
      </c>
      <c r="DA23" s="619">
        <v>0</v>
      </c>
      <c r="DB23" s="619">
        <v>0</v>
      </c>
      <c r="DC23" s="619">
        <v>0</v>
      </c>
      <c r="DD23" s="619">
        <v>0</v>
      </c>
      <c r="DE23" s="619">
        <v>0</v>
      </c>
      <c r="DF23" s="619">
        <v>0</v>
      </c>
      <c r="DG23" s="619">
        <v>0</v>
      </c>
      <c r="DH23" s="619">
        <v>0</v>
      </c>
      <c r="DI23" s="619">
        <v>0</v>
      </c>
      <c r="DJ23" s="619">
        <v>0</v>
      </c>
      <c r="DK23" s="619">
        <v>0</v>
      </c>
      <c r="DL23" s="619">
        <v>0</v>
      </c>
      <c r="DM23" s="619">
        <v>0</v>
      </c>
      <c r="DN23" s="619">
        <v>0</v>
      </c>
      <c r="DO23" s="619">
        <v>0</v>
      </c>
      <c r="DP23" s="619">
        <v>0</v>
      </c>
      <c r="DQ23" s="619">
        <v>0</v>
      </c>
      <c r="DR23" s="619">
        <v>0</v>
      </c>
      <c r="DS23" s="619">
        <v>0</v>
      </c>
      <c r="DT23" s="619">
        <v>0</v>
      </c>
      <c r="DU23" s="619">
        <v>0</v>
      </c>
      <c r="DV23" s="619">
        <v>0</v>
      </c>
      <c r="DW23" s="620">
        <v>0</v>
      </c>
    </row>
    <row r="24" spans="2:127" x14ac:dyDescent="0.2">
      <c r="B24" s="635"/>
      <c r="C24" s="636"/>
      <c r="D24" s="637"/>
      <c r="E24" s="637"/>
      <c r="F24" s="637"/>
      <c r="G24" s="637"/>
      <c r="H24" s="637"/>
      <c r="I24" s="638"/>
      <c r="J24" s="638"/>
      <c r="K24" s="638"/>
      <c r="L24" s="638"/>
      <c r="M24" s="638"/>
      <c r="N24" s="638"/>
      <c r="O24" s="638"/>
      <c r="P24" s="638"/>
      <c r="Q24" s="638"/>
      <c r="R24" s="639"/>
      <c r="S24" s="638"/>
      <c r="T24" s="638"/>
      <c r="U24" s="626" t="s">
        <v>492</v>
      </c>
      <c r="V24" s="614" t="s">
        <v>124</v>
      </c>
      <c r="W24" s="640" t="s">
        <v>490</v>
      </c>
      <c r="X24" s="607">
        <v>0</v>
      </c>
      <c r="Y24" s="607">
        <v>0</v>
      </c>
      <c r="Z24" s="607">
        <v>0</v>
      </c>
      <c r="AA24" s="607">
        <v>0</v>
      </c>
      <c r="AB24" s="607">
        <v>0</v>
      </c>
      <c r="AC24" s="607">
        <v>12.6</v>
      </c>
      <c r="AD24" s="607">
        <v>12.6</v>
      </c>
      <c r="AE24" s="607">
        <v>12.6</v>
      </c>
      <c r="AF24" s="607">
        <v>12.6</v>
      </c>
      <c r="AG24" s="607">
        <v>12.6</v>
      </c>
      <c r="AH24" s="607">
        <v>12.6</v>
      </c>
      <c r="AI24" s="607">
        <v>12.6</v>
      </c>
      <c r="AJ24" s="607">
        <v>12.6</v>
      </c>
      <c r="AK24" s="607">
        <v>12.6</v>
      </c>
      <c r="AL24" s="607">
        <v>12.6</v>
      </c>
      <c r="AM24" s="607">
        <v>12.6</v>
      </c>
      <c r="AN24" s="607">
        <v>12.6</v>
      </c>
      <c r="AO24" s="607">
        <v>12.6</v>
      </c>
      <c r="AP24" s="607">
        <v>12.6</v>
      </c>
      <c r="AQ24" s="607">
        <v>12.6</v>
      </c>
      <c r="AR24" s="607">
        <v>12.6</v>
      </c>
      <c r="AS24" s="607">
        <v>12.6</v>
      </c>
      <c r="AT24" s="607">
        <v>12.6</v>
      </c>
      <c r="AU24" s="607">
        <v>12.6</v>
      </c>
      <c r="AV24" s="607">
        <v>12.6</v>
      </c>
      <c r="AW24" s="607">
        <v>12.6</v>
      </c>
      <c r="AX24" s="607">
        <v>12.6</v>
      </c>
      <c r="AY24" s="607">
        <v>12.6</v>
      </c>
      <c r="AZ24" s="607">
        <v>12.6</v>
      </c>
      <c r="BA24" s="607">
        <v>12.6</v>
      </c>
      <c r="BB24" s="607">
        <v>12.6</v>
      </c>
      <c r="BC24" s="607">
        <v>12.6</v>
      </c>
      <c r="BD24" s="607">
        <v>12.6</v>
      </c>
      <c r="BE24" s="607">
        <v>12.6</v>
      </c>
      <c r="BF24" s="607">
        <v>12.6</v>
      </c>
      <c r="BG24" s="607">
        <v>12.6</v>
      </c>
      <c r="BH24" s="607">
        <v>12.6</v>
      </c>
      <c r="BI24" s="607">
        <v>12.6</v>
      </c>
      <c r="BJ24" s="607">
        <v>12.6</v>
      </c>
      <c r="BK24" s="607">
        <v>12.6</v>
      </c>
      <c r="BL24" s="607">
        <v>12.6</v>
      </c>
      <c r="BM24" s="607">
        <v>12.6</v>
      </c>
      <c r="BN24" s="607">
        <v>12.6</v>
      </c>
      <c r="BO24" s="607">
        <v>12.6</v>
      </c>
      <c r="BP24" s="607">
        <v>12.6</v>
      </c>
      <c r="BQ24" s="607">
        <v>12.6</v>
      </c>
      <c r="BR24" s="607">
        <v>12.6</v>
      </c>
      <c r="BS24" s="607">
        <v>12.6</v>
      </c>
      <c r="BT24" s="607">
        <v>12.6</v>
      </c>
      <c r="BU24" s="607">
        <v>12.6</v>
      </c>
      <c r="BV24" s="607">
        <v>12.6</v>
      </c>
      <c r="BW24" s="607">
        <v>12.6</v>
      </c>
      <c r="BX24" s="607">
        <v>12.6</v>
      </c>
      <c r="BY24" s="607">
        <v>12.6</v>
      </c>
      <c r="BZ24" s="607">
        <v>12.6</v>
      </c>
      <c r="CA24" s="607">
        <v>12.6</v>
      </c>
      <c r="CB24" s="607">
        <v>12.6</v>
      </c>
      <c r="CC24" s="607">
        <v>12.6</v>
      </c>
      <c r="CD24" s="607">
        <v>12.6</v>
      </c>
      <c r="CE24" s="616">
        <v>12.6</v>
      </c>
      <c r="CF24" s="616">
        <v>12.6</v>
      </c>
      <c r="CG24" s="616">
        <v>12.6</v>
      </c>
      <c r="CH24" s="616">
        <v>12.6</v>
      </c>
      <c r="CI24" s="616">
        <v>12.6</v>
      </c>
      <c r="CJ24" s="616">
        <v>12.6</v>
      </c>
      <c r="CK24" s="616">
        <v>12.6</v>
      </c>
      <c r="CL24" s="616">
        <v>12.6</v>
      </c>
      <c r="CM24" s="616">
        <v>12.6</v>
      </c>
      <c r="CN24" s="616">
        <v>12.6</v>
      </c>
      <c r="CO24" s="616">
        <v>12.6</v>
      </c>
      <c r="CP24" s="616">
        <v>12.6</v>
      </c>
      <c r="CQ24" s="616">
        <v>12.6</v>
      </c>
      <c r="CR24" s="616">
        <v>12.6</v>
      </c>
      <c r="CS24" s="616">
        <v>12.6</v>
      </c>
      <c r="CT24" s="616">
        <v>12.6</v>
      </c>
      <c r="CU24" s="616">
        <v>12.6</v>
      </c>
      <c r="CV24" s="616">
        <v>12.6</v>
      </c>
      <c r="CW24" s="616">
        <v>12.6</v>
      </c>
      <c r="CX24" s="616">
        <v>12.6</v>
      </c>
      <c r="CY24" s="617">
        <v>12.6</v>
      </c>
      <c r="CZ24" s="618">
        <v>0</v>
      </c>
      <c r="DA24" s="619">
        <v>0</v>
      </c>
      <c r="DB24" s="619">
        <v>0</v>
      </c>
      <c r="DC24" s="619">
        <v>0</v>
      </c>
      <c r="DD24" s="619">
        <v>0</v>
      </c>
      <c r="DE24" s="619">
        <v>0</v>
      </c>
      <c r="DF24" s="619">
        <v>0</v>
      </c>
      <c r="DG24" s="619">
        <v>0</v>
      </c>
      <c r="DH24" s="619">
        <v>0</v>
      </c>
      <c r="DI24" s="619">
        <v>0</v>
      </c>
      <c r="DJ24" s="619">
        <v>0</v>
      </c>
      <c r="DK24" s="619">
        <v>0</v>
      </c>
      <c r="DL24" s="619">
        <v>0</v>
      </c>
      <c r="DM24" s="619">
        <v>0</v>
      </c>
      <c r="DN24" s="619">
        <v>0</v>
      </c>
      <c r="DO24" s="619">
        <v>0</v>
      </c>
      <c r="DP24" s="619">
        <v>0</v>
      </c>
      <c r="DQ24" s="619">
        <v>0</v>
      </c>
      <c r="DR24" s="619">
        <v>0</v>
      </c>
      <c r="DS24" s="619">
        <v>0</v>
      </c>
      <c r="DT24" s="619">
        <v>0</v>
      </c>
      <c r="DU24" s="619">
        <v>0</v>
      </c>
      <c r="DV24" s="619">
        <v>0</v>
      </c>
      <c r="DW24" s="620">
        <v>0</v>
      </c>
    </row>
    <row r="25" spans="2:127" x14ac:dyDescent="0.2">
      <c r="B25" s="641"/>
      <c r="C25" s="642"/>
      <c r="D25" s="643"/>
      <c r="E25" s="643"/>
      <c r="F25" s="643"/>
      <c r="G25" s="643"/>
      <c r="H25" s="643"/>
      <c r="I25" s="644"/>
      <c r="J25" s="644"/>
      <c r="K25" s="644"/>
      <c r="L25" s="644"/>
      <c r="M25" s="644"/>
      <c r="N25" s="644"/>
      <c r="O25" s="644"/>
      <c r="P25" s="644"/>
      <c r="Q25" s="644"/>
      <c r="R25" s="645"/>
      <c r="S25" s="644"/>
      <c r="T25" s="644"/>
      <c r="U25" s="626" t="s">
        <v>493</v>
      </c>
      <c r="V25" s="614" t="s">
        <v>124</v>
      </c>
      <c r="W25" s="640" t="s">
        <v>490</v>
      </c>
      <c r="X25" s="607">
        <v>0</v>
      </c>
      <c r="Y25" s="607">
        <v>0</v>
      </c>
      <c r="Z25" s="607">
        <v>0</v>
      </c>
      <c r="AA25" s="607">
        <v>0</v>
      </c>
      <c r="AB25" s="607">
        <v>0</v>
      </c>
      <c r="AC25" s="607">
        <v>225.835921875</v>
      </c>
      <c r="AD25" s="607">
        <v>225.835921875</v>
      </c>
      <c r="AE25" s="607">
        <v>225.835921875</v>
      </c>
      <c r="AF25" s="607">
        <v>225.835921875</v>
      </c>
      <c r="AG25" s="607">
        <v>225.835921875</v>
      </c>
      <c r="AH25" s="607">
        <v>225.835921875</v>
      </c>
      <c r="AI25" s="607">
        <v>225.835921875</v>
      </c>
      <c r="AJ25" s="607">
        <v>225.835921875</v>
      </c>
      <c r="AK25" s="607">
        <v>225.835921875</v>
      </c>
      <c r="AL25" s="607">
        <v>225.835921875</v>
      </c>
      <c r="AM25" s="607">
        <v>225.835921875</v>
      </c>
      <c r="AN25" s="607">
        <v>225.835921875</v>
      </c>
      <c r="AO25" s="607">
        <v>225.835921875</v>
      </c>
      <c r="AP25" s="607">
        <v>225.835921875</v>
      </c>
      <c r="AQ25" s="607">
        <v>225.835921875</v>
      </c>
      <c r="AR25" s="607">
        <v>225.835921875</v>
      </c>
      <c r="AS25" s="607">
        <v>225.835921875</v>
      </c>
      <c r="AT25" s="607">
        <v>225.835921875</v>
      </c>
      <c r="AU25" s="607">
        <v>225.835921875</v>
      </c>
      <c r="AV25" s="607">
        <v>225.835921875</v>
      </c>
      <c r="AW25" s="607">
        <v>225.835921875</v>
      </c>
      <c r="AX25" s="607">
        <v>225.835921875</v>
      </c>
      <c r="AY25" s="607">
        <v>225.835921875</v>
      </c>
      <c r="AZ25" s="607">
        <v>225.835921875</v>
      </c>
      <c r="BA25" s="607">
        <v>225.835921875</v>
      </c>
      <c r="BB25" s="607">
        <v>225.835921875</v>
      </c>
      <c r="BC25" s="607">
        <v>225.835921875</v>
      </c>
      <c r="BD25" s="607">
        <v>225.835921875</v>
      </c>
      <c r="BE25" s="607">
        <v>225.835921875</v>
      </c>
      <c r="BF25" s="607">
        <v>225.835921875</v>
      </c>
      <c r="BG25" s="607">
        <v>225.835921875</v>
      </c>
      <c r="BH25" s="607">
        <v>225.835921875</v>
      </c>
      <c r="BI25" s="607">
        <v>225.835921875</v>
      </c>
      <c r="BJ25" s="607">
        <v>225.835921875</v>
      </c>
      <c r="BK25" s="607">
        <v>225.835921875</v>
      </c>
      <c r="BL25" s="607">
        <v>225.835921875</v>
      </c>
      <c r="BM25" s="607">
        <v>225.835921875</v>
      </c>
      <c r="BN25" s="607">
        <v>225.835921875</v>
      </c>
      <c r="BO25" s="607">
        <v>225.835921875</v>
      </c>
      <c r="BP25" s="607">
        <v>225.835921875</v>
      </c>
      <c r="BQ25" s="607">
        <v>225.835921875</v>
      </c>
      <c r="BR25" s="607">
        <v>225.835921875</v>
      </c>
      <c r="BS25" s="607">
        <v>225.835921875</v>
      </c>
      <c r="BT25" s="607">
        <v>225.835921875</v>
      </c>
      <c r="BU25" s="607">
        <v>225.835921875</v>
      </c>
      <c r="BV25" s="607">
        <v>225.835921875</v>
      </c>
      <c r="BW25" s="607">
        <v>225.835921875</v>
      </c>
      <c r="BX25" s="607">
        <v>225.835921875</v>
      </c>
      <c r="BY25" s="607">
        <v>225.835921875</v>
      </c>
      <c r="BZ25" s="607">
        <v>225.835921875</v>
      </c>
      <c r="CA25" s="607">
        <v>225.835921875</v>
      </c>
      <c r="CB25" s="607">
        <v>225.835921875</v>
      </c>
      <c r="CC25" s="607">
        <v>225.835921875</v>
      </c>
      <c r="CD25" s="607">
        <v>225.835921875</v>
      </c>
      <c r="CE25" s="616">
        <v>225.835921875</v>
      </c>
      <c r="CF25" s="616">
        <v>225.835921875</v>
      </c>
      <c r="CG25" s="616">
        <v>225.835921875</v>
      </c>
      <c r="CH25" s="616">
        <v>225.835921875</v>
      </c>
      <c r="CI25" s="616">
        <v>225.835921875</v>
      </c>
      <c r="CJ25" s="616">
        <v>225.835921875</v>
      </c>
      <c r="CK25" s="616">
        <v>225.835921875</v>
      </c>
      <c r="CL25" s="616">
        <v>225.835921875</v>
      </c>
      <c r="CM25" s="616">
        <v>225.835921875</v>
      </c>
      <c r="CN25" s="616">
        <v>225.835921875</v>
      </c>
      <c r="CO25" s="616">
        <v>225.835921875</v>
      </c>
      <c r="CP25" s="616">
        <v>225.835921875</v>
      </c>
      <c r="CQ25" s="616">
        <v>225.835921875</v>
      </c>
      <c r="CR25" s="616">
        <v>225.835921875</v>
      </c>
      <c r="CS25" s="616">
        <v>225.835921875</v>
      </c>
      <c r="CT25" s="616">
        <v>225.835921875</v>
      </c>
      <c r="CU25" s="616">
        <v>225.835921875</v>
      </c>
      <c r="CV25" s="616">
        <v>225.835921875</v>
      </c>
      <c r="CW25" s="616">
        <v>225.835921875</v>
      </c>
      <c r="CX25" s="616">
        <v>225.835921875</v>
      </c>
      <c r="CY25" s="617">
        <v>225.835921875</v>
      </c>
      <c r="CZ25" s="618">
        <v>0</v>
      </c>
      <c r="DA25" s="619">
        <v>0</v>
      </c>
      <c r="DB25" s="619">
        <v>0</v>
      </c>
      <c r="DC25" s="619">
        <v>0</v>
      </c>
      <c r="DD25" s="619">
        <v>0</v>
      </c>
      <c r="DE25" s="619">
        <v>0</v>
      </c>
      <c r="DF25" s="619">
        <v>0</v>
      </c>
      <c r="DG25" s="619">
        <v>0</v>
      </c>
      <c r="DH25" s="619">
        <v>0</v>
      </c>
      <c r="DI25" s="619">
        <v>0</v>
      </c>
      <c r="DJ25" s="619">
        <v>0</v>
      </c>
      <c r="DK25" s="619">
        <v>0</v>
      </c>
      <c r="DL25" s="619">
        <v>0</v>
      </c>
      <c r="DM25" s="619">
        <v>0</v>
      </c>
      <c r="DN25" s="619">
        <v>0</v>
      </c>
      <c r="DO25" s="619">
        <v>0</v>
      </c>
      <c r="DP25" s="619">
        <v>0</v>
      </c>
      <c r="DQ25" s="619">
        <v>0</v>
      </c>
      <c r="DR25" s="619">
        <v>0</v>
      </c>
      <c r="DS25" s="619">
        <v>0</v>
      </c>
      <c r="DT25" s="619">
        <v>0</v>
      </c>
      <c r="DU25" s="619">
        <v>0</v>
      </c>
      <c r="DV25" s="619">
        <v>0</v>
      </c>
      <c r="DW25" s="620">
        <v>0</v>
      </c>
    </row>
    <row r="26" spans="2:127" x14ac:dyDescent="0.2">
      <c r="B26" s="641"/>
      <c r="C26" s="642"/>
      <c r="D26" s="643"/>
      <c r="E26" s="643"/>
      <c r="F26" s="643"/>
      <c r="G26" s="643"/>
      <c r="H26" s="643"/>
      <c r="I26" s="644"/>
      <c r="J26" s="644"/>
      <c r="K26" s="644"/>
      <c r="L26" s="644"/>
      <c r="M26" s="644"/>
      <c r="N26" s="644"/>
      <c r="O26" s="644"/>
      <c r="P26" s="644"/>
      <c r="Q26" s="644"/>
      <c r="R26" s="645"/>
      <c r="S26" s="644"/>
      <c r="T26" s="644"/>
      <c r="U26" s="646" t="s">
        <v>494</v>
      </c>
      <c r="V26" s="647" t="s">
        <v>124</v>
      </c>
      <c r="W26" s="640" t="s">
        <v>490</v>
      </c>
      <c r="X26" s="607">
        <v>0</v>
      </c>
      <c r="Y26" s="607">
        <v>0</v>
      </c>
      <c r="Z26" s="607">
        <v>0</v>
      </c>
      <c r="AA26" s="607">
        <v>0</v>
      </c>
      <c r="AB26" s="607">
        <v>0</v>
      </c>
      <c r="AC26" s="607">
        <v>0</v>
      </c>
      <c r="AD26" s="607">
        <v>0</v>
      </c>
      <c r="AE26" s="607">
        <v>0</v>
      </c>
      <c r="AF26" s="607">
        <v>0</v>
      </c>
      <c r="AG26" s="607">
        <v>0</v>
      </c>
      <c r="AH26" s="607">
        <v>0</v>
      </c>
      <c r="AI26" s="607">
        <v>0</v>
      </c>
      <c r="AJ26" s="607">
        <v>0</v>
      </c>
      <c r="AK26" s="607">
        <v>0</v>
      </c>
      <c r="AL26" s="607">
        <v>0</v>
      </c>
      <c r="AM26" s="607">
        <v>0</v>
      </c>
      <c r="AN26" s="607">
        <v>0</v>
      </c>
      <c r="AO26" s="607">
        <v>0</v>
      </c>
      <c r="AP26" s="607">
        <v>0</v>
      </c>
      <c r="AQ26" s="607">
        <v>0</v>
      </c>
      <c r="AR26" s="607">
        <v>0</v>
      </c>
      <c r="AS26" s="607">
        <v>0</v>
      </c>
      <c r="AT26" s="607">
        <v>0</v>
      </c>
      <c r="AU26" s="607">
        <v>0</v>
      </c>
      <c r="AV26" s="607">
        <v>0</v>
      </c>
      <c r="AW26" s="607">
        <v>0</v>
      </c>
      <c r="AX26" s="607">
        <v>0</v>
      </c>
      <c r="AY26" s="607">
        <v>0</v>
      </c>
      <c r="AZ26" s="607">
        <v>0</v>
      </c>
      <c r="BA26" s="607">
        <v>0</v>
      </c>
      <c r="BB26" s="607">
        <v>0</v>
      </c>
      <c r="BC26" s="607">
        <v>0</v>
      </c>
      <c r="BD26" s="607">
        <v>0</v>
      </c>
      <c r="BE26" s="607">
        <v>0</v>
      </c>
      <c r="BF26" s="607">
        <v>0</v>
      </c>
      <c r="BG26" s="607">
        <v>0</v>
      </c>
      <c r="BH26" s="607">
        <v>0</v>
      </c>
      <c r="BI26" s="607">
        <v>0</v>
      </c>
      <c r="BJ26" s="607">
        <v>0</v>
      </c>
      <c r="BK26" s="607">
        <v>0</v>
      </c>
      <c r="BL26" s="607">
        <v>0</v>
      </c>
      <c r="BM26" s="607">
        <v>0</v>
      </c>
      <c r="BN26" s="607">
        <v>0</v>
      </c>
      <c r="BO26" s="607">
        <v>0</v>
      </c>
      <c r="BP26" s="607">
        <v>0</v>
      </c>
      <c r="BQ26" s="607">
        <v>0</v>
      </c>
      <c r="BR26" s="607">
        <v>0</v>
      </c>
      <c r="BS26" s="607">
        <v>0</v>
      </c>
      <c r="BT26" s="607">
        <v>0</v>
      </c>
      <c r="BU26" s="607">
        <v>0</v>
      </c>
      <c r="BV26" s="607">
        <v>0</v>
      </c>
      <c r="BW26" s="607">
        <v>0</v>
      </c>
      <c r="BX26" s="607">
        <v>0</v>
      </c>
      <c r="BY26" s="607">
        <v>0</v>
      </c>
      <c r="BZ26" s="607">
        <v>0</v>
      </c>
      <c r="CA26" s="607">
        <v>0</v>
      </c>
      <c r="CB26" s="607">
        <v>0</v>
      </c>
      <c r="CC26" s="607">
        <v>0</v>
      </c>
      <c r="CD26" s="607">
        <v>0</v>
      </c>
      <c r="CE26" s="616">
        <v>0</v>
      </c>
      <c r="CF26" s="616">
        <v>0</v>
      </c>
      <c r="CG26" s="616">
        <v>0</v>
      </c>
      <c r="CH26" s="616">
        <v>0</v>
      </c>
      <c r="CI26" s="616">
        <v>0</v>
      </c>
      <c r="CJ26" s="616">
        <v>0</v>
      </c>
      <c r="CK26" s="616">
        <v>0</v>
      </c>
      <c r="CL26" s="616">
        <v>0</v>
      </c>
      <c r="CM26" s="616">
        <v>0</v>
      </c>
      <c r="CN26" s="616">
        <v>0</v>
      </c>
      <c r="CO26" s="616">
        <v>0</v>
      </c>
      <c r="CP26" s="616">
        <v>0</v>
      </c>
      <c r="CQ26" s="616">
        <v>0</v>
      </c>
      <c r="CR26" s="616">
        <v>0</v>
      </c>
      <c r="CS26" s="616">
        <v>0</v>
      </c>
      <c r="CT26" s="616">
        <v>0</v>
      </c>
      <c r="CU26" s="616">
        <v>0</v>
      </c>
      <c r="CV26" s="616">
        <v>0</v>
      </c>
      <c r="CW26" s="616">
        <v>0</v>
      </c>
      <c r="CX26" s="616">
        <v>0</v>
      </c>
      <c r="CY26" s="617">
        <v>0</v>
      </c>
      <c r="CZ26" s="618">
        <v>0</v>
      </c>
      <c r="DA26" s="619">
        <v>0</v>
      </c>
      <c r="DB26" s="619">
        <v>0</v>
      </c>
      <c r="DC26" s="619">
        <v>0</v>
      </c>
      <c r="DD26" s="619">
        <v>0</v>
      </c>
      <c r="DE26" s="619">
        <v>0</v>
      </c>
      <c r="DF26" s="619">
        <v>0</v>
      </c>
      <c r="DG26" s="619">
        <v>0</v>
      </c>
      <c r="DH26" s="619">
        <v>0</v>
      </c>
      <c r="DI26" s="619">
        <v>0</v>
      </c>
      <c r="DJ26" s="619">
        <v>0</v>
      </c>
      <c r="DK26" s="619">
        <v>0</v>
      </c>
      <c r="DL26" s="619">
        <v>0</v>
      </c>
      <c r="DM26" s="619">
        <v>0</v>
      </c>
      <c r="DN26" s="619">
        <v>0</v>
      </c>
      <c r="DO26" s="619">
        <v>0</v>
      </c>
      <c r="DP26" s="619">
        <v>0</v>
      </c>
      <c r="DQ26" s="619">
        <v>0</v>
      </c>
      <c r="DR26" s="619">
        <v>0</v>
      </c>
      <c r="DS26" s="619">
        <v>0</v>
      </c>
      <c r="DT26" s="619">
        <v>0</v>
      </c>
      <c r="DU26" s="619">
        <v>0</v>
      </c>
      <c r="DV26" s="619">
        <v>0</v>
      </c>
      <c r="DW26" s="620">
        <v>0</v>
      </c>
    </row>
    <row r="27" spans="2:127" x14ac:dyDescent="0.2">
      <c r="B27" s="641"/>
      <c r="C27" s="642"/>
      <c r="D27" s="643"/>
      <c r="E27" s="643"/>
      <c r="F27" s="643"/>
      <c r="G27" s="643"/>
      <c r="H27" s="643"/>
      <c r="I27" s="644"/>
      <c r="J27" s="644"/>
      <c r="K27" s="644"/>
      <c r="L27" s="644"/>
      <c r="M27" s="644"/>
      <c r="N27" s="644"/>
      <c r="O27" s="644"/>
      <c r="P27" s="644"/>
      <c r="Q27" s="644"/>
      <c r="R27" s="645"/>
      <c r="S27" s="644"/>
      <c r="T27" s="644"/>
      <c r="U27" s="626" t="s">
        <v>495</v>
      </c>
      <c r="V27" s="614" t="s">
        <v>124</v>
      </c>
      <c r="W27" s="640" t="s">
        <v>490</v>
      </c>
      <c r="X27" s="607">
        <v>3.0533999999999999</v>
      </c>
      <c r="Y27" s="607">
        <v>3.4895999999999998</v>
      </c>
      <c r="Z27" s="607">
        <v>4.3620000000000001</v>
      </c>
      <c r="AA27" s="607">
        <v>17.448</v>
      </c>
      <c r="AB27" s="607">
        <v>15.266999999999998</v>
      </c>
      <c r="AC27" s="607">
        <v>0</v>
      </c>
      <c r="AD27" s="607">
        <v>0</v>
      </c>
      <c r="AE27" s="607">
        <v>0</v>
      </c>
      <c r="AF27" s="607">
        <v>0</v>
      </c>
      <c r="AG27" s="607">
        <v>0</v>
      </c>
      <c r="AH27" s="607">
        <v>0</v>
      </c>
      <c r="AI27" s="607">
        <v>0</v>
      </c>
      <c r="AJ27" s="607">
        <v>0</v>
      </c>
      <c r="AK27" s="607">
        <v>0</v>
      </c>
      <c r="AL27" s="607">
        <v>0</v>
      </c>
      <c r="AM27" s="607">
        <v>0</v>
      </c>
      <c r="AN27" s="607">
        <v>0</v>
      </c>
      <c r="AO27" s="607">
        <v>0</v>
      </c>
      <c r="AP27" s="607">
        <v>0</v>
      </c>
      <c r="AQ27" s="607">
        <v>0</v>
      </c>
      <c r="AR27" s="607">
        <v>1.3689824080749817</v>
      </c>
      <c r="AS27" s="607">
        <v>1.564551323514265</v>
      </c>
      <c r="AT27" s="607">
        <v>1.9556891543928314</v>
      </c>
      <c r="AU27" s="607">
        <v>7.8227566175713257</v>
      </c>
      <c r="AV27" s="607">
        <v>6.8449120403749104</v>
      </c>
      <c r="AW27" s="607">
        <v>0</v>
      </c>
      <c r="AX27" s="607">
        <v>0</v>
      </c>
      <c r="AY27" s="607">
        <v>0</v>
      </c>
      <c r="AZ27" s="607">
        <v>0</v>
      </c>
      <c r="BA27" s="607">
        <v>0</v>
      </c>
      <c r="BB27" s="607">
        <v>0</v>
      </c>
      <c r="BC27" s="607">
        <v>0</v>
      </c>
      <c r="BD27" s="607">
        <v>0</v>
      </c>
      <c r="BE27" s="607">
        <v>0</v>
      </c>
      <c r="BF27" s="607">
        <v>0</v>
      </c>
      <c r="BG27" s="607">
        <v>0</v>
      </c>
      <c r="BH27" s="607">
        <v>0</v>
      </c>
      <c r="BI27" s="607">
        <v>0</v>
      </c>
      <c r="BJ27" s="607">
        <v>0</v>
      </c>
      <c r="BK27" s="607">
        <v>0</v>
      </c>
      <c r="BL27" s="607">
        <v>1.3689824080749817</v>
      </c>
      <c r="BM27" s="607">
        <v>1.564551323514265</v>
      </c>
      <c r="BN27" s="607">
        <v>1.9556891543928314</v>
      </c>
      <c r="BO27" s="607">
        <v>7.8227566175713257</v>
      </c>
      <c r="BP27" s="607">
        <v>6.8449120403749104</v>
      </c>
      <c r="BQ27" s="607">
        <v>0</v>
      </c>
      <c r="BR27" s="607">
        <v>0</v>
      </c>
      <c r="BS27" s="607">
        <v>0</v>
      </c>
      <c r="BT27" s="607">
        <v>0</v>
      </c>
      <c r="BU27" s="607">
        <v>0</v>
      </c>
      <c r="BV27" s="607">
        <v>0</v>
      </c>
      <c r="BW27" s="607">
        <v>0</v>
      </c>
      <c r="BX27" s="607">
        <v>0</v>
      </c>
      <c r="BY27" s="607">
        <v>0</v>
      </c>
      <c r="BZ27" s="607">
        <v>0</v>
      </c>
      <c r="CA27" s="607">
        <v>0</v>
      </c>
      <c r="CB27" s="607">
        <v>0</v>
      </c>
      <c r="CC27" s="607">
        <v>0</v>
      </c>
      <c r="CD27" s="607">
        <v>0</v>
      </c>
      <c r="CE27" s="616">
        <v>0</v>
      </c>
      <c r="CF27" s="616">
        <v>2.9864132660418168</v>
      </c>
      <c r="CG27" s="616">
        <v>3.4130437326192191</v>
      </c>
      <c r="CH27" s="616">
        <v>4.2663046657740242</v>
      </c>
      <c r="CI27" s="616">
        <v>17.065218663096097</v>
      </c>
      <c r="CJ27" s="616">
        <v>14.932066330209086</v>
      </c>
      <c r="CK27" s="616">
        <v>0</v>
      </c>
      <c r="CL27" s="616">
        <v>0</v>
      </c>
      <c r="CM27" s="616">
        <v>0</v>
      </c>
      <c r="CN27" s="616">
        <v>0</v>
      </c>
      <c r="CO27" s="616">
        <v>0</v>
      </c>
      <c r="CP27" s="616">
        <v>0</v>
      </c>
      <c r="CQ27" s="616">
        <v>0</v>
      </c>
      <c r="CR27" s="616">
        <v>0</v>
      </c>
      <c r="CS27" s="616">
        <v>0</v>
      </c>
      <c r="CT27" s="616">
        <v>0</v>
      </c>
      <c r="CU27" s="616">
        <v>0</v>
      </c>
      <c r="CV27" s="616">
        <v>0</v>
      </c>
      <c r="CW27" s="616">
        <v>0</v>
      </c>
      <c r="CX27" s="616">
        <v>0</v>
      </c>
      <c r="CY27" s="617">
        <v>0</v>
      </c>
      <c r="CZ27" s="618">
        <v>0</v>
      </c>
      <c r="DA27" s="619">
        <v>0</v>
      </c>
      <c r="DB27" s="619">
        <v>0</v>
      </c>
      <c r="DC27" s="619">
        <v>0</v>
      </c>
      <c r="DD27" s="619">
        <v>0</v>
      </c>
      <c r="DE27" s="619">
        <v>0</v>
      </c>
      <c r="DF27" s="619">
        <v>0</v>
      </c>
      <c r="DG27" s="619">
        <v>0</v>
      </c>
      <c r="DH27" s="619">
        <v>0</v>
      </c>
      <c r="DI27" s="619">
        <v>0</v>
      </c>
      <c r="DJ27" s="619">
        <v>0</v>
      </c>
      <c r="DK27" s="619">
        <v>0</v>
      </c>
      <c r="DL27" s="619">
        <v>0</v>
      </c>
      <c r="DM27" s="619">
        <v>0</v>
      </c>
      <c r="DN27" s="619">
        <v>0</v>
      </c>
      <c r="DO27" s="619">
        <v>0</v>
      </c>
      <c r="DP27" s="619">
        <v>0</v>
      </c>
      <c r="DQ27" s="619">
        <v>0</v>
      </c>
      <c r="DR27" s="619">
        <v>0</v>
      </c>
      <c r="DS27" s="619">
        <v>0</v>
      </c>
      <c r="DT27" s="619">
        <v>0</v>
      </c>
      <c r="DU27" s="619">
        <v>0</v>
      </c>
      <c r="DV27" s="619">
        <v>0</v>
      </c>
      <c r="DW27" s="620">
        <v>0</v>
      </c>
    </row>
    <row r="28" spans="2:127" x14ac:dyDescent="0.2">
      <c r="B28" s="648"/>
      <c r="C28" s="642"/>
      <c r="D28" s="643"/>
      <c r="E28" s="643"/>
      <c r="F28" s="643"/>
      <c r="G28" s="643"/>
      <c r="H28" s="643"/>
      <c r="I28" s="644"/>
      <c r="J28" s="644"/>
      <c r="K28" s="644"/>
      <c r="L28" s="644"/>
      <c r="M28" s="644"/>
      <c r="N28" s="644"/>
      <c r="O28" s="644"/>
      <c r="P28" s="644"/>
      <c r="Q28" s="644"/>
      <c r="R28" s="645"/>
      <c r="S28" s="644"/>
      <c r="T28" s="644"/>
      <c r="U28" s="626" t="s">
        <v>496</v>
      </c>
      <c r="V28" s="614" t="s">
        <v>124</v>
      </c>
      <c r="W28" s="640" t="s">
        <v>490</v>
      </c>
      <c r="X28" s="607">
        <v>0</v>
      </c>
      <c r="Y28" s="607">
        <v>0</v>
      </c>
      <c r="Z28" s="607">
        <v>0</v>
      </c>
      <c r="AA28" s="607">
        <v>0</v>
      </c>
      <c r="AB28" s="607">
        <v>0</v>
      </c>
      <c r="AC28" s="607">
        <v>1.1399999999999999</v>
      </c>
      <c r="AD28" s="607">
        <v>1.1399999999999999</v>
      </c>
      <c r="AE28" s="607">
        <v>1.1399999999999999</v>
      </c>
      <c r="AF28" s="607">
        <v>1.1399999999999999</v>
      </c>
      <c r="AG28" s="607">
        <v>1.1399999999999999</v>
      </c>
      <c r="AH28" s="607">
        <v>1.1399999999999999</v>
      </c>
      <c r="AI28" s="607">
        <v>1.1399999999999999</v>
      </c>
      <c r="AJ28" s="607">
        <v>1.1399999999999999</v>
      </c>
      <c r="AK28" s="607">
        <v>1.1399999999999999</v>
      </c>
      <c r="AL28" s="607">
        <v>1.1399999999999999</v>
      </c>
      <c r="AM28" s="607">
        <v>1.1399999999999999</v>
      </c>
      <c r="AN28" s="607">
        <v>1.1399999999999999</v>
      </c>
      <c r="AO28" s="607">
        <v>1.1399999999999999</v>
      </c>
      <c r="AP28" s="607">
        <v>1.1399999999999999</v>
      </c>
      <c r="AQ28" s="607">
        <v>1.1399999999999999</v>
      </c>
      <c r="AR28" s="607">
        <v>1.1399999999999999</v>
      </c>
      <c r="AS28" s="607">
        <v>1.1399999999999999</v>
      </c>
      <c r="AT28" s="607">
        <v>1.1399999999999999</v>
      </c>
      <c r="AU28" s="607">
        <v>1.1399999999999999</v>
      </c>
      <c r="AV28" s="607">
        <v>1.1399999999999999</v>
      </c>
      <c r="AW28" s="607">
        <v>1.1399999999999999</v>
      </c>
      <c r="AX28" s="607">
        <v>1.1399999999999999</v>
      </c>
      <c r="AY28" s="607">
        <v>1.1399999999999999</v>
      </c>
      <c r="AZ28" s="607">
        <v>1.1399999999999999</v>
      </c>
      <c r="BA28" s="607">
        <v>1.1399999999999999</v>
      </c>
      <c r="BB28" s="607">
        <v>1.1399999999999999</v>
      </c>
      <c r="BC28" s="607">
        <v>1.1399999999999999</v>
      </c>
      <c r="BD28" s="607">
        <v>1.1399999999999999</v>
      </c>
      <c r="BE28" s="607">
        <v>1.1399999999999999</v>
      </c>
      <c r="BF28" s="607">
        <v>1.1399999999999999</v>
      </c>
      <c r="BG28" s="607">
        <v>1.1399999999999999</v>
      </c>
      <c r="BH28" s="607">
        <v>1.1399999999999999</v>
      </c>
      <c r="BI28" s="607">
        <v>1.1399999999999999</v>
      </c>
      <c r="BJ28" s="607">
        <v>1.1399999999999999</v>
      </c>
      <c r="BK28" s="607">
        <v>1.1399999999999999</v>
      </c>
      <c r="BL28" s="607">
        <v>1.1399999999999999</v>
      </c>
      <c r="BM28" s="607">
        <v>1.1399999999999999</v>
      </c>
      <c r="BN28" s="607">
        <v>1.1399999999999999</v>
      </c>
      <c r="BO28" s="607">
        <v>1.1399999999999999</v>
      </c>
      <c r="BP28" s="607">
        <v>1.1399999999999999</v>
      </c>
      <c r="BQ28" s="607">
        <v>1.1399999999999999</v>
      </c>
      <c r="BR28" s="607">
        <v>1.1399999999999999</v>
      </c>
      <c r="BS28" s="607">
        <v>1.1399999999999999</v>
      </c>
      <c r="BT28" s="607">
        <v>1.1399999999999999</v>
      </c>
      <c r="BU28" s="607">
        <v>1.1399999999999999</v>
      </c>
      <c r="BV28" s="607">
        <v>1.1399999999999999</v>
      </c>
      <c r="BW28" s="607">
        <v>1.1399999999999999</v>
      </c>
      <c r="BX28" s="607">
        <v>1.1399999999999999</v>
      </c>
      <c r="BY28" s="607">
        <v>1.1399999999999999</v>
      </c>
      <c r="BZ28" s="607">
        <v>1.1399999999999999</v>
      </c>
      <c r="CA28" s="607">
        <v>1.1399999999999999</v>
      </c>
      <c r="CB28" s="607">
        <v>1.1399999999999999</v>
      </c>
      <c r="CC28" s="607">
        <v>1.1399999999999999</v>
      </c>
      <c r="CD28" s="607">
        <v>1.1399999999999999</v>
      </c>
      <c r="CE28" s="616">
        <v>1.1399999999999999</v>
      </c>
      <c r="CF28" s="616">
        <v>1.1399999999999999</v>
      </c>
      <c r="CG28" s="616">
        <v>1.1399999999999999</v>
      </c>
      <c r="CH28" s="616">
        <v>1.1399999999999999</v>
      </c>
      <c r="CI28" s="616">
        <v>1.1399999999999999</v>
      </c>
      <c r="CJ28" s="616">
        <v>1.1399999999999999</v>
      </c>
      <c r="CK28" s="616">
        <v>1.1399999999999999</v>
      </c>
      <c r="CL28" s="616">
        <v>1.1399999999999999</v>
      </c>
      <c r="CM28" s="616">
        <v>1.1399999999999999</v>
      </c>
      <c r="CN28" s="616">
        <v>1.1399999999999999</v>
      </c>
      <c r="CO28" s="616">
        <v>1.1399999999999999</v>
      </c>
      <c r="CP28" s="616">
        <v>1.1399999999999999</v>
      </c>
      <c r="CQ28" s="616">
        <v>1.1399999999999999</v>
      </c>
      <c r="CR28" s="616">
        <v>1.1399999999999999</v>
      </c>
      <c r="CS28" s="616">
        <v>1.1399999999999999</v>
      </c>
      <c r="CT28" s="616">
        <v>1.1399999999999999</v>
      </c>
      <c r="CU28" s="616">
        <v>1.1399999999999999</v>
      </c>
      <c r="CV28" s="616">
        <v>1.1399999999999999</v>
      </c>
      <c r="CW28" s="616">
        <v>1.1399999999999999</v>
      </c>
      <c r="CX28" s="616">
        <v>1.1399999999999999</v>
      </c>
      <c r="CY28" s="617">
        <v>1.1399999999999999</v>
      </c>
      <c r="CZ28" s="618">
        <v>0</v>
      </c>
      <c r="DA28" s="619">
        <v>0</v>
      </c>
      <c r="DB28" s="619">
        <v>0</v>
      </c>
      <c r="DC28" s="619">
        <v>0</v>
      </c>
      <c r="DD28" s="619">
        <v>0</v>
      </c>
      <c r="DE28" s="619">
        <v>0</v>
      </c>
      <c r="DF28" s="619">
        <v>0</v>
      </c>
      <c r="DG28" s="619">
        <v>0</v>
      </c>
      <c r="DH28" s="619">
        <v>0</v>
      </c>
      <c r="DI28" s="619">
        <v>0</v>
      </c>
      <c r="DJ28" s="619">
        <v>0</v>
      </c>
      <c r="DK28" s="619">
        <v>0</v>
      </c>
      <c r="DL28" s="619">
        <v>0</v>
      </c>
      <c r="DM28" s="619">
        <v>0</v>
      </c>
      <c r="DN28" s="619">
        <v>0</v>
      </c>
      <c r="DO28" s="619">
        <v>0</v>
      </c>
      <c r="DP28" s="619">
        <v>0</v>
      </c>
      <c r="DQ28" s="619">
        <v>0</v>
      </c>
      <c r="DR28" s="619">
        <v>0</v>
      </c>
      <c r="DS28" s="619">
        <v>0</v>
      </c>
      <c r="DT28" s="619">
        <v>0</v>
      </c>
      <c r="DU28" s="619">
        <v>0</v>
      </c>
      <c r="DV28" s="619">
        <v>0</v>
      </c>
      <c r="DW28" s="620">
        <v>0</v>
      </c>
    </row>
    <row r="29" spans="2:127" x14ac:dyDescent="0.2">
      <c r="B29" s="648"/>
      <c r="C29" s="642"/>
      <c r="D29" s="643"/>
      <c r="E29" s="643"/>
      <c r="F29" s="643"/>
      <c r="G29" s="643"/>
      <c r="H29" s="643"/>
      <c r="I29" s="644"/>
      <c r="J29" s="644"/>
      <c r="K29" s="644"/>
      <c r="L29" s="644"/>
      <c r="M29" s="644"/>
      <c r="N29" s="644"/>
      <c r="O29" s="644"/>
      <c r="P29" s="644"/>
      <c r="Q29" s="644"/>
      <c r="R29" s="645"/>
      <c r="S29" s="644"/>
      <c r="T29" s="644"/>
      <c r="U29" s="626" t="s">
        <v>497</v>
      </c>
      <c r="V29" s="614" t="s">
        <v>124</v>
      </c>
      <c r="W29" s="640" t="s">
        <v>490</v>
      </c>
      <c r="X29" s="607">
        <v>5.4611200000000011</v>
      </c>
      <c r="Y29" s="607">
        <v>6.2412799999999997</v>
      </c>
      <c r="Z29" s="607">
        <v>7.8016000000000005</v>
      </c>
      <c r="AA29" s="607">
        <v>31.206400000000002</v>
      </c>
      <c r="AB29" s="607">
        <v>27.305599999999998</v>
      </c>
      <c r="AC29" s="607">
        <v>0</v>
      </c>
      <c r="AD29" s="607">
        <v>0</v>
      </c>
      <c r="AE29" s="607">
        <v>0</v>
      </c>
      <c r="AF29" s="607">
        <v>0</v>
      </c>
      <c r="AG29" s="607">
        <v>0</v>
      </c>
      <c r="AH29" s="607">
        <v>0</v>
      </c>
      <c r="AI29" s="607">
        <v>0</v>
      </c>
      <c r="AJ29" s="607">
        <v>0</v>
      </c>
      <c r="AK29" s="607">
        <v>0</v>
      </c>
      <c r="AL29" s="607">
        <v>0</v>
      </c>
      <c r="AM29" s="607">
        <v>0</v>
      </c>
      <c r="AN29" s="607">
        <v>0</v>
      </c>
      <c r="AO29" s="607">
        <v>0</v>
      </c>
      <c r="AP29" s="607">
        <v>0</v>
      </c>
      <c r="AQ29" s="607">
        <v>0</v>
      </c>
      <c r="AR29" s="607">
        <v>2.448476193222783</v>
      </c>
      <c r="AS29" s="607">
        <v>2.7982585065403232</v>
      </c>
      <c r="AT29" s="607">
        <v>3.4978231331754039</v>
      </c>
      <c r="AU29" s="607">
        <v>13.991292532701616</v>
      </c>
      <c r="AV29" s="607">
        <v>12.242380966113915</v>
      </c>
      <c r="AW29" s="607">
        <v>0</v>
      </c>
      <c r="AX29" s="607">
        <v>0</v>
      </c>
      <c r="AY29" s="607">
        <v>0</v>
      </c>
      <c r="AZ29" s="607">
        <v>0</v>
      </c>
      <c r="BA29" s="607">
        <v>0</v>
      </c>
      <c r="BB29" s="607">
        <v>0</v>
      </c>
      <c r="BC29" s="607">
        <v>0</v>
      </c>
      <c r="BD29" s="607">
        <v>0</v>
      </c>
      <c r="BE29" s="607">
        <v>0</v>
      </c>
      <c r="BF29" s="607">
        <v>0</v>
      </c>
      <c r="BG29" s="607">
        <v>0</v>
      </c>
      <c r="BH29" s="607">
        <v>0</v>
      </c>
      <c r="BI29" s="607">
        <v>0</v>
      </c>
      <c r="BJ29" s="607">
        <v>0</v>
      </c>
      <c r="BK29" s="607">
        <v>0</v>
      </c>
      <c r="BL29" s="607">
        <v>2.448476193222783</v>
      </c>
      <c r="BM29" s="607">
        <v>2.7982585065403232</v>
      </c>
      <c r="BN29" s="607">
        <v>3.4978231331754039</v>
      </c>
      <c r="BO29" s="607">
        <v>13.991292532701616</v>
      </c>
      <c r="BP29" s="607">
        <v>12.242380966113915</v>
      </c>
      <c r="BQ29" s="607">
        <v>0</v>
      </c>
      <c r="BR29" s="607">
        <v>0</v>
      </c>
      <c r="BS29" s="607">
        <v>0</v>
      </c>
      <c r="BT29" s="607">
        <v>0</v>
      </c>
      <c r="BU29" s="607">
        <v>0</v>
      </c>
      <c r="BV29" s="607">
        <v>0</v>
      </c>
      <c r="BW29" s="607">
        <v>0</v>
      </c>
      <c r="BX29" s="607">
        <v>0</v>
      </c>
      <c r="BY29" s="607">
        <v>0</v>
      </c>
      <c r="BZ29" s="607">
        <v>0</v>
      </c>
      <c r="CA29" s="607">
        <v>0</v>
      </c>
      <c r="CB29" s="607">
        <v>0</v>
      </c>
      <c r="CC29" s="607">
        <v>0</v>
      </c>
      <c r="CD29" s="607">
        <v>0</v>
      </c>
      <c r="CE29" s="616">
        <v>0</v>
      </c>
      <c r="CF29" s="616">
        <v>5.341311723143475</v>
      </c>
      <c r="CG29" s="616">
        <v>6.1043562550211146</v>
      </c>
      <c r="CH29" s="616">
        <v>7.6304453187763928</v>
      </c>
      <c r="CI29" s="616">
        <v>30.521781275105571</v>
      </c>
      <c r="CJ29" s="616">
        <v>26.706558615717377</v>
      </c>
      <c r="CK29" s="616">
        <v>0</v>
      </c>
      <c r="CL29" s="616">
        <v>0</v>
      </c>
      <c r="CM29" s="616">
        <v>0</v>
      </c>
      <c r="CN29" s="616">
        <v>0</v>
      </c>
      <c r="CO29" s="616">
        <v>0</v>
      </c>
      <c r="CP29" s="616">
        <v>0</v>
      </c>
      <c r="CQ29" s="616">
        <v>0</v>
      </c>
      <c r="CR29" s="616">
        <v>0</v>
      </c>
      <c r="CS29" s="616">
        <v>0</v>
      </c>
      <c r="CT29" s="616">
        <v>0</v>
      </c>
      <c r="CU29" s="616">
        <v>0</v>
      </c>
      <c r="CV29" s="616">
        <v>0</v>
      </c>
      <c r="CW29" s="616">
        <v>0</v>
      </c>
      <c r="CX29" s="616">
        <v>0</v>
      </c>
      <c r="CY29" s="617">
        <v>0</v>
      </c>
      <c r="CZ29" s="618">
        <v>0</v>
      </c>
      <c r="DA29" s="619">
        <v>0</v>
      </c>
      <c r="DB29" s="619">
        <v>0</v>
      </c>
      <c r="DC29" s="619">
        <v>0</v>
      </c>
      <c r="DD29" s="619">
        <v>0</v>
      </c>
      <c r="DE29" s="619">
        <v>0</v>
      </c>
      <c r="DF29" s="619">
        <v>0</v>
      </c>
      <c r="DG29" s="619">
        <v>0</v>
      </c>
      <c r="DH29" s="619">
        <v>0</v>
      </c>
      <c r="DI29" s="619">
        <v>0</v>
      </c>
      <c r="DJ29" s="619">
        <v>0</v>
      </c>
      <c r="DK29" s="619">
        <v>0</v>
      </c>
      <c r="DL29" s="619">
        <v>0</v>
      </c>
      <c r="DM29" s="619">
        <v>0</v>
      </c>
      <c r="DN29" s="619">
        <v>0</v>
      </c>
      <c r="DO29" s="619">
        <v>0</v>
      </c>
      <c r="DP29" s="619">
        <v>0</v>
      </c>
      <c r="DQ29" s="619">
        <v>0</v>
      </c>
      <c r="DR29" s="619">
        <v>0</v>
      </c>
      <c r="DS29" s="619">
        <v>0</v>
      </c>
      <c r="DT29" s="619">
        <v>0</v>
      </c>
      <c r="DU29" s="619">
        <v>0</v>
      </c>
      <c r="DV29" s="619">
        <v>0</v>
      </c>
      <c r="DW29" s="620">
        <v>0</v>
      </c>
    </row>
    <row r="30" spans="2:127" x14ac:dyDescent="0.2">
      <c r="B30" s="648"/>
      <c r="C30" s="642"/>
      <c r="D30" s="643"/>
      <c r="E30" s="643"/>
      <c r="F30" s="643"/>
      <c r="G30" s="643"/>
      <c r="H30" s="643"/>
      <c r="I30" s="644"/>
      <c r="J30" s="644"/>
      <c r="K30" s="644"/>
      <c r="L30" s="644"/>
      <c r="M30" s="644"/>
      <c r="N30" s="644"/>
      <c r="O30" s="644"/>
      <c r="P30" s="644"/>
      <c r="Q30" s="644"/>
      <c r="R30" s="645"/>
      <c r="S30" s="644"/>
      <c r="T30" s="644"/>
      <c r="U30" s="626" t="s">
        <v>498</v>
      </c>
      <c r="V30" s="614" t="s">
        <v>124</v>
      </c>
      <c r="W30" s="640" t="s">
        <v>490</v>
      </c>
      <c r="X30" s="607">
        <v>0</v>
      </c>
      <c r="Y30" s="607">
        <v>0</v>
      </c>
      <c r="Z30" s="607">
        <v>0</v>
      </c>
      <c r="AA30" s="607">
        <v>0</v>
      </c>
      <c r="AB30" s="607">
        <v>0</v>
      </c>
      <c r="AC30" s="607">
        <v>32.472404734628554</v>
      </c>
      <c r="AD30" s="607">
        <v>30.081383388999843</v>
      </c>
      <c r="AE30" s="607">
        <v>28.591140461081032</v>
      </c>
      <c r="AF30" s="607">
        <v>28.083366430608805</v>
      </c>
      <c r="AG30" s="607">
        <v>26.169526203134364</v>
      </c>
      <c r="AH30" s="607">
        <v>24.703841978188041</v>
      </c>
      <c r="AI30" s="607">
        <v>23.238157753241715</v>
      </c>
      <c r="AJ30" s="607">
        <v>21.772473528295389</v>
      </c>
      <c r="AK30" s="607">
        <v>20.306789303349067</v>
      </c>
      <c r="AL30" s="607">
        <v>18.841105078402741</v>
      </c>
      <c r="AM30" s="607">
        <v>17.375420853456419</v>
      </c>
      <c r="AN30" s="607">
        <v>15.909736628510087</v>
      </c>
      <c r="AO30" s="607">
        <v>14.444052403563761</v>
      </c>
      <c r="AP30" s="607">
        <v>12.978368178617442</v>
      </c>
      <c r="AQ30" s="607">
        <v>11.512683953671116</v>
      </c>
      <c r="AR30" s="607">
        <v>10.046999728724792</v>
      </c>
      <c r="AS30" s="607">
        <v>8.5813155037784679</v>
      </c>
      <c r="AT30" s="607">
        <v>7.1156312788321445</v>
      </c>
      <c r="AU30" s="607">
        <v>5.6499470538858194</v>
      </c>
      <c r="AV30" s="607">
        <v>4.1842628289394961</v>
      </c>
      <c r="AW30" s="607">
        <v>4.1842628289394961</v>
      </c>
      <c r="AX30" s="607">
        <v>4.1842628289394961</v>
      </c>
      <c r="AY30" s="607">
        <v>4.1842628289394961</v>
      </c>
      <c r="AZ30" s="607">
        <v>4.1842628289394961</v>
      </c>
      <c r="BA30" s="607">
        <v>4.1842628289394961</v>
      </c>
      <c r="BB30" s="607">
        <v>4.1842628289394961</v>
      </c>
      <c r="BC30" s="607">
        <v>4.1842628289394961</v>
      </c>
      <c r="BD30" s="607">
        <v>4.1842628289394961</v>
      </c>
      <c r="BE30" s="607">
        <v>4.1842628289394961</v>
      </c>
      <c r="BF30" s="607">
        <v>4.1842628289394961</v>
      </c>
      <c r="BG30" s="607">
        <v>4.1842628289394961</v>
      </c>
      <c r="BH30" s="607">
        <v>4.1842628289394961</v>
      </c>
      <c r="BI30" s="607">
        <v>4.1842628289394961</v>
      </c>
      <c r="BJ30" s="607">
        <v>4.1842628289394961</v>
      </c>
      <c r="BK30" s="607">
        <v>4.1842628289394961</v>
      </c>
      <c r="BL30" s="607">
        <v>4.1842628289394961</v>
      </c>
      <c r="BM30" s="607">
        <v>4.1842628289394961</v>
      </c>
      <c r="BN30" s="607">
        <v>4.1842628289394961</v>
      </c>
      <c r="BO30" s="607">
        <v>4.1842628289394961</v>
      </c>
      <c r="BP30" s="607">
        <v>4.1842628289394961</v>
      </c>
      <c r="BQ30" s="607">
        <v>4.1842628289394961</v>
      </c>
      <c r="BR30" s="607">
        <v>4.1842628289394961</v>
      </c>
      <c r="BS30" s="607">
        <v>4.1842628289394961</v>
      </c>
      <c r="BT30" s="607">
        <v>4.1842628289394961</v>
      </c>
      <c r="BU30" s="607">
        <v>4.1842628289394961</v>
      </c>
      <c r="BV30" s="607">
        <v>4.1842628289394961</v>
      </c>
      <c r="BW30" s="607">
        <v>4.1842628289394961</v>
      </c>
      <c r="BX30" s="607">
        <v>4.1842628289394961</v>
      </c>
      <c r="BY30" s="607">
        <v>4.1842628289394961</v>
      </c>
      <c r="BZ30" s="607">
        <v>4.1842628289394961</v>
      </c>
      <c r="CA30" s="607">
        <v>4.1842628289394961</v>
      </c>
      <c r="CB30" s="607">
        <v>4.1842628289394961</v>
      </c>
      <c r="CC30" s="607">
        <v>4.1842628289394961</v>
      </c>
      <c r="CD30" s="607">
        <v>4.1842628289394961</v>
      </c>
      <c r="CE30" s="616">
        <v>4.1842628289394961</v>
      </c>
      <c r="CF30" s="616">
        <v>4.1842628289394961</v>
      </c>
      <c r="CG30" s="616">
        <v>4.1842628289394961</v>
      </c>
      <c r="CH30" s="616">
        <v>4.1842628289394961</v>
      </c>
      <c r="CI30" s="616">
        <v>4.1842628289394961</v>
      </c>
      <c r="CJ30" s="616">
        <v>4.1842628289394961</v>
      </c>
      <c r="CK30" s="616">
        <v>4.1842628289394961</v>
      </c>
      <c r="CL30" s="616">
        <v>4.1842628289394961</v>
      </c>
      <c r="CM30" s="616">
        <v>4.1842628289394961</v>
      </c>
      <c r="CN30" s="616">
        <v>4.1842628289394961</v>
      </c>
      <c r="CO30" s="616">
        <v>4.1842628289394961</v>
      </c>
      <c r="CP30" s="616">
        <v>4.1842628289394961</v>
      </c>
      <c r="CQ30" s="616">
        <v>4.1842628289394961</v>
      </c>
      <c r="CR30" s="616">
        <v>4.1842628289394961</v>
      </c>
      <c r="CS30" s="616">
        <v>4.1842628289394961</v>
      </c>
      <c r="CT30" s="616">
        <v>4.1842628289394961</v>
      </c>
      <c r="CU30" s="616">
        <v>4.1842628289394961</v>
      </c>
      <c r="CV30" s="616">
        <v>4.1842628289394961</v>
      </c>
      <c r="CW30" s="616">
        <v>4.1842628289394961</v>
      </c>
      <c r="CX30" s="616">
        <v>4.1842628289394961</v>
      </c>
      <c r="CY30" s="617">
        <v>4.1842628289394961</v>
      </c>
      <c r="CZ30" s="618">
        <v>0</v>
      </c>
      <c r="DA30" s="619">
        <v>0</v>
      </c>
      <c r="DB30" s="619">
        <v>0</v>
      </c>
      <c r="DC30" s="619">
        <v>0</v>
      </c>
      <c r="DD30" s="619">
        <v>0</v>
      </c>
      <c r="DE30" s="619">
        <v>0</v>
      </c>
      <c r="DF30" s="619">
        <v>0</v>
      </c>
      <c r="DG30" s="619">
        <v>0</v>
      </c>
      <c r="DH30" s="619">
        <v>0</v>
      </c>
      <c r="DI30" s="619">
        <v>0</v>
      </c>
      <c r="DJ30" s="619">
        <v>0</v>
      </c>
      <c r="DK30" s="619">
        <v>0</v>
      </c>
      <c r="DL30" s="619">
        <v>0</v>
      </c>
      <c r="DM30" s="619">
        <v>0</v>
      </c>
      <c r="DN30" s="619">
        <v>0</v>
      </c>
      <c r="DO30" s="619">
        <v>0</v>
      </c>
      <c r="DP30" s="619">
        <v>0</v>
      </c>
      <c r="DQ30" s="619">
        <v>0</v>
      </c>
      <c r="DR30" s="619">
        <v>0</v>
      </c>
      <c r="DS30" s="619">
        <v>0</v>
      </c>
      <c r="DT30" s="619">
        <v>0</v>
      </c>
      <c r="DU30" s="619">
        <v>0</v>
      </c>
      <c r="DV30" s="619">
        <v>0</v>
      </c>
      <c r="DW30" s="620">
        <v>0</v>
      </c>
    </row>
    <row r="31" spans="2:127" x14ac:dyDescent="0.2">
      <c r="B31" s="648"/>
      <c r="C31" s="642"/>
      <c r="D31" s="643"/>
      <c r="E31" s="643"/>
      <c r="F31" s="643"/>
      <c r="G31" s="643"/>
      <c r="H31" s="643"/>
      <c r="I31" s="644"/>
      <c r="J31" s="644"/>
      <c r="K31" s="644"/>
      <c r="L31" s="644"/>
      <c r="M31" s="644"/>
      <c r="N31" s="644"/>
      <c r="O31" s="644"/>
      <c r="P31" s="644"/>
      <c r="Q31" s="644"/>
      <c r="R31" s="645"/>
      <c r="S31" s="644"/>
      <c r="T31" s="644"/>
      <c r="U31" s="649" t="s">
        <v>499</v>
      </c>
      <c r="V31" s="614" t="s">
        <v>124</v>
      </c>
      <c r="W31" s="640" t="s">
        <v>490</v>
      </c>
      <c r="X31" s="607">
        <v>0</v>
      </c>
      <c r="Y31" s="607">
        <v>0</v>
      </c>
      <c r="Z31" s="607">
        <v>0</v>
      </c>
      <c r="AA31" s="607">
        <v>0</v>
      </c>
      <c r="AB31" s="607">
        <v>0</v>
      </c>
      <c r="AC31" s="607">
        <v>0</v>
      </c>
      <c r="AD31" s="607">
        <v>0</v>
      </c>
      <c r="AE31" s="607">
        <v>0</v>
      </c>
      <c r="AF31" s="607">
        <v>0</v>
      </c>
      <c r="AG31" s="607">
        <v>0</v>
      </c>
      <c r="AH31" s="607">
        <v>0</v>
      </c>
      <c r="AI31" s="607">
        <v>0</v>
      </c>
      <c r="AJ31" s="607">
        <v>0</v>
      </c>
      <c r="AK31" s="607">
        <v>0</v>
      </c>
      <c r="AL31" s="607">
        <v>0</v>
      </c>
      <c r="AM31" s="607">
        <v>0</v>
      </c>
      <c r="AN31" s="607">
        <v>0</v>
      </c>
      <c r="AO31" s="607">
        <v>0</v>
      </c>
      <c r="AP31" s="607">
        <v>0</v>
      </c>
      <c r="AQ31" s="607">
        <v>0</v>
      </c>
      <c r="AR31" s="607">
        <v>0</v>
      </c>
      <c r="AS31" s="607">
        <v>0</v>
      </c>
      <c r="AT31" s="607">
        <v>0</v>
      </c>
      <c r="AU31" s="607">
        <v>0</v>
      </c>
      <c r="AV31" s="607">
        <v>0</v>
      </c>
      <c r="AW31" s="607">
        <v>0</v>
      </c>
      <c r="AX31" s="607">
        <v>0</v>
      </c>
      <c r="AY31" s="607">
        <v>0</v>
      </c>
      <c r="AZ31" s="607">
        <v>0</v>
      </c>
      <c r="BA31" s="607">
        <v>0</v>
      </c>
      <c r="BB31" s="607">
        <v>0</v>
      </c>
      <c r="BC31" s="607">
        <v>0</v>
      </c>
      <c r="BD31" s="607">
        <v>0</v>
      </c>
      <c r="BE31" s="607">
        <v>0</v>
      </c>
      <c r="BF31" s="607">
        <v>0</v>
      </c>
      <c r="BG31" s="607">
        <v>0</v>
      </c>
      <c r="BH31" s="607">
        <v>0</v>
      </c>
      <c r="BI31" s="607">
        <v>0</v>
      </c>
      <c r="BJ31" s="607">
        <v>0</v>
      </c>
      <c r="BK31" s="607">
        <v>0</v>
      </c>
      <c r="BL31" s="607">
        <v>0</v>
      </c>
      <c r="BM31" s="607">
        <v>0</v>
      </c>
      <c r="BN31" s="607">
        <v>0</v>
      </c>
      <c r="BO31" s="607">
        <v>0</v>
      </c>
      <c r="BP31" s="607">
        <v>0</v>
      </c>
      <c r="BQ31" s="607">
        <v>0</v>
      </c>
      <c r="BR31" s="607">
        <v>0</v>
      </c>
      <c r="BS31" s="607">
        <v>0</v>
      </c>
      <c r="BT31" s="607">
        <v>0</v>
      </c>
      <c r="BU31" s="607">
        <v>0</v>
      </c>
      <c r="BV31" s="607">
        <v>0</v>
      </c>
      <c r="BW31" s="607">
        <v>0</v>
      </c>
      <c r="BX31" s="607">
        <v>0</v>
      </c>
      <c r="BY31" s="607">
        <v>0</v>
      </c>
      <c r="BZ31" s="607">
        <v>0</v>
      </c>
      <c r="CA31" s="607">
        <v>0</v>
      </c>
      <c r="CB31" s="607">
        <v>0</v>
      </c>
      <c r="CC31" s="607">
        <v>0</v>
      </c>
      <c r="CD31" s="607">
        <v>0</v>
      </c>
      <c r="CE31" s="607">
        <v>0</v>
      </c>
      <c r="CF31" s="607">
        <v>0</v>
      </c>
      <c r="CG31" s="607">
        <v>0</v>
      </c>
      <c r="CH31" s="607">
        <v>0</v>
      </c>
      <c r="CI31" s="607">
        <v>0</v>
      </c>
      <c r="CJ31" s="607">
        <v>0</v>
      </c>
      <c r="CK31" s="607">
        <v>0</v>
      </c>
      <c r="CL31" s="607">
        <v>0</v>
      </c>
      <c r="CM31" s="607">
        <v>0</v>
      </c>
      <c r="CN31" s="607">
        <v>0</v>
      </c>
      <c r="CO31" s="607">
        <v>0</v>
      </c>
      <c r="CP31" s="607">
        <v>0</v>
      </c>
      <c r="CQ31" s="607">
        <v>0</v>
      </c>
      <c r="CR31" s="607">
        <v>0</v>
      </c>
      <c r="CS31" s="607">
        <v>0</v>
      </c>
      <c r="CT31" s="607">
        <v>0</v>
      </c>
      <c r="CU31" s="607">
        <v>0</v>
      </c>
      <c r="CV31" s="607">
        <v>0</v>
      </c>
      <c r="CW31" s="607">
        <v>0</v>
      </c>
      <c r="CX31" s="607">
        <v>0</v>
      </c>
      <c r="CY31" s="607">
        <v>0</v>
      </c>
      <c r="CZ31" s="618">
        <v>0</v>
      </c>
      <c r="DA31" s="619">
        <v>0</v>
      </c>
      <c r="DB31" s="619">
        <v>0</v>
      </c>
      <c r="DC31" s="619">
        <v>0</v>
      </c>
      <c r="DD31" s="619">
        <v>0</v>
      </c>
      <c r="DE31" s="619">
        <v>0</v>
      </c>
      <c r="DF31" s="619">
        <v>0</v>
      </c>
      <c r="DG31" s="619">
        <v>0</v>
      </c>
      <c r="DH31" s="619">
        <v>0</v>
      </c>
      <c r="DI31" s="619">
        <v>0</v>
      </c>
      <c r="DJ31" s="619">
        <v>0</v>
      </c>
      <c r="DK31" s="619">
        <v>0</v>
      </c>
      <c r="DL31" s="619">
        <v>0</v>
      </c>
      <c r="DM31" s="619">
        <v>0</v>
      </c>
      <c r="DN31" s="619">
        <v>0</v>
      </c>
      <c r="DO31" s="619">
        <v>0</v>
      </c>
      <c r="DP31" s="619">
        <v>0</v>
      </c>
      <c r="DQ31" s="619">
        <v>0</v>
      </c>
      <c r="DR31" s="619">
        <v>0</v>
      </c>
      <c r="DS31" s="619">
        <v>0</v>
      </c>
      <c r="DT31" s="619">
        <v>0</v>
      </c>
      <c r="DU31" s="619">
        <v>0</v>
      </c>
      <c r="DV31" s="619">
        <v>0</v>
      </c>
      <c r="DW31" s="620">
        <v>0</v>
      </c>
    </row>
    <row r="32" spans="2:127" ht="15.75" thickBot="1" x14ac:dyDescent="0.25">
      <c r="B32" s="650"/>
      <c r="C32" s="651"/>
      <c r="D32" s="652"/>
      <c r="E32" s="652"/>
      <c r="F32" s="652"/>
      <c r="G32" s="652"/>
      <c r="H32" s="652"/>
      <c r="I32" s="653"/>
      <c r="J32" s="653"/>
      <c r="K32" s="653"/>
      <c r="L32" s="653"/>
      <c r="M32" s="653"/>
      <c r="N32" s="653"/>
      <c r="O32" s="653"/>
      <c r="P32" s="653"/>
      <c r="Q32" s="653"/>
      <c r="R32" s="654"/>
      <c r="S32" s="653"/>
      <c r="T32" s="653"/>
      <c r="U32" s="655" t="s">
        <v>127</v>
      </c>
      <c r="V32" s="656" t="s">
        <v>500</v>
      </c>
      <c r="W32" s="657" t="s">
        <v>490</v>
      </c>
      <c r="X32" s="658">
        <f>SUM(X21:X31)</f>
        <v>1367.7745200000002</v>
      </c>
      <c r="Y32" s="658">
        <f t="shared" ref="Y32:CJ32" si="10">SUM(Y21:Y31)</f>
        <v>1563.1708800000001</v>
      </c>
      <c r="Z32" s="658">
        <f t="shared" si="10"/>
        <v>1953.9636</v>
      </c>
      <c r="AA32" s="658">
        <f t="shared" si="10"/>
        <v>7815.8544000000002</v>
      </c>
      <c r="AB32" s="658">
        <f t="shared" si="10"/>
        <v>6838.8725999999997</v>
      </c>
      <c r="AC32" s="658">
        <f t="shared" si="10"/>
        <v>272.04832660962853</v>
      </c>
      <c r="AD32" s="658">
        <f t="shared" si="10"/>
        <v>269.65730526399983</v>
      </c>
      <c r="AE32" s="658">
        <f t="shared" si="10"/>
        <v>268.16706233608102</v>
      </c>
      <c r="AF32" s="658">
        <f t="shared" si="10"/>
        <v>267.65928830560881</v>
      </c>
      <c r="AG32" s="658">
        <f t="shared" si="10"/>
        <v>265.74544807813436</v>
      </c>
      <c r="AH32" s="658">
        <f t="shared" si="10"/>
        <v>264.279763853188</v>
      </c>
      <c r="AI32" s="658">
        <f t="shared" si="10"/>
        <v>262.8140796282417</v>
      </c>
      <c r="AJ32" s="658">
        <f t="shared" si="10"/>
        <v>261.34839540329534</v>
      </c>
      <c r="AK32" s="658">
        <f t="shared" si="10"/>
        <v>259.88271117834904</v>
      </c>
      <c r="AL32" s="658">
        <f t="shared" si="10"/>
        <v>258.41702695340274</v>
      </c>
      <c r="AM32" s="658">
        <f t="shared" si="10"/>
        <v>256.95134272845638</v>
      </c>
      <c r="AN32" s="658">
        <f t="shared" si="10"/>
        <v>255.48565850351005</v>
      </c>
      <c r="AO32" s="658">
        <f t="shared" si="10"/>
        <v>254.01997427856375</v>
      </c>
      <c r="AP32" s="658">
        <f t="shared" si="10"/>
        <v>252.55429005361742</v>
      </c>
      <c r="AQ32" s="658">
        <f t="shared" si="10"/>
        <v>251.08860582867109</v>
      </c>
      <c r="AR32" s="658">
        <f t="shared" si="10"/>
        <v>862.86038020502247</v>
      </c>
      <c r="AS32" s="658">
        <f t="shared" si="10"/>
        <v>949.00004720883317</v>
      </c>
      <c r="AT32" s="658">
        <f t="shared" si="10"/>
        <v>1122.7450654414004</v>
      </c>
      <c r="AU32" s="658">
        <f t="shared" si="10"/>
        <v>3749.4399180791588</v>
      </c>
      <c r="AV32" s="658">
        <f t="shared" si="10"/>
        <v>3309.9474777104283</v>
      </c>
      <c r="AW32" s="658">
        <f t="shared" si="10"/>
        <v>243.76018470393947</v>
      </c>
      <c r="AX32" s="658">
        <f t="shared" si="10"/>
        <v>243.76018470393947</v>
      </c>
      <c r="AY32" s="658">
        <f t="shared" si="10"/>
        <v>243.76018470393947</v>
      </c>
      <c r="AZ32" s="658">
        <f t="shared" si="10"/>
        <v>243.76018470393947</v>
      </c>
      <c r="BA32" s="658">
        <f t="shared" si="10"/>
        <v>243.76018470393947</v>
      </c>
      <c r="BB32" s="658">
        <f t="shared" si="10"/>
        <v>243.76018470393947</v>
      </c>
      <c r="BC32" s="658">
        <f t="shared" si="10"/>
        <v>243.76018470393947</v>
      </c>
      <c r="BD32" s="658">
        <f t="shared" si="10"/>
        <v>243.76018470393947</v>
      </c>
      <c r="BE32" s="658">
        <f t="shared" si="10"/>
        <v>243.76018470393947</v>
      </c>
      <c r="BF32" s="658">
        <f t="shared" si="10"/>
        <v>243.76018470393947</v>
      </c>
      <c r="BG32" s="658">
        <f t="shared" si="10"/>
        <v>243.76018470393947</v>
      </c>
      <c r="BH32" s="658">
        <f t="shared" si="10"/>
        <v>243.76018470393947</v>
      </c>
      <c r="BI32" s="658">
        <f t="shared" si="10"/>
        <v>243.76018470393947</v>
      </c>
      <c r="BJ32" s="658">
        <f t="shared" si="10"/>
        <v>243.76018470393947</v>
      </c>
      <c r="BK32" s="658">
        <f t="shared" si="10"/>
        <v>243.76018470393947</v>
      </c>
      <c r="BL32" s="658">
        <f t="shared" si="10"/>
        <v>856.99764330523715</v>
      </c>
      <c r="BM32" s="658">
        <f t="shared" si="10"/>
        <v>944.60299453399421</v>
      </c>
      <c r="BN32" s="658">
        <f t="shared" si="10"/>
        <v>1119.8136969915079</v>
      </c>
      <c r="BO32" s="658">
        <f t="shared" si="10"/>
        <v>3747.9742338542128</v>
      </c>
      <c r="BP32" s="658">
        <f t="shared" si="10"/>
        <v>3309.9474777104283</v>
      </c>
      <c r="BQ32" s="658">
        <f t="shared" si="10"/>
        <v>243.76018470393947</v>
      </c>
      <c r="BR32" s="658">
        <f t="shared" si="10"/>
        <v>243.76018470393947</v>
      </c>
      <c r="BS32" s="658">
        <f t="shared" si="10"/>
        <v>243.76018470393947</v>
      </c>
      <c r="BT32" s="658">
        <f t="shared" si="10"/>
        <v>243.76018470393947</v>
      </c>
      <c r="BU32" s="658">
        <f t="shared" si="10"/>
        <v>243.76018470393947</v>
      </c>
      <c r="BV32" s="658">
        <f t="shared" si="10"/>
        <v>243.76018470393947</v>
      </c>
      <c r="BW32" s="658">
        <f t="shared" si="10"/>
        <v>243.76018470393947</v>
      </c>
      <c r="BX32" s="658">
        <f t="shared" si="10"/>
        <v>243.76018470393947</v>
      </c>
      <c r="BY32" s="658">
        <f t="shared" si="10"/>
        <v>243.76018470393947</v>
      </c>
      <c r="BZ32" s="658">
        <f t="shared" si="10"/>
        <v>243.76018470393947</v>
      </c>
      <c r="CA32" s="658">
        <f t="shared" si="10"/>
        <v>243.76018470393947</v>
      </c>
      <c r="CB32" s="658">
        <f t="shared" si="10"/>
        <v>243.76018470393947</v>
      </c>
      <c r="CC32" s="658">
        <f t="shared" si="10"/>
        <v>243.76018470393947</v>
      </c>
      <c r="CD32" s="658">
        <f t="shared" si="10"/>
        <v>243.76018470393947</v>
      </c>
      <c r="CE32" s="658">
        <f t="shared" si="10"/>
        <v>243.76018470393947</v>
      </c>
      <c r="CF32" s="658">
        <f t="shared" si="10"/>
        <v>1581.5279096931249</v>
      </c>
      <c r="CG32" s="658">
        <f t="shared" si="10"/>
        <v>1772.6375846915796</v>
      </c>
      <c r="CH32" s="658">
        <f t="shared" si="10"/>
        <v>2154.8569346884897</v>
      </c>
      <c r="CI32" s="658">
        <f t="shared" si="10"/>
        <v>7888.1471846421418</v>
      </c>
      <c r="CJ32" s="658">
        <f t="shared" si="10"/>
        <v>6932.5988096498668</v>
      </c>
      <c r="CK32" s="658">
        <f t="shared" ref="CK32:DW32" si="11">SUM(CK21:CK31)</f>
        <v>243.76018470393947</v>
      </c>
      <c r="CL32" s="658">
        <f t="shared" si="11"/>
        <v>243.76018470393947</v>
      </c>
      <c r="CM32" s="658">
        <f t="shared" si="11"/>
        <v>243.76018470393947</v>
      </c>
      <c r="CN32" s="658">
        <f t="shared" si="11"/>
        <v>243.76018470393947</v>
      </c>
      <c r="CO32" s="658">
        <f t="shared" si="11"/>
        <v>243.76018470393947</v>
      </c>
      <c r="CP32" s="658">
        <f t="shared" si="11"/>
        <v>243.76018470393947</v>
      </c>
      <c r="CQ32" s="658">
        <f t="shared" si="11"/>
        <v>243.76018470393947</v>
      </c>
      <c r="CR32" s="658">
        <f t="shared" si="11"/>
        <v>243.76018470393947</v>
      </c>
      <c r="CS32" s="658">
        <f t="shared" si="11"/>
        <v>243.76018470393947</v>
      </c>
      <c r="CT32" s="658">
        <f t="shared" si="11"/>
        <v>243.76018470393947</v>
      </c>
      <c r="CU32" s="658">
        <f t="shared" si="11"/>
        <v>243.76018470393947</v>
      </c>
      <c r="CV32" s="658">
        <f t="shared" si="11"/>
        <v>243.76018470393947</v>
      </c>
      <c r="CW32" s="658">
        <f t="shared" si="11"/>
        <v>243.76018470393947</v>
      </c>
      <c r="CX32" s="658">
        <f t="shared" si="11"/>
        <v>243.76018470393947</v>
      </c>
      <c r="CY32" s="659">
        <f t="shared" si="11"/>
        <v>243.76018470393947</v>
      </c>
      <c r="CZ32" s="660">
        <f t="shared" si="11"/>
        <v>0</v>
      </c>
      <c r="DA32" s="661">
        <f t="shared" si="11"/>
        <v>0</v>
      </c>
      <c r="DB32" s="661">
        <f t="shared" si="11"/>
        <v>0</v>
      </c>
      <c r="DC32" s="661">
        <f t="shared" si="11"/>
        <v>0</v>
      </c>
      <c r="DD32" s="661">
        <f t="shared" si="11"/>
        <v>0</v>
      </c>
      <c r="DE32" s="661">
        <f t="shared" si="11"/>
        <v>0</v>
      </c>
      <c r="DF32" s="661">
        <f t="shared" si="11"/>
        <v>0</v>
      </c>
      <c r="DG32" s="661">
        <f t="shared" si="11"/>
        <v>0</v>
      </c>
      <c r="DH32" s="661">
        <f t="shared" si="11"/>
        <v>0</v>
      </c>
      <c r="DI32" s="661">
        <f t="shared" si="11"/>
        <v>0</v>
      </c>
      <c r="DJ32" s="661">
        <f t="shared" si="11"/>
        <v>0</v>
      </c>
      <c r="DK32" s="661">
        <f t="shared" si="11"/>
        <v>0</v>
      </c>
      <c r="DL32" s="661">
        <f t="shared" si="11"/>
        <v>0</v>
      </c>
      <c r="DM32" s="661">
        <f t="shared" si="11"/>
        <v>0</v>
      </c>
      <c r="DN32" s="661">
        <f t="shared" si="11"/>
        <v>0</v>
      </c>
      <c r="DO32" s="661">
        <f t="shared" si="11"/>
        <v>0</v>
      </c>
      <c r="DP32" s="661">
        <f t="shared" si="11"/>
        <v>0</v>
      </c>
      <c r="DQ32" s="661">
        <f t="shared" si="11"/>
        <v>0</v>
      </c>
      <c r="DR32" s="661">
        <f t="shared" si="11"/>
        <v>0</v>
      </c>
      <c r="DS32" s="661">
        <f t="shared" si="11"/>
        <v>0</v>
      </c>
      <c r="DT32" s="661">
        <f t="shared" si="11"/>
        <v>0</v>
      </c>
      <c r="DU32" s="661">
        <f t="shared" si="11"/>
        <v>0</v>
      </c>
      <c r="DV32" s="661">
        <f t="shared" si="11"/>
        <v>0</v>
      </c>
      <c r="DW32" s="662">
        <f t="shared" si="11"/>
        <v>0</v>
      </c>
    </row>
    <row r="33" spans="2:127" ht="25.5" x14ac:dyDescent="0.2">
      <c r="B33" s="603" t="s">
        <v>485</v>
      </c>
      <c r="C33" s="604" t="s">
        <v>924</v>
      </c>
      <c r="D33" s="605" t="s">
        <v>867</v>
      </c>
      <c r="E33" s="606" t="s">
        <v>552</v>
      </c>
      <c r="F33" s="607" t="s">
        <v>827</v>
      </c>
      <c r="G33" s="608" t="s">
        <v>59</v>
      </c>
      <c r="H33" s="609" t="s">
        <v>487</v>
      </c>
      <c r="I33" s="609">
        <f>MAX(X33:AV33)</f>
        <v>2</v>
      </c>
      <c r="J33" s="609">
        <f>SUMPRODUCT($X$2:$CY$2,$X33:$CY33)*365</f>
        <v>17415.565009643418</v>
      </c>
      <c r="K33" s="609">
        <f>SUMPRODUCT($X$2:$CY$2,$X34:$CY34)+SUMPRODUCT($X$2:$CY$2,$X35:$CY35)+SUMPRODUCT($X$2:$CY$2,$X36:$CY36)</f>
        <v>13913.332267525106</v>
      </c>
      <c r="L33" s="609">
        <f>SUMPRODUCT($X$2:$CY$2,$X37:$CY37) +SUMPRODUCT($X$2:$CY$2,$X38:$CY38)</f>
        <v>2895.7854253993582</v>
      </c>
      <c r="M33" s="609">
        <f>SUMPRODUCT($X$2:$CY$2,$X39:$CY39)</f>
        <v>0</v>
      </c>
      <c r="N33" s="609">
        <f>SUMPRODUCT($X$2:$CY$2,$X42:$CY42) +SUMPRODUCT($X$2:$CY$2,$X43:$CY43)</f>
        <v>177.58673393604585</v>
      </c>
      <c r="O33" s="609">
        <f>SUMPRODUCT($X$2:$CY$2,$X40:$CY40) +SUMPRODUCT($X$2:$CY$2,$X41:$CY41) +SUMPRODUCT($X$2:$CY$2,$X44:$CY44)</f>
        <v>100.72296975794387</v>
      </c>
      <c r="P33" s="609">
        <f>SUM(K33:O33)</f>
        <v>17087.427396618452</v>
      </c>
      <c r="Q33" s="609">
        <f>(SUM(K33:M33)*100000)/(J33*1000)</f>
        <v>96.517785576390153</v>
      </c>
      <c r="R33" s="610">
        <f>(P33*100000)/(J33*1000)</f>
        <v>98.115837109830963</v>
      </c>
      <c r="S33" s="611">
        <v>3</v>
      </c>
      <c r="T33" s="612">
        <v>3</v>
      </c>
      <c r="U33" s="613" t="s">
        <v>488</v>
      </c>
      <c r="V33" s="614" t="s">
        <v>124</v>
      </c>
      <c r="W33" s="615" t="s">
        <v>75</v>
      </c>
      <c r="X33" s="607">
        <v>0</v>
      </c>
      <c r="Y33" s="607">
        <v>0</v>
      </c>
      <c r="Z33" s="607">
        <v>0</v>
      </c>
      <c r="AA33" s="607">
        <v>0</v>
      </c>
      <c r="AB33" s="607">
        <v>0</v>
      </c>
      <c r="AC33" s="607">
        <v>2</v>
      </c>
      <c r="AD33" s="607">
        <v>2</v>
      </c>
      <c r="AE33" s="607">
        <v>2</v>
      </c>
      <c r="AF33" s="607">
        <v>2</v>
      </c>
      <c r="AG33" s="607">
        <v>2</v>
      </c>
      <c r="AH33" s="607">
        <v>2</v>
      </c>
      <c r="AI33" s="607">
        <v>2</v>
      </c>
      <c r="AJ33" s="607">
        <v>2</v>
      </c>
      <c r="AK33" s="607">
        <v>2</v>
      </c>
      <c r="AL33" s="607">
        <v>2</v>
      </c>
      <c r="AM33" s="607">
        <v>2</v>
      </c>
      <c r="AN33" s="607">
        <v>2</v>
      </c>
      <c r="AO33" s="607">
        <v>2</v>
      </c>
      <c r="AP33" s="607">
        <v>2</v>
      </c>
      <c r="AQ33" s="607">
        <v>2</v>
      </c>
      <c r="AR33" s="607">
        <v>2</v>
      </c>
      <c r="AS33" s="607">
        <v>2</v>
      </c>
      <c r="AT33" s="607">
        <v>2</v>
      </c>
      <c r="AU33" s="607">
        <v>2</v>
      </c>
      <c r="AV33" s="607">
        <v>2</v>
      </c>
      <c r="AW33" s="607">
        <v>2</v>
      </c>
      <c r="AX33" s="607">
        <v>2</v>
      </c>
      <c r="AY33" s="607">
        <v>2</v>
      </c>
      <c r="AZ33" s="607">
        <v>2</v>
      </c>
      <c r="BA33" s="607">
        <v>2</v>
      </c>
      <c r="BB33" s="607">
        <v>2</v>
      </c>
      <c r="BC33" s="607">
        <v>2</v>
      </c>
      <c r="BD33" s="607">
        <v>2</v>
      </c>
      <c r="BE33" s="607">
        <v>2</v>
      </c>
      <c r="BF33" s="607">
        <v>2</v>
      </c>
      <c r="BG33" s="607">
        <v>2</v>
      </c>
      <c r="BH33" s="607">
        <v>2</v>
      </c>
      <c r="BI33" s="607">
        <v>2</v>
      </c>
      <c r="BJ33" s="607">
        <v>2</v>
      </c>
      <c r="BK33" s="607">
        <v>2</v>
      </c>
      <c r="BL33" s="607">
        <v>2</v>
      </c>
      <c r="BM33" s="607">
        <v>2</v>
      </c>
      <c r="BN33" s="607">
        <v>2</v>
      </c>
      <c r="BO33" s="607">
        <v>2</v>
      </c>
      <c r="BP33" s="607">
        <v>2</v>
      </c>
      <c r="BQ33" s="607">
        <v>2</v>
      </c>
      <c r="BR33" s="607">
        <v>2</v>
      </c>
      <c r="BS33" s="607">
        <v>2</v>
      </c>
      <c r="BT33" s="607">
        <v>2</v>
      </c>
      <c r="BU33" s="607">
        <v>2</v>
      </c>
      <c r="BV33" s="607">
        <v>2</v>
      </c>
      <c r="BW33" s="607">
        <v>2</v>
      </c>
      <c r="BX33" s="607">
        <v>2</v>
      </c>
      <c r="BY33" s="607">
        <v>2</v>
      </c>
      <c r="BZ33" s="607">
        <v>2</v>
      </c>
      <c r="CA33" s="607">
        <v>2</v>
      </c>
      <c r="CB33" s="607">
        <v>2</v>
      </c>
      <c r="CC33" s="607">
        <v>2</v>
      </c>
      <c r="CD33" s="607">
        <v>2</v>
      </c>
      <c r="CE33" s="616">
        <v>2</v>
      </c>
      <c r="CF33" s="616">
        <v>2</v>
      </c>
      <c r="CG33" s="616">
        <v>2</v>
      </c>
      <c r="CH33" s="616">
        <v>2</v>
      </c>
      <c r="CI33" s="616">
        <v>2</v>
      </c>
      <c r="CJ33" s="616">
        <v>2</v>
      </c>
      <c r="CK33" s="616">
        <v>2</v>
      </c>
      <c r="CL33" s="616">
        <v>2</v>
      </c>
      <c r="CM33" s="616">
        <v>2</v>
      </c>
      <c r="CN33" s="616">
        <v>2</v>
      </c>
      <c r="CO33" s="616">
        <v>2</v>
      </c>
      <c r="CP33" s="616">
        <v>2</v>
      </c>
      <c r="CQ33" s="616">
        <v>2</v>
      </c>
      <c r="CR33" s="616">
        <v>2</v>
      </c>
      <c r="CS33" s="616">
        <v>2</v>
      </c>
      <c r="CT33" s="616">
        <v>2</v>
      </c>
      <c r="CU33" s="616">
        <v>2</v>
      </c>
      <c r="CV33" s="616">
        <v>2</v>
      </c>
      <c r="CW33" s="616">
        <v>2</v>
      </c>
      <c r="CX33" s="616">
        <v>2</v>
      </c>
      <c r="CY33" s="617">
        <v>2</v>
      </c>
      <c r="CZ33" s="618">
        <v>0</v>
      </c>
      <c r="DA33" s="619">
        <v>0</v>
      </c>
      <c r="DB33" s="619">
        <v>0</v>
      </c>
      <c r="DC33" s="619">
        <v>0</v>
      </c>
      <c r="DD33" s="619">
        <v>0</v>
      </c>
      <c r="DE33" s="619">
        <v>0</v>
      </c>
      <c r="DF33" s="619">
        <v>0</v>
      </c>
      <c r="DG33" s="619">
        <v>0</v>
      </c>
      <c r="DH33" s="619">
        <v>0</v>
      </c>
      <c r="DI33" s="619">
        <v>0</v>
      </c>
      <c r="DJ33" s="619">
        <v>0</v>
      </c>
      <c r="DK33" s="619">
        <v>0</v>
      </c>
      <c r="DL33" s="619">
        <v>0</v>
      </c>
      <c r="DM33" s="619">
        <v>0</v>
      </c>
      <c r="DN33" s="619">
        <v>0</v>
      </c>
      <c r="DO33" s="619">
        <v>0</v>
      </c>
      <c r="DP33" s="619">
        <v>0</v>
      </c>
      <c r="DQ33" s="619">
        <v>0</v>
      </c>
      <c r="DR33" s="619">
        <v>0</v>
      </c>
      <c r="DS33" s="619">
        <v>0</v>
      </c>
      <c r="DT33" s="619">
        <v>0</v>
      </c>
      <c r="DU33" s="619">
        <v>0</v>
      </c>
      <c r="DV33" s="619">
        <v>0</v>
      </c>
      <c r="DW33" s="620">
        <v>0</v>
      </c>
    </row>
    <row r="34" spans="2:127" x14ac:dyDescent="0.2">
      <c r="B34" s="621"/>
      <c r="C34" s="622"/>
      <c r="D34" s="623"/>
      <c r="E34" s="624"/>
      <c r="F34" s="624"/>
      <c r="G34" s="623"/>
      <c r="H34" s="624"/>
      <c r="I34" s="624"/>
      <c r="J34" s="624"/>
      <c r="K34" s="624"/>
      <c r="L34" s="624"/>
      <c r="M34" s="624"/>
      <c r="N34" s="624"/>
      <c r="O34" s="624"/>
      <c r="P34" s="624"/>
      <c r="Q34" s="624"/>
      <c r="R34" s="625"/>
      <c r="S34" s="624"/>
      <c r="T34" s="624"/>
      <c r="U34" s="626" t="s">
        <v>489</v>
      </c>
      <c r="V34" s="614" t="s">
        <v>124</v>
      </c>
      <c r="W34" s="615" t="s">
        <v>490</v>
      </c>
      <c r="X34" s="607">
        <v>775.04000000000008</v>
      </c>
      <c r="Y34" s="607">
        <v>885.76</v>
      </c>
      <c r="Z34" s="607">
        <v>1107.2</v>
      </c>
      <c r="AA34" s="607">
        <v>4428.8</v>
      </c>
      <c r="AB34" s="607">
        <v>3875.1999999999994</v>
      </c>
      <c r="AC34" s="607">
        <v>0</v>
      </c>
      <c r="AD34" s="607">
        <v>0</v>
      </c>
      <c r="AE34" s="607">
        <v>0</v>
      </c>
      <c r="AF34" s="607">
        <v>0</v>
      </c>
      <c r="AG34" s="607">
        <v>0</v>
      </c>
      <c r="AH34" s="607">
        <v>0</v>
      </c>
      <c r="AI34" s="607">
        <v>0</v>
      </c>
      <c r="AJ34" s="607">
        <v>0</v>
      </c>
      <c r="AK34" s="607">
        <v>0</v>
      </c>
      <c r="AL34" s="607">
        <v>0</v>
      </c>
      <c r="AM34" s="607">
        <v>0</v>
      </c>
      <c r="AN34" s="607">
        <v>0</v>
      </c>
      <c r="AO34" s="607">
        <v>0</v>
      </c>
      <c r="AP34" s="607">
        <v>0</v>
      </c>
      <c r="AQ34" s="607">
        <v>0</v>
      </c>
      <c r="AR34" s="607">
        <v>254.24</v>
      </c>
      <c r="AS34" s="607">
        <v>290.56</v>
      </c>
      <c r="AT34" s="607">
        <v>363.2</v>
      </c>
      <c r="AU34" s="607">
        <v>1452.8</v>
      </c>
      <c r="AV34" s="607">
        <v>1271.2</v>
      </c>
      <c r="AW34" s="607">
        <v>0</v>
      </c>
      <c r="AX34" s="607">
        <v>0</v>
      </c>
      <c r="AY34" s="607">
        <v>0</v>
      </c>
      <c r="AZ34" s="607">
        <v>0</v>
      </c>
      <c r="BA34" s="607">
        <v>0</v>
      </c>
      <c r="BB34" s="607">
        <v>0</v>
      </c>
      <c r="BC34" s="607">
        <v>0</v>
      </c>
      <c r="BD34" s="607">
        <v>0</v>
      </c>
      <c r="BE34" s="607">
        <v>0</v>
      </c>
      <c r="BF34" s="607">
        <v>0</v>
      </c>
      <c r="BG34" s="607">
        <v>0</v>
      </c>
      <c r="BH34" s="607">
        <v>0</v>
      </c>
      <c r="BI34" s="607">
        <v>0</v>
      </c>
      <c r="BJ34" s="607">
        <v>0</v>
      </c>
      <c r="BK34" s="607">
        <v>0</v>
      </c>
      <c r="BL34" s="607">
        <v>254.24</v>
      </c>
      <c r="BM34" s="607">
        <v>290.56</v>
      </c>
      <c r="BN34" s="607">
        <v>363.2</v>
      </c>
      <c r="BO34" s="607">
        <v>1452.8</v>
      </c>
      <c r="BP34" s="607">
        <v>1271.2</v>
      </c>
      <c r="BQ34" s="607">
        <v>0</v>
      </c>
      <c r="BR34" s="607">
        <v>0</v>
      </c>
      <c r="BS34" s="607">
        <v>0</v>
      </c>
      <c r="BT34" s="607">
        <v>0</v>
      </c>
      <c r="BU34" s="607">
        <v>0</v>
      </c>
      <c r="BV34" s="607">
        <v>0</v>
      </c>
      <c r="BW34" s="607">
        <v>0</v>
      </c>
      <c r="BX34" s="607">
        <v>0</v>
      </c>
      <c r="BY34" s="607">
        <v>0</v>
      </c>
      <c r="BZ34" s="607">
        <v>0</v>
      </c>
      <c r="CA34" s="607">
        <v>0</v>
      </c>
      <c r="CB34" s="607">
        <v>0</v>
      </c>
      <c r="CC34" s="607">
        <v>0</v>
      </c>
      <c r="CD34" s="607">
        <v>0</v>
      </c>
      <c r="CE34" s="616">
        <v>0</v>
      </c>
      <c r="CF34" s="616">
        <v>688.8</v>
      </c>
      <c r="CG34" s="616">
        <v>787.2</v>
      </c>
      <c r="CH34" s="616">
        <v>984</v>
      </c>
      <c r="CI34" s="616">
        <v>3936</v>
      </c>
      <c r="CJ34" s="616">
        <v>3444</v>
      </c>
      <c r="CK34" s="616">
        <v>0</v>
      </c>
      <c r="CL34" s="616">
        <v>0</v>
      </c>
      <c r="CM34" s="616">
        <v>0</v>
      </c>
      <c r="CN34" s="616">
        <v>0</v>
      </c>
      <c r="CO34" s="616">
        <v>0</v>
      </c>
      <c r="CP34" s="616">
        <v>0</v>
      </c>
      <c r="CQ34" s="616">
        <v>0</v>
      </c>
      <c r="CR34" s="616">
        <v>0</v>
      </c>
      <c r="CS34" s="616">
        <v>0</v>
      </c>
      <c r="CT34" s="616">
        <v>0</v>
      </c>
      <c r="CU34" s="616">
        <v>0</v>
      </c>
      <c r="CV34" s="616">
        <v>0</v>
      </c>
      <c r="CW34" s="616">
        <v>0</v>
      </c>
      <c r="CX34" s="616">
        <v>0</v>
      </c>
      <c r="CY34" s="617">
        <v>0</v>
      </c>
      <c r="CZ34" s="618">
        <v>0</v>
      </c>
      <c r="DA34" s="619">
        <v>0</v>
      </c>
      <c r="DB34" s="619">
        <v>0</v>
      </c>
      <c r="DC34" s="619">
        <v>0</v>
      </c>
      <c r="DD34" s="619">
        <v>0</v>
      </c>
      <c r="DE34" s="619">
        <v>0</v>
      </c>
      <c r="DF34" s="619">
        <v>0</v>
      </c>
      <c r="DG34" s="619">
        <v>0</v>
      </c>
      <c r="DH34" s="619">
        <v>0</v>
      </c>
      <c r="DI34" s="619">
        <v>0</v>
      </c>
      <c r="DJ34" s="619">
        <v>0</v>
      </c>
      <c r="DK34" s="619">
        <v>0</v>
      </c>
      <c r="DL34" s="619">
        <v>0</v>
      </c>
      <c r="DM34" s="619">
        <v>0</v>
      </c>
      <c r="DN34" s="619">
        <v>0</v>
      </c>
      <c r="DO34" s="619">
        <v>0</v>
      </c>
      <c r="DP34" s="619">
        <v>0</v>
      </c>
      <c r="DQ34" s="619">
        <v>0</v>
      </c>
      <c r="DR34" s="619">
        <v>0</v>
      </c>
      <c r="DS34" s="619">
        <v>0</v>
      </c>
      <c r="DT34" s="619">
        <v>0</v>
      </c>
      <c r="DU34" s="619">
        <v>0</v>
      </c>
      <c r="DV34" s="619">
        <v>0</v>
      </c>
      <c r="DW34" s="620">
        <v>0</v>
      </c>
    </row>
    <row r="35" spans="2:127" x14ac:dyDescent="0.2">
      <c r="B35" s="627"/>
      <c r="C35" s="628"/>
      <c r="D35" s="629"/>
      <c r="E35" s="629"/>
      <c r="F35" s="629"/>
      <c r="G35" s="629"/>
      <c r="H35" s="629"/>
      <c r="I35" s="630"/>
      <c r="J35" s="630"/>
      <c r="K35" s="630"/>
      <c r="L35" s="630"/>
      <c r="M35" s="630"/>
      <c r="N35" s="630"/>
      <c r="O35" s="630"/>
      <c r="P35" s="630"/>
      <c r="Q35" s="630"/>
      <c r="R35" s="631"/>
      <c r="S35" s="630"/>
      <c r="T35" s="630"/>
      <c r="U35" s="626" t="s">
        <v>491</v>
      </c>
      <c r="V35" s="614" t="s">
        <v>124</v>
      </c>
      <c r="W35" s="615" t="s">
        <v>490</v>
      </c>
      <c r="X35" s="607">
        <v>0</v>
      </c>
      <c r="Y35" s="607">
        <v>0</v>
      </c>
      <c r="Z35" s="607">
        <v>0</v>
      </c>
      <c r="AA35" s="607">
        <v>0</v>
      </c>
      <c r="AB35" s="607">
        <v>0</v>
      </c>
      <c r="AC35" s="607">
        <v>0</v>
      </c>
      <c r="AD35" s="607">
        <v>0</v>
      </c>
      <c r="AE35" s="607">
        <v>0</v>
      </c>
      <c r="AF35" s="607">
        <v>0</v>
      </c>
      <c r="AG35" s="607">
        <v>0</v>
      </c>
      <c r="AH35" s="607">
        <v>0</v>
      </c>
      <c r="AI35" s="607">
        <v>0</v>
      </c>
      <c r="AJ35" s="607">
        <v>0</v>
      </c>
      <c r="AK35" s="607">
        <v>0</v>
      </c>
      <c r="AL35" s="607">
        <v>0</v>
      </c>
      <c r="AM35" s="607">
        <v>0</v>
      </c>
      <c r="AN35" s="607">
        <v>0</v>
      </c>
      <c r="AO35" s="607">
        <v>0</v>
      </c>
      <c r="AP35" s="607">
        <v>0</v>
      </c>
      <c r="AQ35" s="607">
        <v>0</v>
      </c>
      <c r="AR35" s="607">
        <v>0</v>
      </c>
      <c r="AS35" s="607">
        <v>0</v>
      </c>
      <c r="AT35" s="607">
        <v>0</v>
      </c>
      <c r="AU35" s="607">
        <v>0</v>
      </c>
      <c r="AV35" s="607">
        <v>0</v>
      </c>
      <c r="AW35" s="607">
        <v>0</v>
      </c>
      <c r="AX35" s="607">
        <v>0</v>
      </c>
      <c r="AY35" s="607">
        <v>0</v>
      </c>
      <c r="AZ35" s="607">
        <v>0</v>
      </c>
      <c r="BA35" s="607">
        <v>0</v>
      </c>
      <c r="BB35" s="607">
        <v>0</v>
      </c>
      <c r="BC35" s="607">
        <v>0</v>
      </c>
      <c r="BD35" s="607">
        <v>0</v>
      </c>
      <c r="BE35" s="607">
        <v>0</v>
      </c>
      <c r="BF35" s="607">
        <v>0</v>
      </c>
      <c r="BG35" s="607">
        <v>0</v>
      </c>
      <c r="BH35" s="607">
        <v>0</v>
      </c>
      <c r="BI35" s="607">
        <v>0</v>
      </c>
      <c r="BJ35" s="607">
        <v>0</v>
      </c>
      <c r="BK35" s="607">
        <v>0</v>
      </c>
      <c r="BL35" s="607">
        <v>0</v>
      </c>
      <c r="BM35" s="607">
        <v>0</v>
      </c>
      <c r="BN35" s="607">
        <v>0</v>
      </c>
      <c r="BO35" s="607">
        <v>0</v>
      </c>
      <c r="BP35" s="607">
        <v>0</v>
      </c>
      <c r="BQ35" s="607">
        <v>0</v>
      </c>
      <c r="BR35" s="607">
        <v>0</v>
      </c>
      <c r="BS35" s="607">
        <v>0</v>
      </c>
      <c r="BT35" s="607">
        <v>0</v>
      </c>
      <c r="BU35" s="607">
        <v>0</v>
      </c>
      <c r="BV35" s="607">
        <v>0</v>
      </c>
      <c r="BW35" s="607">
        <v>0</v>
      </c>
      <c r="BX35" s="607">
        <v>0</v>
      </c>
      <c r="BY35" s="607">
        <v>0</v>
      </c>
      <c r="BZ35" s="607">
        <v>0</v>
      </c>
      <c r="CA35" s="607">
        <v>0</v>
      </c>
      <c r="CB35" s="607">
        <v>0</v>
      </c>
      <c r="CC35" s="607">
        <v>0</v>
      </c>
      <c r="CD35" s="607">
        <v>0</v>
      </c>
      <c r="CE35" s="616">
        <v>0</v>
      </c>
      <c r="CF35" s="616">
        <v>0</v>
      </c>
      <c r="CG35" s="616">
        <v>0</v>
      </c>
      <c r="CH35" s="616">
        <v>0</v>
      </c>
      <c r="CI35" s="616">
        <v>0</v>
      </c>
      <c r="CJ35" s="616">
        <v>0</v>
      </c>
      <c r="CK35" s="616">
        <v>0</v>
      </c>
      <c r="CL35" s="616">
        <v>0</v>
      </c>
      <c r="CM35" s="616">
        <v>0</v>
      </c>
      <c r="CN35" s="616">
        <v>0</v>
      </c>
      <c r="CO35" s="616">
        <v>0</v>
      </c>
      <c r="CP35" s="616">
        <v>0</v>
      </c>
      <c r="CQ35" s="616">
        <v>0</v>
      </c>
      <c r="CR35" s="616">
        <v>0</v>
      </c>
      <c r="CS35" s="616">
        <v>0</v>
      </c>
      <c r="CT35" s="616">
        <v>0</v>
      </c>
      <c r="CU35" s="616">
        <v>0</v>
      </c>
      <c r="CV35" s="616">
        <v>0</v>
      </c>
      <c r="CW35" s="616">
        <v>0</v>
      </c>
      <c r="CX35" s="616">
        <v>0</v>
      </c>
      <c r="CY35" s="617">
        <v>0</v>
      </c>
      <c r="CZ35" s="618">
        <v>0</v>
      </c>
      <c r="DA35" s="619">
        <v>0</v>
      </c>
      <c r="DB35" s="619">
        <v>0</v>
      </c>
      <c r="DC35" s="619">
        <v>0</v>
      </c>
      <c r="DD35" s="619">
        <v>0</v>
      </c>
      <c r="DE35" s="619">
        <v>0</v>
      </c>
      <c r="DF35" s="619">
        <v>0</v>
      </c>
      <c r="DG35" s="619">
        <v>0</v>
      </c>
      <c r="DH35" s="619">
        <v>0</v>
      </c>
      <c r="DI35" s="619">
        <v>0</v>
      </c>
      <c r="DJ35" s="619">
        <v>0</v>
      </c>
      <c r="DK35" s="619">
        <v>0</v>
      </c>
      <c r="DL35" s="619">
        <v>0</v>
      </c>
      <c r="DM35" s="619">
        <v>0</v>
      </c>
      <c r="DN35" s="619">
        <v>0</v>
      </c>
      <c r="DO35" s="619">
        <v>0</v>
      </c>
      <c r="DP35" s="619">
        <v>0</v>
      </c>
      <c r="DQ35" s="619">
        <v>0</v>
      </c>
      <c r="DR35" s="619">
        <v>0</v>
      </c>
      <c r="DS35" s="619">
        <v>0</v>
      </c>
      <c r="DT35" s="619">
        <v>0</v>
      </c>
      <c r="DU35" s="619">
        <v>0</v>
      </c>
      <c r="DV35" s="619">
        <v>0</v>
      </c>
      <c r="DW35" s="620">
        <v>0</v>
      </c>
    </row>
    <row r="36" spans="2:127" x14ac:dyDescent="0.2">
      <c r="B36" s="627"/>
      <c r="C36" s="628"/>
      <c r="D36" s="629"/>
      <c r="E36" s="629"/>
      <c r="F36" s="629"/>
      <c r="G36" s="629"/>
      <c r="H36" s="629"/>
      <c r="I36" s="630"/>
      <c r="J36" s="630"/>
      <c r="K36" s="630"/>
      <c r="L36" s="630"/>
      <c r="M36" s="630"/>
      <c r="N36" s="630"/>
      <c r="O36" s="630"/>
      <c r="P36" s="630"/>
      <c r="Q36" s="630"/>
      <c r="R36" s="631"/>
      <c r="S36" s="630"/>
      <c r="T36" s="630"/>
      <c r="U36" s="632" t="s">
        <v>828</v>
      </c>
      <c r="V36" s="633" t="s">
        <v>124</v>
      </c>
      <c r="W36" s="634" t="s">
        <v>490</v>
      </c>
      <c r="X36" s="607">
        <v>0</v>
      </c>
      <c r="Y36" s="607">
        <v>0</v>
      </c>
      <c r="Z36" s="607">
        <v>0</v>
      </c>
      <c r="AA36" s="607">
        <v>0</v>
      </c>
      <c r="AB36" s="607">
        <v>0</v>
      </c>
      <c r="AC36" s="607">
        <v>0</v>
      </c>
      <c r="AD36" s="607">
        <v>0</v>
      </c>
      <c r="AE36" s="607">
        <v>0</v>
      </c>
      <c r="AF36" s="607">
        <v>0</v>
      </c>
      <c r="AG36" s="607">
        <v>0</v>
      </c>
      <c r="AH36" s="607">
        <v>0</v>
      </c>
      <c r="AI36" s="607">
        <v>0</v>
      </c>
      <c r="AJ36" s="607">
        <v>0</v>
      </c>
      <c r="AK36" s="607">
        <v>0</v>
      </c>
      <c r="AL36" s="607">
        <v>0</v>
      </c>
      <c r="AM36" s="607">
        <v>0</v>
      </c>
      <c r="AN36" s="607">
        <v>0</v>
      </c>
      <c r="AO36" s="607">
        <v>0</v>
      </c>
      <c r="AP36" s="607">
        <v>0</v>
      </c>
      <c r="AQ36" s="607">
        <v>0</v>
      </c>
      <c r="AR36" s="607">
        <v>0</v>
      </c>
      <c r="AS36" s="607">
        <v>0</v>
      </c>
      <c r="AT36" s="607">
        <v>0</v>
      </c>
      <c r="AU36" s="607">
        <v>0</v>
      </c>
      <c r="AV36" s="607">
        <v>0</v>
      </c>
      <c r="AW36" s="607">
        <v>0</v>
      </c>
      <c r="AX36" s="607">
        <v>0</v>
      </c>
      <c r="AY36" s="607">
        <v>0</v>
      </c>
      <c r="AZ36" s="607">
        <v>0</v>
      </c>
      <c r="BA36" s="607">
        <v>0</v>
      </c>
      <c r="BB36" s="607">
        <v>0</v>
      </c>
      <c r="BC36" s="607">
        <v>0</v>
      </c>
      <c r="BD36" s="607">
        <v>0</v>
      </c>
      <c r="BE36" s="607">
        <v>0</v>
      </c>
      <c r="BF36" s="607">
        <v>0</v>
      </c>
      <c r="BG36" s="607">
        <v>0</v>
      </c>
      <c r="BH36" s="607">
        <v>0</v>
      </c>
      <c r="BI36" s="607">
        <v>0</v>
      </c>
      <c r="BJ36" s="607">
        <v>0</v>
      </c>
      <c r="BK36" s="607">
        <v>0</v>
      </c>
      <c r="BL36" s="607">
        <v>0</v>
      </c>
      <c r="BM36" s="607">
        <v>0</v>
      </c>
      <c r="BN36" s="607">
        <v>0</v>
      </c>
      <c r="BO36" s="607">
        <v>0</v>
      </c>
      <c r="BP36" s="607">
        <v>0</v>
      </c>
      <c r="BQ36" s="607">
        <v>0</v>
      </c>
      <c r="BR36" s="607">
        <v>0</v>
      </c>
      <c r="BS36" s="607">
        <v>0</v>
      </c>
      <c r="BT36" s="607">
        <v>0</v>
      </c>
      <c r="BU36" s="607">
        <v>0</v>
      </c>
      <c r="BV36" s="607">
        <v>0</v>
      </c>
      <c r="BW36" s="607">
        <v>0</v>
      </c>
      <c r="BX36" s="607">
        <v>0</v>
      </c>
      <c r="BY36" s="607">
        <v>0</v>
      </c>
      <c r="BZ36" s="607">
        <v>0</v>
      </c>
      <c r="CA36" s="607">
        <v>0</v>
      </c>
      <c r="CB36" s="607">
        <v>0</v>
      </c>
      <c r="CC36" s="607">
        <v>0</v>
      </c>
      <c r="CD36" s="607">
        <v>0</v>
      </c>
      <c r="CE36" s="607">
        <v>0</v>
      </c>
      <c r="CF36" s="607">
        <v>0</v>
      </c>
      <c r="CG36" s="607">
        <v>0</v>
      </c>
      <c r="CH36" s="607">
        <v>0</v>
      </c>
      <c r="CI36" s="607">
        <v>0</v>
      </c>
      <c r="CJ36" s="607">
        <v>0</v>
      </c>
      <c r="CK36" s="607">
        <v>0</v>
      </c>
      <c r="CL36" s="607">
        <v>0</v>
      </c>
      <c r="CM36" s="607">
        <v>0</v>
      </c>
      <c r="CN36" s="607">
        <v>0</v>
      </c>
      <c r="CO36" s="607">
        <v>0</v>
      </c>
      <c r="CP36" s="607">
        <v>0</v>
      </c>
      <c r="CQ36" s="607">
        <v>0</v>
      </c>
      <c r="CR36" s="607">
        <v>0</v>
      </c>
      <c r="CS36" s="607">
        <v>0</v>
      </c>
      <c r="CT36" s="607">
        <v>0</v>
      </c>
      <c r="CU36" s="607">
        <v>0</v>
      </c>
      <c r="CV36" s="607">
        <v>0</v>
      </c>
      <c r="CW36" s="607">
        <v>0</v>
      </c>
      <c r="CX36" s="607">
        <v>0</v>
      </c>
      <c r="CY36" s="607">
        <v>0</v>
      </c>
      <c r="CZ36" s="618">
        <v>0</v>
      </c>
      <c r="DA36" s="619">
        <v>0</v>
      </c>
      <c r="DB36" s="619">
        <v>0</v>
      </c>
      <c r="DC36" s="619">
        <v>0</v>
      </c>
      <c r="DD36" s="619">
        <v>0</v>
      </c>
      <c r="DE36" s="619">
        <v>0</v>
      </c>
      <c r="DF36" s="619">
        <v>0</v>
      </c>
      <c r="DG36" s="619">
        <v>0</v>
      </c>
      <c r="DH36" s="619">
        <v>0</v>
      </c>
      <c r="DI36" s="619">
        <v>0</v>
      </c>
      <c r="DJ36" s="619">
        <v>0</v>
      </c>
      <c r="DK36" s="619">
        <v>0</v>
      </c>
      <c r="DL36" s="619">
        <v>0</v>
      </c>
      <c r="DM36" s="619">
        <v>0</v>
      </c>
      <c r="DN36" s="619">
        <v>0</v>
      </c>
      <c r="DO36" s="619">
        <v>0</v>
      </c>
      <c r="DP36" s="619">
        <v>0</v>
      </c>
      <c r="DQ36" s="619">
        <v>0</v>
      </c>
      <c r="DR36" s="619">
        <v>0</v>
      </c>
      <c r="DS36" s="619">
        <v>0</v>
      </c>
      <c r="DT36" s="619">
        <v>0</v>
      </c>
      <c r="DU36" s="619">
        <v>0</v>
      </c>
      <c r="DV36" s="619">
        <v>0</v>
      </c>
      <c r="DW36" s="620">
        <v>0</v>
      </c>
    </row>
    <row r="37" spans="2:127" x14ac:dyDescent="0.2">
      <c r="B37" s="635"/>
      <c r="C37" s="636"/>
      <c r="D37" s="637"/>
      <c r="E37" s="637"/>
      <c r="F37" s="637"/>
      <c r="G37" s="637"/>
      <c r="H37" s="637"/>
      <c r="I37" s="638"/>
      <c r="J37" s="638"/>
      <c r="K37" s="638"/>
      <c r="L37" s="638"/>
      <c r="M37" s="638"/>
      <c r="N37" s="638"/>
      <c r="O37" s="638"/>
      <c r="P37" s="638"/>
      <c r="Q37" s="638"/>
      <c r="R37" s="639"/>
      <c r="S37" s="638"/>
      <c r="T37" s="638"/>
      <c r="U37" s="626" t="s">
        <v>492</v>
      </c>
      <c r="V37" s="614" t="s">
        <v>124</v>
      </c>
      <c r="W37" s="640" t="s">
        <v>490</v>
      </c>
      <c r="X37" s="607">
        <v>0</v>
      </c>
      <c r="Y37" s="607">
        <v>0</v>
      </c>
      <c r="Z37" s="607">
        <v>0</v>
      </c>
      <c r="AA37" s="607">
        <v>0</v>
      </c>
      <c r="AB37" s="607">
        <v>0</v>
      </c>
      <c r="AC37" s="607">
        <v>37.4</v>
      </c>
      <c r="AD37" s="607">
        <v>37.4</v>
      </c>
      <c r="AE37" s="607">
        <v>37.4</v>
      </c>
      <c r="AF37" s="607">
        <v>37.4</v>
      </c>
      <c r="AG37" s="607">
        <v>37.4</v>
      </c>
      <c r="AH37" s="607">
        <v>37.4</v>
      </c>
      <c r="AI37" s="607">
        <v>37.4</v>
      </c>
      <c r="AJ37" s="607">
        <v>37.4</v>
      </c>
      <c r="AK37" s="607">
        <v>37.4</v>
      </c>
      <c r="AL37" s="607">
        <v>37.4</v>
      </c>
      <c r="AM37" s="607">
        <v>37.4</v>
      </c>
      <c r="AN37" s="607">
        <v>37.4</v>
      </c>
      <c r="AO37" s="607">
        <v>37.4</v>
      </c>
      <c r="AP37" s="607">
        <v>37.4</v>
      </c>
      <c r="AQ37" s="607">
        <v>37.4</v>
      </c>
      <c r="AR37" s="607">
        <v>37.4</v>
      </c>
      <c r="AS37" s="607">
        <v>37.4</v>
      </c>
      <c r="AT37" s="607">
        <v>37.4</v>
      </c>
      <c r="AU37" s="607">
        <v>37.4</v>
      </c>
      <c r="AV37" s="607">
        <v>37.4</v>
      </c>
      <c r="AW37" s="607">
        <v>37.4</v>
      </c>
      <c r="AX37" s="607">
        <v>37.4</v>
      </c>
      <c r="AY37" s="607">
        <v>37.4</v>
      </c>
      <c r="AZ37" s="607">
        <v>37.4</v>
      </c>
      <c r="BA37" s="607">
        <v>37.4</v>
      </c>
      <c r="BB37" s="607">
        <v>37.4</v>
      </c>
      <c r="BC37" s="607">
        <v>37.4</v>
      </c>
      <c r="BD37" s="607">
        <v>37.4</v>
      </c>
      <c r="BE37" s="607">
        <v>37.4</v>
      </c>
      <c r="BF37" s="607">
        <v>37.4</v>
      </c>
      <c r="BG37" s="607">
        <v>37.4</v>
      </c>
      <c r="BH37" s="607">
        <v>37.4</v>
      </c>
      <c r="BI37" s="607">
        <v>37.4</v>
      </c>
      <c r="BJ37" s="607">
        <v>37.4</v>
      </c>
      <c r="BK37" s="607">
        <v>37.4</v>
      </c>
      <c r="BL37" s="607">
        <v>37.4</v>
      </c>
      <c r="BM37" s="607">
        <v>37.4</v>
      </c>
      <c r="BN37" s="607">
        <v>37.4</v>
      </c>
      <c r="BO37" s="607">
        <v>37.4</v>
      </c>
      <c r="BP37" s="607">
        <v>37.4</v>
      </c>
      <c r="BQ37" s="607">
        <v>37.4</v>
      </c>
      <c r="BR37" s="607">
        <v>37.4</v>
      </c>
      <c r="BS37" s="607">
        <v>37.4</v>
      </c>
      <c r="BT37" s="607">
        <v>37.4</v>
      </c>
      <c r="BU37" s="607">
        <v>37.4</v>
      </c>
      <c r="BV37" s="607">
        <v>37.4</v>
      </c>
      <c r="BW37" s="607">
        <v>37.4</v>
      </c>
      <c r="BX37" s="607">
        <v>37.4</v>
      </c>
      <c r="BY37" s="607">
        <v>37.4</v>
      </c>
      <c r="BZ37" s="607">
        <v>37.4</v>
      </c>
      <c r="CA37" s="607">
        <v>37.4</v>
      </c>
      <c r="CB37" s="607">
        <v>37.4</v>
      </c>
      <c r="CC37" s="607">
        <v>37.4</v>
      </c>
      <c r="CD37" s="607">
        <v>37.4</v>
      </c>
      <c r="CE37" s="616">
        <v>37.4</v>
      </c>
      <c r="CF37" s="616">
        <v>37.4</v>
      </c>
      <c r="CG37" s="616">
        <v>37.4</v>
      </c>
      <c r="CH37" s="616">
        <v>37.4</v>
      </c>
      <c r="CI37" s="616">
        <v>37.4</v>
      </c>
      <c r="CJ37" s="616">
        <v>37.4</v>
      </c>
      <c r="CK37" s="616">
        <v>37.4</v>
      </c>
      <c r="CL37" s="616">
        <v>37.4</v>
      </c>
      <c r="CM37" s="616">
        <v>37.4</v>
      </c>
      <c r="CN37" s="616">
        <v>37.4</v>
      </c>
      <c r="CO37" s="616">
        <v>37.4</v>
      </c>
      <c r="CP37" s="616">
        <v>37.4</v>
      </c>
      <c r="CQ37" s="616">
        <v>37.4</v>
      </c>
      <c r="CR37" s="616">
        <v>37.4</v>
      </c>
      <c r="CS37" s="616">
        <v>37.4</v>
      </c>
      <c r="CT37" s="616">
        <v>37.4</v>
      </c>
      <c r="CU37" s="616">
        <v>37.4</v>
      </c>
      <c r="CV37" s="616">
        <v>37.4</v>
      </c>
      <c r="CW37" s="616">
        <v>37.4</v>
      </c>
      <c r="CX37" s="616">
        <v>37.4</v>
      </c>
      <c r="CY37" s="617">
        <v>37.4</v>
      </c>
      <c r="CZ37" s="618">
        <v>0</v>
      </c>
      <c r="DA37" s="619">
        <v>0</v>
      </c>
      <c r="DB37" s="619">
        <v>0</v>
      </c>
      <c r="DC37" s="619">
        <v>0</v>
      </c>
      <c r="DD37" s="619">
        <v>0</v>
      </c>
      <c r="DE37" s="619">
        <v>0</v>
      </c>
      <c r="DF37" s="619">
        <v>0</v>
      </c>
      <c r="DG37" s="619">
        <v>0</v>
      </c>
      <c r="DH37" s="619">
        <v>0</v>
      </c>
      <c r="DI37" s="619">
        <v>0</v>
      </c>
      <c r="DJ37" s="619">
        <v>0</v>
      </c>
      <c r="DK37" s="619">
        <v>0</v>
      </c>
      <c r="DL37" s="619">
        <v>0</v>
      </c>
      <c r="DM37" s="619">
        <v>0</v>
      </c>
      <c r="DN37" s="619">
        <v>0</v>
      </c>
      <c r="DO37" s="619">
        <v>0</v>
      </c>
      <c r="DP37" s="619">
        <v>0</v>
      </c>
      <c r="DQ37" s="619">
        <v>0</v>
      </c>
      <c r="DR37" s="619">
        <v>0</v>
      </c>
      <c r="DS37" s="619">
        <v>0</v>
      </c>
      <c r="DT37" s="619">
        <v>0</v>
      </c>
      <c r="DU37" s="619">
        <v>0</v>
      </c>
      <c r="DV37" s="619">
        <v>0</v>
      </c>
      <c r="DW37" s="620">
        <v>0</v>
      </c>
    </row>
    <row r="38" spans="2:127" x14ac:dyDescent="0.2">
      <c r="B38" s="641"/>
      <c r="C38" s="642"/>
      <c r="D38" s="643"/>
      <c r="E38" s="643"/>
      <c r="F38" s="643"/>
      <c r="G38" s="643"/>
      <c r="H38" s="643"/>
      <c r="I38" s="644"/>
      <c r="J38" s="644"/>
      <c r="K38" s="644"/>
      <c r="L38" s="644"/>
      <c r="M38" s="644"/>
      <c r="N38" s="644"/>
      <c r="O38" s="644"/>
      <c r="P38" s="644"/>
      <c r="Q38" s="644"/>
      <c r="R38" s="645"/>
      <c r="S38" s="644"/>
      <c r="T38" s="644"/>
      <c r="U38" s="626" t="s">
        <v>493</v>
      </c>
      <c r="V38" s="614" t="s">
        <v>124</v>
      </c>
      <c r="W38" s="640" t="s">
        <v>490</v>
      </c>
      <c r="X38" s="607">
        <v>0</v>
      </c>
      <c r="Y38" s="607">
        <v>0</v>
      </c>
      <c r="Z38" s="607">
        <v>0</v>
      </c>
      <c r="AA38" s="607">
        <v>0</v>
      </c>
      <c r="AB38" s="607">
        <v>0</v>
      </c>
      <c r="AC38" s="607">
        <v>83.981267812499993</v>
      </c>
      <c r="AD38" s="607">
        <v>83.981267812499993</v>
      </c>
      <c r="AE38" s="607">
        <v>83.981267812499993</v>
      </c>
      <c r="AF38" s="607">
        <v>83.981267812499993</v>
      </c>
      <c r="AG38" s="607">
        <v>83.981267812499993</v>
      </c>
      <c r="AH38" s="607">
        <v>83.981267812499993</v>
      </c>
      <c r="AI38" s="607">
        <v>83.981267812499993</v>
      </c>
      <c r="AJ38" s="607">
        <v>83.981267812499993</v>
      </c>
      <c r="AK38" s="607">
        <v>83.981267812499993</v>
      </c>
      <c r="AL38" s="607">
        <v>83.981267812499993</v>
      </c>
      <c r="AM38" s="607">
        <v>83.981267812499993</v>
      </c>
      <c r="AN38" s="607">
        <v>83.981267812499993</v>
      </c>
      <c r="AO38" s="607">
        <v>83.981267812499993</v>
      </c>
      <c r="AP38" s="607">
        <v>83.981267812499993</v>
      </c>
      <c r="AQ38" s="607">
        <v>83.981267812499993</v>
      </c>
      <c r="AR38" s="607">
        <v>83.981267812499993</v>
      </c>
      <c r="AS38" s="607">
        <v>83.981267812499993</v>
      </c>
      <c r="AT38" s="607">
        <v>83.981267812499993</v>
      </c>
      <c r="AU38" s="607">
        <v>83.981267812499993</v>
      </c>
      <c r="AV38" s="607">
        <v>83.981267812499993</v>
      </c>
      <c r="AW38" s="607">
        <v>83.981267812499993</v>
      </c>
      <c r="AX38" s="607">
        <v>83.981267812499993</v>
      </c>
      <c r="AY38" s="607">
        <v>83.981267812499993</v>
      </c>
      <c r="AZ38" s="607">
        <v>83.981267812499993</v>
      </c>
      <c r="BA38" s="607">
        <v>83.981267812499993</v>
      </c>
      <c r="BB38" s="607">
        <v>83.981267812499993</v>
      </c>
      <c r="BC38" s="607">
        <v>83.981267812499993</v>
      </c>
      <c r="BD38" s="607">
        <v>83.981267812499993</v>
      </c>
      <c r="BE38" s="607">
        <v>83.981267812499993</v>
      </c>
      <c r="BF38" s="607">
        <v>83.981267812499993</v>
      </c>
      <c r="BG38" s="607">
        <v>83.981267812499993</v>
      </c>
      <c r="BH38" s="607">
        <v>83.981267812499993</v>
      </c>
      <c r="BI38" s="607">
        <v>83.981267812499993</v>
      </c>
      <c r="BJ38" s="607">
        <v>83.981267812499993</v>
      </c>
      <c r="BK38" s="607">
        <v>83.981267812499993</v>
      </c>
      <c r="BL38" s="607">
        <v>83.981267812499993</v>
      </c>
      <c r="BM38" s="607">
        <v>83.981267812499993</v>
      </c>
      <c r="BN38" s="607">
        <v>83.981267812499993</v>
      </c>
      <c r="BO38" s="607">
        <v>83.981267812499993</v>
      </c>
      <c r="BP38" s="607">
        <v>83.981267812499993</v>
      </c>
      <c r="BQ38" s="607">
        <v>83.981267812499993</v>
      </c>
      <c r="BR38" s="607">
        <v>83.981267812499993</v>
      </c>
      <c r="BS38" s="607">
        <v>83.981267812499993</v>
      </c>
      <c r="BT38" s="607">
        <v>83.981267812499993</v>
      </c>
      <c r="BU38" s="607">
        <v>83.981267812499993</v>
      </c>
      <c r="BV38" s="607">
        <v>83.981267812499993</v>
      </c>
      <c r="BW38" s="607">
        <v>83.981267812499993</v>
      </c>
      <c r="BX38" s="607">
        <v>83.981267812499993</v>
      </c>
      <c r="BY38" s="607">
        <v>83.981267812499993</v>
      </c>
      <c r="BZ38" s="607">
        <v>83.981267812499993</v>
      </c>
      <c r="CA38" s="607">
        <v>83.981267812499993</v>
      </c>
      <c r="CB38" s="607">
        <v>83.981267812499993</v>
      </c>
      <c r="CC38" s="607">
        <v>83.981267812499993</v>
      </c>
      <c r="CD38" s="607">
        <v>83.981267812499993</v>
      </c>
      <c r="CE38" s="616">
        <v>83.981267812499993</v>
      </c>
      <c r="CF38" s="616">
        <v>83.981267812499993</v>
      </c>
      <c r="CG38" s="616">
        <v>83.981267812499993</v>
      </c>
      <c r="CH38" s="616">
        <v>83.981267812499993</v>
      </c>
      <c r="CI38" s="616">
        <v>83.981267812499993</v>
      </c>
      <c r="CJ38" s="616">
        <v>83.981267812499993</v>
      </c>
      <c r="CK38" s="616">
        <v>83.981267812499993</v>
      </c>
      <c r="CL38" s="616">
        <v>83.981267812499993</v>
      </c>
      <c r="CM38" s="616">
        <v>83.981267812499993</v>
      </c>
      <c r="CN38" s="616">
        <v>83.981267812499993</v>
      </c>
      <c r="CO38" s="616">
        <v>83.981267812499993</v>
      </c>
      <c r="CP38" s="616">
        <v>83.981267812499993</v>
      </c>
      <c r="CQ38" s="616">
        <v>83.981267812499993</v>
      </c>
      <c r="CR38" s="616">
        <v>83.981267812499993</v>
      </c>
      <c r="CS38" s="616">
        <v>83.981267812499993</v>
      </c>
      <c r="CT38" s="616">
        <v>83.981267812499993</v>
      </c>
      <c r="CU38" s="616">
        <v>83.981267812499993</v>
      </c>
      <c r="CV38" s="616">
        <v>83.981267812499993</v>
      </c>
      <c r="CW38" s="616">
        <v>83.981267812499993</v>
      </c>
      <c r="CX38" s="616">
        <v>83.981267812499993</v>
      </c>
      <c r="CY38" s="617">
        <v>83.981267812499993</v>
      </c>
      <c r="CZ38" s="618">
        <v>0</v>
      </c>
      <c r="DA38" s="619">
        <v>0</v>
      </c>
      <c r="DB38" s="619">
        <v>0</v>
      </c>
      <c r="DC38" s="619">
        <v>0</v>
      </c>
      <c r="DD38" s="619">
        <v>0</v>
      </c>
      <c r="DE38" s="619">
        <v>0</v>
      </c>
      <c r="DF38" s="619">
        <v>0</v>
      </c>
      <c r="DG38" s="619">
        <v>0</v>
      </c>
      <c r="DH38" s="619">
        <v>0</v>
      </c>
      <c r="DI38" s="619">
        <v>0</v>
      </c>
      <c r="DJ38" s="619">
        <v>0</v>
      </c>
      <c r="DK38" s="619">
        <v>0</v>
      </c>
      <c r="DL38" s="619">
        <v>0</v>
      </c>
      <c r="DM38" s="619">
        <v>0</v>
      </c>
      <c r="DN38" s="619">
        <v>0</v>
      </c>
      <c r="DO38" s="619">
        <v>0</v>
      </c>
      <c r="DP38" s="619">
        <v>0</v>
      </c>
      <c r="DQ38" s="619">
        <v>0</v>
      </c>
      <c r="DR38" s="619">
        <v>0</v>
      </c>
      <c r="DS38" s="619">
        <v>0</v>
      </c>
      <c r="DT38" s="619">
        <v>0</v>
      </c>
      <c r="DU38" s="619">
        <v>0</v>
      </c>
      <c r="DV38" s="619">
        <v>0</v>
      </c>
      <c r="DW38" s="620">
        <v>0</v>
      </c>
    </row>
    <row r="39" spans="2:127" x14ac:dyDescent="0.2">
      <c r="B39" s="641"/>
      <c r="C39" s="642"/>
      <c r="D39" s="643"/>
      <c r="E39" s="643"/>
      <c r="F39" s="643"/>
      <c r="G39" s="643"/>
      <c r="H39" s="643"/>
      <c r="I39" s="644"/>
      <c r="J39" s="644"/>
      <c r="K39" s="644"/>
      <c r="L39" s="644"/>
      <c r="M39" s="644"/>
      <c r="N39" s="644"/>
      <c r="O39" s="644"/>
      <c r="P39" s="644"/>
      <c r="Q39" s="644"/>
      <c r="R39" s="645"/>
      <c r="S39" s="644"/>
      <c r="T39" s="644"/>
      <c r="U39" s="646" t="s">
        <v>494</v>
      </c>
      <c r="V39" s="647" t="s">
        <v>124</v>
      </c>
      <c r="W39" s="640" t="s">
        <v>490</v>
      </c>
      <c r="X39" s="607">
        <v>0</v>
      </c>
      <c r="Y39" s="607">
        <v>0</v>
      </c>
      <c r="Z39" s="607">
        <v>0</v>
      </c>
      <c r="AA39" s="607">
        <v>0</v>
      </c>
      <c r="AB39" s="607">
        <v>0</v>
      </c>
      <c r="AC39" s="607">
        <v>0</v>
      </c>
      <c r="AD39" s="607">
        <v>0</v>
      </c>
      <c r="AE39" s="607">
        <v>0</v>
      </c>
      <c r="AF39" s="607">
        <v>0</v>
      </c>
      <c r="AG39" s="607">
        <v>0</v>
      </c>
      <c r="AH39" s="607">
        <v>0</v>
      </c>
      <c r="AI39" s="607">
        <v>0</v>
      </c>
      <c r="AJ39" s="607">
        <v>0</v>
      </c>
      <c r="AK39" s="607">
        <v>0</v>
      </c>
      <c r="AL39" s="607">
        <v>0</v>
      </c>
      <c r="AM39" s="607">
        <v>0</v>
      </c>
      <c r="AN39" s="607">
        <v>0</v>
      </c>
      <c r="AO39" s="607">
        <v>0</v>
      </c>
      <c r="AP39" s="607">
        <v>0</v>
      </c>
      <c r="AQ39" s="607">
        <v>0</v>
      </c>
      <c r="AR39" s="607">
        <v>0</v>
      </c>
      <c r="AS39" s="607">
        <v>0</v>
      </c>
      <c r="AT39" s="607">
        <v>0</v>
      </c>
      <c r="AU39" s="607">
        <v>0</v>
      </c>
      <c r="AV39" s="607">
        <v>0</v>
      </c>
      <c r="AW39" s="607">
        <v>0</v>
      </c>
      <c r="AX39" s="607">
        <v>0</v>
      </c>
      <c r="AY39" s="607">
        <v>0</v>
      </c>
      <c r="AZ39" s="607">
        <v>0</v>
      </c>
      <c r="BA39" s="607">
        <v>0</v>
      </c>
      <c r="BB39" s="607">
        <v>0</v>
      </c>
      <c r="BC39" s="607">
        <v>0</v>
      </c>
      <c r="BD39" s="607">
        <v>0</v>
      </c>
      <c r="BE39" s="607">
        <v>0</v>
      </c>
      <c r="BF39" s="607">
        <v>0</v>
      </c>
      <c r="BG39" s="607">
        <v>0</v>
      </c>
      <c r="BH39" s="607">
        <v>0</v>
      </c>
      <c r="BI39" s="607">
        <v>0</v>
      </c>
      <c r="BJ39" s="607">
        <v>0</v>
      </c>
      <c r="BK39" s="607">
        <v>0</v>
      </c>
      <c r="BL39" s="607">
        <v>0</v>
      </c>
      <c r="BM39" s="607">
        <v>0</v>
      </c>
      <c r="BN39" s="607">
        <v>0</v>
      </c>
      <c r="BO39" s="607">
        <v>0</v>
      </c>
      <c r="BP39" s="607">
        <v>0</v>
      </c>
      <c r="BQ39" s="607">
        <v>0</v>
      </c>
      <c r="BR39" s="607">
        <v>0</v>
      </c>
      <c r="BS39" s="607">
        <v>0</v>
      </c>
      <c r="BT39" s="607">
        <v>0</v>
      </c>
      <c r="BU39" s="607">
        <v>0</v>
      </c>
      <c r="BV39" s="607">
        <v>0</v>
      </c>
      <c r="BW39" s="607">
        <v>0</v>
      </c>
      <c r="BX39" s="607">
        <v>0</v>
      </c>
      <c r="BY39" s="607">
        <v>0</v>
      </c>
      <c r="BZ39" s="607">
        <v>0</v>
      </c>
      <c r="CA39" s="607">
        <v>0</v>
      </c>
      <c r="CB39" s="607">
        <v>0</v>
      </c>
      <c r="CC39" s="607">
        <v>0</v>
      </c>
      <c r="CD39" s="607">
        <v>0</v>
      </c>
      <c r="CE39" s="616">
        <v>0</v>
      </c>
      <c r="CF39" s="616">
        <v>0</v>
      </c>
      <c r="CG39" s="616">
        <v>0</v>
      </c>
      <c r="CH39" s="616">
        <v>0</v>
      </c>
      <c r="CI39" s="616">
        <v>0</v>
      </c>
      <c r="CJ39" s="616">
        <v>0</v>
      </c>
      <c r="CK39" s="616">
        <v>0</v>
      </c>
      <c r="CL39" s="616">
        <v>0</v>
      </c>
      <c r="CM39" s="616">
        <v>0</v>
      </c>
      <c r="CN39" s="616">
        <v>0</v>
      </c>
      <c r="CO39" s="616">
        <v>0</v>
      </c>
      <c r="CP39" s="616">
        <v>0</v>
      </c>
      <c r="CQ39" s="616">
        <v>0</v>
      </c>
      <c r="CR39" s="616">
        <v>0</v>
      </c>
      <c r="CS39" s="616">
        <v>0</v>
      </c>
      <c r="CT39" s="616">
        <v>0</v>
      </c>
      <c r="CU39" s="616">
        <v>0</v>
      </c>
      <c r="CV39" s="616">
        <v>0</v>
      </c>
      <c r="CW39" s="616">
        <v>0</v>
      </c>
      <c r="CX39" s="616">
        <v>0</v>
      </c>
      <c r="CY39" s="617">
        <v>0</v>
      </c>
      <c r="CZ39" s="618">
        <v>0</v>
      </c>
      <c r="DA39" s="619">
        <v>0</v>
      </c>
      <c r="DB39" s="619">
        <v>0</v>
      </c>
      <c r="DC39" s="619">
        <v>0</v>
      </c>
      <c r="DD39" s="619">
        <v>0</v>
      </c>
      <c r="DE39" s="619">
        <v>0</v>
      </c>
      <c r="DF39" s="619">
        <v>0</v>
      </c>
      <c r="DG39" s="619">
        <v>0</v>
      </c>
      <c r="DH39" s="619">
        <v>0</v>
      </c>
      <c r="DI39" s="619">
        <v>0</v>
      </c>
      <c r="DJ39" s="619">
        <v>0</v>
      </c>
      <c r="DK39" s="619">
        <v>0</v>
      </c>
      <c r="DL39" s="619">
        <v>0</v>
      </c>
      <c r="DM39" s="619">
        <v>0</v>
      </c>
      <c r="DN39" s="619">
        <v>0</v>
      </c>
      <c r="DO39" s="619">
        <v>0</v>
      </c>
      <c r="DP39" s="619">
        <v>0</v>
      </c>
      <c r="DQ39" s="619">
        <v>0</v>
      </c>
      <c r="DR39" s="619">
        <v>0</v>
      </c>
      <c r="DS39" s="619">
        <v>0</v>
      </c>
      <c r="DT39" s="619">
        <v>0</v>
      </c>
      <c r="DU39" s="619">
        <v>0</v>
      </c>
      <c r="DV39" s="619">
        <v>0</v>
      </c>
      <c r="DW39" s="620">
        <v>0</v>
      </c>
    </row>
    <row r="40" spans="2:127" x14ac:dyDescent="0.2">
      <c r="B40" s="641"/>
      <c r="C40" s="642"/>
      <c r="D40" s="643"/>
      <c r="E40" s="643"/>
      <c r="F40" s="643"/>
      <c r="G40" s="643"/>
      <c r="H40" s="643"/>
      <c r="I40" s="644"/>
      <c r="J40" s="644"/>
      <c r="K40" s="644"/>
      <c r="L40" s="644"/>
      <c r="M40" s="644"/>
      <c r="N40" s="644"/>
      <c r="O40" s="644"/>
      <c r="P40" s="644"/>
      <c r="Q40" s="644"/>
      <c r="R40" s="645"/>
      <c r="S40" s="644"/>
      <c r="T40" s="644"/>
      <c r="U40" s="626" t="s">
        <v>495</v>
      </c>
      <c r="V40" s="614" t="s">
        <v>124</v>
      </c>
      <c r="W40" s="640" t="s">
        <v>490</v>
      </c>
      <c r="X40" s="607">
        <v>3.2851000000000004</v>
      </c>
      <c r="Y40" s="607">
        <v>3.7544</v>
      </c>
      <c r="Z40" s="607">
        <v>4.6929999999999996</v>
      </c>
      <c r="AA40" s="607">
        <v>18.771999999999998</v>
      </c>
      <c r="AB40" s="607">
        <v>16.4255</v>
      </c>
      <c r="AC40" s="607">
        <v>0</v>
      </c>
      <c r="AD40" s="607">
        <v>0</v>
      </c>
      <c r="AE40" s="607">
        <v>0</v>
      </c>
      <c r="AF40" s="607">
        <v>0</v>
      </c>
      <c r="AG40" s="607">
        <v>0</v>
      </c>
      <c r="AH40" s="607">
        <v>0</v>
      </c>
      <c r="AI40" s="607">
        <v>0</v>
      </c>
      <c r="AJ40" s="607">
        <v>0</v>
      </c>
      <c r="AK40" s="607">
        <v>0</v>
      </c>
      <c r="AL40" s="607">
        <v>0</v>
      </c>
      <c r="AM40" s="607">
        <v>0</v>
      </c>
      <c r="AN40" s="607">
        <v>0</v>
      </c>
      <c r="AO40" s="607">
        <v>0</v>
      </c>
      <c r="AP40" s="607">
        <v>0</v>
      </c>
      <c r="AQ40" s="607">
        <v>0</v>
      </c>
      <c r="AR40" s="607">
        <v>1.0776267341040462</v>
      </c>
      <c r="AS40" s="607">
        <v>1.2315734104046243</v>
      </c>
      <c r="AT40" s="607">
        <v>1.5394667630057801</v>
      </c>
      <c r="AU40" s="607">
        <v>6.1578670520231205</v>
      </c>
      <c r="AV40" s="607">
        <v>5.3881336705202312</v>
      </c>
      <c r="AW40" s="607">
        <v>0</v>
      </c>
      <c r="AX40" s="607">
        <v>0</v>
      </c>
      <c r="AY40" s="607">
        <v>0</v>
      </c>
      <c r="AZ40" s="607">
        <v>0</v>
      </c>
      <c r="BA40" s="607">
        <v>0</v>
      </c>
      <c r="BB40" s="607">
        <v>0</v>
      </c>
      <c r="BC40" s="607">
        <v>0</v>
      </c>
      <c r="BD40" s="607">
        <v>0</v>
      </c>
      <c r="BE40" s="607">
        <v>0</v>
      </c>
      <c r="BF40" s="607">
        <v>0</v>
      </c>
      <c r="BG40" s="607">
        <v>0</v>
      </c>
      <c r="BH40" s="607">
        <v>0</v>
      </c>
      <c r="BI40" s="607">
        <v>0</v>
      </c>
      <c r="BJ40" s="607">
        <v>0</v>
      </c>
      <c r="BK40" s="607">
        <v>0</v>
      </c>
      <c r="BL40" s="607">
        <v>1.0776267341040462</v>
      </c>
      <c r="BM40" s="607">
        <v>1.2315734104046243</v>
      </c>
      <c r="BN40" s="607">
        <v>1.5394667630057801</v>
      </c>
      <c r="BO40" s="607">
        <v>6.1578670520231205</v>
      </c>
      <c r="BP40" s="607">
        <v>5.3881336705202312</v>
      </c>
      <c r="BQ40" s="607">
        <v>0</v>
      </c>
      <c r="BR40" s="607">
        <v>0</v>
      </c>
      <c r="BS40" s="607">
        <v>0</v>
      </c>
      <c r="BT40" s="607">
        <v>0</v>
      </c>
      <c r="BU40" s="607">
        <v>0</v>
      </c>
      <c r="BV40" s="607">
        <v>0</v>
      </c>
      <c r="BW40" s="607">
        <v>0</v>
      </c>
      <c r="BX40" s="607">
        <v>0</v>
      </c>
      <c r="BY40" s="607">
        <v>0</v>
      </c>
      <c r="BZ40" s="607">
        <v>0</v>
      </c>
      <c r="CA40" s="607">
        <v>0</v>
      </c>
      <c r="CB40" s="607">
        <v>0</v>
      </c>
      <c r="CC40" s="607">
        <v>0</v>
      </c>
      <c r="CD40" s="607">
        <v>0</v>
      </c>
      <c r="CE40" s="616">
        <v>0</v>
      </c>
      <c r="CF40" s="616">
        <v>2.9195614161849712</v>
      </c>
      <c r="CG40" s="616">
        <v>3.3366416184971097</v>
      </c>
      <c r="CH40" s="616">
        <v>4.1708020231213876</v>
      </c>
      <c r="CI40" s="616">
        <v>16.68320809248555</v>
      </c>
      <c r="CJ40" s="616">
        <v>14.597807080924854</v>
      </c>
      <c r="CK40" s="616">
        <v>0</v>
      </c>
      <c r="CL40" s="616">
        <v>0</v>
      </c>
      <c r="CM40" s="616">
        <v>0</v>
      </c>
      <c r="CN40" s="616">
        <v>0</v>
      </c>
      <c r="CO40" s="616">
        <v>0</v>
      </c>
      <c r="CP40" s="616">
        <v>0</v>
      </c>
      <c r="CQ40" s="616">
        <v>0</v>
      </c>
      <c r="CR40" s="616">
        <v>0</v>
      </c>
      <c r="CS40" s="616">
        <v>0</v>
      </c>
      <c r="CT40" s="616">
        <v>0</v>
      </c>
      <c r="CU40" s="616">
        <v>0</v>
      </c>
      <c r="CV40" s="616">
        <v>0</v>
      </c>
      <c r="CW40" s="616">
        <v>0</v>
      </c>
      <c r="CX40" s="616">
        <v>0</v>
      </c>
      <c r="CY40" s="617">
        <v>0</v>
      </c>
      <c r="CZ40" s="618">
        <v>0</v>
      </c>
      <c r="DA40" s="619">
        <v>0</v>
      </c>
      <c r="DB40" s="619">
        <v>0</v>
      </c>
      <c r="DC40" s="619">
        <v>0</v>
      </c>
      <c r="DD40" s="619">
        <v>0</v>
      </c>
      <c r="DE40" s="619">
        <v>0</v>
      </c>
      <c r="DF40" s="619">
        <v>0</v>
      </c>
      <c r="DG40" s="619">
        <v>0</v>
      </c>
      <c r="DH40" s="619">
        <v>0</v>
      </c>
      <c r="DI40" s="619">
        <v>0</v>
      </c>
      <c r="DJ40" s="619">
        <v>0</v>
      </c>
      <c r="DK40" s="619">
        <v>0</v>
      </c>
      <c r="DL40" s="619">
        <v>0</v>
      </c>
      <c r="DM40" s="619">
        <v>0</v>
      </c>
      <c r="DN40" s="619">
        <v>0</v>
      </c>
      <c r="DO40" s="619">
        <v>0</v>
      </c>
      <c r="DP40" s="619">
        <v>0</v>
      </c>
      <c r="DQ40" s="619">
        <v>0</v>
      </c>
      <c r="DR40" s="619">
        <v>0</v>
      </c>
      <c r="DS40" s="619">
        <v>0</v>
      </c>
      <c r="DT40" s="619">
        <v>0</v>
      </c>
      <c r="DU40" s="619">
        <v>0</v>
      </c>
      <c r="DV40" s="619">
        <v>0</v>
      </c>
      <c r="DW40" s="620">
        <v>0</v>
      </c>
    </row>
    <row r="41" spans="2:127" x14ac:dyDescent="0.2">
      <c r="B41" s="648"/>
      <c r="C41" s="642"/>
      <c r="D41" s="643"/>
      <c r="E41" s="643"/>
      <c r="F41" s="643"/>
      <c r="G41" s="643"/>
      <c r="H41" s="643"/>
      <c r="I41" s="644"/>
      <c r="J41" s="644"/>
      <c r="K41" s="644"/>
      <c r="L41" s="644"/>
      <c r="M41" s="644"/>
      <c r="N41" s="644"/>
      <c r="O41" s="644"/>
      <c r="P41" s="644"/>
      <c r="Q41" s="644"/>
      <c r="R41" s="645"/>
      <c r="S41" s="644"/>
      <c r="T41" s="644"/>
      <c r="U41" s="626" t="s">
        <v>496</v>
      </c>
      <c r="V41" s="614" t="s">
        <v>124</v>
      </c>
      <c r="W41" s="640" t="s">
        <v>490</v>
      </c>
      <c r="X41" s="607">
        <v>0</v>
      </c>
      <c r="Y41" s="607">
        <v>0</v>
      </c>
      <c r="Z41" s="607">
        <v>0</v>
      </c>
      <c r="AA41" s="607">
        <v>0</v>
      </c>
      <c r="AB41" s="607">
        <v>0</v>
      </c>
      <c r="AC41" s="607">
        <v>1.75</v>
      </c>
      <c r="AD41" s="607">
        <v>1.75</v>
      </c>
      <c r="AE41" s="607">
        <v>1.75</v>
      </c>
      <c r="AF41" s="607">
        <v>1.75</v>
      </c>
      <c r="AG41" s="607">
        <v>1.75</v>
      </c>
      <c r="AH41" s="607">
        <v>1.75</v>
      </c>
      <c r="AI41" s="607">
        <v>1.75</v>
      </c>
      <c r="AJ41" s="607">
        <v>1.75</v>
      </c>
      <c r="AK41" s="607">
        <v>1.75</v>
      </c>
      <c r="AL41" s="607">
        <v>1.75</v>
      </c>
      <c r="AM41" s="607">
        <v>1.75</v>
      </c>
      <c r="AN41" s="607">
        <v>1.75</v>
      </c>
      <c r="AO41" s="607">
        <v>1.75</v>
      </c>
      <c r="AP41" s="607">
        <v>1.75</v>
      </c>
      <c r="AQ41" s="607">
        <v>1.75</v>
      </c>
      <c r="AR41" s="607">
        <v>1.75</v>
      </c>
      <c r="AS41" s="607">
        <v>1.75</v>
      </c>
      <c r="AT41" s="607">
        <v>1.75</v>
      </c>
      <c r="AU41" s="607">
        <v>1.75</v>
      </c>
      <c r="AV41" s="607">
        <v>1.75</v>
      </c>
      <c r="AW41" s="607">
        <v>1.75</v>
      </c>
      <c r="AX41" s="607">
        <v>1.75</v>
      </c>
      <c r="AY41" s="607">
        <v>1.75</v>
      </c>
      <c r="AZ41" s="607">
        <v>1.75</v>
      </c>
      <c r="BA41" s="607">
        <v>1.75</v>
      </c>
      <c r="BB41" s="607">
        <v>1.75</v>
      </c>
      <c r="BC41" s="607">
        <v>1.75</v>
      </c>
      <c r="BD41" s="607">
        <v>1.75</v>
      </c>
      <c r="BE41" s="607">
        <v>1.75</v>
      </c>
      <c r="BF41" s="607">
        <v>1.75</v>
      </c>
      <c r="BG41" s="607">
        <v>1.75</v>
      </c>
      <c r="BH41" s="607">
        <v>1.75</v>
      </c>
      <c r="BI41" s="607">
        <v>1.75</v>
      </c>
      <c r="BJ41" s="607">
        <v>1.75</v>
      </c>
      <c r="BK41" s="607">
        <v>1.75</v>
      </c>
      <c r="BL41" s="607">
        <v>1.75</v>
      </c>
      <c r="BM41" s="607">
        <v>1.75</v>
      </c>
      <c r="BN41" s="607">
        <v>1.75</v>
      </c>
      <c r="BO41" s="607">
        <v>1.75</v>
      </c>
      <c r="BP41" s="607">
        <v>1.75</v>
      </c>
      <c r="BQ41" s="607">
        <v>1.75</v>
      </c>
      <c r="BR41" s="607">
        <v>1.75</v>
      </c>
      <c r="BS41" s="607">
        <v>1.75</v>
      </c>
      <c r="BT41" s="607">
        <v>1.75</v>
      </c>
      <c r="BU41" s="607">
        <v>1.75</v>
      </c>
      <c r="BV41" s="607">
        <v>1.75</v>
      </c>
      <c r="BW41" s="607">
        <v>1.75</v>
      </c>
      <c r="BX41" s="607">
        <v>1.75</v>
      </c>
      <c r="BY41" s="607">
        <v>1.75</v>
      </c>
      <c r="BZ41" s="607">
        <v>1.75</v>
      </c>
      <c r="CA41" s="607">
        <v>1.75</v>
      </c>
      <c r="CB41" s="607">
        <v>1.75</v>
      </c>
      <c r="CC41" s="607">
        <v>1.75</v>
      </c>
      <c r="CD41" s="607">
        <v>1.75</v>
      </c>
      <c r="CE41" s="616">
        <v>1.75</v>
      </c>
      <c r="CF41" s="616">
        <v>1.75</v>
      </c>
      <c r="CG41" s="616">
        <v>1.75</v>
      </c>
      <c r="CH41" s="616">
        <v>1.75</v>
      </c>
      <c r="CI41" s="616">
        <v>1.75</v>
      </c>
      <c r="CJ41" s="616">
        <v>1.75</v>
      </c>
      <c r="CK41" s="616">
        <v>1.75</v>
      </c>
      <c r="CL41" s="616">
        <v>1.75</v>
      </c>
      <c r="CM41" s="616">
        <v>1.75</v>
      </c>
      <c r="CN41" s="616">
        <v>1.75</v>
      </c>
      <c r="CO41" s="616">
        <v>1.75</v>
      </c>
      <c r="CP41" s="616">
        <v>1.75</v>
      </c>
      <c r="CQ41" s="616">
        <v>1.75</v>
      </c>
      <c r="CR41" s="616">
        <v>1.75</v>
      </c>
      <c r="CS41" s="616">
        <v>1.75</v>
      </c>
      <c r="CT41" s="616">
        <v>1.75</v>
      </c>
      <c r="CU41" s="616">
        <v>1.75</v>
      </c>
      <c r="CV41" s="616">
        <v>1.75</v>
      </c>
      <c r="CW41" s="616">
        <v>1.75</v>
      </c>
      <c r="CX41" s="616">
        <v>1.75</v>
      </c>
      <c r="CY41" s="617">
        <v>1.75</v>
      </c>
      <c r="CZ41" s="618">
        <v>0</v>
      </c>
      <c r="DA41" s="619">
        <v>0</v>
      </c>
      <c r="DB41" s="619">
        <v>0</v>
      </c>
      <c r="DC41" s="619">
        <v>0</v>
      </c>
      <c r="DD41" s="619">
        <v>0</v>
      </c>
      <c r="DE41" s="619">
        <v>0</v>
      </c>
      <c r="DF41" s="619">
        <v>0</v>
      </c>
      <c r="DG41" s="619">
        <v>0</v>
      </c>
      <c r="DH41" s="619">
        <v>0</v>
      </c>
      <c r="DI41" s="619">
        <v>0</v>
      </c>
      <c r="DJ41" s="619">
        <v>0</v>
      </c>
      <c r="DK41" s="619">
        <v>0</v>
      </c>
      <c r="DL41" s="619">
        <v>0</v>
      </c>
      <c r="DM41" s="619">
        <v>0</v>
      </c>
      <c r="DN41" s="619">
        <v>0</v>
      </c>
      <c r="DO41" s="619">
        <v>0</v>
      </c>
      <c r="DP41" s="619">
        <v>0</v>
      </c>
      <c r="DQ41" s="619">
        <v>0</v>
      </c>
      <c r="DR41" s="619">
        <v>0</v>
      </c>
      <c r="DS41" s="619">
        <v>0</v>
      </c>
      <c r="DT41" s="619">
        <v>0</v>
      </c>
      <c r="DU41" s="619">
        <v>0</v>
      </c>
      <c r="DV41" s="619">
        <v>0</v>
      </c>
      <c r="DW41" s="620">
        <v>0</v>
      </c>
    </row>
    <row r="42" spans="2:127" x14ac:dyDescent="0.2">
      <c r="B42" s="648"/>
      <c r="C42" s="642"/>
      <c r="D42" s="643"/>
      <c r="E42" s="643"/>
      <c r="F42" s="643"/>
      <c r="G42" s="643"/>
      <c r="H42" s="643"/>
      <c r="I42" s="644"/>
      <c r="J42" s="644"/>
      <c r="K42" s="644"/>
      <c r="L42" s="644"/>
      <c r="M42" s="644"/>
      <c r="N42" s="644"/>
      <c r="O42" s="644"/>
      <c r="P42" s="644"/>
      <c r="Q42" s="644"/>
      <c r="R42" s="645"/>
      <c r="S42" s="644"/>
      <c r="T42" s="644"/>
      <c r="U42" s="626" t="s">
        <v>497</v>
      </c>
      <c r="V42" s="614" t="s">
        <v>124</v>
      </c>
      <c r="W42" s="640" t="s">
        <v>490</v>
      </c>
      <c r="X42" s="607">
        <v>2.1503160000000001</v>
      </c>
      <c r="Y42" s="607">
        <v>2.4575039999999997</v>
      </c>
      <c r="Z42" s="607">
        <v>3.0718800000000002</v>
      </c>
      <c r="AA42" s="607">
        <v>12.287520000000001</v>
      </c>
      <c r="AB42" s="607">
        <v>10.751580000000001</v>
      </c>
      <c r="AC42" s="607">
        <v>0</v>
      </c>
      <c r="AD42" s="607">
        <v>0</v>
      </c>
      <c r="AE42" s="607">
        <v>0</v>
      </c>
      <c r="AF42" s="607">
        <v>0</v>
      </c>
      <c r="AG42" s="607">
        <v>0</v>
      </c>
      <c r="AH42" s="607">
        <v>0</v>
      </c>
      <c r="AI42" s="607">
        <v>0</v>
      </c>
      <c r="AJ42" s="607">
        <v>0</v>
      </c>
      <c r="AK42" s="607">
        <v>0</v>
      </c>
      <c r="AL42" s="607">
        <v>0</v>
      </c>
      <c r="AM42" s="607">
        <v>0</v>
      </c>
      <c r="AN42" s="607">
        <v>0</v>
      </c>
      <c r="AO42" s="607">
        <v>0</v>
      </c>
      <c r="AP42" s="607">
        <v>0</v>
      </c>
      <c r="AQ42" s="607">
        <v>0</v>
      </c>
      <c r="AR42" s="607">
        <v>0.70537822543352591</v>
      </c>
      <c r="AS42" s="607">
        <v>0.80614654335260116</v>
      </c>
      <c r="AT42" s="607">
        <v>1.0076831791907515</v>
      </c>
      <c r="AU42" s="607">
        <v>4.0307327167630058</v>
      </c>
      <c r="AV42" s="607">
        <v>3.5268911271676302</v>
      </c>
      <c r="AW42" s="607">
        <v>0</v>
      </c>
      <c r="AX42" s="607">
        <v>0</v>
      </c>
      <c r="AY42" s="607">
        <v>0</v>
      </c>
      <c r="AZ42" s="607">
        <v>0</v>
      </c>
      <c r="BA42" s="607">
        <v>0</v>
      </c>
      <c r="BB42" s="607">
        <v>0</v>
      </c>
      <c r="BC42" s="607">
        <v>0</v>
      </c>
      <c r="BD42" s="607">
        <v>0</v>
      </c>
      <c r="BE42" s="607">
        <v>0</v>
      </c>
      <c r="BF42" s="607">
        <v>0</v>
      </c>
      <c r="BG42" s="607">
        <v>0</v>
      </c>
      <c r="BH42" s="607">
        <v>0</v>
      </c>
      <c r="BI42" s="607">
        <v>0</v>
      </c>
      <c r="BJ42" s="607">
        <v>0</v>
      </c>
      <c r="BK42" s="607">
        <v>0</v>
      </c>
      <c r="BL42" s="607">
        <v>0.70537822543352591</v>
      </c>
      <c r="BM42" s="607">
        <v>0.80614654335260116</v>
      </c>
      <c r="BN42" s="607">
        <v>1.0076831791907515</v>
      </c>
      <c r="BO42" s="607">
        <v>4.0307327167630058</v>
      </c>
      <c r="BP42" s="607">
        <v>3.5268911271676302</v>
      </c>
      <c r="BQ42" s="607">
        <v>0</v>
      </c>
      <c r="BR42" s="607">
        <v>0</v>
      </c>
      <c r="BS42" s="607">
        <v>0</v>
      </c>
      <c r="BT42" s="607">
        <v>0</v>
      </c>
      <c r="BU42" s="607">
        <v>0</v>
      </c>
      <c r="BV42" s="607">
        <v>0</v>
      </c>
      <c r="BW42" s="607">
        <v>0</v>
      </c>
      <c r="BX42" s="607">
        <v>0</v>
      </c>
      <c r="BY42" s="607">
        <v>0</v>
      </c>
      <c r="BZ42" s="607">
        <v>0</v>
      </c>
      <c r="CA42" s="607">
        <v>0</v>
      </c>
      <c r="CB42" s="607">
        <v>0</v>
      </c>
      <c r="CC42" s="607">
        <v>0</v>
      </c>
      <c r="CD42" s="607">
        <v>0</v>
      </c>
      <c r="CE42" s="616">
        <v>0</v>
      </c>
      <c r="CF42" s="616">
        <v>1.9110467341040462</v>
      </c>
      <c r="CG42" s="616">
        <v>2.1840534104046245</v>
      </c>
      <c r="CH42" s="616">
        <v>2.7300667630057807</v>
      </c>
      <c r="CI42" s="616">
        <v>10.920267052023123</v>
      </c>
      <c r="CJ42" s="616">
        <v>9.5552336705202308</v>
      </c>
      <c r="CK42" s="616">
        <v>0</v>
      </c>
      <c r="CL42" s="616">
        <v>0</v>
      </c>
      <c r="CM42" s="616">
        <v>0</v>
      </c>
      <c r="CN42" s="616">
        <v>0</v>
      </c>
      <c r="CO42" s="616">
        <v>0</v>
      </c>
      <c r="CP42" s="616">
        <v>0</v>
      </c>
      <c r="CQ42" s="616">
        <v>0</v>
      </c>
      <c r="CR42" s="616">
        <v>0</v>
      </c>
      <c r="CS42" s="616">
        <v>0</v>
      </c>
      <c r="CT42" s="616">
        <v>0</v>
      </c>
      <c r="CU42" s="616">
        <v>0</v>
      </c>
      <c r="CV42" s="616">
        <v>0</v>
      </c>
      <c r="CW42" s="616">
        <v>0</v>
      </c>
      <c r="CX42" s="616">
        <v>0</v>
      </c>
      <c r="CY42" s="617">
        <v>0</v>
      </c>
      <c r="CZ42" s="618">
        <v>0</v>
      </c>
      <c r="DA42" s="619">
        <v>0</v>
      </c>
      <c r="DB42" s="619">
        <v>0</v>
      </c>
      <c r="DC42" s="619">
        <v>0</v>
      </c>
      <c r="DD42" s="619">
        <v>0</v>
      </c>
      <c r="DE42" s="619">
        <v>0</v>
      </c>
      <c r="DF42" s="619">
        <v>0</v>
      </c>
      <c r="DG42" s="619">
        <v>0</v>
      </c>
      <c r="DH42" s="619">
        <v>0</v>
      </c>
      <c r="DI42" s="619">
        <v>0</v>
      </c>
      <c r="DJ42" s="619">
        <v>0</v>
      </c>
      <c r="DK42" s="619">
        <v>0</v>
      </c>
      <c r="DL42" s="619">
        <v>0</v>
      </c>
      <c r="DM42" s="619">
        <v>0</v>
      </c>
      <c r="DN42" s="619">
        <v>0</v>
      </c>
      <c r="DO42" s="619">
        <v>0</v>
      </c>
      <c r="DP42" s="619">
        <v>0</v>
      </c>
      <c r="DQ42" s="619">
        <v>0</v>
      </c>
      <c r="DR42" s="619">
        <v>0</v>
      </c>
      <c r="DS42" s="619">
        <v>0</v>
      </c>
      <c r="DT42" s="619">
        <v>0</v>
      </c>
      <c r="DU42" s="619">
        <v>0</v>
      </c>
      <c r="DV42" s="619">
        <v>0</v>
      </c>
      <c r="DW42" s="620">
        <v>0</v>
      </c>
    </row>
    <row r="43" spans="2:127" x14ac:dyDescent="0.2">
      <c r="B43" s="648"/>
      <c r="C43" s="642"/>
      <c r="D43" s="643"/>
      <c r="E43" s="643"/>
      <c r="F43" s="643"/>
      <c r="G43" s="643"/>
      <c r="H43" s="643"/>
      <c r="I43" s="644"/>
      <c r="J43" s="644"/>
      <c r="K43" s="644"/>
      <c r="L43" s="644"/>
      <c r="M43" s="644"/>
      <c r="N43" s="644"/>
      <c r="O43" s="644"/>
      <c r="P43" s="644"/>
      <c r="Q43" s="644"/>
      <c r="R43" s="645"/>
      <c r="S43" s="644"/>
      <c r="T43" s="644"/>
      <c r="U43" s="626" t="s">
        <v>498</v>
      </c>
      <c r="V43" s="614" t="s">
        <v>124</v>
      </c>
      <c r="W43" s="640" t="s">
        <v>490</v>
      </c>
      <c r="X43" s="607">
        <v>0</v>
      </c>
      <c r="Y43" s="607">
        <v>0</v>
      </c>
      <c r="Z43" s="607">
        <v>0</v>
      </c>
      <c r="AA43" s="607">
        <v>0</v>
      </c>
      <c r="AB43" s="607">
        <v>0</v>
      </c>
      <c r="AC43" s="607">
        <v>15.414159111046233</v>
      </c>
      <c r="AD43" s="607">
        <v>14.279177462455054</v>
      </c>
      <c r="AE43" s="607">
        <v>13.571781696949706</v>
      </c>
      <c r="AF43" s="607">
        <v>13.33074904901004</v>
      </c>
      <c r="AG43" s="607">
        <v>12.422278055854646</v>
      </c>
      <c r="AH43" s="607">
        <v>11.726539934994729</v>
      </c>
      <c r="AI43" s="607">
        <v>11.030801814134811</v>
      </c>
      <c r="AJ43" s="607">
        <v>10.335063693274895</v>
      </c>
      <c r="AK43" s="607">
        <v>9.6393255724149789</v>
      </c>
      <c r="AL43" s="607">
        <v>8.9435874515550626</v>
      </c>
      <c r="AM43" s="607">
        <v>8.2478493306951446</v>
      </c>
      <c r="AN43" s="607">
        <v>7.5521112098352257</v>
      </c>
      <c r="AO43" s="607">
        <v>6.8563730889753094</v>
      </c>
      <c r="AP43" s="607">
        <v>6.160634968115394</v>
      </c>
      <c r="AQ43" s="607">
        <v>5.4648968472554778</v>
      </c>
      <c r="AR43" s="607">
        <v>4.7691587263955615</v>
      </c>
      <c r="AS43" s="607">
        <v>4.0734206055356452</v>
      </c>
      <c r="AT43" s="607">
        <v>3.377682484675729</v>
      </c>
      <c r="AU43" s="607">
        <v>2.6819443638158122</v>
      </c>
      <c r="AV43" s="607">
        <v>1.986206242955896</v>
      </c>
      <c r="AW43" s="607">
        <v>1.986206242955896</v>
      </c>
      <c r="AX43" s="607">
        <v>1.986206242955896</v>
      </c>
      <c r="AY43" s="607">
        <v>1.986206242955896</v>
      </c>
      <c r="AZ43" s="607">
        <v>1.986206242955896</v>
      </c>
      <c r="BA43" s="607">
        <v>1.986206242955896</v>
      </c>
      <c r="BB43" s="607">
        <v>1.986206242955896</v>
      </c>
      <c r="BC43" s="607">
        <v>1.986206242955896</v>
      </c>
      <c r="BD43" s="607">
        <v>1.986206242955896</v>
      </c>
      <c r="BE43" s="607">
        <v>1.986206242955896</v>
      </c>
      <c r="BF43" s="607">
        <v>1.986206242955896</v>
      </c>
      <c r="BG43" s="607">
        <v>1.986206242955896</v>
      </c>
      <c r="BH43" s="607">
        <v>1.986206242955896</v>
      </c>
      <c r="BI43" s="607">
        <v>1.986206242955896</v>
      </c>
      <c r="BJ43" s="607">
        <v>1.986206242955896</v>
      </c>
      <c r="BK43" s="607">
        <v>1.986206242955896</v>
      </c>
      <c r="BL43" s="607">
        <v>1.986206242955896</v>
      </c>
      <c r="BM43" s="607">
        <v>1.986206242955896</v>
      </c>
      <c r="BN43" s="607">
        <v>1.986206242955896</v>
      </c>
      <c r="BO43" s="607">
        <v>1.986206242955896</v>
      </c>
      <c r="BP43" s="607">
        <v>1.986206242955896</v>
      </c>
      <c r="BQ43" s="607">
        <v>1.986206242955896</v>
      </c>
      <c r="BR43" s="607">
        <v>1.986206242955896</v>
      </c>
      <c r="BS43" s="607">
        <v>1.986206242955896</v>
      </c>
      <c r="BT43" s="607">
        <v>1.986206242955896</v>
      </c>
      <c r="BU43" s="607">
        <v>1.986206242955896</v>
      </c>
      <c r="BV43" s="607">
        <v>1.986206242955896</v>
      </c>
      <c r="BW43" s="607">
        <v>1.986206242955896</v>
      </c>
      <c r="BX43" s="607">
        <v>1.986206242955896</v>
      </c>
      <c r="BY43" s="607">
        <v>1.986206242955896</v>
      </c>
      <c r="BZ43" s="607">
        <v>1.986206242955896</v>
      </c>
      <c r="CA43" s="607">
        <v>1.986206242955896</v>
      </c>
      <c r="CB43" s="607">
        <v>1.986206242955896</v>
      </c>
      <c r="CC43" s="607">
        <v>1.986206242955896</v>
      </c>
      <c r="CD43" s="607">
        <v>1.986206242955896</v>
      </c>
      <c r="CE43" s="616">
        <v>1.986206242955896</v>
      </c>
      <c r="CF43" s="616">
        <v>1.986206242955896</v>
      </c>
      <c r="CG43" s="616">
        <v>1.986206242955896</v>
      </c>
      <c r="CH43" s="616">
        <v>1.986206242955896</v>
      </c>
      <c r="CI43" s="616">
        <v>1.986206242955896</v>
      </c>
      <c r="CJ43" s="616">
        <v>1.986206242955896</v>
      </c>
      <c r="CK43" s="616">
        <v>1.986206242955896</v>
      </c>
      <c r="CL43" s="616">
        <v>1.986206242955896</v>
      </c>
      <c r="CM43" s="616">
        <v>1.986206242955896</v>
      </c>
      <c r="CN43" s="616">
        <v>1.986206242955896</v>
      </c>
      <c r="CO43" s="616">
        <v>1.986206242955896</v>
      </c>
      <c r="CP43" s="616">
        <v>1.986206242955896</v>
      </c>
      <c r="CQ43" s="616">
        <v>1.986206242955896</v>
      </c>
      <c r="CR43" s="616">
        <v>1.986206242955896</v>
      </c>
      <c r="CS43" s="616">
        <v>1.986206242955896</v>
      </c>
      <c r="CT43" s="616">
        <v>1.986206242955896</v>
      </c>
      <c r="CU43" s="616">
        <v>1.986206242955896</v>
      </c>
      <c r="CV43" s="616">
        <v>1.986206242955896</v>
      </c>
      <c r="CW43" s="616">
        <v>1.986206242955896</v>
      </c>
      <c r="CX43" s="616">
        <v>1.986206242955896</v>
      </c>
      <c r="CY43" s="617">
        <v>1.986206242955896</v>
      </c>
      <c r="CZ43" s="618">
        <v>0</v>
      </c>
      <c r="DA43" s="619">
        <v>0</v>
      </c>
      <c r="DB43" s="619">
        <v>0</v>
      </c>
      <c r="DC43" s="619">
        <v>0</v>
      </c>
      <c r="DD43" s="619">
        <v>0</v>
      </c>
      <c r="DE43" s="619">
        <v>0</v>
      </c>
      <c r="DF43" s="619">
        <v>0</v>
      </c>
      <c r="DG43" s="619">
        <v>0</v>
      </c>
      <c r="DH43" s="619">
        <v>0</v>
      </c>
      <c r="DI43" s="619">
        <v>0</v>
      </c>
      <c r="DJ43" s="619">
        <v>0</v>
      </c>
      <c r="DK43" s="619">
        <v>0</v>
      </c>
      <c r="DL43" s="619">
        <v>0</v>
      </c>
      <c r="DM43" s="619">
        <v>0</v>
      </c>
      <c r="DN43" s="619">
        <v>0</v>
      </c>
      <c r="DO43" s="619">
        <v>0</v>
      </c>
      <c r="DP43" s="619">
        <v>0</v>
      </c>
      <c r="DQ43" s="619">
        <v>0</v>
      </c>
      <c r="DR43" s="619">
        <v>0</v>
      </c>
      <c r="DS43" s="619">
        <v>0</v>
      </c>
      <c r="DT43" s="619">
        <v>0</v>
      </c>
      <c r="DU43" s="619">
        <v>0</v>
      </c>
      <c r="DV43" s="619">
        <v>0</v>
      </c>
      <c r="DW43" s="620">
        <v>0</v>
      </c>
    </row>
    <row r="44" spans="2:127" x14ac:dyDescent="0.2">
      <c r="B44" s="648"/>
      <c r="C44" s="642"/>
      <c r="D44" s="643"/>
      <c r="E44" s="643"/>
      <c r="F44" s="643"/>
      <c r="G44" s="643"/>
      <c r="H44" s="643"/>
      <c r="I44" s="644"/>
      <c r="J44" s="644"/>
      <c r="K44" s="644"/>
      <c r="L44" s="644"/>
      <c r="M44" s="644"/>
      <c r="N44" s="644"/>
      <c r="O44" s="644"/>
      <c r="P44" s="644"/>
      <c r="Q44" s="644"/>
      <c r="R44" s="645"/>
      <c r="S44" s="644"/>
      <c r="T44" s="644"/>
      <c r="U44" s="649" t="s">
        <v>499</v>
      </c>
      <c r="V44" s="614" t="s">
        <v>124</v>
      </c>
      <c r="W44" s="640" t="s">
        <v>490</v>
      </c>
      <c r="X44" s="607">
        <v>0</v>
      </c>
      <c r="Y44" s="607">
        <v>0</v>
      </c>
      <c r="Z44" s="607">
        <v>0</v>
      </c>
      <c r="AA44" s="607">
        <v>0</v>
      </c>
      <c r="AB44" s="607">
        <v>0</v>
      </c>
      <c r="AC44" s="607">
        <v>0</v>
      </c>
      <c r="AD44" s="607">
        <v>0</v>
      </c>
      <c r="AE44" s="607">
        <v>0</v>
      </c>
      <c r="AF44" s="607">
        <v>0</v>
      </c>
      <c r="AG44" s="607">
        <v>0</v>
      </c>
      <c r="AH44" s="607">
        <v>0</v>
      </c>
      <c r="AI44" s="607">
        <v>0</v>
      </c>
      <c r="AJ44" s="607">
        <v>0</v>
      </c>
      <c r="AK44" s="607">
        <v>0</v>
      </c>
      <c r="AL44" s="607">
        <v>0</v>
      </c>
      <c r="AM44" s="607">
        <v>0</v>
      </c>
      <c r="AN44" s="607">
        <v>0</v>
      </c>
      <c r="AO44" s="607">
        <v>0</v>
      </c>
      <c r="AP44" s="607">
        <v>0</v>
      </c>
      <c r="AQ44" s="607">
        <v>0</v>
      </c>
      <c r="AR44" s="607">
        <v>0</v>
      </c>
      <c r="AS44" s="607">
        <v>0</v>
      </c>
      <c r="AT44" s="607">
        <v>0</v>
      </c>
      <c r="AU44" s="607">
        <v>0</v>
      </c>
      <c r="AV44" s="607">
        <v>0</v>
      </c>
      <c r="AW44" s="607">
        <v>0</v>
      </c>
      <c r="AX44" s="607">
        <v>0</v>
      </c>
      <c r="AY44" s="607">
        <v>0</v>
      </c>
      <c r="AZ44" s="607">
        <v>0</v>
      </c>
      <c r="BA44" s="607">
        <v>0</v>
      </c>
      <c r="BB44" s="607">
        <v>0</v>
      </c>
      <c r="BC44" s="607">
        <v>0</v>
      </c>
      <c r="BD44" s="607">
        <v>0</v>
      </c>
      <c r="BE44" s="607">
        <v>0</v>
      </c>
      <c r="BF44" s="607">
        <v>0</v>
      </c>
      <c r="BG44" s="607">
        <v>0</v>
      </c>
      <c r="BH44" s="607">
        <v>0</v>
      </c>
      <c r="BI44" s="607">
        <v>0</v>
      </c>
      <c r="BJ44" s="607">
        <v>0</v>
      </c>
      <c r="BK44" s="607">
        <v>0</v>
      </c>
      <c r="BL44" s="607">
        <v>0</v>
      </c>
      <c r="BM44" s="607">
        <v>0</v>
      </c>
      <c r="BN44" s="607">
        <v>0</v>
      </c>
      <c r="BO44" s="607">
        <v>0</v>
      </c>
      <c r="BP44" s="607">
        <v>0</v>
      </c>
      <c r="BQ44" s="607">
        <v>0</v>
      </c>
      <c r="BR44" s="607">
        <v>0</v>
      </c>
      <c r="BS44" s="607">
        <v>0</v>
      </c>
      <c r="BT44" s="607">
        <v>0</v>
      </c>
      <c r="BU44" s="607">
        <v>0</v>
      </c>
      <c r="BV44" s="607">
        <v>0</v>
      </c>
      <c r="BW44" s="607">
        <v>0</v>
      </c>
      <c r="BX44" s="607">
        <v>0</v>
      </c>
      <c r="BY44" s="607">
        <v>0</v>
      </c>
      <c r="BZ44" s="607">
        <v>0</v>
      </c>
      <c r="CA44" s="607">
        <v>0</v>
      </c>
      <c r="CB44" s="607">
        <v>0</v>
      </c>
      <c r="CC44" s="607">
        <v>0</v>
      </c>
      <c r="CD44" s="607">
        <v>0</v>
      </c>
      <c r="CE44" s="607">
        <v>0</v>
      </c>
      <c r="CF44" s="607">
        <v>0</v>
      </c>
      <c r="CG44" s="607">
        <v>0</v>
      </c>
      <c r="CH44" s="607">
        <v>0</v>
      </c>
      <c r="CI44" s="607">
        <v>0</v>
      </c>
      <c r="CJ44" s="607">
        <v>0</v>
      </c>
      <c r="CK44" s="607">
        <v>0</v>
      </c>
      <c r="CL44" s="607">
        <v>0</v>
      </c>
      <c r="CM44" s="607">
        <v>0</v>
      </c>
      <c r="CN44" s="607">
        <v>0</v>
      </c>
      <c r="CO44" s="607">
        <v>0</v>
      </c>
      <c r="CP44" s="607">
        <v>0</v>
      </c>
      <c r="CQ44" s="607">
        <v>0</v>
      </c>
      <c r="CR44" s="607">
        <v>0</v>
      </c>
      <c r="CS44" s="607">
        <v>0</v>
      </c>
      <c r="CT44" s="607">
        <v>0</v>
      </c>
      <c r="CU44" s="607">
        <v>0</v>
      </c>
      <c r="CV44" s="607">
        <v>0</v>
      </c>
      <c r="CW44" s="607">
        <v>0</v>
      </c>
      <c r="CX44" s="607">
        <v>0</v>
      </c>
      <c r="CY44" s="607">
        <v>0</v>
      </c>
      <c r="CZ44" s="618">
        <v>0</v>
      </c>
      <c r="DA44" s="619">
        <v>0</v>
      </c>
      <c r="DB44" s="619">
        <v>0</v>
      </c>
      <c r="DC44" s="619">
        <v>0</v>
      </c>
      <c r="DD44" s="619">
        <v>0</v>
      </c>
      <c r="DE44" s="619">
        <v>0</v>
      </c>
      <c r="DF44" s="619">
        <v>0</v>
      </c>
      <c r="DG44" s="619">
        <v>0</v>
      </c>
      <c r="DH44" s="619">
        <v>0</v>
      </c>
      <c r="DI44" s="619">
        <v>0</v>
      </c>
      <c r="DJ44" s="619">
        <v>0</v>
      </c>
      <c r="DK44" s="619">
        <v>0</v>
      </c>
      <c r="DL44" s="619">
        <v>0</v>
      </c>
      <c r="DM44" s="619">
        <v>0</v>
      </c>
      <c r="DN44" s="619">
        <v>0</v>
      </c>
      <c r="DO44" s="619">
        <v>0</v>
      </c>
      <c r="DP44" s="619">
        <v>0</v>
      </c>
      <c r="DQ44" s="619">
        <v>0</v>
      </c>
      <c r="DR44" s="619">
        <v>0</v>
      </c>
      <c r="DS44" s="619">
        <v>0</v>
      </c>
      <c r="DT44" s="619">
        <v>0</v>
      </c>
      <c r="DU44" s="619">
        <v>0</v>
      </c>
      <c r="DV44" s="619">
        <v>0</v>
      </c>
      <c r="DW44" s="620">
        <v>0</v>
      </c>
    </row>
    <row r="45" spans="2:127" ht="15.75" thickBot="1" x14ac:dyDescent="0.25">
      <c r="B45" s="650"/>
      <c r="C45" s="651"/>
      <c r="D45" s="652"/>
      <c r="E45" s="652"/>
      <c r="F45" s="652"/>
      <c r="G45" s="652"/>
      <c r="H45" s="652"/>
      <c r="I45" s="653"/>
      <c r="J45" s="653"/>
      <c r="K45" s="653"/>
      <c r="L45" s="653"/>
      <c r="M45" s="653"/>
      <c r="N45" s="653"/>
      <c r="O45" s="653"/>
      <c r="P45" s="653"/>
      <c r="Q45" s="653"/>
      <c r="R45" s="654"/>
      <c r="S45" s="653"/>
      <c r="T45" s="653"/>
      <c r="U45" s="655" t="s">
        <v>127</v>
      </c>
      <c r="V45" s="656" t="s">
        <v>500</v>
      </c>
      <c r="W45" s="657" t="s">
        <v>490</v>
      </c>
      <c r="X45" s="658">
        <f>SUM(X34:X44)</f>
        <v>780.47541600000011</v>
      </c>
      <c r="Y45" s="658">
        <f t="shared" ref="Y45:CJ45" si="12">SUM(Y34:Y44)</f>
        <v>891.97190399999999</v>
      </c>
      <c r="Z45" s="658">
        <f t="shared" si="12"/>
        <v>1114.96488</v>
      </c>
      <c r="AA45" s="658">
        <f t="shared" si="12"/>
        <v>4459.85952</v>
      </c>
      <c r="AB45" s="658">
        <f t="shared" si="12"/>
        <v>3902.3770799999993</v>
      </c>
      <c r="AC45" s="658">
        <f t="shared" si="12"/>
        <v>138.54542692354624</v>
      </c>
      <c r="AD45" s="658">
        <f t="shared" si="12"/>
        <v>137.41044527495507</v>
      </c>
      <c r="AE45" s="658">
        <f t="shared" si="12"/>
        <v>136.7030495094497</v>
      </c>
      <c r="AF45" s="658">
        <f t="shared" si="12"/>
        <v>136.46201686151005</v>
      </c>
      <c r="AG45" s="658">
        <f t="shared" si="12"/>
        <v>135.55354586835463</v>
      </c>
      <c r="AH45" s="658">
        <f t="shared" si="12"/>
        <v>134.85780774749472</v>
      </c>
      <c r="AI45" s="658">
        <f t="shared" si="12"/>
        <v>134.1620696266348</v>
      </c>
      <c r="AJ45" s="658">
        <f t="shared" si="12"/>
        <v>133.46633150577489</v>
      </c>
      <c r="AK45" s="658">
        <f t="shared" si="12"/>
        <v>132.77059338491497</v>
      </c>
      <c r="AL45" s="658">
        <f t="shared" si="12"/>
        <v>132.07485526405506</v>
      </c>
      <c r="AM45" s="658">
        <f t="shared" si="12"/>
        <v>131.37911714319515</v>
      </c>
      <c r="AN45" s="658">
        <f t="shared" si="12"/>
        <v>130.68337902233523</v>
      </c>
      <c r="AO45" s="658">
        <f t="shared" si="12"/>
        <v>129.98764090147532</v>
      </c>
      <c r="AP45" s="658">
        <f t="shared" si="12"/>
        <v>129.2919027806154</v>
      </c>
      <c r="AQ45" s="658">
        <f t="shared" si="12"/>
        <v>128.59616465975549</v>
      </c>
      <c r="AR45" s="658">
        <f t="shared" si="12"/>
        <v>383.92343149843316</v>
      </c>
      <c r="AS45" s="658">
        <f t="shared" si="12"/>
        <v>419.80240837179286</v>
      </c>
      <c r="AT45" s="658">
        <f t="shared" si="12"/>
        <v>492.25610023937224</v>
      </c>
      <c r="AU45" s="658">
        <f t="shared" si="12"/>
        <v>1588.8018119451019</v>
      </c>
      <c r="AV45" s="658">
        <f t="shared" si="12"/>
        <v>1405.2324988531436</v>
      </c>
      <c r="AW45" s="658">
        <f t="shared" si="12"/>
        <v>125.1174740554559</v>
      </c>
      <c r="AX45" s="658">
        <f t="shared" si="12"/>
        <v>125.1174740554559</v>
      </c>
      <c r="AY45" s="658">
        <f t="shared" si="12"/>
        <v>125.1174740554559</v>
      </c>
      <c r="AZ45" s="658">
        <f t="shared" si="12"/>
        <v>125.1174740554559</v>
      </c>
      <c r="BA45" s="658">
        <f t="shared" si="12"/>
        <v>125.1174740554559</v>
      </c>
      <c r="BB45" s="658">
        <f t="shared" si="12"/>
        <v>125.1174740554559</v>
      </c>
      <c r="BC45" s="658">
        <f t="shared" si="12"/>
        <v>125.1174740554559</v>
      </c>
      <c r="BD45" s="658">
        <f t="shared" si="12"/>
        <v>125.1174740554559</v>
      </c>
      <c r="BE45" s="658">
        <f t="shared" si="12"/>
        <v>125.1174740554559</v>
      </c>
      <c r="BF45" s="658">
        <f t="shared" si="12"/>
        <v>125.1174740554559</v>
      </c>
      <c r="BG45" s="658">
        <f t="shared" si="12"/>
        <v>125.1174740554559</v>
      </c>
      <c r="BH45" s="658">
        <f t="shared" si="12"/>
        <v>125.1174740554559</v>
      </c>
      <c r="BI45" s="658">
        <f t="shared" si="12"/>
        <v>125.1174740554559</v>
      </c>
      <c r="BJ45" s="658">
        <f t="shared" si="12"/>
        <v>125.1174740554559</v>
      </c>
      <c r="BK45" s="658">
        <f t="shared" si="12"/>
        <v>125.1174740554559</v>
      </c>
      <c r="BL45" s="658">
        <f t="shared" si="12"/>
        <v>381.1404790149935</v>
      </c>
      <c r="BM45" s="658">
        <f t="shared" si="12"/>
        <v>417.71519400921312</v>
      </c>
      <c r="BN45" s="658">
        <f t="shared" si="12"/>
        <v>490.86462399765242</v>
      </c>
      <c r="BO45" s="658">
        <f t="shared" si="12"/>
        <v>1588.106073824242</v>
      </c>
      <c r="BP45" s="658">
        <f t="shared" si="12"/>
        <v>1405.2324988531436</v>
      </c>
      <c r="BQ45" s="658">
        <f t="shared" si="12"/>
        <v>125.1174740554559</v>
      </c>
      <c r="BR45" s="658">
        <f t="shared" si="12"/>
        <v>125.1174740554559</v>
      </c>
      <c r="BS45" s="658">
        <f t="shared" si="12"/>
        <v>125.1174740554559</v>
      </c>
      <c r="BT45" s="658">
        <f t="shared" si="12"/>
        <v>125.1174740554559</v>
      </c>
      <c r="BU45" s="658">
        <f t="shared" si="12"/>
        <v>125.1174740554559</v>
      </c>
      <c r="BV45" s="658">
        <f t="shared" si="12"/>
        <v>125.1174740554559</v>
      </c>
      <c r="BW45" s="658">
        <f t="shared" si="12"/>
        <v>125.1174740554559</v>
      </c>
      <c r="BX45" s="658">
        <f t="shared" si="12"/>
        <v>125.1174740554559</v>
      </c>
      <c r="BY45" s="658">
        <f t="shared" si="12"/>
        <v>125.1174740554559</v>
      </c>
      <c r="BZ45" s="658">
        <f t="shared" si="12"/>
        <v>125.1174740554559</v>
      </c>
      <c r="CA45" s="658">
        <f t="shared" si="12"/>
        <v>125.1174740554559</v>
      </c>
      <c r="CB45" s="658">
        <f t="shared" si="12"/>
        <v>125.1174740554559</v>
      </c>
      <c r="CC45" s="658">
        <f t="shared" si="12"/>
        <v>125.1174740554559</v>
      </c>
      <c r="CD45" s="658">
        <f t="shared" si="12"/>
        <v>125.1174740554559</v>
      </c>
      <c r="CE45" s="658">
        <f t="shared" si="12"/>
        <v>125.1174740554559</v>
      </c>
      <c r="CF45" s="658">
        <f t="shared" si="12"/>
        <v>818.74808220574482</v>
      </c>
      <c r="CG45" s="658">
        <f t="shared" si="12"/>
        <v>917.83816908435767</v>
      </c>
      <c r="CH45" s="658">
        <f t="shared" si="12"/>
        <v>1116.0183428415833</v>
      </c>
      <c r="CI45" s="658">
        <f t="shared" si="12"/>
        <v>4088.7209491999647</v>
      </c>
      <c r="CJ45" s="658">
        <f t="shared" si="12"/>
        <v>3593.2705148069008</v>
      </c>
      <c r="CK45" s="658">
        <f t="shared" ref="CK45:DW45" si="13">SUM(CK34:CK44)</f>
        <v>125.1174740554559</v>
      </c>
      <c r="CL45" s="658">
        <f t="shared" si="13"/>
        <v>125.1174740554559</v>
      </c>
      <c r="CM45" s="658">
        <f t="shared" si="13"/>
        <v>125.1174740554559</v>
      </c>
      <c r="CN45" s="658">
        <f t="shared" si="13"/>
        <v>125.1174740554559</v>
      </c>
      <c r="CO45" s="658">
        <f t="shared" si="13"/>
        <v>125.1174740554559</v>
      </c>
      <c r="CP45" s="658">
        <f t="shared" si="13"/>
        <v>125.1174740554559</v>
      </c>
      <c r="CQ45" s="658">
        <f t="shared" si="13"/>
        <v>125.1174740554559</v>
      </c>
      <c r="CR45" s="658">
        <f t="shared" si="13"/>
        <v>125.1174740554559</v>
      </c>
      <c r="CS45" s="658">
        <f t="shared" si="13"/>
        <v>125.1174740554559</v>
      </c>
      <c r="CT45" s="658">
        <f t="shared" si="13"/>
        <v>125.1174740554559</v>
      </c>
      <c r="CU45" s="658">
        <f t="shared" si="13"/>
        <v>125.1174740554559</v>
      </c>
      <c r="CV45" s="658">
        <f t="shared" si="13"/>
        <v>125.1174740554559</v>
      </c>
      <c r="CW45" s="658">
        <f t="shared" si="13"/>
        <v>125.1174740554559</v>
      </c>
      <c r="CX45" s="658">
        <f t="shared" si="13"/>
        <v>125.1174740554559</v>
      </c>
      <c r="CY45" s="659">
        <f t="shared" si="13"/>
        <v>125.1174740554559</v>
      </c>
      <c r="CZ45" s="660">
        <f t="shared" si="13"/>
        <v>0</v>
      </c>
      <c r="DA45" s="661">
        <f t="shared" si="13"/>
        <v>0</v>
      </c>
      <c r="DB45" s="661">
        <f t="shared" si="13"/>
        <v>0</v>
      </c>
      <c r="DC45" s="661">
        <f t="shared" si="13"/>
        <v>0</v>
      </c>
      <c r="DD45" s="661">
        <f t="shared" si="13"/>
        <v>0</v>
      </c>
      <c r="DE45" s="661">
        <f t="shared" si="13"/>
        <v>0</v>
      </c>
      <c r="DF45" s="661">
        <f t="shared" si="13"/>
        <v>0</v>
      </c>
      <c r="DG45" s="661">
        <f t="shared" si="13"/>
        <v>0</v>
      </c>
      <c r="DH45" s="661">
        <f t="shared" si="13"/>
        <v>0</v>
      </c>
      <c r="DI45" s="661">
        <f t="shared" si="13"/>
        <v>0</v>
      </c>
      <c r="DJ45" s="661">
        <f t="shared" si="13"/>
        <v>0</v>
      </c>
      <c r="DK45" s="661">
        <f t="shared" si="13"/>
        <v>0</v>
      </c>
      <c r="DL45" s="661">
        <f t="shared" si="13"/>
        <v>0</v>
      </c>
      <c r="DM45" s="661">
        <f t="shared" si="13"/>
        <v>0</v>
      </c>
      <c r="DN45" s="661">
        <f t="shared" si="13"/>
        <v>0</v>
      </c>
      <c r="DO45" s="661">
        <f t="shared" si="13"/>
        <v>0</v>
      </c>
      <c r="DP45" s="661">
        <f t="shared" si="13"/>
        <v>0</v>
      </c>
      <c r="DQ45" s="661">
        <f t="shared" si="13"/>
        <v>0</v>
      </c>
      <c r="DR45" s="661">
        <f t="shared" si="13"/>
        <v>0</v>
      </c>
      <c r="DS45" s="661">
        <f t="shared" si="13"/>
        <v>0</v>
      </c>
      <c r="DT45" s="661">
        <f t="shared" si="13"/>
        <v>0</v>
      </c>
      <c r="DU45" s="661">
        <f t="shared" si="13"/>
        <v>0</v>
      </c>
      <c r="DV45" s="661">
        <f t="shared" si="13"/>
        <v>0</v>
      </c>
      <c r="DW45" s="662">
        <f t="shared" si="13"/>
        <v>0</v>
      </c>
    </row>
    <row r="46" spans="2:127" ht="25.5" x14ac:dyDescent="0.2">
      <c r="B46" s="603" t="s">
        <v>485</v>
      </c>
      <c r="C46" s="604" t="s">
        <v>925</v>
      </c>
      <c r="D46" s="605" t="s">
        <v>868</v>
      </c>
      <c r="E46" s="606" t="s">
        <v>552</v>
      </c>
      <c r="F46" s="607" t="s">
        <v>827</v>
      </c>
      <c r="G46" s="608" t="s">
        <v>59</v>
      </c>
      <c r="H46" s="609" t="s">
        <v>487</v>
      </c>
      <c r="I46" s="609">
        <f>MAX(X46:AV46)</f>
        <v>1.1000000000000001</v>
      </c>
      <c r="J46" s="609">
        <f>SUMPRODUCT($X$2:$CY$2,$X46:$CY46)*365</f>
        <v>9578.5607553038808</v>
      </c>
      <c r="K46" s="609">
        <f>SUMPRODUCT($X$2:$CY$2,$X47:$CY47)+SUMPRODUCT($X$2:$CY$2,$X48:$CY48)+SUMPRODUCT($X$2:$CY$2,$X49:$CY49)</f>
        <v>11565.500321430254</v>
      </c>
      <c r="L46" s="609">
        <f>SUMPRODUCT($X$2:$CY$2,$X50:$CY50) +SUMPRODUCT($X$2:$CY$2,$X51:$CY51)</f>
        <v>2004.7277898496295</v>
      </c>
      <c r="M46" s="609">
        <f>SUMPRODUCT($X$2:$CY$2,$X52:$CY52)</f>
        <v>0</v>
      </c>
      <c r="N46" s="609">
        <f>SUMPRODUCT($X$2:$CY$2,$X55:$CY55) +SUMPRODUCT($X$2:$CY$2,$X56:$CY56)</f>
        <v>150.48945159848893</v>
      </c>
      <c r="O46" s="609">
        <f>SUMPRODUCT($X$2:$CY$2,$X53:$CY53) +SUMPRODUCT($X$2:$CY$2,$X54:$CY54) +SUMPRODUCT($X$2:$CY$2,$X57:$CY57)</f>
        <v>40.000503830639168</v>
      </c>
      <c r="P46" s="609">
        <f>SUM(K46:O46)</f>
        <v>13760.718066709012</v>
      </c>
      <c r="Q46" s="609">
        <f>(SUM(K46:M46)*100000)/(J46*1000)</f>
        <v>141.67293456656026</v>
      </c>
      <c r="R46" s="610">
        <f>(P46*100000)/(J46*1000)</f>
        <v>143.6616462352068</v>
      </c>
      <c r="S46" s="611">
        <v>3</v>
      </c>
      <c r="T46" s="612">
        <v>3</v>
      </c>
      <c r="U46" s="613" t="s">
        <v>488</v>
      </c>
      <c r="V46" s="614" t="s">
        <v>124</v>
      </c>
      <c r="W46" s="615" t="s">
        <v>75</v>
      </c>
      <c r="X46" s="607">
        <v>0</v>
      </c>
      <c r="Y46" s="607">
        <v>0</v>
      </c>
      <c r="Z46" s="607">
        <v>0</v>
      </c>
      <c r="AA46" s="607">
        <v>0</v>
      </c>
      <c r="AB46" s="607">
        <v>0</v>
      </c>
      <c r="AC46" s="607">
        <v>1.1000000000000001</v>
      </c>
      <c r="AD46" s="607">
        <v>1.1000000000000001</v>
      </c>
      <c r="AE46" s="607">
        <v>1.1000000000000001</v>
      </c>
      <c r="AF46" s="607">
        <v>1.1000000000000001</v>
      </c>
      <c r="AG46" s="607">
        <v>1.1000000000000001</v>
      </c>
      <c r="AH46" s="607">
        <v>1.1000000000000001</v>
      </c>
      <c r="AI46" s="607">
        <v>1.1000000000000001</v>
      </c>
      <c r="AJ46" s="607">
        <v>1.1000000000000001</v>
      </c>
      <c r="AK46" s="607">
        <v>1.1000000000000001</v>
      </c>
      <c r="AL46" s="607">
        <v>1.1000000000000001</v>
      </c>
      <c r="AM46" s="607">
        <v>1.1000000000000001</v>
      </c>
      <c r="AN46" s="607">
        <v>1.1000000000000001</v>
      </c>
      <c r="AO46" s="607">
        <v>1.1000000000000001</v>
      </c>
      <c r="AP46" s="607">
        <v>1.1000000000000001</v>
      </c>
      <c r="AQ46" s="607">
        <v>1.1000000000000001</v>
      </c>
      <c r="AR46" s="607">
        <v>1.1000000000000001</v>
      </c>
      <c r="AS46" s="607">
        <v>1.1000000000000001</v>
      </c>
      <c r="AT46" s="607">
        <v>1.1000000000000001</v>
      </c>
      <c r="AU46" s="607">
        <v>1.1000000000000001</v>
      </c>
      <c r="AV46" s="607">
        <v>1.1000000000000001</v>
      </c>
      <c r="AW46" s="607">
        <v>1.1000000000000001</v>
      </c>
      <c r="AX46" s="607">
        <v>1.1000000000000001</v>
      </c>
      <c r="AY46" s="607">
        <v>1.1000000000000001</v>
      </c>
      <c r="AZ46" s="607">
        <v>1.1000000000000001</v>
      </c>
      <c r="BA46" s="607">
        <v>1.1000000000000001</v>
      </c>
      <c r="BB46" s="607">
        <v>1.1000000000000001</v>
      </c>
      <c r="BC46" s="607">
        <v>1.1000000000000001</v>
      </c>
      <c r="BD46" s="607">
        <v>1.1000000000000001</v>
      </c>
      <c r="BE46" s="607">
        <v>1.1000000000000001</v>
      </c>
      <c r="BF46" s="607">
        <v>1.1000000000000001</v>
      </c>
      <c r="BG46" s="607">
        <v>1.1000000000000001</v>
      </c>
      <c r="BH46" s="607">
        <v>1.1000000000000001</v>
      </c>
      <c r="BI46" s="607">
        <v>1.1000000000000001</v>
      </c>
      <c r="BJ46" s="607">
        <v>1.1000000000000001</v>
      </c>
      <c r="BK46" s="607">
        <v>1.1000000000000001</v>
      </c>
      <c r="BL46" s="607">
        <v>1.1000000000000001</v>
      </c>
      <c r="BM46" s="607">
        <v>1.1000000000000001</v>
      </c>
      <c r="BN46" s="607">
        <v>1.1000000000000001</v>
      </c>
      <c r="BO46" s="607">
        <v>1.1000000000000001</v>
      </c>
      <c r="BP46" s="607">
        <v>1.1000000000000001</v>
      </c>
      <c r="BQ46" s="607">
        <v>1.1000000000000001</v>
      </c>
      <c r="BR46" s="607">
        <v>1.1000000000000001</v>
      </c>
      <c r="BS46" s="607">
        <v>1.1000000000000001</v>
      </c>
      <c r="BT46" s="607">
        <v>1.1000000000000001</v>
      </c>
      <c r="BU46" s="607">
        <v>1.1000000000000001</v>
      </c>
      <c r="BV46" s="607">
        <v>1.1000000000000001</v>
      </c>
      <c r="BW46" s="607">
        <v>1.1000000000000001</v>
      </c>
      <c r="BX46" s="607">
        <v>1.1000000000000001</v>
      </c>
      <c r="BY46" s="607">
        <v>1.1000000000000001</v>
      </c>
      <c r="BZ46" s="607">
        <v>1.1000000000000001</v>
      </c>
      <c r="CA46" s="607">
        <v>1.1000000000000001</v>
      </c>
      <c r="CB46" s="607">
        <v>1.1000000000000001</v>
      </c>
      <c r="CC46" s="607">
        <v>1.1000000000000001</v>
      </c>
      <c r="CD46" s="607">
        <v>1.1000000000000001</v>
      </c>
      <c r="CE46" s="616">
        <v>1.1000000000000001</v>
      </c>
      <c r="CF46" s="616">
        <v>1.1000000000000001</v>
      </c>
      <c r="CG46" s="616">
        <v>1.1000000000000001</v>
      </c>
      <c r="CH46" s="616">
        <v>1.1000000000000001</v>
      </c>
      <c r="CI46" s="616">
        <v>1.1000000000000001</v>
      </c>
      <c r="CJ46" s="616">
        <v>1.1000000000000001</v>
      </c>
      <c r="CK46" s="616">
        <v>1.1000000000000001</v>
      </c>
      <c r="CL46" s="616">
        <v>1.1000000000000001</v>
      </c>
      <c r="CM46" s="616">
        <v>1.1000000000000001</v>
      </c>
      <c r="CN46" s="616">
        <v>1.1000000000000001</v>
      </c>
      <c r="CO46" s="616">
        <v>1.1000000000000001</v>
      </c>
      <c r="CP46" s="616">
        <v>1.1000000000000001</v>
      </c>
      <c r="CQ46" s="616">
        <v>1.1000000000000001</v>
      </c>
      <c r="CR46" s="616">
        <v>1.1000000000000001</v>
      </c>
      <c r="CS46" s="616">
        <v>1.1000000000000001</v>
      </c>
      <c r="CT46" s="616">
        <v>1.1000000000000001</v>
      </c>
      <c r="CU46" s="616">
        <v>1.1000000000000001</v>
      </c>
      <c r="CV46" s="616">
        <v>1.1000000000000001</v>
      </c>
      <c r="CW46" s="616">
        <v>1.1000000000000001</v>
      </c>
      <c r="CX46" s="616">
        <v>1.1000000000000001</v>
      </c>
      <c r="CY46" s="617">
        <v>1.1000000000000001</v>
      </c>
      <c r="CZ46" s="618">
        <v>0</v>
      </c>
      <c r="DA46" s="619">
        <v>0</v>
      </c>
      <c r="DB46" s="619">
        <v>0</v>
      </c>
      <c r="DC46" s="619">
        <v>0</v>
      </c>
      <c r="DD46" s="619">
        <v>0</v>
      </c>
      <c r="DE46" s="619">
        <v>0</v>
      </c>
      <c r="DF46" s="619">
        <v>0</v>
      </c>
      <c r="DG46" s="619">
        <v>0</v>
      </c>
      <c r="DH46" s="619">
        <v>0</v>
      </c>
      <c r="DI46" s="619">
        <v>0</v>
      </c>
      <c r="DJ46" s="619">
        <v>0</v>
      </c>
      <c r="DK46" s="619">
        <v>0</v>
      </c>
      <c r="DL46" s="619">
        <v>0</v>
      </c>
      <c r="DM46" s="619">
        <v>0</v>
      </c>
      <c r="DN46" s="619">
        <v>0</v>
      </c>
      <c r="DO46" s="619">
        <v>0</v>
      </c>
      <c r="DP46" s="619">
        <v>0</v>
      </c>
      <c r="DQ46" s="619">
        <v>0</v>
      </c>
      <c r="DR46" s="619">
        <v>0</v>
      </c>
      <c r="DS46" s="619">
        <v>0</v>
      </c>
      <c r="DT46" s="619">
        <v>0</v>
      </c>
      <c r="DU46" s="619">
        <v>0</v>
      </c>
      <c r="DV46" s="619">
        <v>0</v>
      </c>
      <c r="DW46" s="620">
        <v>0</v>
      </c>
    </row>
    <row r="47" spans="2:127" x14ac:dyDescent="0.2">
      <c r="B47" s="621"/>
      <c r="C47" s="622"/>
      <c r="D47" s="623"/>
      <c r="E47" s="624"/>
      <c r="F47" s="624"/>
      <c r="G47" s="623"/>
      <c r="H47" s="624"/>
      <c r="I47" s="624"/>
      <c r="J47" s="624"/>
      <c r="K47" s="624"/>
      <c r="L47" s="624"/>
      <c r="M47" s="624"/>
      <c r="N47" s="624"/>
      <c r="O47" s="624"/>
      <c r="P47" s="624"/>
      <c r="Q47" s="624"/>
      <c r="R47" s="625"/>
      <c r="S47" s="624"/>
      <c r="T47" s="624"/>
      <c r="U47" s="626" t="s">
        <v>489</v>
      </c>
      <c r="V47" s="614" t="s">
        <v>124</v>
      </c>
      <c r="W47" s="615" t="s">
        <v>490</v>
      </c>
      <c r="X47" s="607">
        <v>628.88000000000011</v>
      </c>
      <c r="Y47" s="607">
        <v>718.72</v>
      </c>
      <c r="Z47" s="607">
        <v>898.4</v>
      </c>
      <c r="AA47" s="607">
        <v>3593.6</v>
      </c>
      <c r="AB47" s="607">
        <v>3144.4</v>
      </c>
      <c r="AC47" s="607">
        <v>0</v>
      </c>
      <c r="AD47" s="607">
        <v>0</v>
      </c>
      <c r="AE47" s="607">
        <v>0</v>
      </c>
      <c r="AF47" s="607">
        <v>0</v>
      </c>
      <c r="AG47" s="607">
        <v>0</v>
      </c>
      <c r="AH47" s="607">
        <v>0</v>
      </c>
      <c r="AI47" s="607">
        <v>0</v>
      </c>
      <c r="AJ47" s="607">
        <v>0</v>
      </c>
      <c r="AK47" s="607">
        <v>0</v>
      </c>
      <c r="AL47" s="607">
        <v>0</v>
      </c>
      <c r="AM47" s="607">
        <v>0</v>
      </c>
      <c r="AN47" s="607">
        <v>0</v>
      </c>
      <c r="AO47" s="607">
        <v>0</v>
      </c>
      <c r="AP47" s="607">
        <v>0</v>
      </c>
      <c r="AQ47" s="607">
        <v>0</v>
      </c>
      <c r="AR47" s="607">
        <v>225.54</v>
      </c>
      <c r="AS47" s="607">
        <v>257.76</v>
      </c>
      <c r="AT47" s="607">
        <v>322.2</v>
      </c>
      <c r="AU47" s="607">
        <v>1288.8</v>
      </c>
      <c r="AV47" s="607">
        <v>1127.7</v>
      </c>
      <c r="AW47" s="607">
        <v>0</v>
      </c>
      <c r="AX47" s="607">
        <v>0</v>
      </c>
      <c r="AY47" s="607">
        <v>0</v>
      </c>
      <c r="AZ47" s="607">
        <v>0</v>
      </c>
      <c r="BA47" s="607">
        <v>0</v>
      </c>
      <c r="BB47" s="607">
        <v>0</v>
      </c>
      <c r="BC47" s="607">
        <v>0</v>
      </c>
      <c r="BD47" s="607">
        <v>0</v>
      </c>
      <c r="BE47" s="607">
        <v>0</v>
      </c>
      <c r="BF47" s="607">
        <v>0</v>
      </c>
      <c r="BG47" s="607">
        <v>0</v>
      </c>
      <c r="BH47" s="607">
        <v>0</v>
      </c>
      <c r="BI47" s="607">
        <v>0</v>
      </c>
      <c r="BJ47" s="607">
        <v>0</v>
      </c>
      <c r="BK47" s="607">
        <v>0</v>
      </c>
      <c r="BL47" s="607">
        <v>225.54</v>
      </c>
      <c r="BM47" s="607">
        <v>257.76</v>
      </c>
      <c r="BN47" s="607">
        <v>322.2</v>
      </c>
      <c r="BO47" s="607">
        <v>1288.8</v>
      </c>
      <c r="BP47" s="607">
        <v>1127.7</v>
      </c>
      <c r="BQ47" s="607">
        <v>0</v>
      </c>
      <c r="BR47" s="607">
        <v>0</v>
      </c>
      <c r="BS47" s="607">
        <v>0</v>
      </c>
      <c r="BT47" s="607">
        <v>0</v>
      </c>
      <c r="BU47" s="607">
        <v>0</v>
      </c>
      <c r="BV47" s="607">
        <v>0</v>
      </c>
      <c r="BW47" s="607">
        <v>0</v>
      </c>
      <c r="BX47" s="607">
        <v>0</v>
      </c>
      <c r="BY47" s="607">
        <v>0</v>
      </c>
      <c r="BZ47" s="607">
        <v>0</v>
      </c>
      <c r="CA47" s="607">
        <v>0</v>
      </c>
      <c r="CB47" s="607">
        <v>0</v>
      </c>
      <c r="CC47" s="607">
        <v>0</v>
      </c>
      <c r="CD47" s="607">
        <v>0</v>
      </c>
      <c r="CE47" s="616">
        <v>0</v>
      </c>
      <c r="CF47" s="616">
        <v>602</v>
      </c>
      <c r="CG47" s="616">
        <v>688</v>
      </c>
      <c r="CH47" s="616">
        <v>860</v>
      </c>
      <c r="CI47" s="616">
        <v>3440</v>
      </c>
      <c r="CJ47" s="616">
        <v>3010</v>
      </c>
      <c r="CK47" s="616">
        <v>0</v>
      </c>
      <c r="CL47" s="616">
        <v>0</v>
      </c>
      <c r="CM47" s="616">
        <v>0</v>
      </c>
      <c r="CN47" s="616">
        <v>0</v>
      </c>
      <c r="CO47" s="616">
        <v>0</v>
      </c>
      <c r="CP47" s="616">
        <v>0</v>
      </c>
      <c r="CQ47" s="616">
        <v>0</v>
      </c>
      <c r="CR47" s="616">
        <v>0</v>
      </c>
      <c r="CS47" s="616">
        <v>0</v>
      </c>
      <c r="CT47" s="616">
        <v>0</v>
      </c>
      <c r="CU47" s="616">
        <v>0</v>
      </c>
      <c r="CV47" s="616">
        <v>0</v>
      </c>
      <c r="CW47" s="616">
        <v>0</v>
      </c>
      <c r="CX47" s="616">
        <v>0</v>
      </c>
      <c r="CY47" s="617">
        <v>0</v>
      </c>
      <c r="CZ47" s="618">
        <v>0</v>
      </c>
      <c r="DA47" s="619">
        <v>0</v>
      </c>
      <c r="DB47" s="619">
        <v>0</v>
      </c>
      <c r="DC47" s="619">
        <v>0</v>
      </c>
      <c r="DD47" s="619">
        <v>0</v>
      </c>
      <c r="DE47" s="619">
        <v>0</v>
      </c>
      <c r="DF47" s="619">
        <v>0</v>
      </c>
      <c r="DG47" s="619">
        <v>0</v>
      </c>
      <c r="DH47" s="619">
        <v>0</v>
      </c>
      <c r="DI47" s="619">
        <v>0</v>
      </c>
      <c r="DJ47" s="619">
        <v>0</v>
      </c>
      <c r="DK47" s="619">
        <v>0</v>
      </c>
      <c r="DL47" s="619">
        <v>0</v>
      </c>
      <c r="DM47" s="619">
        <v>0</v>
      </c>
      <c r="DN47" s="619">
        <v>0</v>
      </c>
      <c r="DO47" s="619">
        <v>0</v>
      </c>
      <c r="DP47" s="619">
        <v>0</v>
      </c>
      <c r="DQ47" s="619">
        <v>0</v>
      </c>
      <c r="DR47" s="619">
        <v>0</v>
      </c>
      <c r="DS47" s="619">
        <v>0</v>
      </c>
      <c r="DT47" s="619">
        <v>0</v>
      </c>
      <c r="DU47" s="619">
        <v>0</v>
      </c>
      <c r="DV47" s="619">
        <v>0</v>
      </c>
      <c r="DW47" s="620">
        <v>0</v>
      </c>
    </row>
    <row r="48" spans="2:127" x14ac:dyDescent="0.2">
      <c r="B48" s="627"/>
      <c r="C48" s="628"/>
      <c r="D48" s="629"/>
      <c r="E48" s="629"/>
      <c r="F48" s="629"/>
      <c r="G48" s="629"/>
      <c r="H48" s="629"/>
      <c r="I48" s="630"/>
      <c r="J48" s="630"/>
      <c r="K48" s="630"/>
      <c r="L48" s="630"/>
      <c r="M48" s="630"/>
      <c r="N48" s="630"/>
      <c r="O48" s="630"/>
      <c r="P48" s="630"/>
      <c r="Q48" s="630"/>
      <c r="R48" s="631"/>
      <c r="S48" s="630"/>
      <c r="T48" s="630"/>
      <c r="U48" s="626" t="s">
        <v>491</v>
      </c>
      <c r="V48" s="614" t="s">
        <v>124</v>
      </c>
      <c r="W48" s="615" t="s">
        <v>490</v>
      </c>
      <c r="X48" s="607">
        <v>0</v>
      </c>
      <c r="Y48" s="607">
        <v>0</v>
      </c>
      <c r="Z48" s="607">
        <v>0</v>
      </c>
      <c r="AA48" s="607">
        <v>0</v>
      </c>
      <c r="AB48" s="607">
        <v>0</v>
      </c>
      <c r="AC48" s="607">
        <v>0</v>
      </c>
      <c r="AD48" s="607">
        <v>0</v>
      </c>
      <c r="AE48" s="607">
        <v>0</v>
      </c>
      <c r="AF48" s="607">
        <v>0</v>
      </c>
      <c r="AG48" s="607">
        <v>0</v>
      </c>
      <c r="AH48" s="607">
        <v>0</v>
      </c>
      <c r="AI48" s="607">
        <v>0</v>
      </c>
      <c r="AJ48" s="607">
        <v>0</v>
      </c>
      <c r="AK48" s="607">
        <v>0</v>
      </c>
      <c r="AL48" s="607">
        <v>0</v>
      </c>
      <c r="AM48" s="607">
        <v>0</v>
      </c>
      <c r="AN48" s="607">
        <v>0</v>
      </c>
      <c r="AO48" s="607">
        <v>0</v>
      </c>
      <c r="AP48" s="607">
        <v>0</v>
      </c>
      <c r="AQ48" s="607">
        <v>0</v>
      </c>
      <c r="AR48" s="607">
        <v>0</v>
      </c>
      <c r="AS48" s="607">
        <v>0</v>
      </c>
      <c r="AT48" s="607">
        <v>0</v>
      </c>
      <c r="AU48" s="607">
        <v>0</v>
      </c>
      <c r="AV48" s="607">
        <v>0</v>
      </c>
      <c r="AW48" s="607">
        <v>0</v>
      </c>
      <c r="AX48" s="607">
        <v>0</v>
      </c>
      <c r="AY48" s="607">
        <v>0</v>
      </c>
      <c r="AZ48" s="607">
        <v>0</v>
      </c>
      <c r="BA48" s="607">
        <v>0</v>
      </c>
      <c r="BB48" s="607">
        <v>0</v>
      </c>
      <c r="BC48" s="607">
        <v>0</v>
      </c>
      <c r="BD48" s="607">
        <v>0</v>
      </c>
      <c r="BE48" s="607">
        <v>0</v>
      </c>
      <c r="BF48" s="607">
        <v>0</v>
      </c>
      <c r="BG48" s="607">
        <v>0</v>
      </c>
      <c r="BH48" s="607">
        <v>0</v>
      </c>
      <c r="BI48" s="607">
        <v>0</v>
      </c>
      <c r="BJ48" s="607">
        <v>0</v>
      </c>
      <c r="BK48" s="607">
        <v>0</v>
      </c>
      <c r="BL48" s="607">
        <v>0</v>
      </c>
      <c r="BM48" s="607">
        <v>0</v>
      </c>
      <c r="BN48" s="607">
        <v>0</v>
      </c>
      <c r="BO48" s="607">
        <v>0</v>
      </c>
      <c r="BP48" s="607">
        <v>0</v>
      </c>
      <c r="BQ48" s="607">
        <v>0</v>
      </c>
      <c r="BR48" s="607">
        <v>0</v>
      </c>
      <c r="BS48" s="607">
        <v>0</v>
      </c>
      <c r="BT48" s="607">
        <v>0</v>
      </c>
      <c r="BU48" s="607">
        <v>0</v>
      </c>
      <c r="BV48" s="607">
        <v>0</v>
      </c>
      <c r="BW48" s="607">
        <v>0</v>
      </c>
      <c r="BX48" s="607">
        <v>0</v>
      </c>
      <c r="BY48" s="607">
        <v>0</v>
      </c>
      <c r="BZ48" s="607">
        <v>0</v>
      </c>
      <c r="CA48" s="607">
        <v>0</v>
      </c>
      <c r="CB48" s="607">
        <v>0</v>
      </c>
      <c r="CC48" s="607">
        <v>0</v>
      </c>
      <c r="CD48" s="607">
        <v>0</v>
      </c>
      <c r="CE48" s="616">
        <v>0</v>
      </c>
      <c r="CF48" s="616">
        <v>0</v>
      </c>
      <c r="CG48" s="616">
        <v>0</v>
      </c>
      <c r="CH48" s="616">
        <v>0</v>
      </c>
      <c r="CI48" s="616">
        <v>0</v>
      </c>
      <c r="CJ48" s="616">
        <v>0</v>
      </c>
      <c r="CK48" s="616">
        <v>0</v>
      </c>
      <c r="CL48" s="616">
        <v>0</v>
      </c>
      <c r="CM48" s="616">
        <v>0</v>
      </c>
      <c r="CN48" s="616">
        <v>0</v>
      </c>
      <c r="CO48" s="616">
        <v>0</v>
      </c>
      <c r="CP48" s="616">
        <v>0</v>
      </c>
      <c r="CQ48" s="616">
        <v>0</v>
      </c>
      <c r="CR48" s="616">
        <v>0</v>
      </c>
      <c r="CS48" s="616">
        <v>0</v>
      </c>
      <c r="CT48" s="616">
        <v>0</v>
      </c>
      <c r="CU48" s="616">
        <v>0</v>
      </c>
      <c r="CV48" s="616">
        <v>0</v>
      </c>
      <c r="CW48" s="616">
        <v>0</v>
      </c>
      <c r="CX48" s="616">
        <v>0</v>
      </c>
      <c r="CY48" s="617">
        <v>0</v>
      </c>
      <c r="CZ48" s="618">
        <v>0</v>
      </c>
      <c r="DA48" s="619">
        <v>0</v>
      </c>
      <c r="DB48" s="619">
        <v>0</v>
      </c>
      <c r="DC48" s="619">
        <v>0</v>
      </c>
      <c r="DD48" s="619">
        <v>0</v>
      </c>
      <c r="DE48" s="619">
        <v>0</v>
      </c>
      <c r="DF48" s="619">
        <v>0</v>
      </c>
      <c r="DG48" s="619">
        <v>0</v>
      </c>
      <c r="DH48" s="619">
        <v>0</v>
      </c>
      <c r="DI48" s="619">
        <v>0</v>
      </c>
      <c r="DJ48" s="619">
        <v>0</v>
      </c>
      <c r="DK48" s="619">
        <v>0</v>
      </c>
      <c r="DL48" s="619">
        <v>0</v>
      </c>
      <c r="DM48" s="619">
        <v>0</v>
      </c>
      <c r="DN48" s="619">
        <v>0</v>
      </c>
      <c r="DO48" s="619">
        <v>0</v>
      </c>
      <c r="DP48" s="619">
        <v>0</v>
      </c>
      <c r="DQ48" s="619">
        <v>0</v>
      </c>
      <c r="DR48" s="619">
        <v>0</v>
      </c>
      <c r="DS48" s="619">
        <v>0</v>
      </c>
      <c r="DT48" s="619">
        <v>0</v>
      </c>
      <c r="DU48" s="619">
        <v>0</v>
      </c>
      <c r="DV48" s="619">
        <v>0</v>
      </c>
      <c r="DW48" s="620">
        <v>0</v>
      </c>
    </row>
    <row r="49" spans="2:127" x14ac:dyDescent="0.2">
      <c r="B49" s="627"/>
      <c r="C49" s="628"/>
      <c r="D49" s="629"/>
      <c r="E49" s="629"/>
      <c r="F49" s="629"/>
      <c r="G49" s="629"/>
      <c r="H49" s="629"/>
      <c r="I49" s="630"/>
      <c r="J49" s="630"/>
      <c r="K49" s="630"/>
      <c r="L49" s="630"/>
      <c r="M49" s="630"/>
      <c r="N49" s="630"/>
      <c r="O49" s="630"/>
      <c r="P49" s="630"/>
      <c r="Q49" s="630"/>
      <c r="R49" s="631"/>
      <c r="S49" s="630"/>
      <c r="T49" s="630"/>
      <c r="U49" s="632" t="s">
        <v>828</v>
      </c>
      <c r="V49" s="633" t="s">
        <v>124</v>
      </c>
      <c r="W49" s="634" t="s">
        <v>490</v>
      </c>
      <c r="X49" s="607">
        <v>0</v>
      </c>
      <c r="Y49" s="607">
        <v>0</v>
      </c>
      <c r="Z49" s="607">
        <v>0</v>
      </c>
      <c r="AA49" s="607">
        <v>0</v>
      </c>
      <c r="AB49" s="607">
        <v>0</v>
      </c>
      <c r="AC49" s="607">
        <v>0</v>
      </c>
      <c r="AD49" s="607">
        <v>0</v>
      </c>
      <c r="AE49" s="607">
        <v>0</v>
      </c>
      <c r="AF49" s="607">
        <v>0</v>
      </c>
      <c r="AG49" s="607">
        <v>0</v>
      </c>
      <c r="AH49" s="607">
        <v>0</v>
      </c>
      <c r="AI49" s="607">
        <v>0</v>
      </c>
      <c r="AJ49" s="607">
        <v>0</v>
      </c>
      <c r="AK49" s="607">
        <v>0</v>
      </c>
      <c r="AL49" s="607">
        <v>0</v>
      </c>
      <c r="AM49" s="607">
        <v>0</v>
      </c>
      <c r="AN49" s="607">
        <v>0</v>
      </c>
      <c r="AO49" s="607">
        <v>0</v>
      </c>
      <c r="AP49" s="607">
        <v>0</v>
      </c>
      <c r="AQ49" s="607">
        <v>0</v>
      </c>
      <c r="AR49" s="607">
        <v>0</v>
      </c>
      <c r="AS49" s="607">
        <v>0</v>
      </c>
      <c r="AT49" s="607">
        <v>0</v>
      </c>
      <c r="AU49" s="607">
        <v>0</v>
      </c>
      <c r="AV49" s="607">
        <v>0</v>
      </c>
      <c r="AW49" s="607">
        <v>0</v>
      </c>
      <c r="AX49" s="607">
        <v>0</v>
      </c>
      <c r="AY49" s="607">
        <v>0</v>
      </c>
      <c r="AZ49" s="607">
        <v>0</v>
      </c>
      <c r="BA49" s="607">
        <v>0</v>
      </c>
      <c r="BB49" s="607">
        <v>0</v>
      </c>
      <c r="BC49" s="607">
        <v>0</v>
      </c>
      <c r="BD49" s="607">
        <v>0</v>
      </c>
      <c r="BE49" s="607">
        <v>0</v>
      </c>
      <c r="BF49" s="607">
        <v>0</v>
      </c>
      <c r="BG49" s="607">
        <v>0</v>
      </c>
      <c r="BH49" s="607">
        <v>0</v>
      </c>
      <c r="BI49" s="607">
        <v>0</v>
      </c>
      <c r="BJ49" s="607">
        <v>0</v>
      </c>
      <c r="BK49" s="607">
        <v>0</v>
      </c>
      <c r="BL49" s="607">
        <v>0</v>
      </c>
      <c r="BM49" s="607">
        <v>0</v>
      </c>
      <c r="BN49" s="607">
        <v>0</v>
      </c>
      <c r="BO49" s="607">
        <v>0</v>
      </c>
      <c r="BP49" s="607">
        <v>0</v>
      </c>
      <c r="BQ49" s="607">
        <v>0</v>
      </c>
      <c r="BR49" s="607">
        <v>0</v>
      </c>
      <c r="BS49" s="607">
        <v>0</v>
      </c>
      <c r="BT49" s="607">
        <v>0</v>
      </c>
      <c r="BU49" s="607">
        <v>0</v>
      </c>
      <c r="BV49" s="607">
        <v>0</v>
      </c>
      <c r="BW49" s="607">
        <v>0</v>
      </c>
      <c r="BX49" s="607">
        <v>0</v>
      </c>
      <c r="BY49" s="607">
        <v>0</v>
      </c>
      <c r="BZ49" s="607">
        <v>0</v>
      </c>
      <c r="CA49" s="607">
        <v>0</v>
      </c>
      <c r="CB49" s="607">
        <v>0</v>
      </c>
      <c r="CC49" s="607">
        <v>0</v>
      </c>
      <c r="CD49" s="607">
        <v>0</v>
      </c>
      <c r="CE49" s="607">
        <v>0</v>
      </c>
      <c r="CF49" s="607">
        <v>0</v>
      </c>
      <c r="CG49" s="607">
        <v>0</v>
      </c>
      <c r="CH49" s="607">
        <v>0</v>
      </c>
      <c r="CI49" s="607">
        <v>0</v>
      </c>
      <c r="CJ49" s="607">
        <v>0</v>
      </c>
      <c r="CK49" s="607">
        <v>0</v>
      </c>
      <c r="CL49" s="607">
        <v>0</v>
      </c>
      <c r="CM49" s="607">
        <v>0</v>
      </c>
      <c r="CN49" s="607">
        <v>0</v>
      </c>
      <c r="CO49" s="607">
        <v>0</v>
      </c>
      <c r="CP49" s="607">
        <v>0</v>
      </c>
      <c r="CQ49" s="607">
        <v>0</v>
      </c>
      <c r="CR49" s="607">
        <v>0</v>
      </c>
      <c r="CS49" s="607">
        <v>0</v>
      </c>
      <c r="CT49" s="607">
        <v>0</v>
      </c>
      <c r="CU49" s="607">
        <v>0</v>
      </c>
      <c r="CV49" s="607">
        <v>0</v>
      </c>
      <c r="CW49" s="607">
        <v>0</v>
      </c>
      <c r="CX49" s="607">
        <v>0</v>
      </c>
      <c r="CY49" s="607">
        <v>0</v>
      </c>
      <c r="CZ49" s="618">
        <v>0</v>
      </c>
      <c r="DA49" s="619">
        <v>0</v>
      </c>
      <c r="DB49" s="619">
        <v>0</v>
      </c>
      <c r="DC49" s="619">
        <v>0</v>
      </c>
      <c r="DD49" s="619">
        <v>0</v>
      </c>
      <c r="DE49" s="619">
        <v>0</v>
      </c>
      <c r="DF49" s="619">
        <v>0</v>
      </c>
      <c r="DG49" s="619">
        <v>0</v>
      </c>
      <c r="DH49" s="619">
        <v>0</v>
      </c>
      <c r="DI49" s="619">
        <v>0</v>
      </c>
      <c r="DJ49" s="619">
        <v>0</v>
      </c>
      <c r="DK49" s="619">
        <v>0</v>
      </c>
      <c r="DL49" s="619">
        <v>0</v>
      </c>
      <c r="DM49" s="619">
        <v>0</v>
      </c>
      <c r="DN49" s="619">
        <v>0</v>
      </c>
      <c r="DO49" s="619">
        <v>0</v>
      </c>
      <c r="DP49" s="619">
        <v>0</v>
      </c>
      <c r="DQ49" s="619">
        <v>0</v>
      </c>
      <c r="DR49" s="619">
        <v>0</v>
      </c>
      <c r="DS49" s="619">
        <v>0</v>
      </c>
      <c r="DT49" s="619">
        <v>0</v>
      </c>
      <c r="DU49" s="619">
        <v>0</v>
      </c>
      <c r="DV49" s="619">
        <v>0</v>
      </c>
      <c r="DW49" s="620">
        <v>0</v>
      </c>
    </row>
    <row r="50" spans="2:127" x14ac:dyDescent="0.2">
      <c r="B50" s="635"/>
      <c r="C50" s="636"/>
      <c r="D50" s="637"/>
      <c r="E50" s="637"/>
      <c r="F50" s="637"/>
      <c r="G50" s="637"/>
      <c r="H50" s="637"/>
      <c r="I50" s="638"/>
      <c r="J50" s="638"/>
      <c r="K50" s="638"/>
      <c r="L50" s="638"/>
      <c r="M50" s="638"/>
      <c r="N50" s="638"/>
      <c r="O50" s="638"/>
      <c r="P50" s="638"/>
      <c r="Q50" s="638"/>
      <c r="R50" s="639"/>
      <c r="S50" s="638"/>
      <c r="T50" s="638"/>
      <c r="U50" s="626" t="s">
        <v>492</v>
      </c>
      <c r="V50" s="614" t="s">
        <v>124</v>
      </c>
      <c r="W50" s="640" t="s">
        <v>490</v>
      </c>
      <c r="X50" s="607">
        <v>0</v>
      </c>
      <c r="Y50" s="607">
        <v>0</v>
      </c>
      <c r="Z50" s="607">
        <v>0</v>
      </c>
      <c r="AA50" s="607">
        <v>0</v>
      </c>
      <c r="AB50" s="607">
        <v>0</v>
      </c>
      <c r="AC50" s="607">
        <v>36.700000000000003</v>
      </c>
      <c r="AD50" s="607">
        <v>36.700000000000003</v>
      </c>
      <c r="AE50" s="607">
        <v>36.700000000000003</v>
      </c>
      <c r="AF50" s="607">
        <v>36.700000000000003</v>
      </c>
      <c r="AG50" s="607">
        <v>36.700000000000003</v>
      </c>
      <c r="AH50" s="607">
        <v>36.700000000000003</v>
      </c>
      <c r="AI50" s="607">
        <v>36.700000000000003</v>
      </c>
      <c r="AJ50" s="607">
        <v>36.700000000000003</v>
      </c>
      <c r="AK50" s="607">
        <v>36.700000000000003</v>
      </c>
      <c r="AL50" s="607">
        <v>36.700000000000003</v>
      </c>
      <c r="AM50" s="607">
        <v>36.700000000000003</v>
      </c>
      <c r="AN50" s="607">
        <v>36.700000000000003</v>
      </c>
      <c r="AO50" s="607">
        <v>36.700000000000003</v>
      </c>
      <c r="AP50" s="607">
        <v>36.700000000000003</v>
      </c>
      <c r="AQ50" s="607">
        <v>36.700000000000003</v>
      </c>
      <c r="AR50" s="607">
        <v>36.700000000000003</v>
      </c>
      <c r="AS50" s="607">
        <v>36.700000000000003</v>
      </c>
      <c r="AT50" s="607">
        <v>36.700000000000003</v>
      </c>
      <c r="AU50" s="607">
        <v>36.700000000000003</v>
      </c>
      <c r="AV50" s="607">
        <v>36.700000000000003</v>
      </c>
      <c r="AW50" s="607">
        <v>36.700000000000003</v>
      </c>
      <c r="AX50" s="607">
        <v>36.700000000000003</v>
      </c>
      <c r="AY50" s="607">
        <v>36.700000000000003</v>
      </c>
      <c r="AZ50" s="607">
        <v>36.700000000000003</v>
      </c>
      <c r="BA50" s="607">
        <v>36.700000000000003</v>
      </c>
      <c r="BB50" s="607">
        <v>36.700000000000003</v>
      </c>
      <c r="BC50" s="607">
        <v>36.700000000000003</v>
      </c>
      <c r="BD50" s="607">
        <v>36.700000000000003</v>
      </c>
      <c r="BE50" s="607">
        <v>36.700000000000003</v>
      </c>
      <c r="BF50" s="607">
        <v>36.700000000000003</v>
      </c>
      <c r="BG50" s="607">
        <v>36.700000000000003</v>
      </c>
      <c r="BH50" s="607">
        <v>36.700000000000003</v>
      </c>
      <c r="BI50" s="607">
        <v>36.700000000000003</v>
      </c>
      <c r="BJ50" s="607">
        <v>36.700000000000003</v>
      </c>
      <c r="BK50" s="607">
        <v>36.700000000000003</v>
      </c>
      <c r="BL50" s="607">
        <v>36.700000000000003</v>
      </c>
      <c r="BM50" s="607">
        <v>36.700000000000003</v>
      </c>
      <c r="BN50" s="607">
        <v>36.700000000000003</v>
      </c>
      <c r="BO50" s="607">
        <v>36.700000000000003</v>
      </c>
      <c r="BP50" s="607">
        <v>36.700000000000003</v>
      </c>
      <c r="BQ50" s="607">
        <v>36.700000000000003</v>
      </c>
      <c r="BR50" s="607">
        <v>36.700000000000003</v>
      </c>
      <c r="BS50" s="607">
        <v>36.700000000000003</v>
      </c>
      <c r="BT50" s="607">
        <v>36.700000000000003</v>
      </c>
      <c r="BU50" s="607">
        <v>36.700000000000003</v>
      </c>
      <c r="BV50" s="607">
        <v>36.700000000000003</v>
      </c>
      <c r="BW50" s="607">
        <v>36.700000000000003</v>
      </c>
      <c r="BX50" s="607">
        <v>36.700000000000003</v>
      </c>
      <c r="BY50" s="607">
        <v>36.700000000000003</v>
      </c>
      <c r="BZ50" s="607">
        <v>36.700000000000003</v>
      </c>
      <c r="CA50" s="607">
        <v>36.700000000000003</v>
      </c>
      <c r="CB50" s="607">
        <v>36.700000000000003</v>
      </c>
      <c r="CC50" s="607">
        <v>36.700000000000003</v>
      </c>
      <c r="CD50" s="607">
        <v>36.700000000000003</v>
      </c>
      <c r="CE50" s="616">
        <v>36.700000000000003</v>
      </c>
      <c r="CF50" s="616">
        <v>36.700000000000003</v>
      </c>
      <c r="CG50" s="616">
        <v>36.700000000000003</v>
      </c>
      <c r="CH50" s="616">
        <v>36.700000000000003</v>
      </c>
      <c r="CI50" s="616">
        <v>36.700000000000003</v>
      </c>
      <c r="CJ50" s="616">
        <v>36.700000000000003</v>
      </c>
      <c r="CK50" s="616">
        <v>36.700000000000003</v>
      </c>
      <c r="CL50" s="616">
        <v>36.700000000000003</v>
      </c>
      <c r="CM50" s="616">
        <v>36.700000000000003</v>
      </c>
      <c r="CN50" s="616">
        <v>36.700000000000003</v>
      </c>
      <c r="CO50" s="616">
        <v>36.700000000000003</v>
      </c>
      <c r="CP50" s="616">
        <v>36.700000000000003</v>
      </c>
      <c r="CQ50" s="616">
        <v>36.700000000000003</v>
      </c>
      <c r="CR50" s="616">
        <v>36.700000000000003</v>
      </c>
      <c r="CS50" s="616">
        <v>36.700000000000003</v>
      </c>
      <c r="CT50" s="616">
        <v>36.700000000000003</v>
      </c>
      <c r="CU50" s="616">
        <v>36.700000000000003</v>
      </c>
      <c r="CV50" s="616">
        <v>36.700000000000003</v>
      </c>
      <c r="CW50" s="616">
        <v>36.700000000000003</v>
      </c>
      <c r="CX50" s="616">
        <v>36.700000000000003</v>
      </c>
      <c r="CY50" s="617">
        <v>36.700000000000003</v>
      </c>
      <c r="CZ50" s="618">
        <v>0</v>
      </c>
      <c r="DA50" s="619">
        <v>0</v>
      </c>
      <c r="DB50" s="619">
        <v>0</v>
      </c>
      <c r="DC50" s="619">
        <v>0</v>
      </c>
      <c r="DD50" s="619">
        <v>0</v>
      </c>
      <c r="DE50" s="619">
        <v>0</v>
      </c>
      <c r="DF50" s="619">
        <v>0</v>
      </c>
      <c r="DG50" s="619">
        <v>0</v>
      </c>
      <c r="DH50" s="619">
        <v>0</v>
      </c>
      <c r="DI50" s="619">
        <v>0</v>
      </c>
      <c r="DJ50" s="619">
        <v>0</v>
      </c>
      <c r="DK50" s="619">
        <v>0</v>
      </c>
      <c r="DL50" s="619">
        <v>0</v>
      </c>
      <c r="DM50" s="619">
        <v>0</v>
      </c>
      <c r="DN50" s="619">
        <v>0</v>
      </c>
      <c r="DO50" s="619">
        <v>0</v>
      </c>
      <c r="DP50" s="619">
        <v>0</v>
      </c>
      <c r="DQ50" s="619">
        <v>0</v>
      </c>
      <c r="DR50" s="619">
        <v>0</v>
      </c>
      <c r="DS50" s="619">
        <v>0</v>
      </c>
      <c r="DT50" s="619">
        <v>0</v>
      </c>
      <c r="DU50" s="619">
        <v>0</v>
      </c>
      <c r="DV50" s="619">
        <v>0</v>
      </c>
      <c r="DW50" s="620">
        <v>0</v>
      </c>
    </row>
    <row r="51" spans="2:127" x14ac:dyDescent="0.2">
      <c r="B51" s="641"/>
      <c r="C51" s="642"/>
      <c r="D51" s="643"/>
      <c r="E51" s="643"/>
      <c r="F51" s="643"/>
      <c r="G51" s="643"/>
      <c r="H51" s="643"/>
      <c r="I51" s="644"/>
      <c r="J51" s="644"/>
      <c r="K51" s="644"/>
      <c r="L51" s="644"/>
      <c r="M51" s="644"/>
      <c r="N51" s="644"/>
      <c r="O51" s="644"/>
      <c r="P51" s="644"/>
      <c r="Q51" s="644"/>
      <c r="R51" s="645"/>
      <c r="S51" s="644"/>
      <c r="T51" s="644"/>
      <c r="U51" s="626" t="s">
        <v>493</v>
      </c>
      <c r="V51" s="614" t="s">
        <v>124</v>
      </c>
      <c r="W51" s="640" t="s">
        <v>490</v>
      </c>
      <c r="X51" s="607">
        <v>0</v>
      </c>
      <c r="Y51" s="607">
        <v>0</v>
      </c>
      <c r="Z51" s="607">
        <v>0</v>
      </c>
      <c r="AA51" s="607">
        <v>0</v>
      </c>
      <c r="AB51" s="607">
        <v>0</v>
      </c>
      <c r="AC51" s="607">
        <v>47.331226421875002</v>
      </c>
      <c r="AD51" s="607">
        <v>47.331226421875002</v>
      </c>
      <c r="AE51" s="607">
        <v>47.331226421875002</v>
      </c>
      <c r="AF51" s="607">
        <v>47.331226421875002</v>
      </c>
      <c r="AG51" s="607">
        <v>47.331226421875002</v>
      </c>
      <c r="AH51" s="607">
        <v>47.331226421875002</v>
      </c>
      <c r="AI51" s="607">
        <v>47.331226421875002</v>
      </c>
      <c r="AJ51" s="607">
        <v>47.331226421875002</v>
      </c>
      <c r="AK51" s="607">
        <v>47.331226421875002</v>
      </c>
      <c r="AL51" s="607">
        <v>47.331226421875002</v>
      </c>
      <c r="AM51" s="607">
        <v>47.331226421875002</v>
      </c>
      <c r="AN51" s="607">
        <v>47.331226421875002</v>
      </c>
      <c r="AO51" s="607">
        <v>47.331226421875002</v>
      </c>
      <c r="AP51" s="607">
        <v>47.331226421875002</v>
      </c>
      <c r="AQ51" s="607">
        <v>47.331226421875002</v>
      </c>
      <c r="AR51" s="607">
        <v>47.331226421875002</v>
      </c>
      <c r="AS51" s="607">
        <v>47.331226421875002</v>
      </c>
      <c r="AT51" s="607">
        <v>47.331226421875002</v>
      </c>
      <c r="AU51" s="607">
        <v>47.331226421875002</v>
      </c>
      <c r="AV51" s="607">
        <v>47.331226421875002</v>
      </c>
      <c r="AW51" s="607">
        <v>47.331226421875002</v>
      </c>
      <c r="AX51" s="607">
        <v>47.331226421875002</v>
      </c>
      <c r="AY51" s="607">
        <v>47.331226421875002</v>
      </c>
      <c r="AZ51" s="607">
        <v>47.331226421875002</v>
      </c>
      <c r="BA51" s="607">
        <v>47.331226421875002</v>
      </c>
      <c r="BB51" s="607">
        <v>47.331226421875002</v>
      </c>
      <c r="BC51" s="607">
        <v>47.331226421875002</v>
      </c>
      <c r="BD51" s="607">
        <v>47.331226421875002</v>
      </c>
      <c r="BE51" s="607">
        <v>47.331226421875002</v>
      </c>
      <c r="BF51" s="607">
        <v>47.331226421875002</v>
      </c>
      <c r="BG51" s="607">
        <v>47.331226421875002</v>
      </c>
      <c r="BH51" s="607">
        <v>47.331226421875002</v>
      </c>
      <c r="BI51" s="607">
        <v>47.331226421875002</v>
      </c>
      <c r="BJ51" s="607">
        <v>47.331226421875002</v>
      </c>
      <c r="BK51" s="607">
        <v>47.331226421875002</v>
      </c>
      <c r="BL51" s="607">
        <v>47.331226421875002</v>
      </c>
      <c r="BM51" s="607">
        <v>47.331226421875002</v>
      </c>
      <c r="BN51" s="607">
        <v>47.331226421875002</v>
      </c>
      <c r="BO51" s="607">
        <v>47.331226421875002</v>
      </c>
      <c r="BP51" s="607">
        <v>47.331226421875002</v>
      </c>
      <c r="BQ51" s="607">
        <v>47.331226421875002</v>
      </c>
      <c r="BR51" s="607">
        <v>47.331226421875002</v>
      </c>
      <c r="BS51" s="607">
        <v>47.331226421875002</v>
      </c>
      <c r="BT51" s="607">
        <v>47.331226421875002</v>
      </c>
      <c r="BU51" s="607">
        <v>47.331226421875002</v>
      </c>
      <c r="BV51" s="607">
        <v>47.331226421875002</v>
      </c>
      <c r="BW51" s="607">
        <v>47.331226421875002</v>
      </c>
      <c r="BX51" s="607">
        <v>47.331226421875002</v>
      </c>
      <c r="BY51" s="607">
        <v>47.331226421875002</v>
      </c>
      <c r="BZ51" s="607">
        <v>47.331226421875002</v>
      </c>
      <c r="CA51" s="607">
        <v>47.331226421875002</v>
      </c>
      <c r="CB51" s="607">
        <v>47.331226421875002</v>
      </c>
      <c r="CC51" s="607">
        <v>47.331226421875002</v>
      </c>
      <c r="CD51" s="607">
        <v>47.331226421875002</v>
      </c>
      <c r="CE51" s="616">
        <v>47.331226421875002</v>
      </c>
      <c r="CF51" s="616">
        <v>47.331226421875002</v>
      </c>
      <c r="CG51" s="616">
        <v>47.331226421875002</v>
      </c>
      <c r="CH51" s="616">
        <v>47.331226421875002</v>
      </c>
      <c r="CI51" s="616">
        <v>47.331226421875002</v>
      </c>
      <c r="CJ51" s="616">
        <v>47.331226421875002</v>
      </c>
      <c r="CK51" s="616">
        <v>47.331226421875002</v>
      </c>
      <c r="CL51" s="616">
        <v>47.331226421875002</v>
      </c>
      <c r="CM51" s="616">
        <v>47.331226421875002</v>
      </c>
      <c r="CN51" s="616">
        <v>47.331226421875002</v>
      </c>
      <c r="CO51" s="616">
        <v>47.331226421875002</v>
      </c>
      <c r="CP51" s="616">
        <v>47.331226421875002</v>
      </c>
      <c r="CQ51" s="616">
        <v>47.331226421875002</v>
      </c>
      <c r="CR51" s="616">
        <v>47.331226421875002</v>
      </c>
      <c r="CS51" s="616">
        <v>47.331226421875002</v>
      </c>
      <c r="CT51" s="616">
        <v>47.331226421875002</v>
      </c>
      <c r="CU51" s="616">
        <v>47.331226421875002</v>
      </c>
      <c r="CV51" s="616">
        <v>47.331226421875002</v>
      </c>
      <c r="CW51" s="616">
        <v>47.331226421875002</v>
      </c>
      <c r="CX51" s="616">
        <v>47.331226421875002</v>
      </c>
      <c r="CY51" s="617">
        <v>47.331226421875002</v>
      </c>
      <c r="CZ51" s="618">
        <v>0</v>
      </c>
      <c r="DA51" s="619">
        <v>0</v>
      </c>
      <c r="DB51" s="619">
        <v>0</v>
      </c>
      <c r="DC51" s="619">
        <v>0</v>
      </c>
      <c r="DD51" s="619">
        <v>0</v>
      </c>
      <c r="DE51" s="619">
        <v>0</v>
      </c>
      <c r="DF51" s="619">
        <v>0</v>
      </c>
      <c r="DG51" s="619">
        <v>0</v>
      </c>
      <c r="DH51" s="619">
        <v>0</v>
      </c>
      <c r="DI51" s="619">
        <v>0</v>
      </c>
      <c r="DJ51" s="619">
        <v>0</v>
      </c>
      <c r="DK51" s="619">
        <v>0</v>
      </c>
      <c r="DL51" s="619">
        <v>0</v>
      </c>
      <c r="DM51" s="619">
        <v>0</v>
      </c>
      <c r="DN51" s="619">
        <v>0</v>
      </c>
      <c r="DO51" s="619">
        <v>0</v>
      </c>
      <c r="DP51" s="619">
        <v>0</v>
      </c>
      <c r="DQ51" s="619">
        <v>0</v>
      </c>
      <c r="DR51" s="619">
        <v>0</v>
      </c>
      <c r="DS51" s="619">
        <v>0</v>
      </c>
      <c r="DT51" s="619">
        <v>0</v>
      </c>
      <c r="DU51" s="619">
        <v>0</v>
      </c>
      <c r="DV51" s="619">
        <v>0</v>
      </c>
      <c r="DW51" s="620">
        <v>0</v>
      </c>
    </row>
    <row r="52" spans="2:127" x14ac:dyDescent="0.2">
      <c r="B52" s="641"/>
      <c r="C52" s="642"/>
      <c r="D52" s="643"/>
      <c r="E52" s="643"/>
      <c r="F52" s="643"/>
      <c r="G52" s="643"/>
      <c r="H52" s="643"/>
      <c r="I52" s="644"/>
      <c r="J52" s="644"/>
      <c r="K52" s="644"/>
      <c r="L52" s="644"/>
      <c r="M52" s="644"/>
      <c r="N52" s="644"/>
      <c r="O52" s="644"/>
      <c r="P52" s="644"/>
      <c r="Q52" s="644"/>
      <c r="R52" s="645"/>
      <c r="S52" s="644"/>
      <c r="T52" s="644"/>
      <c r="U52" s="646" t="s">
        <v>494</v>
      </c>
      <c r="V52" s="647" t="s">
        <v>124</v>
      </c>
      <c r="W52" s="640" t="s">
        <v>490</v>
      </c>
      <c r="X52" s="607">
        <v>0</v>
      </c>
      <c r="Y52" s="607">
        <v>0</v>
      </c>
      <c r="Z52" s="607">
        <v>0</v>
      </c>
      <c r="AA52" s="607">
        <v>0</v>
      </c>
      <c r="AB52" s="607">
        <v>0</v>
      </c>
      <c r="AC52" s="607">
        <v>0</v>
      </c>
      <c r="AD52" s="607">
        <v>0</v>
      </c>
      <c r="AE52" s="607">
        <v>0</v>
      </c>
      <c r="AF52" s="607">
        <v>0</v>
      </c>
      <c r="AG52" s="607">
        <v>0</v>
      </c>
      <c r="AH52" s="607">
        <v>0</v>
      </c>
      <c r="AI52" s="607">
        <v>0</v>
      </c>
      <c r="AJ52" s="607">
        <v>0</v>
      </c>
      <c r="AK52" s="607">
        <v>0</v>
      </c>
      <c r="AL52" s="607">
        <v>0</v>
      </c>
      <c r="AM52" s="607">
        <v>0</v>
      </c>
      <c r="AN52" s="607">
        <v>0</v>
      </c>
      <c r="AO52" s="607">
        <v>0</v>
      </c>
      <c r="AP52" s="607">
        <v>0</v>
      </c>
      <c r="AQ52" s="607">
        <v>0</v>
      </c>
      <c r="AR52" s="607">
        <v>0</v>
      </c>
      <c r="AS52" s="607">
        <v>0</v>
      </c>
      <c r="AT52" s="607">
        <v>0</v>
      </c>
      <c r="AU52" s="607">
        <v>0</v>
      </c>
      <c r="AV52" s="607">
        <v>0</v>
      </c>
      <c r="AW52" s="607">
        <v>0</v>
      </c>
      <c r="AX52" s="607">
        <v>0</v>
      </c>
      <c r="AY52" s="607">
        <v>0</v>
      </c>
      <c r="AZ52" s="607">
        <v>0</v>
      </c>
      <c r="BA52" s="607">
        <v>0</v>
      </c>
      <c r="BB52" s="607">
        <v>0</v>
      </c>
      <c r="BC52" s="607">
        <v>0</v>
      </c>
      <c r="BD52" s="607">
        <v>0</v>
      </c>
      <c r="BE52" s="607">
        <v>0</v>
      </c>
      <c r="BF52" s="607">
        <v>0</v>
      </c>
      <c r="BG52" s="607">
        <v>0</v>
      </c>
      <c r="BH52" s="607">
        <v>0</v>
      </c>
      <c r="BI52" s="607">
        <v>0</v>
      </c>
      <c r="BJ52" s="607">
        <v>0</v>
      </c>
      <c r="BK52" s="607">
        <v>0</v>
      </c>
      <c r="BL52" s="607">
        <v>0</v>
      </c>
      <c r="BM52" s="607">
        <v>0</v>
      </c>
      <c r="BN52" s="607">
        <v>0</v>
      </c>
      <c r="BO52" s="607">
        <v>0</v>
      </c>
      <c r="BP52" s="607">
        <v>0</v>
      </c>
      <c r="BQ52" s="607">
        <v>0</v>
      </c>
      <c r="BR52" s="607">
        <v>0</v>
      </c>
      <c r="BS52" s="607">
        <v>0</v>
      </c>
      <c r="BT52" s="607">
        <v>0</v>
      </c>
      <c r="BU52" s="607">
        <v>0</v>
      </c>
      <c r="BV52" s="607">
        <v>0</v>
      </c>
      <c r="BW52" s="607">
        <v>0</v>
      </c>
      <c r="BX52" s="607">
        <v>0</v>
      </c>
      <c r="BY52" s="607">
        <v>0</v>
      </c>
      <c r="BZ52" s="607">
        <v>0</v>
      </c>
      <c r="CA52" s="607">
        <v>0</v>
      </c>
      <c r="CB52" s="607">
        <v>0</v>
      </c>
      <c r="CC52" s="607">
        <v>0</v>
      </c>
      <c r="CD52" s="607">
        <v>0</v>
      </c>
      <c r="CE52" s="616">
        <v>0</v>
      </c>
      <c r="CF52" s="616">
        <v>0</v>
      </c>
      <c r="CG52" s="616">
        <v>0</v>
      </c>
      <c r="CH52" s="616">
        <v>0</v>
      </c>
      <c r="CI52" s="616">
        <v>0</v>
      </c>
      <c r="CJ52" s="616">
        <v>0</v>
      </c>
      <c r="CK52" s="616">
        <v>0</v>
      </c>
      <c r="CL52" s="616">
        <v>0</v>
      </c>
      <c r="CM52" s="616">
        <v>0</v>
      </c>
      <c r="CN52" s="616">
        <v>0</v>
      </c>
      <c r="CO52" s="616">
        <v>0</v>
      </c>
      <c r="CP52" s="616">
        <v>0</v>
      </c>
      <c r="CQ52" s="616">
        <v>0</v>
      </c>
      <c r="CR52" s="616">
        <v>0</v>
      </c>
      <c r="CS52" s="616">
        <v>0</v>
      </c>
      <c r="CT52" s="616">
        <v>0</v>
      </c>
      <c r="CU52" s="616">
        <v>0</v>
      </c>
      <c r="CV52" s="616">
        <v>0</v>
      </c>
      <c r="CW52" s="616">
        <v>0</v>
      </c>
      <c r="CX52" s="616">
        <v>0</v>
      </c>
      <c r="CY52" s="617">
        <v>0</v>
      </c>
      <c r="CZ52" s="618">
        <v>0</v>
      </c>
      <c r="DA52" s="619">
        <v>0</v>
      </c>
      <c r="DB52" s="619">
        <v>0</v>
      </c>
      <c r="DC52" s="619">
        <v>0</v>
      </c>
      <c r="DD52" s="619">
        <v>0</v>
      </c>
      <c r="DE52" s="619">
        <v>0</v>
      </c>
      <c r="DF52" s="619">
        <v>0</v>
      </c>
      <c r="DG52" s="619">
        <v>0</v>
      </c>
      <c r="DH52" s="619">
        <v>0</v>
      </c>
      <c r="DI52" s="619">
        <v>0</v>
      </c>
      <c r="DJ52" s="619">
        <v>0</v>
      </c>
      <c r="DK52" s="619">
        <v>0</v>
      </c>
      <c r="DL52" s="619">
        <v>0</v>
      </c>
      <c r="DM52" s="619">
        <v>0</v>
      </c>
      <c r="DN52" s="619">
        <v>0</v>
      </c>
      <c r="DO52" s="619">
        <v>0</v>
      </c>
      <c r="DP52" s="619">
        <v>0</v>
      </c>
      <c r="DQ52" s="619">
        <v>0</v>
      </c>
      <c r="DR52" s="619">
        <v>0</v>
      </c>
      <c r="DS52" s="619">
        <v>0</v>
      </c>
      <c r="DT52" s="619">
        <v>0</v>
      </c>
      <c r="DU52" s="619">
        <v>0</v>
      </c>
      <c r="DV52" s="619">
        <v>0</v>
      </c>
      <c r="DW52" s="620">
        <v>0</v>
      </c>
    </row>
    <row r="53" spans="2:127" x14ac:dyDescent="0.2">
      <c r="B53" s="641"/>
      <c r="C53" s="642"/>
      <c r="D53" s="643"/>
      <c r="E53" s="643"/>
      <c r="F53" s="643"/>
      <c r="G53" s="643"/>
      <c r="H53" s="643"/>
      <c r="I53" s="644"/>
      <c r="J53" s="644"/>
      <c r="K53" s="644"/>
      <c r="L53" s="644"/>
      <c r="M53" s="644"/>
      <c r="N53" s="644"/>
      <c r="O53" s="644"/>
      <c r="P53" s="644"/>
      <c r="Q53" s="644"/>
      <c r="R53" s="645"/>
      <c r="S53" s="644"/>
      <c r="T53" s="644"/>
      <c r="U53" s="626" t="s">
        <v>495</v>
      </c>
      <c r="V53" s="614" t="s">
        <v>124</v>
      </c>
      <c r="W53" s="640" t="s">
        <v>490</v>
      </c>
      <c r="X53" s="607">
        <v>0.46270000000000006</v>
      </c>
      <c r="Y53" s="607">
        <v>0.52879999999999994</v>
      </c>
      <c r="Z53" s="607">
        <v>0.66100000000000003</v>
      </c>
      <c r="AA53" s="607">
        <v>2.6440000000000001</v>
      </c>
      <c r="AB53" s="607">
        <v>2.3134999999999999</v>
      </c>
      <c r="AC53" s="607">
        <v>0</v>
      </c>
      <c r="AD53" s="607">
        <v>0</v>
      </c>
      <c r="AE53" s="607">
        <v>0</v>
      </c>
      <c r="AF53" s="607">
        <v>0</v>
      </c>
      <c r="AG53" s="607">
        <v>0</v>
      </c>
      <c r="AH53" s="607">
        <v>0</v>
      </c>
      <c r="AI53" s="607">
        <v>0</v>
      </c>
      <c r="AJ53" s="607">
        <v>0</v>
      </c>
      <c r="AK53" s="607">
        <v>0</v>
      </c>
      <c r="AL53" s="607">
        <v>0</v>
      </c>
      <c r="AM53" s="607">
        <v>0</v>
      </c>
      <c r="AN53" s="607">
        <v>0</v>
      </c>
      <c r="AO53" s="607">
        <v>0</v>
      </c>
      <c r="AP53" s="607">
        <v>0</v>
      </c>
      <c r="AQ53" s="607">
        <v>0</v>
      </c>
      <c r="AR53" s="607">
        <v>0.16594160730186999</v>
      </c>
      <c r="AS53" s="607">
        <v>0.18964755120213714</v>
      </c>
      <c r="AT53" s="607">
        <v>0.2370594390026714</v>
      </c>
      <c r="AU53" s="607">
        <v>0.94823775601068561</v>
      </c>
      <c r="AV53" s="607">
        <v>0.82970803650934999</v>
      </c>
      <c r="AW53" s="607">
        <v>0</v>
      </c>
      <c r="AX53" s="607">
        <v>0</v>
      </c>
      <c r="AY53" s="607">
        <v>0</v>
      </c>
      <c r="AZ53" s="607">
        <v>0</v>
      </c>
      <c r="BA53" s="607">
        <v>0</v>
      </c>
      <c r="BB53" s="607">
        <v>0</v>
      </c>
      <c r="BC53" s="607">
        <v>0</v>
      </c>
      <c r="BD53" s="607">
        <v>0</v>
      </c>
      <c r="BE53" s="607">
        <v>0</v>
      </c>
      <c r="BF53" s="607">
        <v>0</v>
      </c>
      <c r="BG53" s="607">
        <v>0</v>
      </c>
      <c r="BH53" s="607">
        <v>0</v>
      </c>
      <c r="BI53" s="607">
        <v>0</v>
      </c>
      <c r="BJ53" s="607">
        <v>0</v>
      </c>
      <c r="BK53" s="607">
        <v>0</v>
      </c>
      <c r="BL53" s="607">
        <v>0.16594160730186999</v>
      </c>
      <c r="BM53" s="607">
        <v>0.18964755120213714</v>
      </c>
      <c r="BN53" s="607">
        <v>0.2370594390026714</v>
      </c>
      <c r="BO53" s="607">
        <v>0.94823775601068561</v>
      </c>
      <c r="BP53" s="607">
        <v>0.82970803650934999</v>
      </c>
      <c r="BQ53" s="607">
        <v>0</v>
      </c>
      <c r="BR53" s="607">
        <v>0</v>
      </c>
      <c r="BS53" s="607">
        <v>0</v>
      </c>
      <c r="BT53" s="607">
        <v>0</v>
      </c>
      <c r="BU53" s="607">
        <v>0</v>
      </c>
      <c r="BV53" s="607">
        <v>0</v>
      </c>
      <c r="BW53" s="607">
        <v>0</v>
      </c>
      <c r="BX53" s="607">
        <v>0</v>
      </c>
      <c r="BY53" s="607">
        <v>0</v>
      </c>
      <c r="BZ53" s="607">
        <v>0</v>
      </c>
      <c r="CA53" s="607">
        <v>0</v>
      </c>
      <c r="CB53" s="607">
        <v>0</v>
      </c>
      <c r="CC53" s="607">
        <v>0</v>
      </c>
      <c r="CD53" s="607">
        <v>0</v>
      </c>
      <c r="CE53" s="616">
        <v>0</v>
      </c>
      <c r="CF53" s="616">
        <v>0.44292297417631343</v>
      </c>
      <c r="CG53" s="616">
        <v>0.50619768477292959</v>
      </c>
      <c r="CH53" s="616">
        <v>0.63274710596616202</v>
      </c>
      <c r="CI53" s="616">
        <v>2.5309884238646481</v>
      </c>
      <c r="CJ53" s="616">
        <v>2.2146148708815674</v>
      </c>
      <c r="CK53" s="616">
        <v>0</v>
      </c>
      <c r="CL53" s="616">
        <v>0</v>
      </c>
      <c r="CM53" s="616">
        <v>0</v>
      </c>
      <c r="CN53" s="616">
        <v>0</v>
      </c>
      <c r="CO53" s="616">
        <v>0</v>
      </c>
      <c r="CP53" s="616">
        <v>0</v>
      </c>
      <c r="CQ53" s="616">
        <v>0</v>
      </c>
      <c r="CR53" s="616">
        <v>0</v>
      </c>
      <c r="CS53" s="616">
        <v>0</v>
      </c>
      <c r="CT53" s="616">
        <v>0</v>
      </c>
      <c r="CU53" s="616">
        <v>0</v>
      </c>
      <c r="CV53" s="616">
        <v>0</v>
      </c>
      <c r="CW53" s="616">
        <v>0</v>
      </c>
      <c r="CX53" s="616">
        <v>0</v>
      </c>
      <c r="CY53" s="617">
        <v>0</v>
      </c>
      <c r="CZ53" s="618">
        <v>0</v>
      </c>
      <c r="DA53" s="619">
        <v>0</v>
      </c>
      <c r="DB53" s="619">
        <v>0</v>
      </c>
      <c r="DC53" s="619">
        <v>0</v>
      </c>
      <c r="DD53" s="619">
        <v>0</v>
      </c>
      <c r="DE53" s="619">
        <v>0</v>
      </c>
      <c r="DF53" s="619">
        <v>0</v>
      </c>
      <c r="DG53" s="619">
        <v>0</v>
      </c>
      <c r="DH53" s="619">
        <v>0</v>
      </c>
      <c r="DI53" s="619">
        <v>0</v>
      </c>
      <c r="DJ53" s="619">
        <v>0</v>
      </c>
      <c r="DK53" s="619">
        <v>0</v>
      </c>
      <c r="DL53" s="619">
        <v>0</v>
      </c>
      <c r="DM53" s="619">
        <v>0</v>
      </c>
      <c r="DN53" s="619">
        <v>0</v>
      </c>
      <c r="DO53" s="619">
        <v>0</v>
      </c>
      <c r="DP53" s="619">
        <v>0</v>
      </c>
      <c r="DQ53" s="619">
        <v>0</v>
      </c>
      <c r="DR53" s="619">
        <v>0</v>
      </c>
      <c r="DS53" s="619">
        <v>0</v>
      </c>
      <c r="DT53" s="619">
        <v>0</v>
      </c>
      <c r="DU53" s="619">
        <v>0</v>
      </c>
      <c r="DV53" s="619">
        <v>0</v>
      </c>
      <c r="DW53" s="620">
        <v>0</v>
      </c>
    </row>
    <row r="54" spans="2:127" x14ac:dyDescent="0.2">
      <c r="B54" s="648"/>
      <c r="C54" s="642"/>
      <c r="D54" s="643"/>
      <c r="E54" s="643"/>
      <c r="F54" s="643"/>
      <c r="G54" s="643"/>
      <c r="H54" s="643"/>
      <c r="I54" s="644"/>
      <c r="J54" s="644"/>
      <c r="K54" s="644"/>
      <c r="L54" s="644"/>
      <c r="M54" s="644"/>
      <c r="N54" s="644"/>
      <c r="O54" s="644"/>
      <c r="P54" s="644"/>
      <c r="Q54" s="644"/>
      <c r="R54" s="645"/>
      <c r="S54" s="644"/>
      <c r="T54" s="644"/>
      <c r="U54" s="626" t="s">
        <v>496</v>
      </c>
      <c r="V54" s="614" t="s">
        <v>124</v>
      </c>
      <c r="W54" s="640" t="s">
        <v>490</v>
      </c>
      <c r="X54" s="607">
        <v>0</v>
      </c>
      <c r="Y54" s="607">
        <v>0</v>
      </c>
      <c r="Z54" s="607">
        <v>0</v>
      </c>
      <c r="AA54" s="607">
        <v>0</v>
      </c>
      <c r="AB54" s="607">
        <v>0</v>
      </c>
      <c r="AC54" s="607">
        <v>1.32</v>
      </c>
      <c r="AD54" s="607">
        <v>1.32</v>
      </c>
      <c r="AE54" s="607">
        <v>1.32</v>
      </c>
      <c r="AF54" s="607">
        <v>1.32</v>
      </c>
      <c r="AG54" s="607">
        <v>1.32</v>
      </c>
      <c r="AH54" s="607">
        <v>1.32</v>
      </c>
      <c r="AI54" s="607">
        <v>1.32</v>
      </c>
      <c r="AJ54" s="607">
        <v>1.32</v>
      </c>
      <c r="AK54" s="607">
        <v>1.32</v>
      </c>
      <c r="AL54" s="607">
        <v>1.32</v>
      </c>
      <c r="AM54" s="607">
        <v>1.32</v>
      </c>
      <c r="AN54" s="607">
        <v>1.32</v>
      </c>
      <c r="AO54" s="607">
        <v>1.32</v>
      </c>
      <c r="AP54" s="607">
        <v>1.32</v>
      </c>
      <c r="AQ54" s="607">
        <v>1.32</v>
      </c>
      <c r="AR54" s="607">
        <v>1.32</v>
      </c>
      <c r="AS54" s="607">
        <v>1.32</v>
      </c>
      <c r="AT54" s="607">
        <v>1.32</v>
      </c>
      <c r="AU54" s="607">
        <v>1.32</v>
      </c>
      <c r="AV54" s="607">
        <v>1.32</v>
      </c>
      <c r="AW54" s="607">
        <v>1.32</v>
      </c>
      <c r="AX54" s="607">
        <v>1.32</v>
      </c>
      <c r="AY54" s="607">
        <v>1.32</v>
      </c>
      <c r="AZ54" s="607">
        <v>1.32</v>
      </c>
      <c r="BA54" s="607">
        <v>1.32</v>
      </c>
      <c r="BB54" s="607">
        <v>1.32</v>
      </c>
      <c r="BC54" s="607">
        <v>1.32</v>
      </c>
      <c r="BD54" s="607">
        <v>1.32</v>
      </c>
      <c r="BE54" s="607">
        <v>1.32</v>
      </c>
      <c r="BF54" s="607">
        <v>1.32</v>
      </c>
      <c r="BG54" s="607">
        <v>1.32</v>
      </c>
      <c r="BH54" s="607">
        <v>1.32</v>
      </c>
      <c r="BI54" s="607">
        <v>1.32</v>
      </c>
      <c r="BJ54" s="607">
        <v>1.32</v>
      </c>
      <c r="BK54" s="607">
        <v>1.32</v>
      </c>
      <c r="BL54" s="607">
        <v>1.32</v>
      </c>
      <c r="BM54" s="607">
        <v>1.32</v>
      </c>
      <c r="BN54" s="607">
        <v>1.32</v>
      </c>
      <c r="BO54" s="607">
        <v>1.32</v>
      </c>
      <c r="BP54" s="607">
        <v>1.32</v>
      </c>
      <c r="BQ54" s="607">
        <v>1.32</v>
      </c>
      <c r="BR54" s="607">
        <v>1.32</v>
      </c>
      <c r="BS54" s="607">
        <v>1.32</v>
      </c>
      <c r="BT54" s="607">
        <v>1.32</v>
      </c>
      <c r="BU54" s="607">
        <v>1.32</v>
      </c>
      <c r="BV54" s="607">
        <v>1.32</v>
      </c>
      <c r="BW54" s="607">
        <v>1.32</v>
      </c>
      <c r="BX54" s="607">
        <v>1.32</v>
      </c>
      <c r="BY54" s="607">
        <v>1.32</v>
      </c>
      <c r="BZ54" s="607">
        <v>1.32</v>
      </c>
      <c r="CA54" s="607">
        <v>1.32</v>
      </c>
      <c r="CB54" s="607">
        <v>1.32</v>
      </c>
      <c r="CC54" s="607">
        <v>1.32</v>
      </c>
      <c r="CD54" s="607">
        <v>1.32</v>
      </c>
      <c r="CE54" s="616">
        <v>1.32</v>
      </c>
      <c r="CF54" s="616">
        <v>1.32</v>
      </c>
      <c r="CG54" s="616">
        <v>1.32</v>
      </c>
      <c r="CH54" s="616">
        <v>1.32</v>
      </c>
      <c r="CI54" s="616">
        <v>1.32</v>
      </c>
      <c r="CJ54" s="616">
        <v>1.32</v>
      </c>
      <c r="CK54" s="616">
        <v>1.32</v>
      </c>
      <c r="CL54" s="616">
        <v>1.32</v>
      </c>
      <c r="CM54" s="616">
        <v>1.32</v>
      </c>
      <c r="CN54" s="616">
        <v>1.32</v>
      </c>
      <c r="CO54" s="616">
        <v>1.32</v>
      </c>
      <c r="CP54" s="616">
        <v>1.32</v>
      </c>
      <c r="CQ54" s="616">
        <v>1.32</v>
      </c>
      <c r="CR54" s="616">
        <v>1.32</v>
      </c>
      <c r="CS54" s="616">
        <v>1.32</v>
      </c>
      <c r="CT54" s="616">
        <v>1.32</v>
      </c>
      <c r="CU54" s="616">
        <v>1.32</v>
      </c>
      <c r="CV54" s="616">
        <v>1.32</v>
      </c>
      <c r="CW54" s="616">
        <v>1.32</v>
      </c>
      <c r="CX54" s="616">
        <v>1.32</v>
      </c>
      <c r="CY54" s="617">
        <v>1.32</v>
      </c>
      <c r="CZ54" s="618">
        <v>0</v>
      </c>
      <c r="DA54" s="619">
        <v>0</v>
      </c>
      <c r="DB54" s="619">
        <v>0</v>
      </c>
      <c r="DC54" s="619">
        <v>0</v>
      </c>
      <c r="DD54" s="619">
        <v>0</v>
      </c>
      <c r="DE54" s="619">
        <v>0</v>
      </c>
      <c r="DF54" s="619">
        <v>0</v>
      </c>
      <c r="DG54" s="619">
        <v>0</v>
      </c>
      <c r="DH54" s="619">
        <v>0</v>
      </c>
      <c r="DI54" s="619">
        <v>0</v>
      </c>
      <c r="DJ54" s="619">
        <v>0</v>
      </c>
      <c r="DK54" s="619">
        <v>0</v>
      </c>
      <c r="DL54" s="619">
        <v>0</v>
      </c>
      <c r="DM54" s="619">
        <v>0</v>
      </c>
      <c r="DN54" s="619">
        <v>0</v>
      </c>
      <c r="DO54" s="619">
        <v>0</v>
      </c>
      <c r="DP54" s="619">
        <v>0</v>
      </c>
      <c r="DQ54" s="619">
        <v>0</v>
      </c>
      <c r="DR54" s="619">
        <v>0</v>
      </c>
      <c r="DS54" s="619">
        <v>0</v>
      </c>
      <c r="DT54" s="619">
        <v>0</v>
      </c>
      <c r="DU54" s="619">
        <v>0</v>
      </c>
      <c r="DV54" s="619">
        <v>0</v>
      </c>
      <c r="DW54" s="620">
        <v>0</v>
      </c>
    </row>
    <row r="55" spans="2:127" x14ac:dyDescent="0.2">
      <c r="B55" s="648"/>
      <c r="C55" s="642"/>
      <c r="D55" s="643"/>
      <c r="E55" s="643"/>
      <c r="F55" s="643"/>
      <c r="G55" s="643"/>
      <c r="H55" s="643"/>
      <c r="I55" s="644"/>
      <c r="J55" s="644"/>
      <c r="K55" s="644"/>
      <c r="L55" s="644"/>
      <c r="M55" s="644"/>
      <c r="N55" s="644"/>
      <c r="O55" s="644"/>
      <c r="P55" s="644"/>
      <c r="Q55" s="644"/>
      <c r="R55" s="645"/>
      <c r="S55" s="644"/>
      <c r="T55" s="644"/>
      <c r="U55" s="626" t="s">
        <v>497</v>
      </c>
      <c r="V55" s="614" t="s">
        <v>124</v>
      </c>
      <c r="W55" s="640" t="s">
        <v>490</v>
      </c>
      <c r="X55" s="607">
        <v>3.7203880000000003</v>
      </c>
      <c r="Y55" s="607">
        <v>4.2518720000000005</v>
      </c>
      <c r="Z55" s="607">
        <v>5.3148400000000002</v>
      </c>
      <c r="AA55" s="607">
        <v>21.259360000000001</v>
      </c>
      <c r="AB55" s="607">
        <v>18.601939999999999</v>
      </c>
      <c r="AC55" s="607">
        <v>0</v>
      </c>
      <c r="AD55" s="607">
        <v>0</v>
      </c>
      <c r="AE55" s="607">
        <v>0</v>
      </c>
      <c r="AF55" s="607">
        <v>0</v>
      </c>
      <c r="AG55" s="607">
        <v>0</v>
      </c>
      <c r="AH55" s="607">
        <v>0</v>
      </c>
      <c r="AI55" s="607">
        <v>0</v>
      </c>
      <c r="AJ55" s="607">
        <v>0</v>
      </c>
      <c r="AK55" s="607">
        <v>0</v>
      </c>
      <c r="AL55" s="607">
        <v>0</v>
      </c>
      <c r="AM55" s="607">
        <v>0</v>
      </c>
      <c r="AN55" s="607">
        <v>0</v>
      </c>
      <c r="AO55" s="607">
        <v>0</v>
      </c>
      <c r="AP55" s="607">
        <v>0</v>
      </c>
      <c r="AQ55" s="607">
        <v>0</v>
      </c>
      <c r="AR55" s="607">
        <v>1.3342709412288511</v>
      </c>
      <c r="AS55" s="607">
        <v>1.5248810756901159</v>
      </c>
      <c r="AT55" s="607">
        <v>1.9061013446126447</v>
      </c>
      <c r="AU55" s="607">
        <v>7.6244053784505788</v>
      </c>
      <c r="AV55" s="607">
        <v>6.6713547061442577</v>
      </c>
      <c r="AW55" s="607">
        <v>0</v>
      </c>
      <c r="AX55" s="607">
        <v>0</v>
      </c>
      <c r="AY55" s="607">
        <v>0</v>
      </c>
      <c r="AZ55" s="607">
        <v>0</v>
      </c>
      <c r="BA55" s="607">
        <v>0</v>
      </c>
      <c r="BB55" s="607">
        <v>0</v>
      </c>
      <c r="BC55" s="607">
        <v>0</v>
      </c>
      <c r="BD55" s="607">
        <v>0</v>
      </c>
      <c r="BE55" s="607">
        <v>0</v>
      </c>
      <c r="BF55" s="607">
        <v>0</v>
      </c>
      <c r="BG55" s="607">
        <v>0</v>
      </c>
      <c r="BH55" s="607">
        <v>0</v>
      </c>
      <c r="BI55" s="607">
        <v>0</v>
      </c>
      <c r="BJ55" s="607">
        <v>0</v>
      </c>
      <c r="BK55" s="607">
        <v>0</v>
      </c>
      <c r="BL55" s="607">
        <v>1.3342709412288511</v>
      </c>
      <c r="BM55" s="607">
        <v>1.5248810756901159</v>
      </c>
      <c r="BN55" s="607">
        <v>1.9061013446126447</v>
      </c>
      <c r="BO55" s="607">
        <v>7.6244053784505788</v>
      </c>
      <c r="BP55" s="607">
        <v>6.6713547061442577</v>
      </c>
      <c r="BQ55" s="607">
        <v>0</v>
      </c>
      <c r="BR55" s="607">
        <v>0</v>
      </c>
      <c r="BS55" s="607">
        <v>0</v>
      </c>
      <c r="BT55" s="607">
        <v>0</v>
      </c>
      <c r="BU55" s="607">
        <v>0</v>
      </c>
      <c r="BV55" s="607">
        <v>0</v>
      </c>
      <c r="BW55" s="607">
        <v>0</v>
      </c>
      <c r="BX55" s="607">
        <v>0</v>
      </c>
      <c r="BY55" s="607">
        <v>0</v>
      </c>
      <c r="BZ55" s="607">
        <v>0</v>
      </c>
      <c r="CA55" s="607">
        <v>0</v>
      </c>
      <c r="CB55" s="607">
        <v>0</v>
      </c>
      <c r="CC55" s="607">
        <v>0</v>
      </c>
      <c r="CD55" s="607">
        <v>0</v>
      </c>
      <c r="CE55" s="616">
        <v>0</v>
      </c>
      <c r="CF55" s="616">
        <v>3.5613687444345503</v>
      </c>
      <c r="CG55" s="616">
        <v>4.0701357079251999</v>
      </c>
      <c r="CH55" s="616">
        <v>5.0876696349065007</v>
      </c>
      <c r="CI55" s="616">
        <v>20.350678539626003</v>
      </c>
      <c r="CJ55" s="616">
        <v>17.806843722172754</v>
      </c>
      <c r="CK55" s="616">
        <v>0</v>
      </c>
      <c r="CL55" s="616">
        <v>0</v>
      </c>
      <c r="CM55" s="616">
        <v>0</v>
      </c>
      <c r="CN55" s="616">
        <v>0</v>
      </c>
      <c r="CO55" s="616">
        <v>0</v>
      </c>
      <c r="CP55" s="616">
        <v>0</v>
      </c>
      <c r="CQ55" s="616">
        <v>0</v>
      </c>
      <c r="CR55" s="616">
        <v>0</v>
      </c>
      <c r="CS55" s="616">
        <v>0</v>
      </c>
      <c r="CT55" s="616">
        <v>0</v>
      </c>
      <c r="CU55" s="616">
        <v>0</v>
      </c>
      <c r="CV55" s="616">
        <v>0</v>
      </c>
      <c r="CW55" s="616">
        <v>0</v>
      </c>
      <c r="CX55" s="616">
        <v>0</v>
      </c>
      <c r="CY55" s="617">
        <v>0</v>
      </c>
      <c r="CZ55" s="618">
        <v>0</v>
      </c>
      <c r="DA55" s="619">
        <v>0</v>
      </c>
      <c r="DB55" s="619">
        <v>0</v>
      </c>
      <c r="DC55" s="619">
        <v>0</v>
      </c>
      <c r="DD55" s="619">
        <v>0</v>
      </c>
      <c r="DE55" s="619">
        <v>0</v>
      </c>
      <c r="DF55" s="619">
        <v>0</v>
      </c>
      <c r="DG55" s="619">
        <v>0</v>
      </c>
      <c r="DH55" s="619">
        <v>0</v>
      </c>
      <c r="DI55" s="619">
        <v>0</v>
      </c>
      <c r="DJ55" s="619">
        <v>0</v>
      </c>
      <c r="DK55" s="619">
        <v>0</v>
      </c>
      <c r="DL55" s="619">
        <v>0</v>
      </c>
      <c r="DM55" s="619">
        <v>0</v>
      </c>
      <c r="DN55" s="619">
        <v>0</v>
      </c>
      <c r="DO55" s="619">
        <v>0</v>
      </c>
      <c r="DP55" s="619">
        <v>0</v>
      </c>
      <c r="DQ55" s="619">
        <v>0</v>
      </c>
      <c r="DR55" s="619">
        <v>0</v>
      </c>
      <c r="DS55" s="619">
        <v>0</v>
      </c>
      <c r="DT55" s="619">
        <v>0</v>
      </c>
      <c r="DU55" s="619">
        <v>0</v>
      </c>
      <c r="DV55" s="619">
        <v>0</v>
      </c>
      <c r="DW55" s="620">
        <v>0</v>
      </c>
    </row>
    <row r="56" spans="2:127" x14ac:dyDescent="0.2">
      <c r="B56" s="648"/>
      <c r="C56" s="642"/>
      <c r="D56" s="643"/>
      <c r="E56" s="643"/>
      <c r="F56" s="643"/>
      <c r="G56" s="643"/>
      <c r="H56" s="643"/>
      <c r="I56" s="644"/>
      <c r="J56" s="644"/>
      <c r="K56" s="644"/>
      <c r="L56" s="644"/>
      <c r="M56" s="644"/>
      <c r="N56" s="644"/>
      <c r="O56" s="644"/>
      <c r="P56" s="644"/>
      <c r="Q56" s="644"/>
      <c r="R56" s="645"/>
      <c r="S56" s="644"/>
      <c r="T56" s="644"/>
      <c r="U56" s="626" t="s">
        <v>498</v>
      </c>
      <c r="V56" s="614" t="s">
        <v>124</v>
      </c>
      <c r="W56" s="640" t="s">
        <v>490</v>
      </c>
      <c r="X56" s="607">
        <v>0</v>
      </c>
      <c r="Y56" s="607">
        <v>0</v>
      </c>
      <c r="Z56" s="607">
        <v>0</v>
      </c>
      <c r="AA56" s="607">
        <v>0</v>
      </c>
      <c r="AB56" s="607">
        <v>0</v>
      </c>
      <c r="AC56" s="607">
        <v>9.1019119368479444</v>
      </c>
      <c r="AD56" s="607">
        <v>8.4317162459255446</v>
      </c>
      <c r="AE56" s="607">
        <v>8.0140058852277196</v>
      </c>
      <c r="AF56" s="607">
        <v>7.8716784368312664</v>
      </c>
      <c r="AG56" s="607">
        <v>7.3352350981248753</v>
      </c>
      <c r="AH56" s="607">
        <v>6.9244084638885033</v>
      </c>
      <c r="AI56" s="607">
        <v>6.5135818296521304</v>
      </c>
      <c r="AJ56" s="607">
        <v>6.1027551954157593</v>
      </c>
      <c r="AK56" s="607">
        <v>5.6919285611793873</v>
      </c>
      <c r="AL56" s="607">
        <v>5.2811019269430153</v>
      </c>
      <c r="AM56" s="607">
        <v>4.8702752927066433</v>
      </c>
      <c r="AN56" s="607">
        <v>4.4594486584702686</v>
      </c>
      <c r="AO56" s="607">
        <v>4.0486220242338975</v>
      </c>
      <c r="AP56" s="607">
        <v>3.6377953899975264</v>
      </c>
      <c r="AQ56" s="607">
        <v>3.2269687557611544</v>
      </c>
      <c r="AR56" s="607">
        <v>2.8161421215247824</v>
      </c>
      <c r="AS56" s="607">
        <v>2.4053154872884108</v>
      </c>
      <c r="AT56" s="607">
        <v>1.994488853052039</v>
      </c>
      <c r="AU56" s="607">
        <v>1.5836622188156668</v>
      </c>
      <c r="AV56" s="607">
        <v>1.172835584579295</v>
      </c>
      <c r="AW56" s="607">
        <v>1.172835584579295</v>
      </c>
      <c r="AX56" s="607">
        <v>1.172835584579295</v>
      </c>
      <c r="AY56" s="607">
        <v>1.172835584579295</v>
      </c>
      <c r="AZ56" s="607">
        <v>1.172835584579295</v>
      </c>
      <c r="BA56" s="607">
        <v>1.172835584579295</v>
      </c>
      <c r="BB56" s="607">
        <v>1.172835584579295</v>
      </c>
      <c r="BC56" s="607">
        <v>1.172835584579295</v>
      </c>
      <c r="BD56" s="607">
        <v>1.172835584579295</v>
      </c>
      <c r="BE56" s="607">
        <v>1.172835584579295</v>
      </c>
      <c r="BF56" s="607">
        <v>1.172835584579295</v>
      </c>
      <c r="BG56" s="607">
        <v>1.172835584579295</v>
      </c>
      <c r="BH56" s="607">
        <v>1.172835584579295</v>
      </c>
      <c r="BI56" s="607">
        <v>1.172835584579295</v>
      </c>
      <c r="BJ56" s="607">
        <v>1.172835584579295</v>
      </c>
      <c r="BK56" s="607">
        <v>1.172835584579295</v>
      </c>
      <c r="BL56" s="607">
        <v>1.172835584579295</v>
      </c>
      <c r="BM56" s="607">
        <v>1.172835584579295</v>
      </c>
      <c r="BN56" s="607">
        <v>1.172835584579295</v>
      </c>
      <c r="BO56" s="607">
        <v>1.172835584579295</v>
      </c>
      <c r="BP56" s="607">
        <v>1.172835584579295</v>
      </c>
      <c r="BQ56" s="607">
        <v>1.172835584579295</v>
      </c>
      <c r="BR56" s="607">
        <v>1.172835584579295</v>
      </c>
      <c r="BS56" s="607">
        <v>1.172835584579295</v>
      </c>
      <c r="BT56" s="607">
        <v>1.172835584579295</v>
      </c>
      <c r="BU56" s="607">
        <v>1.172835584579295</v>
      </c>
      <c r="BV56" s="607">
        <v>1.172835584579295</v>
      </c>
      <c r="BW56" s="607">
        <v>1.172835584579295</v>
      </c>
      <c r="BX56" s="607">
        <v>1.172835584579295</v>
      </c>
      <c r="BY56" s="607">
        <v>1.172835584579295</v>
      </c>
      <c r="BZ56" s="607">
        <v>1.172835584579295</v>
      </c>
      <c r="CA56" s="607">
        <v>1.172835584579295</v>
      </c>
      <c r="CB56" s="607">
        <v>1.172835584579295</v>
      </c>
      <c r="CC56" s="607">
        <v>1.172835584579295</v>
      </c>
      <c r="CD56" s="607">
        <v>1.172835584579295</v>
      </c>
      <c r="CE56" s="616">
        <v>1.172835584579295</v>
      </c>
      <c r="CF56" s="616">
        <v>1.172835584579295</v>
      </c>
      <c r="CG56" s="616">
        <v>1.172835584579295</v>
      </c>
      <c r="CH56" s="616">
        <v>1.172835584579295</v>
      </c>
      <c r="CI56" s="616">
        <v>1.172835584579295</v>
      </c>
      <c r="CJ56" s="616">
        <v>1.172835584579295</v>
      </c>
      <c r="CK56" s="616">
        <v>1.172835584579295</v>
      </c>
      <c r="CL56" s="616">
        <v>1.172835584579295</v>
      </c>
      <c r="CM56" s="616">
        <v>1.172835584579295</v>
      </c>
      <c r="CN56" s="616">
        <v>1.172835584579295</v>
      </c>
      <c r="CO56" s="616">
        <v>1.172835584579295</v>
      </c>
      <c r="CP56" s="616">
        <v>1.172835584579295</v>
      </c>
      <c r="CQ56" s="616">
        <v>1.172835584579295</v>
      </c>
      <c r="CR56" s="616">
        <v>1.172835584579295</v>
      </c>
      <c r="CS56" s="616">
        <v>1.172835584579295</v>
      </c>
      <c r="CT56" s="616">
        <v>1.172835584579295</v>
      </c>
      <c r="CU56" s="616">
        <v>1.172835584579295</v>
      </c>
      <c r="CV56" s="616">
        <v>1.172835584579295</v>
      </c>
      <c r="CW56" s="616">
        <v>1.172835584579295</v>
      </c>
      <c r="CX56" s="616">
        <v>1.172835584579295</v>
      </c>
      <c r="CY56" s="617">
        <v>1.172835584579295</v>
      </c>
      <c r="CZ56" s="618">
        <v>0</v>
      </c>
      <c r="DA56" s="619">
        <v>0</v>
      </c>
      <c r="DB56" s="619">
        <v>0</v>
      </c>
      <c r="DC56" s="619">
        <v>0</v>
      </c>
      <c r="DD56" s="619">
        <v>0</v>
      </c>
      <c r="DE56" s="619">
        <v>0</v>
      </c>
      <c r="DF56" s="619">
        <v>0</v>
      </c>
      <c r="DG56" s="619">
        <v>0</v>
      </c>
      <c r="DH56" s="619">
        <v>0</v>
      </c>
      <c r="DI56" s="619">
        <v>0</v>
      </c>
      <c r="DJ56" s="619">
        <v>0</v>
      </c>
      <c r="DK56" s="619">
        <v>0</v>
      </c>
      <c r="DL56" s="619">
        <v>0</v>
      </c>
      <c r="DM56" s="619">
        <v>0</v>
      </c>
      <c r="DN56" s="619">
        <v>0</v>
      </c>
      <c r="DO56" s="619">
        <v>0</v>
      </c>
      <c r="DP56" s="619">
        <v>0</v>
      </c>
      <c r="DQ56" s="619">
        <v>0</v>
      </c>
      <c r="DR56" s="619">
        <v>0</v>
      </c>
      <c r="DS56" s="619">
        <v>0</v>
      </c>
      <c r="DT56" s="619">
        <v>0</v>
      </c>
      <c r="DU56" s="619">
        <v>0</v>
      </c>
      <c r="DV56" s="619">
        <v>0</v>
      </c>
      <c r="DW56" s="620">
        <v>0</v>
      </c>
    </row>
    <row r="57" spans="2:127" x14ac:dyDescent="0.2">
      <c r="B57" s="648"/>
      <c r="C57" s="642"/>
      <c r="D57" s="643"/>
      <c r="E57" s="643"/>
      <c r="F57" s="643"/>
      <c r="G57" s="643"/>
      <c r="H57" s="643"/>
      <c r="I57" s="644"/>
      <c r="J57" s="644"/>
      <c r="K57" s="644"/>
      <c r="L57" s="644"/>
      <c r="M57" s="644"/>
      <c r="N57" s="644"/>
      <c r="O57" s="644"/>
      <c r="P57" s="644"/>
      <c r="Q57" s="644"/>
      <c r="R57" s="645"/>
      <c r="S57" s="644"/>
      <c r="T57" s="644"/>
      <c r="U57" s="649" t="s">
        <v>499</v>
      </c>
      <c r="V57" s="614" t="s">
        <v>124</v>
      </c>
      <c r="W57" s="640" t="s">
        <v>490</v>
      </c>
      <c r="X57" s="607">
        <v>0</v>
      </c>
      <c r="Y57" s="607">
        <v>0</v>
      </c>
      <c r="Z57" s="607">
        <v>0</v>
      </c>
      <c r="AA57" s="607">
        <v>0</v>
      </c>
      <c r="AB57" s="607">
        <v>0</v>
      </c>
      <c r="AC57" s="607">
        <v>0</v>
      </c>
      <c r="AD57" s="607">
        <v>0</v>
      </c>
      <c r="AE57" s="607">
        <v>0</v>
      </c>
      <c r="AF57" s="607">
        <v>0</v>
      </c>
      <c r="AG57" s="607">
        <v>0</v>
      </c>
      <c r="AH57" s="607">
        <v>0</v>
      </c>
      <c r="AI57" s="607">
        <v>0</v>
      </c>
      <c r="AJ57" s="607">
        <v>0</v>
      </c>
      <c r="AK57" s="607">
        <v>0</v>
      </c>
      <c r="AL57" s="607">
        <v>0</v>
      </c>
      <c r="AM57" s="607">
        <v>0</v>
      </c>
      <c r="AN57" s="607">
        <v>0</v>
      </c>
      <c r="AO57" s="607">
        <v>0</v>
      </c>
      <c r="AP57" s="607">
        <v>0</v>
      </c>
      <c r="AQ57" s="607">
        <v>0</v>
      </c>
      <c r="AR57" s="607">
        <v>0</v>
      </c>
      <c r="AS57" s="607">
        <v>0</v>
      </c>
      <c r="AT57" s="607">
        <v>0</v>
      </c>
      <c r="AU57" s="607">
        <v>0</v>
      </c>
      <c r="AV57" s="607">
        <v>0</v>
      </c>
      <c r="AW57" s="607">
        <v>0</v>
      </c>
      <c r="AX57" s="607">
        <v>0</v>
      </c>
      <c r="AY57" s="607">
        <v>0</v>
      </c>
      <c r="AZ57" s="607">
        <v>0</v>
      </c>
      <c r="BA57" s="607">
        <v>0</v>
      </c>
      <c r="BB57" s="607">
        <v>0</v>
      </c>
      <c r="BC57" s="607">
        <v>0</v>
      </c>
      <c r="BD57" s="607">
        <v>0</v>
      </c>
      <c r="BE57" s="607">
        <v>0</v>
      </c>
      <c r="BF57" s="607">
        <v>0</v>
      </c>
      <c r="BG57" s="607">
        <v>0</v>
      </c>
      <c r="BH57" s="607">
        <v>0</v>
      </c>
      <c r="BI57" s="607">
        <v>0</v>
      </c>
      <c r="BJ57" s="607">
        <v>0</v>
      </c>
      <c r="BK57" s="607">
        <v>0</v>
      </c>
      <c r="BL57" s="607">
        <v>0</v>
      </c>
      <c r="BM57" s="607">
        <v>0</v>
      </c>
      <c r="BN57" s="607">
        <v>0</v>
      </c>
      <c r="BO57" s="607">
        <v>0</v>
      </c>
      <c r="BP57" s="607">
        <v>0</v>
      </c>
      <c r="BQ57" s="607">
        <v>0</v>
      </c>
      <c r="BR57" s="607">
        <v>0</v>
      </c>
      <c r="BS57" s="607">
        <v>0</v>
      </c>
      <c r="BT57" s="607">
        <v>0</v>
      </c>
      <c r="BU57" s="607">
        <v>0</v>
      </c>
      <c r="BV57" s="607">
        <v>0</v>
      </c>
      <c r="BW57" s="607">
        <v>0</v>
      </c>
      <c r="BX57" s="607">
        <v>0</v>
      </c>
      <c r="BY57" s="607">
        <v>0</v>
      </c>
      <c r="BZ57" s="607">
        <v>0</v>
      </c>
      <c r="CA57" s="607">
        <v>0</v>
      </c>
      <c r="CB57" s="607">
        <v>0</v>
      </c>
      <c r="CC57" s="607">
        <v>0</v>
      </c>
      <c r="CD57" s="607">
        <v>0</v>
      </c>
      <c r="CE57" s="607">
        <v>0</v>
      </c>
      <c r="CF57" s="607">
        <v>0</v>
      </c>
      <c r="CG57" s="607">
        <v>0</v>
      </c>
      <c r="CH57" s="607">
        <v>0</v>
      </c>
      <c r="CI57" s="607">
        <v>0</v>
      </c>
      <c r="CJ57" s="607">
        <v>0</v>
      </c>
      <c r="CK57" s="607">
        <v>0</v>
      </c>
      <c r="CL57" s="607">
        <v>0</v>
      </c>
      <c r="CM57" s="607">
        <v>0</v>
      </c>
      <c r="CN57" s="607">
        <v>0</v>
      </c>
      <c r="CO57" s="607">
        <v>0</v>
      </c>
      <c r="CP57" s="607">
        <v>0</v>
      </c>
      <c r="CQ57" s="607">
        <v>0</v>
      </c>
      <c r="CR57" s="607">
        <v>0</v>
      </c>
      <c r="CS57" s="607">
        <v>0</v>
      </c>
      <c r="CT57" s="607">
        <v>0</v>
      </c>
      <c r="CU57" s="607">
        <v>0</v>
      </c>
      <c r="CV57" s="607">
        <v>0</v>
      </c>
      <c r="CW57" s="607">
        <v>0</v>
      </c>
      <c r="CX57" s="607">
        <v>0</v>
      </c>
      <c r="CY57" s="607">
        <v>0</v>
      </c>
      <c r="CZ57" s="618">
        <v>0</v>
      </c>
      <c r="DA57" s="619">
        <v>0</v>
      </c>
      <c r="DB57" s="619">
        <v>0</v>
      </c>
      <c r="DC57" s="619">
        <v>0</v>
      </c>
      <c r="DD57" s="619">
        <v>0</v>
      </c>
      <c r="DE57" s="619">
        <v>0</v>
      </c>
      <c r="DF57" s="619">
        <v>0</v>
      </c>
      <c r="DG57" s="619">
        <v>0</v>
      </c>
      <c r="DH57" s="619">
        <v>0</v>
      </c>
      <c r="DI57" s="619">
        <v>0</v>
      </c>
      <c r="DJ57" s="619">
        <v>0</v>
      </c>
      <c r="DK57" s="619">
        <v>0</v>
      </c>
      <c r="DL57" s="619">
        <v>0</v>
      </c>
      <c r="DM57" s="619">
        <v>0</v>
      </c>
      <c r="DN57" s="619">
        <v>0</v>
      </c>
      <c r="DO57" s="619">
        <v>0</v>
      </c>
      <c r="DP57" s="619">
        <v>0</v>
      </c>
      <c r="DQ57" s="619">
        <v>0</v>
      </c>
      <c r="DR57" s="619">
        <v>0</v>
      </c>
      <c r="DS57" s="619">
        <v>0</v>
      </c>
      <c r="DT57" s="619">
        <v>0</v>
      </c>
      <c r="DU57" s="619">
        <v>0</v>
      </c>
      <c r="DV57" s="619">
        <v>0</v>
      </c>
      <c r="DW57" s="620">
        <v>0</v>
      </c>
    </row>
    <row r="58" spans="2:127" ht="15.75" thickBot="1" x14ac:dyDescent="0.25">
      <c r="B58" s="650"/>
      <c r="C58" s="651"/>
      <c r="D58" s="652"/>
      <c r="E58" s="652"/>
      <c r="F58" s="652"/>
      <c r="G58" s="652"/>
      <c r="H58" s="652"/>
      <c r="I58" s="653"/>
      <c r="J58" s="653"/>
      <c r="K58" s="653"/>
      <c r="L58" s="653"/>
      <c r="M58" s="653"/>
      <c r="N58" s="653"/>
      <c r="O58" s="653"/>
      <c r="P58" s="653"/>
      <c r="Q58" s="653"/>
      <c r="R58" s="654"/>
      <c r="S58" s="653"/>
      <c r="T58" s="653"/>
      <c r="U58" s="655" t="s">
        <v>127</v>
      </c>
      <c r="V58" s="656" t="s">
        <v>500</v>
      </c>
      <c r="W58" s="657" t="s">
        <v>490</v>
      </c>
      <c r="X58" s="658">
        <f>SUM(X47:X57)</f>
        <v>633.06308800000011</v>
      </c>
      <c r="Y58" s="658">
        <f t="shared" ref="Y58:CJ58" si="14">SUM(Y47:Y57)</f>
        <v>723.50067200000012</v>
      </c>
      <c r="Z58" s="658">
        <f t="shared" si="14"/>
        <v>904.37583999999993</v>
      </c>
      <c r="AA58" s="658">
        <f t="shared" si="14"/>
        <v>3617.5033599999997</v>
      </c>
      <c r="AB58" s="658">
        <f t="shared" si="14"/>
        <v>3165.3154400000003</v>
      </c>
      <c r="AC58" s="658">
        <f t="shared" si="14"/>
        <v>94.453138358722939</v>
      </c>
      <c r="AD58" s="658">
        <f t="shared" si="14"/>
        <v>93.78294266780054</v>
      </c>
      <c r="AE58" s="658">
        <f t="shared" si="14"/>
        <v>93.365232307102715</v>
      </c>
      <c r="AF58" s="658">
        <f t="shared" si="14"/>
        <v>93.222904858706258</v>
      </c>
      <c r="AG58" s="658">
        <f t="shared" si="14"/>
        <v>92.686461519999867</v>
      </c>
      <c r="AH58" s="658">
        <f t="shared" si="14"/>
        <v>92.275634885763495</v>
      </c>
      <c r="AI58" s="658">
        <f t="shared" si="14"/>
        <v>91.864808251527123</v>
      </c>
      <c r="AJ58" s="658">
        <f t="shared" si="14"/>
        <v>91.453981617290751</v>
      </c>
      <c r="AK58" s="658">
        <f t="shared" si="14"/>
        <v>91.043154983054379</v>
      </c>
      <c r="AL58" s="658">
        <f t="shared" si="14"/>
        <v>90.632328348818007</v>
      </c>
      <c r="AM58" s="658">
        <f t="shared" si="14"/>
        <v>90.221501714581635</v>
      </c>
      <c r="AN58" s="658">
        <f t="shared" si="14"/>
        <v>89.810675080345263</v>
      </c>
      <c r="AO58" s="658">
        <f t="shared" si="14"/>
        <v>89.399848446108891</v>
      </c>
      <c r="AP58" s="658">
        <f t="shared" si="14"/>
        <v>88.989021811872519</v>
      </c>
      <c r="AQ58" s="658">
        <f t="shared" si="14"/>
        <v>88.578195177636147</v>
      </c>
      <c r="AR58" s="658">
        <f t="shared" si="14"/>
        <v>315.20758109193048</v>
      </c>
      <c r="AS58" s="658">
        <f t="shared" si="14"/>
        <v>347.23107053605565</v>
      </c>
      <c r="AT58" s="658">
        <f t="shared" si="14"/>
        <v>411.68887605854229</v>
      </c>
      <c r="AU58" s="658">
        <f t="shared" si="14"/>
        <v>1384.3075317751518</v>
      </c>
      <c r="AV58" s="658">
        <f t="shared" si="14"/>
        <v>1221.7251247491081</v>
      </c>
      <c r="AW58" s="658">
        <f t="shared" si="14"/>
        <v>86.524062006454287</v>
      </c>
      <c r="AX58" s="658">
        <f t="shared" si="14"/>
        <v>86.524062006454287</v>
      </c>
      <c r="AY58" s="658">
        <f t="shared" si="14"/>
        <v>86.524062006454287</v>
      </c>
      <c r="AZ58" s="658">
        <f t="shared" si="14"/>
        <v>86.524062006454287</v>
      </c>
      <c r="BA58" s="658">
        <f t="shared" si="14"/>
        <v>86.524062006454287</v>
      </c>
      <c r="BB58" s="658">
        <f t="shared" si="14"/>
        <v>86.524062006454287</v>
      </c>
      <c r="BC58" s="658">
        <f t="shared" si="14"/>
        <v>86.524062006454287</v>
      </c>
      <c r="BD58" s="658">
        <f t="shared" si="14"/>
        <v>86.524062006454287</v>
      </c>
      <c r="BE58" s="658">
        <f t="shared" si="14"/>
        <v>86.524062006454287</v>
      </c>
      <c r="BF58" s="658">
        <f t="shared" si="14"/>
        <v>86.524062006454287</v>
      </c>
      <c r="BG58" s="658">
        <f t="shared" si="14"/>
        <v>86.524062006454287</v>
      </c>
      <c r="BH58" s="658">
        <f t="shared" si="14"/>
        <v>86.524062006454287</v>
      </c>
      <c r="BI58" s="658">
        <f t="shared" si="14"/>
        <v>86.524062006454287</v>
      </c>
      <c r="BJ58" s="658">
        <f t="shared" si="14"/>
        <v>86.524062006454287</v>
      </c>
      <c r="BK58" s="658">
        <f t="shared" si="14"/>
        <v>86.524062006454287</v>
      </c>
      <c r="BL58" s="658">
        <f t="shared" si="14"/>
        <v>313.56427455498499</v>
      </c>
      <c r="BM58" s="658">
        <f t="shared" si="14"/>
        <v>345.99859063334651</v>
      </c>
      <c r="BN58" s="658">
        <f t="shared" si="14"/>
        <v>410.86722279006955</v>
      </c>
      <c r="BO58" s="658">
        <f t="shared" si="14"/>
        <v>1383.8967051409156</v>
      </c>
      <c r="BP58" s="658">
        <f t="shared" si="14"/>
        <v>1221.7251247491081</v>
      </c>
      <c r="BQ58" s="658">
        <f t="shared" si="14"/>
        <v>86.524062006454287</v>
      </c>
      <c r="BR58" s="658">
        <f t="shared" si="14"/>
        <v>86.524062006454287</v>
      </c>
      <c r="BS58" s="658">
        <f t="shared" si="14"/>
        <v>86.524062006454287</v>
      </c>
      <c r="BT58" s="658">
        <f t="shared" si="14"/>
        <v>86.524062006454287</v>
      </c>
      <c r="BU58" s="658">
        <f t="shared" si="14"/>
        <v>86.524062006454287</v>
      </c>
      <c r="BV58" s="658">
        <f t="shared" si="14"/>
        <v>86.524062006454287</v>
      </c>
      <c r="BW58" s="658">
        <f t="shared" si="14"/>
        <v>86.524062006454287</v>
      </c>
      <c r="BX58" s="658">
        <f t="shared" si="14"/>
        <v>86.524062006454287</v>
      </c>
      <c r="BY58" s="658">
        <f t="shared" si="14"/>
        <v>86.524062006454287</v>
      </c>
      <c r="BZ58" s="658">
        <f t="shared" si="14"/>
        <v>86.524062006454287</v>
      </c>
      <c r="CA58" s="658">
        <f t="shared" si="14"/>
        <v>86.524062006454287</v>
      </c>
      <c r="CB58" s="658">
        <f t="shared" si="14"/>
        <v>86.524062006454287</v>
      </c>
      <c r="CC58" s="658">
        <f t="shared" si="14"/>
        <v>86.524062006454287</v>
      </c>
      <c r="CD58" s="658">
        <f t="shared" si="14"/>
        <v>86.524062006454287</v>
      </c>
      <c r="CE58" s="658">
        <f t="shared" si="14"/>
        <v>86.524062006454287</v>
      </c>
      <c r="CF58" s="658">
        <f t="shared" si="14"/>
        <v>692.52835372506524</v>
      </c>
      <c r="CG58" s="658">
        <f t="shared" si="14"/>
        <v>779.10039539915249</v>
      </c>
      <c r="CH58" s="658">
        <f t="shared" si="14"/>
        <v>952.24447874732709</v>
      </c>
      <c r="CI58" s="658">
        <f t="shared" si="14"/>
        <v>3549.4057289699449</v>
      </c>
      <c r="CJ58" s="658">
        <f t="shared" si="14"/>
        <v>3116.5455205995086</v>
      </c>
      <c r="CK58" s="658">
        <f t="shared" ref="CK58:DW58" si="15">SUM(CK47:CK57)</f>
        <v>86.524062006454287</v>
      </c>
      <c r="CL58" s="658">
        <f t="shared" si="15"/>
        <v>86.524062006454287</v>
      </c>
      <c r="CM58" s="658">
        <f t="shared" si="15"/>
        <v>86.524062006454287</v>
      </c>
      <c r="CN58" s="658">
        <f t="shared" si="15"/>
        <v>86.524062006454287</v>
      </c>
      <c r="CO58" s="658">
        <f t="shared" si="15"/>
        <v>86.524062006454287</v>
      </c>
      <c r="CP58" s="658">
        <f t="shared" si="15"/>
        <v>86.524062006454287</v>
      </c>
      <c r="CQ58" s="658">
        <f t="shared" si="15"/>
        <v>86.524062006454287</v>
      </c>
      <c r="CR58" s="658">
        <f t="shared" si="15"/>
        <v>86.524062006454287</v>
      </c>
      <c r="CS58" s="658">
        <f t="shared" si="15"/>
        <v>86.524062006454287</v>
      </c>
      <c r="CT58" s="658">
        <f t="shared" si="15"/>
        <v>86.524062006454287</v>
      </c>
      <c r="CU58" s="658">
        <f t="shared" si="15"/>
        <v>86.524062006454287</v>
      </c>
      <c r="CV58" s="658">
        <f t="shared" si="15"/>
        <v>86.524062006454287</v>
      </c>
      <c r="CW58" s="658">
        <f t="shared" si="15"/>
        <v>86.524062006454287</v>
      </c>
      <c r="CX58" s="658">
        <f t="shared" si="15"/>
        <v>86.524062006454287</v>
      </c>
      <c r="CY58" s="659">
        <f t="shared" si="15"/>
        <v>86.524062006454287</v>
      </c>
      <c r="CZ58" s="660">
        <f t="shared" si="15"/>
        <v>0</v>
      </c>
      <c r="DA58" s="661">
        <f t="shared" si="15"/>
        <v>0</v>
      </c>
      <c r="DB58" s="661">
        <f t="shared" si="15"/>
        <v>0</v>
      </c>
      <c r="DC58" s="661">
        <f t="shared" si="15"/>
        <v>0</v>
      </c>
      <c r="DD58" s="661">
        <f t="shared" si="15"/>
        <v>0</v>
      </c>
      <c r="DE58" s="661">
        <f t="shared" si="15"/>
        <v>0</v>
      </c>
      <c r="DF58" s="661">
        <f t="shared" si="15"/>
        <v>0</v>
      </c>
      <c r="DG58" s="661">
        <f t="shared" si="15"/>
        <v>0</v>
      </c>
      <c r="DH58" s="661">
        <f t="shared" si="15"/>
        <v>0</v>
      </c>
      <c r="DI58" s="661">
        <f t="shared" si="15"/>
        <v>0</v>
      </c>
      <c r="DJ58" s="661">
        <f t="shared" si="15"/>
        <v>0</v>
      </c>
      <c r="DK58" s="661">
        <f t="shared" si="15"/>
        <v>0</v>
      </c>
      <c r="DL58" s="661">
        <f t="shared" si="15"/>
        <v>0</v>
      </c>
      <c r="DM58" s="661">
        <f t="shared" si="15"/>
        <v>0</v>
      </c>
      <c r="DN58" s="661">
        <f t="shared" si="15"/>
        <v>0</v>
      </c>
      <c r="DO58" s="661">
        <f t="shared" si="15"/>
        <v>0</v>
      </c>
      <c r="DP58" s="661">
        <f t="shared" si="15"/>
        <v>0</v>
      </c>
      <c r="DQ58" s="661">
        <f t="shared" si="15"/>
        <v>0</v>
      </c>
      <c r="DR58" s="661">
        <f t="shared" si="15"/>
        <v>0</v>
      </c>
      <c r="DS58" s="661">
        <f t="shared" si="15"/>
        <v>0</v>
      </c>
      <c r="DT58" s="661">
        <f t="shared" si="15"/>
        <v>0</v>
      </c>
      <c r="DU58" s="661">
        <f t="shared" si="15"/>
        <v>0</v>
      </c>
      <c r="DV58" s="661">
        <f t="shared" si="15"/>
        <v>0</v>
      </c>
      <c r="DW58" s="662">
        <f t="shared" si="15"/>
        <v>0</v>
      </c>
    </row>
    <row r="59" spans="2:127" ht="25.5" x14ac:dyDescent="0.2">
      <c r="B59" s="603" t="s">
        <v>485</v>
      </c>
      <c r="C59" s="604" t="s">
        <v>847</v>
      </c>
      <c r="D59" s="605" t="s">
        <v>848</v>
      </c>
      <c r="E59" s="606" t="s">
        <v>552</v>
      </c>
      <c r="F59" s="607" t="s">
        <v>754</v>
      </c>
      <c r="G59" s="608" t="s">
        <v>59</v>
      </c>
      <c r="H59" s="609" t="s">
        <v>487</v>
      </c>
      <c r="I59" s="609">
        <f>MAX(X59:AV59)</f>
        <v>0.9</v>
      </c>
      <c r="J59" s="609">
        <f>SUMPRODUCT($X$2:$CY$2,$X59:$CY59)*365</f>
        <v>7837.0042543395366</v>
      </c>
      <c r="K59" s="609">
        <f>SUMPRODUCT($X$2:$CY$2,$X60:$CY60)+SUMPRODUCT($X$2:$CY$2,$X61:$CY61)+SUMPRODUCT($X$2:$CY$2,$X62:$CY62)</f>
        <v>2137.9515675167108</v>
      </c>
      <c r="L59" s="609">
        <f>SUMPRODUCT($X$2:$CY$2,$X63:$CY63) +SUMPRODUCT($X$2:$CY$2,$X64:$CY64)</f>
        <v>1557.8580755201579</v>
      </c>
      <c r="M59" s="609">
        <f>SUMPRODUCT($X$2:$CY$2,$X65:$CY65)</f>
        <v>0</v>
      </c>
      <c r="N59" s="609">
        <f>SUMPRODUCT($X$2:$CY$2,$X68:$CY68) +SUMPRODUCT($X$2:$CY$2,$X69:$CY69)</f>
        <v>55.535692792957519</v>
      </c>
      <c r="O59" s="609">
        <f>SUMPRODUCT($X$2:$CY$2,$X66:$CY66) +SUMPRODUCT($X$2:$CY$2,$X67:$CY67) +SUMPRODUCT($X$2:$CY$2,$X70:$CY70)</f>
        <v>12.115060624079236</v>
      </c>
      <c r="P59" s="609">
        <f>SUM(K59:O59)</f>
        <v>3763.4603964539056</v>
      </c>
      <c r="Q59" s="609">
        <f>(SUM(K59:M59)*100000)/(J59*1000)</f>
        <v>47.158448854872198</v>
      </c>
      <c r="R59" s="610">
        <f>(P59*100000)/(J59*1000)</f>
        <v>48.021670964003725</v>
      </c>
      <c r="S59" s="611">
        <v>3</v>
      </c>
      <c r="T59" s="612">
        <v>3</v>
      </c>
      <c r="U59" s="613" t="s">
        <v>488</v>
      </c>
      <c r="V59" s="614" t="s">
        <v>124</v>
      </c>
      <c r="W59" s="615" t="s">
        <v>75</v>
      </c>
      <c r="X59" s="607">
        <v>0</v>
      </c>
      <c r="Y59" s="607">
        <v>0</v>
      </c>
      <c r="Z59" s="607">
        <v>0</v>
      </c>
      <c r="AA59" s="607">
        <v>0</v>
      </c>
      <c r="AB59" s="607">
        <v>0</v>
      </c>
      <c r="AC59" s="607">
        <v>0.9</v>
      </c>
      <c r="AD59" s="607">
        <v>0.9</v>
      </c>
      <c r="AE59" s="607">
        <v>0.9</v>
      </c>
      <c r="AF59" s="607">
        <v>0.9</v>
      </c>
      <c r="AG59" s="607">
        <v>0.9</v>
      </c>
      <c r="AH59" s="607">
        <v>0.9</v>
      </c>
      <c r="AI59" s="607">
        <v>0.9</v>
      </c>
      <c r="AJ59" s="607">
        <v>0.9</v>
      </c>
      <c r="AK59" s="607">
        <v>0.9</v>
      </c>
      <c r="AL59" s="607">
        <v>0.9</v>
      </c>
      <c r="AM59" s="607">
        <v>0.9</v>
      </c>
      <c r="AN59" s="607">
        <v>0.9</v>
      </c>
      <c r="AO59" s="607">
        <v>0.9</v>
      </c>
      <c r="AP59" s="607">
        <v>0.9</v>
      </c>
      <c r="AQ59" s="607">
        <v>0.9</v>
      </c>
      <c r="AR59" s="607">
        <v>0.9</v>
      </c>
      <c r="AS59" s="607">
        <v>0.9</v>
      </c>
      <c r="AT59" s="607">
        <v>0.9</v>
      </c>
      <c r="AU59" s="607">
        <v>0.9</v>
      </c>
      <c r="AV59" s="607">
        <v>0.9</v>
      </c>
      <c r="AW59" s="607">
        <v>0.9</v>
      </c>
      <c r="AX59" s="607">
        <v>0.9</v>
      </c>
      <c r="AY59" s="607">
        <v>0.9</v>
      </c>
      <c r="AZ59" s="607">
        <v>0.9</v>
      </c>
      <c r="BA59" s="607">
        <v>0.9</v>
      </c>
      <c r="BB59" s="607">
        <v>0.9</v>
      </c>
      <c r="BC59" s="607">
        <v>0.9</v>
      </c>
      <c r="BD59" s="607">
        <v>0.9</v>
      </c>
      <c r="BE59" s="607">
        <v>0.9</v>
      </c>
      <c r="BF59" s="607">
        <v>0.9</v>
      </c>
      <c r="BG59" s="607">
        <v>0.9</v>
      </c>
      <c r="BH59" s="607">
        <v>0.9</v>
      </c>
      <c r="BI59" s="607">
        <v>0.9</v>
      </c>
      <c r="BJ59" s="607">
        <v>0.9</v>
      </c>
      <c r="BK59" s="607">
        <v>0.9</v>
      </c>
      <c r="BL59" s="607">
        <v>0.9</v>
      </c>
      <c r="BM59" s="607">
        <v>0.9</v>
      </c>
      <c r="BN59" s="607">
        <v>0.9</v>
      </c>
      <c r="BO59" s="607">
        <v>0.9</v>
      </c>
      <c r="BP59" s="607">
        <v>0.9</v>
      </c>
      <c r="BQ59" s="607">
        <v>0.9</v>
      </c>
      <c r="BR59" s="607">
        <v>0.9</v>
      </c>
      <c r="BS59" s="607">
        <v>0.9</v>
      </c>
      <c r="BT59" s="607">
        <v>0.9</v>
      </c>
      <c r="BU59" s="607">
        <v>0.9</v>
      </c>
      <c r="BV59" s="607">
        <v>0.9</v>
      </c>
      <c r="BW59" s="607">
        <v>0.9</v>
      </c>
      <c r="BX59" s="607">
        <v>0.9</v>
      </c>
      <c r="BY59" s="607">
        <v>0.9</v>
      </c>
      <c r="BZ59" s="607">
        <v>0.9</v>
      </c>
      <c r="CA59" s="607">
        <v>0.9</v>
      </c>
      <c r="CB59" s="607">
        <v>0.9</v>
      </c>
      <c r="CC59" s="607">
        <v>0.9</v>
      </c>
      <c r="CD59" s="607">
        <v>0.9</v>
      </c>
      <c r="CE59" s="616">
        <v>0.9</v>
      </c>
      <c r="CF59" s="616">
        <v>0.9</v>
      </c>
      <c r="CG59" s="616">
        <v>0.9</v>
      </c>
      <c r="CH59" s="616">
        <v>0.9</v>
      </c>
      <c r="CI59" s="616">
        <v>0.9</v>
      </c>
      <c r="CJ59" s="616">
        <v>0.9</v>
      </c>
      <c r="CK59" s="616">
        <v>0.9</v>
      </c>
      <c r="CL59" s="616">
        <v>0.9</v>
      </c>
      <c r="CM59" s="616">
        <v>0.9</v>
      </c>
      <c r="CN59" s="616">
        <v>0.9</v>
      </c>
      <c r="CO59" s="616">
        <v>0.9</v>
      </c>
      <c r="CP59" s="616">
        <v>0.9</v>
      </c>
      <c r="CQ59" s="616">
        <v>0.9</v>
      </c>
      <c r="CR59" s="616">
        <v>0.9</v>
      </c>
      <c r="CS59" s="616">
        <v>0.9</v>
      </c>
      <c r="CT59" s="616">
        <v>0.9</v>
      </c>
      <c r="CU59" s="616">
        <v>0.9</v>
      </c>
      <c r="CV59" s="616">
        <v>0.9</v>
      </c>
      <c r="CW59" s="616">
        <v>0.9</v>
      </c>
      <c r="CX59" s="616">
        <v>0.9</v>
      </c>
      <c r="CY59" s="617">
        <v>0.9</v>
      </c>
      <c r="CZ59" s="618">
        <v>0</v>
      </c>
      <c r="DA59" s="619">
        <v>0</v>
      </c>
      <c r="DB59" s="619">
        <v>0</v>
      </c>
      <c r="DC59" s="619">
        <v>0</v>
      </c>
      <c r="DD59" s="619">
        <v>0</v>
      </c>
      <c r="DE59" s="619">
        <v>0</v>
      </c>
      <c r="DF59" s="619">
        <v>0</v>
      </c>
      <c r="DG59" s="619">
        <v>0</v>
      </c>
      <c r="DH59" s="619">
        <v>0</v>
      </c>
      <c r="DI59" s="619">
        <v>0</v>
      </c>
      <c r="DJ59" s="619">
        <v>0</v>
      </c>
      <c r="DK59" s="619">
        <v>0</v>
      </c>
      <c r="DL59" s="619">
        <v>0</v>
      </c>
      <c r="DM59" s="619">
        <v>0</v>
      </c>
      <c r="DN59" s="619">
        <v>0</v>
      </c>
      <c r="DO59" s="619">
        <v>0</v>
      </c>
      <c r="DP59" s="619">
        <v>0</v>
      </c>
      <c r="DQ59" s="619">
        <v>0</v>
      </c>
      <c r="DR59" s="619">
        <v>0</v>
      </c>
      <c r="DS59" s="619">
        <v>0</v>
      </c>
      <c r="DT59" s="619">
        <v>0</v>
      </c>
      <c r="DU59" s="619">
        <v>0</v>
      </c>
      <c r="DV59" s="619">
        <v>0</v>
      </c>
      <c r="DW59" s="620">
        <v>0</v>
      </c>
    </row>
    <row r="60" spans="2:127" x14ac:dyDescent="0.2">
      <c r="B60" s="621"/>
      <c r="C60" s="622"/>
      <c r="D60" s="623"/>
      <c r="E60" s="624"/>
      <c r="F60" s="624"/>
      <c r="G60" s="623"/>
      <c r="H60" s="624"/>
      <c r="I60" s="624"/>
      <c r="J60" s="624"/>
      <c r="K60" s="624"/>
      <c r="L60" s="624"/>
      <c r="M60" s="624"/>
      <c r="N60" s="624"/>
      <c r="O60" s="624"/>
      <c r="P60" s="624"/>
      <c r="Q60" s="624"/>
      <c r="R60" s="625"/>
      <c r="S60" s="624"/>
      <c r="T60" s="624"/>
      <c r="U60" s="626" t="s">
        <v>489</v>
      </c>
      <c r="V60" s="614" t="s">
        <v>124</v>
      </c>
      <c r="W60" s="615" t="s">
        <v>490</v>
      </c>
      <c r="X60" s="607">
        <v>123.20000000000002</v>
      </c>
      <c r="Y60" s="607">
        <v>140.80000000000001</v>
      </c>
      <c r="Z60" s="607">
        <v>176</v>
      </c>
      <c r="AA60" s="607">
        <v>704</v>
      </c>
      <c r="AB60" s="607">
        <v>616</v>
      </c>
      <c r="AC60" s="607">
        <v>0</v>
      </c>
      <c r="AD60" s="607">
        <v>0</v>
      </c>
      <c r="AE60" s="607">
        <v>0</v>
      </c>
      <c r="AF60" s="607">
        <v>0</v>
      </c>
      <c r="AG60" s="607">
        <v>0</v>
      </c>
      <c r="AH60" s="607">
        <v>0</v>
      </c>
      <c r="AI60" s="607">
        <v>0</v>
      </c>
      <c r="AJ60" s="607">
        <v>0</v>
      </c>
      <c r="AK60" s="607">
        <v>0</v>
      </c>
      <c r="AL60" s="607">
        <v>0</v>
      </c>
      <c r="AM60" s="607">
        <v>0</v>
      </c>
      <c r="AN60" s="607">
        <v>0</v>
      </c>
      <c r="AO60" s="607">
        <v>0</v>
      </c>
      <c r="AP60" s="607">
        <v>0</v>
      </c>
      <c r="AQ60" s="607">
        <v>0</v>
      </c>
      <c r="AR60" s="607">
        <v>34.58</v>
      </c>
      <c r="AS60" s="607">
        <v>39.520000000000003</v>
      </c>
      <c r="AT60" s="607">
        <v>49.4</v>
      </c>
      <c r="AU60" s="607">
        <v>197.6</v>
      </c>
      <c r="AV60" s="607">
        <v>172.9</v>
      </c>
      <c r="AW60" s="607">
        <v>0</v>
      </c>
      <c r="AX60" s="607">
        <v>0</v>
      </c>
      <c r="AY60" s="607">
        <v>0</v>
      </c>
      <c r="AZ60" s="607">
        <v>0</v>
      </c>
      <c r="BA60" s="607">
        <v>0</v>
      </c>
      <c r="BB60" s="607">
        <v>0</v>
      </c>
      <c r="BC60" s="607">
        <v>0</v>
      </c>
      <c r="BD60" s="607">
        <v>0</v>
      </c>
      <c r="BE60" s="607">
        <v>0</v>
      </c>
      <c r="BF60" s="607">
        <v>0</v>
      </c>
      <c r="BG60" s="607">
        <v>0</v>
      </c>
      <c r="BH60" s="607">
        <v>0</v>
      </c>
      <c r="BI60" s="607">
        <v>0</v>
      </c>
      <c r="BJ60" s="607">
        <v>0</v>
      </c>
      <c r="BK60" s="607">
        <v>0</v>
      </c>
      <c r="BL60" s="607">
        <v>34.58</v>
      </c>
      <c r="BM60" s="607">
        <v>39.520000000000003</v>
      </c>
      <c r="BN60" s="607">
        <v>49.4</v>
      </c>
      <c r="BO60" s="607">
        <v>197.6</v>
      </c>
      <c r="BP60" s="607">
        <v>172.9</v>
      </c>
      <c r="BQ60" s="607">
        <v>0</v>
      </c>
      <c r="BR60" s="607">
        <v>0</v>
      </c>
      <c r="BS60" s="607">
        <v>0</v>
      </c>
      <c r="BT60" s="607">
        <v>0</v>
      </c>
      <c r="BU60" s="607">
        <v>0</v>
      </c>
      <c r="BV60" s="607">
        <v>0</v>
      </c>
      <c r="BW60" s="607">
        <v>0</v>
      </c>
      <c r="BX60" s="607">
        <v>0</v>
      </c>
      <c r="BY60" s="607">
        <v>0</v>
      </c>
      <c r="BZ60" s="607">
        <v>0</v>
      </c>
      <c r="CA60" s="607">
        <v>0</v>
      </c>
      <c r="CB60" s="607">
        <v>0</v>
      </c>
      <c r="CC60" s="607">
        <v>0</v>
      </c>
      <c r="CD60" s="607">
        <v>0</v>
      </c>
      <c r="CE60" s="616">
        <v>0</v>
      </c>
      <c r="CF60" s="616">
        <v>101.57</v>
      </c>
      <c r="CG60" s="616">
        <v>116.08</v>
      </c>
      <c r="CH60" s="616">
        <v>145.1</v>
      </c>
      <c r="CI60" s="616">
        <v>580.4</v>
      </c>
      <c r="CJ60" s="616">
        <v>507.85</v>
      </c>
      <c r="CK60" s="616">
        <v>0</v>
      </c>
      <c r="CL60" s="616">
        <v>0</v>
      </c>
      <c r="CM60" s="616">
        <v>0</v>
      </c>
      <c r="CN60" s="616">
        <v>0</v>
      </c>
      <c r="CO60" s="616">
        <v>0</v>
      </c>
      <c r="CP60" s="616">
        <v>0</v>
      </c>
      <c r="CQ60" s="616">
        <v>0</v>
      </c>
      <c r="CR60" s="616">
        <v>0</v>
      </c>
      <c r="CS60" s="616">
        <v>0</v>
      </c>
      <c r="CT60" s="616">
        <v>0</v>
      </c>
      <c r="CU60" s="616">
        <v>0</v>
      </c>
      <c r="CV60" s="616">
        <v>0</v>
      </c>
      <c r="CW60" s="616">
        <v>0</v>
      </c>
      <c r="CX60" s="616">
        <v>0</v>
      </c>
      <c r="CY60" s="617">
        <v>0</v>
      </c>
      <c r="CZ60" s="618">
        <v>0</v>
      </c>
      <c r="DA60" s="619">
        <v>0</v>
      </c>
      <c r="DB60" s="619">
        <v>0</v>
      </c>
      <c r="DC60" s="619">
        <v>0</v>
      </c>
      <c r="DD60" s="619">
        <v>0</v>
      </c>
      <c r="DE60" s="619">
        <v>0</v>
      </c>
      <c r="DF60" s="619">
        <v>0</v>
      </c>
      <c r="DG60" s="619">
        <v>0</v>
      </c>
      <c r="DH60" s="619">
        <v>0</v>
      </c>
      <c r="DI60" s="619">
        <v>0</v>
      </c>
      <c r="DJ60" s="619">
        <v>0</v>
      </c>
      <c r="DK60" s="619">
        <v>0</v>
      </c>
      <c r="DL60" s="619">
        <v>0</v>
      </c>
      <c r="DM60" s="619">
        <v>0</v>
      </c>
      <c r="DN60" s="619">
        <v>0</v>
      </c>
      <c r="DO60" s="619">
        <v>0</v>
      </c>
      <c r="DP60" s="619">
        <v>0</v>
      </c>
      <c r="DQ60" s="619">
        <v>0</v>
      </c>
      <c r="DR60" s="619">
        <v>0</v>
      </c>
      <c r="DS60" s="619">
        <v>0</v>
      </c>
      <c r="DT60" s="619">
        <v>0</v>
      </c>
      <c r="DU60" s="619">
        <v>0</v>
      </c>
      <c r="DV60" s="619">
        <v>0</v>
      </c>
      <c r="DW60" s="620">
        <v>0</v>
      </c>
    </row>
    <row r="61" spans="2:127" x14ac:dyDescent="0.2">
      <c r="B61" s="627"/>
      <c r="C61" s="628"/>
      <c r="D61" s="629"/>
      <c r="E61" s="629"/>
      <c r="F61" s="629"/>
      <c r="G61" s="629"/>
      <c r="H61" s="629"/>
      <c r="I61" s="630"/>
      <c r="J61" s="630"/>
      <c r="K61" s="630"/>
      <c r="L61" s="630"/>
      <c r="M61" s="630"/>
      <c r="N61" s="630"/>
      <c r="O61" s="630"/>
      <c r="P61" s="630"/>
      <c r="Q61" s="630"/>
      <c r="R61" s="631"/>
      <c r="S61" s="630"/>
      <c r="T61" s="630"/>
      <c r="U61" s="626" t="s">
        <v>491</v>
      </c>
      <c r="V61" s="614" t="s">
        <v>124</v>
      </c>
      <c r="W61" s="615" t="s">
        <v>490</v>
      </c>
      <c r="X61" s="607">
        <v>0</v>
      </c>
      <c r="Y61" s="607">
        <v>0</v>
      </c>
      <c r="Z61" s="607">
        <v>0</v>
      </c>
      <c r="AA61" s="607">
        <v>0</v>
      </c>
      <c r="AB61" s="607">
        <v>0</v>
      </c>
      <c r="AC61" s="607">
        <v>0</v>
      </c>
      <c r="AD61" s="607">
        <v>0</v>
      </c>
      <c r="AE61" s="607">
        <v>0</v>
      </c>
      <c r="AF61" s="607">
        <v>0</v>
      </c>
      <c r="AG61" s="607">
        <v>0</v>
      </c>
      <c r="AH61" s="607">
        <v>0</v>
      </c>
      <c r="AI61" s="607">
        <v>0</v>
      </c>
      <c r="AJ61" s="607">
        <v>0</v>
      </c>
      <c r="AK61" s="607">
        <v>0</v>
      </c>
      <c r="AL61" s="607">
        <v>0</v>
      </c>
      <c r="AM61" s="607">
        <v>0</v>
      </c>
      <c r="AN61" s="607">
        <v>0</v>
      </c>
      <c r="AO61" s="607">
        <v>0</v>
      </c>
      <c r="AP61" s="607">
        <v>0</v>
      </c>
      <c r="AQ61" s="607">
        <v>0</v>
      </c>
      <c r="AR61" s="607">
        <v>0</v>
      </c>
      <c r="AS61" s="607">
        <v>0</v>
      </c>
      <c r="AT61" s="607">
        <v>0</v>
      </c>
      <c r="AU61" s="607">
        <v>0</v>
      </c>
      <c r="AV61" s="607">
        <v>0</v>
      </c>
      <c r="AW61" s="607">
        <v>0</v>
      </c>
      <c r="AX61" s="607">
        <v>0</v>
      </c>
      <c r="AY61" s="607">
        <v>0</v>
      </c>
      <c r="AZ61" s="607">
        <v>0</v>
      </c>
      <c r="BA61" s="607">
        <v>0</v>
      </c>
      <c r="BB61" s="607">
        <v>0</v>
      </c>
      <c r="BC61" s="607">
        <v>0</v>
      </c>
      <c r="BD61" s="607">
        <v>0</v>
      </c>
      <c r="BE61" s="607">
        <v>0</v>
      </c>
      <c r="BF61" s="607">
        <v>0</v>
      </c>
      <c r="BG61" s="607">
        <v>0</v>
      </c>
      <c r="BH61" s="607">
        <v>0</v>
      </c>
      <c r="BI61" s="607">
        <v>0</v>
      </c>
      <c r="BJ61" s="607">
        <v>0</v>
      </c>
      <c r="BK61" s="607">
        <v>0</v>
      </c>
      <c r="BL61" s="607">
        <v>0</v>
      </c>
      <c r="BM61" s="607">
        <v>0</v>
      </c>
      <c r="BN61" s="607">
        <v>0</v>
      </c>
      <c r="BO61" s="607">
        <v>0</v>
      </c>
      <c r="BP61" s="607">
        <v>0</v>
      </c>
      <c r="BQ61" s="607">
        <v>0</v>
      </c>
      <c r="BR61" s="607">
        <v>0</v>
      </c>
      <c r="BS61" s="607">
        <v>0</v>
      </c>
      <c r="BT61" s="607">
        <v>0</v>
      </c>
      <c r="BU61" s="607">
        <v>0</v>
      </c>
      <c r="BV61" s="607">
        <v>0</v>
      </c>
      <c r="BW61" s="607">
        <v>0</v>
      </c>
      <c r="BX61" s="607">
        <v>0</v>
      </c>
      <c r="BY61" s="607">
        <v>0</v>
      </c>
      <c r="BZ61" s="607">
        <v>0</v>
      </c>
      <c r="CA61" s="607">
        <v>0</v>
      </c>
      <c r="CB61" s="607">
        <v>0</v>
      </c>
      <c r="CC61" s="607">
        <v>0</v>
      </c>
      <c r="CD61" s="607">
        <v>0</v>
      </c>
      <c r="CE61" s="616">
        <v>0</v>
      </c>
      <c r="CF61" s="616">
        <v>0</v>
      </c>
      <c r="CG61" s="616">
        <v>0</v>
      </c>
      <c r="CH61" s="616">
        <v>0</v>
      </c>
      <c r="CI61" s="616">
        <v>0</v>
      </c>
      <c r="CJ61" s="616">
        <v>0</v>
      </c>
      <c r="CK61" s="616">
        <v>0</v>
      </c>
      <c r="CL61" s="616">
        <v>0</v>
      </c>
      <c r="CM61" s="616">
        <v>0</v>
      </c>
      <c r="CN61" s="616">
        <v>0</v>
      </c>
      <c r="CO61" s="616">
        <v>0</v>
      </c>
      <c r="CP61" s="616">
        <v>0</v>
      </c>
      <c r="CQ61" s="616">
        <v>0</v>
      </c>
      <c r="CR61" s="616">
        <v>0</v>
      </c>
      <c r="CS61" s="616">
        <v>0</v>
      </c>
      <c r="CT61" s="616">
        <v>0</v>
      </c>
      <c r="CU61" s="616">
        <v>0</v>
      </c>
      <c r="CV61" s="616">
        <v>0</v>
      </c>
      <c r="CW61" s="616">
        <v>0</v>
      </c>
      <c r="CX61" s="616">
        <v>0</v>
      </c>
      <c r="CY61" s="617">
        <v>0</v>
      </c>
      <c r="CZ61" s="618">
        <v>0</v>
      </c>
      <c r="DA61" s="619">
        <v>0</v>
      </c>
      <c r="DB61" s="619">
        <v>0</v>
      </c>
      <c r="DC61" s="619">
        <v>0</v>
      </c>
      <c r="DD61" s="619">
        <v>0</v>
      </c>
      <c r="DE61" s="619">
        <v>0</v>
      </c>
      <c r="DF61" s="619">
        <v>0</v>
      </c>
      <c r="DG61" s="619">
        <v>0</v>
      </c>
      <c r="DH61" s="619">
        <v>0</v>
      </c>
      <c r="DI61" s="619">
        <v>0</v>
      </c>
      <c r="DJ61" s="619">
        <v>0</v>
      </c>
      <c r="DK61" s="619">
        <v>0</v>
      </c>
      <c r="DL61" s="619">
        <v>0</v>
      </c>
      <c r="DM61" s="619">
        <v>0</v>
      </c>
      <c r="DN61" s="619">
        <v>0</v>
      </c>
      <c r="DO61" s="619">
        <v>0</v>
      </c>
      <c r="DP61" s="619">
        <v>0</v>
      </c>
      <c r="DQ61" s="619">
        <v>0</v>
      </c>
      <c r="DR61" s="619">
        <v>0</v>
      </c>
      <c r="DS61" s="619">
        <v>0</v>
      </c>
      <c r="DT61" s="619">
        <v>0</v>
      </c>
      <c r="DU61" s="619">
        <v>0</v>
      </c>
      <c r="DV61" s="619">
        <v>0</v>
      </c>
      <c r="DW61" s="620">
        <v>0</v>
      </c>
    </row>
    <row r="62" spans="2:127" x14ac:dyDescent="0.2">
      <c r="B62" s="627"/>
      <c r="C62" s="628"/>
      <c r="D62" s="629"/>
      <c r="E62" s="629"/>
      <c r="F62" s="629"/>
      <c r="G62" s="629"/>
      <c r="H62" s="629"/>
      <c r="I62" s="630"/>
      <c r="J62" s="630"/>
      <c r="K62" s="630"/>
      <c r="L62" s="630"/>
      <c r="M62" s="630"/>
      <c r="N62" s="630"/>
      <c r="O62" s="630"/>
      <c r="P62" s="630"/>
      <c r="Q62" s="630"/>
      <c r="R62" s="631"/>
      <c r="S62" s="630"/>
      <c r="T62" s="630"/>
      <c r="U62" s="632" t="s">
        <v>828</v>
      </c>
      <c r="V62" s="633" t="s">
        <v>124</v>
      </c>
      <c r="W62" s="634" t="s">
        <v>490</v>
      </c>
      <c r="X62" s="607">
        <v>0</v>
      </c>
      <c r="Y62" s="607">
        <v>0</v>
      </c>
      <c r="Z62" s="607">
        <v>0</v>
      </c>
      <c r="AA62" s="607">
        <v>0</v>
      </c>
      <c r="AB62" s="607">
        <v>0</v>
      </c>
      <c r="AC62" s="607">
        <v>0</v>
      </c>
      <c r="AD62" s="607">
        <v>0</v>
      </c>
      <c r="AE62" s="607">
        <v>0</v>
      </c>
      <c r="AF62" s="607">
        <v>0</v>
      </c>
      <c r="AG62" s="607">
        <v>0</v>
      </c>
      <c r="AH62" s="607">
        <v>0</v>
      </c>
      <c r="AI62" s="607">
        <v>0</v>
      </c>
      <c r="AJ62" s="607">
        <v>0</v>
      </c>
      <c r="AK62" s="607">
        <v>0</v>
      </c>
      <c r="AL62" s="607">
        <v>0</v>
      </c>
      <c r="AM62" s="607">
        <v>0</v>
      </c>
      <c r="AN62" s="607">
        <v>0</v>
      </c>
      <c r="AO62" s="607">
        <v>0</v>
      </c>
      <c r="AP62" s="607">
        <v>0</v>
      </c>
      <c r="AQ62" s="607">
        <v>0</v>
      </c>
      <c r="AR62" s="607">
        <v>0</v>
      </c>
      <c r="AS62" s="607">
        <v>0</v>
      </c>
      <c r="AT62" s="607">
        <v>0</v>
      </c>
      <c r="AU62" s="607">
        <v>0</v>
      </c>
      <c r="AV62" s="607">
        <v>0</v>
      </c>
      <c r="AW62" s="607">
        <v>0</v>
      </c>
      <c r="AX62" s="607">
        <v>0</v>
      </c>
      <c r="AY62" s="607">
        <v>0</v>
      </c>
      <c r="AZ62" s="607">
        <v>0</v>
      </c>
      <c r="BA62" s="607">
        <v>0</v>
      </c>
      <c r="BB62" s="607">
        <v>0</v>
      </c>
      <c r="BC62" s="607">
        <v>0</v>
      </c>
      <c r="BD62" s="607">
        <v>0</v>
      </c>
      <c r="BE62" s="607">
        <v>0</v>
      </c>
      <c r="BF62" s="607">
        <v>0</v>
      </c>
      <c r="BG62" s="607">
        <v>0</v>
      </c>
      <c r="BH62" s="607">
        <v>0</v>
      </c>
      <c r="BI62" s="607">
        <v>0</v>
      </c>
      <c r="BJ62" s="607">
        <v>0</v>
      </c>
      <c r="BK62" s="607">
        <v>0</v>
      </c>
      <c r="BL62" s="607">
        <v>0</v>
      </c>
      <c r="BM62" s="607">
        <v>0</v>
      </c>
      <c r="BN62" s="607">
        <v>0</v>
      </c>
      <c r="BO62" s="607">
        <v>0</v>
      </c>
      <c r="BP62" s="607">
        <v>0</v>
      </c>
      <c r="BQ62" s="607">
        <v>0</v>
      </c>
      <c r="BR62" s="607">
        <v>0</v>
      </c>
      <c r="BS62" s="607">
        <v>0</v>
      </c>
      <c r="BT62" s="607">
        <v>0</v>
      </c>
      <c r="BU62" s="607">
        <v>0</v>
      </c>
      <c r="BV62" s="607">
        <v>0</v>
      </c>
      <c r="BW62" s="607">
        <v>0</v>
      </c>
      <c r="BX62" s="607">
        <v>0</v>
      </c>
      <c r="BY62" s="607">
        <v>0</v>
      </c>
      <c r="BZ62" s="607">
        <v>0</v>
      </c>
      <c r="CA62" s="607">
        <v>0</v>
      </c>
      <c r="CB62" s="607">
        <v>0</v>
      </c>
      <c r="CC62" s="607">
        <v>0</v>
      </c>
      <c r="CD62" s="607">
        <v>0</v>
      </c>
      <c r="CE62" s="607">
        <v>0</v>
      </c>
      <c r="CF62" s="607">
        <v>0</v>
      </c>
      <c r="CG62" s="607">
        <v>0</v>
      </c>
      <c r="CH62" s="607">
        <v>0</v>
      </c>
      <c r="CI62" s="607">
        <v>0</v>
      </c>
      <c r="CJ62" s="607">
        <v>0</v>
      </c>
      <c r="CK62" s="607">
        <v>0</v>
      </c>
      <c r="CL62" s="607">
        <v>0</v>
      </c>
      <c r="CM62" s="607">
        <v>0</v>
      </c>
      <c r="CN62" s="607">
        <v>0</v>
      </c>
      <c r="CO62" s="607">
        <v>0</v>
      </c>
      <c r="CP62" s="607">
        <v>0</v>
      </c>
      <c r="CQ62" s="607">
        <v>0</v>
      </c>
      <c r="CR62" s="607">
        <v>0</v>
      </c>
      <c r="CS62" s="607">
        <v>0</v>
      </c>
      <c r="CT62" s="607">
        <v>0</v>
      </c>
      <c r="CU62" s="607">
        <v>0</v>
      </c>
      <c r="CV62" s="607">
        <v>0</v>
      </c>
      <c r="CW62" s="607">
        <v>0</v>
      </c>
      <c r="CX62" s="607">
        <v>0</v>
      </c>
      <c r="CY62" s="607">
        <v>0</v>
      </c>
      <c r="CZ62" s="618">
        <v>0</v>
      </c>
      <c r="DA62" s="619">
        <v>0</v>
      </c>
      <c r="DB62" s="619">
        <v>0</v>
      </c>
      <c r="DC62" s="619">
        <v>0</v>
      </c>
      <c r="DD62" s="619">
        <v>0</v>
      </c>
      <c r="DE62" s="619">
        <v>0</v>
      </c>
      <c r="DF62" s="619">
        <v>0</v>
      </c>
      <c r="DG62" s="619">
        <v>0</v>
      </c>
      <c r="DH62" s="619">
        <v>0</v>
      </c>
      <c r="DI62" s="619">
        <v>0</v>
      </c>
      <c r="DJ62" s="619">
        <v>0</v>
      </c>
      <c r="DK62" s="619">
        <v>0</v>
      </c>
      <c r="DL62" s="619">
        <v>0</v>
      </c>
      <c r="DM62" s="619">
        <v>0</v>
      </c>
      <c r="DN62" s="619">
        <v>0</v>
      </c>
      <c r="DO62" s="619">
        <v>0</v>
      </c>
      <c r="DP62" s="619">
        <v>0</v>
      </c>
      <c r="DQ62" s="619">
        <v>0</v>
      </c>
      <c r="DR62" s="619">
        <v>0</v>
      </c>
      <c r="DS62" s="619">
        <v>0</v>
      </c>
      <c r="DT62" s="619">
        <v>0</v>
      </c>
      <c r="DU62" s="619">
        <v>0</v>
      </c>
      <c r="DV62" s="619">
        <v>0</v>
      </c>
      <c r="DW62" s="620">
        <v>0</v>
      </c>
    </row>
    <row r="63" spans="2:127" x14ac:dyDescent="0.2">
      <c r="B63" s="635"/>
      <c r="C63" s="636"/>
      <c r="D63" s="637"/>
      <c r="E63" s="637"/>
      <c r="F63" s="637"/>
      <c r="G63" s="637"/>
      <c r="H63" s="637"/>
      <c r="I63" s="638"/>
      <c r="J63" s="638"/>
      <c r="K63" s="638"/>
      <c r="L63" s="638"/>
      <c r="M63" s="638"/>
      <c r="N63" s="638"/>
      <c r="O63" s="638"/>
      <c r="P63" s="638"/>
      <c r="Q63" s="638"/>
      <c r="R63" s="639"/>
      <c r="S63" s="638"/>
      <c r="T63" s="638"/>
      <c r="U63" s="626" t="s">
        <v>492</v>
      </c>
      <c r="V63" s="614" t="s">
        <v>124</v>
      </c>
      <c r="W63" s="640" t="s">
        <v>490</v>
      </c>
      <c r="X63" s="607">
        <v>0</v>
      </c>
      <c r="Y63" s="607">
        <v>0</v>
      </c>
      <c r="Z63" s="607">
        <v>0</v>
      </c>
      <c r="AA63" s="607">
        <v>0</v>
      </c>
      <c r="AB63" s="607">
        <v>0</v>
      </c>
      <c r="AC63" s="607">
        <v>21.3</v>
      </c>
      <c r="AD63" s="607">
        <v>21.3</v>
      </c>
      <c r="AE63" s="607">
        <v>21.3</v>
      </c>
      <c r="AF63" s="607">
        <v>21.3</v>
      </c>
      <c r="AG63" s="607">
        <v>21.3</v>
      </c>
      <c r="AH63" s="607">
        <v>21.3</v>
      </c>
      <c r="AI63" s="607">
        <v>21.3</v>
      </c>
      <c r="AJ63" s="607">
        <v>21.3</v>
      </c>
      <c r="AK63" s="607">
        <v>21.3</v>
      </c>
      <c r="AL63" s="607">
        <v>21.3</v>
      </c>
      <c r="AM63" s="607">
        <v>21.3</v>
      </c>
      <c r="AN63" s="607">
        <v>21.3</v>
      </c>
      <c r="AO63" s="607">
        <v>21.3</v>
      </c>
      <c r="AP63" s="607">
        <v>21.3</v>
      </c>
      <c r="AQ63" s="607">
        <v>21.3</v>
      </c>
      <c r="AR63" s="607">
        <v>21.3</v>
      </c>
      <c r="AS63" s="607">
        <v>21.3</v>
      </c>
      <c r="AT63" s="607">
        <v>21.3</v>
      </c>
      <c r="AU63" s="607">
        <v>21.3</v>
      </c>
      <c r="AV63" s="607">
        <v>21.3</v>
      </c>
      <c r="AW63" s="607">
        <v>21.3</v>
      </c>
      <c r="AX63" s="607">
        <v>21.3</v>
      </c>
      <c r="AY63" s="607">
        <v>21.3</v>
      </c>
      <c r="AZ63" s="607">
        <v>21.3</v>
      </c>
      <c r="BA63" s="607">
        <v>21.3</v>
      </c>
      <c r="BB63" s="607">
        <v>21.3</v>
      </c>
      <c r="BC63" s="607">
        <v>21.3</v>
      </c>
      <c r="BD63" s="607">
        <v>21.3</v>
      </c>
      <c r="BE63" s="607">
        <v>21.3</v>
      </c>
      <c r="BF63" s="607">
        <v>21.3</v>
      </c>
      <c r="BG63" s="607">
        <v>21.3</v>
      </c>
      <c r="BH63" s="607">
        <v>21.3</v>
      </c>
      <c r="BI63" s="607">
        <v>21.3</v>
      </c>
      <c r="BJ63" s="607">
        <v>21.3</v>
      </c>
      <c r="BK63" s="607">
        <v>21.3</v>
      </c>
      <c r="BL63" s="607">
        <v>21.3</v>
      </c>
      <c r="BM63" s="607">
        <v>21.3</v>
      </c>
      <c r="BN63" s="607">
        <v>21.3</v>
      </c>
      <c r="BO63" s="607">
        <v>21.3</v>
      </c>
      <c r="BP63" s="607">
        <v>21.3</v>
      </c>
      <c r="BQ63" s="607">
        <v>21.3</v>
      </c>
      <c r="BR63" s="607">
        <v>21.3</v>
      </c>
      <c r="BS63" s="607">
        <v>21.3</v>
      </c>
      <c r="BT63" s="607">
        <v>21.3</v>
      </c>
      <c r="BU63" s="607">
        <v>21.3</v>
      </c>
      <c r="BV63" s="607">
        <v>21.3</v>
      </c>
      <c r="BW63" s="607">
        <v>21.3</v>
      </c>
      <c r="BX63" s="607">
        <v>21.3</v>
      </c>
      <c r="BY63" s="607">
        <v>21.3</v>
      </c>
      <c r="BZ63" s="607">
        <v>21.3</v>
      </c>
      <c r="CA63" s="607">
        <v>21.3</v>
      </c>
      <c r="CB63" s="607">
        <v>21.3</v>
      </c>
      <c r="CC63" s="607">
        <v>21.3</v>
      </c>
      <c r="CD63" s="607">
        <v>21.3</v>
      </c>
      <c r="CE63" s="616">
        <v>21.3</v>
      </c>
      <c r="CF63" s="616">
        <v>21.3</v>
      </c>
      <c r="CG63" s="616">
        <v>21.3</v>
      </c>
      <c r="CH63" s="616">
        <v>21.3</v>
      </c>
      <c r="CI63" s="616">
        <v>21.3</v>
      </c>
      <c r="CJ63" s="616">
        <v>21.3</v>
      </c>
      <c r="CK63" s="616">
        <v>21.3</v>
      </c>
      <c r="CL63" s="616">
        <v>21.3</v>
      </c>
      <c r="CM63" s="616">
        <v>21.3</v>
      </c>
      <c r="CN63" s="616">
        <v>21.3</v>
      </c>
      <c r="CO63" s="616">
        <v>21.3</v>
      </c>
      <c r="CP63" s="616">
        <v>21.3</v>
      </c>
      <c r="CQ63" s="616">
        <v>21.3</v>
      </c>
      <c r="CR63" s="616">
        <v>21.3</v>
      </c>
      <c r="CS63" s="616">
        <v>21.3</v>
      </c>
      <c r="CT63" s="616">
        <v>21.3</v>
      </c>
      <c r="CU63" s="616">
        <v>21.3</v>
      </c>
      <c r="CV63" s="616">
        <v>21.3</v>
      </c>
      <c r="CW63" s="616">
        <v>21.3</v>
      </c>
      <c r="CX63" s="616">
        <v>21.3</v>
      </c>
      <c r="CY63" s="617">
        <v>21.3</v>
      </c>
      <c r="CZ63" s="618">
        <v>0</v>
      </c>
      <c r="DA63" s="619">
        <v>0</v>
      </c>
      <c r="DB63" s="619">
        <v>0</v>
      </c>
      <c r="DC63" s="619">
        <v>0</v>
      </c>
      <c r="DD63" s="619">
        <v>0</v>
      </c>
      <c r="DE63" s="619">
        <v>0</v>
      </c>
      <c r="DF63" s="619">
        <v>0</v>
      </c>
      <c r="DG63" s="619">
        <v>0</v>
      </c>
      <c r="DH63" s="619">
        <v>0</v>
      </c>
      <c r="DI63" s="619">
        <v>0</v>
      </c>
      <c r="DJ63" s="619">
        <v>0</v>
      </c>
      <c r="DK63" s="619">
        <v>0</v>
      </c>
      <c r="DL63" s="619">
        <v>0</v>
      </c>
      <c r="DM63" s="619">
        <v>0</v>
      </c>
      <c r="DN63" s="619">
        <v>0</v>
      </c>
      <c r="DO63" s="619">
        <v>0</v>
      </c>
      <c r="DP63" s="619">
        <v>0</v>
      </c>
      <c r="DQ63" s="619">
        <v>0</v>
      </c>
      <c r="DR63" s="619">
        <v>0</v>
      </c>
      <c r="DS63" s="619">
        <v>0</v>
      </c>
      <c r="DT63" s="619">
        <v>0</v>
      </c>
      <c r="DU63" s="619">
        <v>0</v>
      </c>
      <c r="DV63" s="619">
        <v>0</v>
      </c>
      <c r="DW63" s="620">
        <v>0</v>
      </c>
    </row>
    <row r="64" spans="2:127" x14ac:dyDescent="0.2">
      <c r="B64" s="641"/>
      <c r="C64" s="642"/>
      <c r="D64" s="643"/>
      <c r="E64" s="643"/>
      <c r="F64" s="643"/>
      <c r="G64" s="643"/>
      <c r="H64" s="643"/>
      <c r="I64" s="644"/>
      <c r="J64" s="644"/>
      <c r="K64" s="644"/>
      <c r="L64" s="644"/>
      <c r="M64" s="644"/>
      <c r="N64" s="644"/>
      <c r="O64" s="644"/>
      <c r="P64" s="644"/>
      <c r="Q64" s="644"/>
      <c r="R64" s="645"/>
      <c r="S64" s="644"/>
      <c r="T64" s="644"/>
      <c r="U64" s="626" t="s">
        <v>493</v>
      </c>
      <c r="V64" s="614" t="s">
        <v>124</v>
      </c>
      <c r="W64" s="640" t="s">
        <v>490</v>
      </c>
      <c r="X64" s="607">
        <v>0</v>
      </c>
      <c r="Y64" s="607">
        <v>0</v>
      </c>
      <c r="Z64" s="607">
        <v>0</v>
      </c>
      <c r="AA64" s="607">
        <v>0</v>
      </c>
      <c r="AB64" s="607">
        <v>0</v>
      </c>
      <c r="AC64" s="607">
        <v>44</v>
      </c>
      <c r="AD64" s="607">
        <v>44</v>
      </c>
      <c r="AE64" s="607">
        <v>44</v>
      </c>
      <c r="AF64" s="607">
        <v>44</v>
      </c>
      <c r="AG64" s="607">
        <v>44</v>
      </c>
      <c r="AH64" s="607">
        <v>44</v>
      </c>
      <c r="AI64" s="607">
        <v>44</v>
      </c>
      <c r="AJ64" s="607">
        <v>44</v>
      </c>
      <c r="AK64" s="607">
        <v>44</v>
      </c>
      <c r="AL64" s="607">
        <v>44</v>
      </c>
      <c r="AM64" s="607">
        <v>44</v>
      </c>
      <c r="AN64" s="607">
        <v>44</v>
      </c>
      <c r="AO64" s="607">
        <v>44</v>
      </c>
      <c r="AP64" s="607">
        <v>44</v>
      </c>
      <c r="AQ64" s="607">
        <v>44</v>
      </c>
      <c r="AR64" s="607">
        <v>44</v>
      </c>
      <c r="AS64" s="607">
        <v>44</v>
      </c>
      <c r="AT64" s="607">
        <v>44</v>
      </c>
      <c r="AU64" s="607">
        <v>44</v>
      </c>
      <c r="AV64" s="607">
        <v>44</v>
      </c>
      <c r="AW64" s="607">
        <v>44</v>
      </c>
      <c r="AX64" s="607">
        <v>44</v>
      </c>
      <c r="AY64" s="607">
        <v>44</v>
      </c>
      <c r="AZ64" s="607">
        <v>44</v>
      </c>
      <c r="BA64" s="607">
        <v>44</v>
      </c>
      <c r="BB64" s="607">
        <v>44</v>
      </c>
      <c r="BC64" s="607">
        <v>44</v>
      </c>
      <c r="BD64" s="607">
        <v>44</v>
      </c>
      <c r="BE64" s="607">
        <v>44</v>
      </c>
      <c r="BF64" s="607">
        <v>44</v>
      </c>
      <c r="BG64" s="607">
        <v>44</v>
      </c>
      <c r="BH64" s="607">
        <v>44</v>
      </c>
      <c r="BI64" s="607">
        <v>44</v>
      </c>
      <c r="BJ64" s="607">
        <v>44</v>
      </c>
      <c r="BK64" s="607">
        <v>44</v>
      </c>
      <c r="BL64" s="607">
        <v>44</v>
      </c>
      <c r="BM64" s="607">
        <v>44</v>
      </c>
      <c r="BN64" s="607">
        <v>44</v>
      </c>
      <c r="BO64" s="607">
        <v>44</v>
      </c>
      <c r="BP64" s="607">
        <v>44</v>
      </c>
      <c r="BQ64" s="607">
        <v>44</v>
      </c>
      <c r="BR64" s="607">
        <v>44</v>
      </c>
      <c r="BS64" s="607">
        <v>44</v>
      </c>
      <c r="BT64" s="607">
        <v>44</v>
      </c>
      <c r="BU64" s="607">
        <v>44</v>
      </c>
      <c r="BV64" s="607">
        <v>44</v>
      </c>
      <c r="BW64" s="607">
        <v>44</v>
      </c>
      <c r="BX64" s="607">
        <v>44</v>
      </c>
      <c r="BY64" s="607">
        <v>44</v>
      </c>
      <c r="BZ64" s="607">
        <v>44</v>
      </c>
      <c r="CA64" s="607">
        <v>44</v>
      </c>
      <c r="CB64" s="607">
        <v>44</v>
      </c>
      <c r="CC64" s="607">
        <v>44</v>
      </c>
      <c r="CD64" s="607">
        <v>44</v>
      </c>
      <c r="CE64" s="616">
        <v>44</v>
      </c>
      <c r="CF64" s="616">
        <v>44</v>
      </c>
      <c r="CG64" s="616">
        <v>44</v>
      </c>
      <c r="CH64" s="616">
        <v>44</v>
      </c>
      <c r="CI64" s="616">
        <v>44</v>
      </c>
      <c r="CJ64" s="616">
        <v>44</v>
      </c>
      <c r="CK64" s="616">
        <v>44</v>
      </c>
      <c r="CL64" s="616">
        <v>44</v>
      </c>
      <c r="CM64" s="616">
        <v>44</v>
      </c>
      <c r="CN64" s="616">
        <v>44</v>
      </c>
      <c r="CO64" s="616">
        <v>44</v>
      </c>
      <c r="CP64" s="616">
        <v>44</v>
      </c>
      <c r="CQ64" s="616">
        <v>44</v>
      </c>
      <c r="CR64" s="616">
        <v>44</v>
      </c>
      <c r="CS64" s="616">
        <v>44</v>
      </c>
      <c r="CT64" s="616">
        <v>44</v>
      </c>
      <c r="CU64" s="616">
        <v>44</v>
      </c>
      <c r="CV64" s="616">
        <v>44</v>
      </c>
      <c r="CW64" s="616">
        <v>44</v>
      </c>
      <c r="CX64" s="616">
        <v>44</v>
      </c>
      <c r="CY64" s="617">
        <v>44</v>
      </c>
      <c r="CZ64" s="618">
        <v>0</v>
      </c>
      <c r="DA64" s="619">
        <v>0</v>
      </c>
      <c r="DB64" s="619">
        <v>0</v>
      </c>
      <c r="DC64" s="619">
        <v>0</v>
      </c>
      <c r="DD64" s="619">
        <v>0</v>
      </c>
      <c r="DE64" s="619">
        <v>0</v>
      </c>
      <c r="DF64" s="619">
        <v>0</v>
      </c>
      <c r="DG64" s="619">
        <v>0</v>
      </c>
      <c r="DH64" s="619">
        <v>0</v>
      </c>
      <c r="DI64" s="619">
        <v>0</v>
      </c>
      <c r="DJ64" s="619">
        <v>0</v>
      </c>
      <c r="DK64" s="619">
        <v>0</v>
      </c>
      <c r="DL64" s="619">
        <v>0</v>
      </c>
      <c r="DM64" s="619">
        <v>0</v>
      </c>
      <c r="DN64" s="619">
        <v>0</v>
      </c>
      <c r="DO64" s="619">
        <v>0</v>
      </c>
      <c r="DP64" s="619">
        <v>0</v>
      </c>
      <c r="DQ64" s="619">
        <v>0</v>
      </c>
      <c r="DR64" s="619">
        <v>0</v>
      </c>
      <c r="DS64" s="619">
        <v>0</v>
      </c>
      <c r="DT64" s="619">
        <v>0</v>
      </c>
      <c r="DU64" s="619">
        <v>0</v>
      </c>
      <c r="DV64" s="619">
        <v>0</v>
      </c>
      <c r="DW64" s="620">
        <v>0</v>
      </c>
    </row>
    <row r="65" spans="2:127" x14ac:dyDescent="0.2">
      <c r="B65" s="641"/>
      <c r="C65" s="642"/>
      <c r="D65" s="643"/>
      <c r="E65" s="643"/>
      <c r="F65" s="643"/>
      <c r="G65" s="643"/>
      <c r="H65" s="643"/>
      <c r="I65" s="644"/>
      <c r="J65" s="644"/>
      <c r="K65" s="644"/>
      <c r="L65" s="644"/>
      <c r="M65" s="644"/>
      <c r="N65" s="644"/>
      <c r="O65" s="644"/>
      <c r="P65" s="644"/>
      <c r="Q65" s="644"/>
      <c r="R65" s="645"/>
      <c r="S65" s="644"/>
      <c r="T65" s="644"/>
      <c r="U65" s="646" t="s">
        <v>494</v>
      </c>
      <c r="V65" s="647" t="s">
        <v>124</v>
      </c>
      <c r="W65" s="640" t="s">
        <v>490</v>
      </c>
      <c r="X65" s="607">
        <v>0</v>
      </c>
      <c r="Y65" s="607">
        <v>0</v>
      </c>
      <c r="Z65" s="607">
        <v>0</v>
      </c>
      <c r="AA65" s="607">
        <v>0</v>
      </c>
      <c r="AB65" s="607">
        <v>0</v>
      </c>
      <c r="AC65" s="607">
        <v>0</v>
      </c>
      <c r="AD65" s="607">
        <v>0</v>
      </c>
      <c r="AE65" s="607">
        <v>0</v>
      </c>
      <c r="AF65" s="607">
        <v>0</v>
      </c>
      <c r="AG65" s="607">
        <v>0</v>
      </c>
      <c r="AH65" s="607">
        <v>0</v>
      </c>
      <c r="AI65" s="607">
        <v>0</v>
      </c>
      <c r="AJ65" s="607">
        <v>0</v>
      </c>
      <c r="AK65" s="607">
        <v>0</v>
      </c>
      <c r="AL65" s="607">
        <v>0</v>
      </c>
      <c r="AM65" s="607">
        <v>0</v>
      </c>
      <c r="AN65" s="607">
        <v>0</v>
      </c>
      <c r="AO65" s="607">
        <v>0</v>
      </c>
      <c r="AP65" s="607">
        <v>0</v>
      </c>
      <c r="AQ65" s="607">
        <v>0</v>
      </c>
      <c r="AR65" s="607">
        <v>0</v>
      </c>
      <c r="AS65" s="607">
        <v>0</v>
      </c>
      <c r="AT65" s="607">
        <v>0</v>
      </c>
      <c r="AU65" s="607">
        <v>0</v>
      </c>
      <c r="AV65" s="607">
        <v>0</v>
      </c>
      <c r="AW65" s="607">
        <v>0</v>
      </c>
      <c r="AX65" s="607">
        <v>0</v>
      </c>
      <c r="AY65" s="607">
        <v>0</v>
      </c>
      <c r="AZ65" s="607">
        <v>0</v>
      </c>
      <c r="BA65" s="607">
        <v>0</v>
      </c>
      <c r="BB65" s="607">
        <v>0</v>
      </c>
      <c r="BC65" s="607">
        <v>0</v>
      </c>
      <c r="BD65" s="607">
        <v>0</v>
      </c>
      <c r="BE65" s="607">
        <v>0</v>
      </c>
      <c r="BF65" s="607">
        <v>0</v>
      </c>
      <c r="BG65" s="607">
        <v>0</v>
      </c>
      <c r="BH65" s="607">
        <v>0</v>
      </c>
      <c r="BI65" s="607">
        <v>0</v>
      </c>
      <c r="BJ65" s="607">
        <v>0</v>
      </c>
      <c r="BK65" s="607">
        <v>0</v>
      </c>
      <c r="BL65" s="607">
        <v>0</v>
      </c>
      <c r="BM65" s="607">
        <v>0</v>
      </c>
      <c r="BN65" s="607">
        <v>0</v>
      </c>
      <c r="BO65" s="607">
        <v>0</v>
      </c>
      <c r="BP65" s="607">
        <v>0</v>
      </c>
      <c r="BQ65" s="607">
        <v>0</v>
      </c>
      <c r="BR65" s="607">
        <v>0</v>
      </c>
      <c r="BS65" s="607">
        <v>0</v>
      </c>
      <c r="BT65" s="607">
        <v>0</v>
      </c>
      <c r="BU65" s="607">
        <v>0</v>
      </c>
      <c r="BV65" s="607">
        <v>0</v>
      </c>
      <c r="BW65" s="607">
        <v>0</v>
      </c>
      <c r="BX65" s="607">
        <v>0</v>
      </c>
      <c r="BY65" s="607">
        <v>0</v>
      </c>
      <c r="BZ65" s="607">
        <v>0</v>
      </c>
      <c r="CA65" s="607">
        <v>0</v>
      </c>
      <c r="CB65" s="607">
        <v>0</v>
      </c>
      <c r="CC65" s="607">
        <v>0</v>
      </c>
      <c r="CD65" s="607">
        <v>0</v>
      </c>
      <c r="CE65" s="616">
        <v>0</v>
      </c>
      <c r="CF65" s="616">
        <v>0</v>
      </c>
      <c r="CG65" s="616">
        <v>0</v>
      </c>
      <c r="CH65" s="616">
        <v>0</v>
      </c>
      <c r="CI65" s="616">
        <v>0</v>
      </c>
      <c r="CJ65" s="616">
        <v>0</v>
      </c>
      <c r="CK65" s="616">
        <v>0</v>
      </c>
      <c r="CL65" s="616">
        <v>0</v>
      </c>
      <c r="CM65" s="616">
        <v>0</v>
      </c>
      <c r="CN65" s="616">
        <v>0</v>
      </c>
      <c r="CO65" s="616">
        <v>0</v>
      </c>
      <c r="CP65" s="616">
        <v>0</v>
      </c>
      <c r="CQ65" s="616">
        <v>0</v>
      </c>
      <c r="CR65" s="616">
        <v>0</v>
      </c>
      <c r="CS65" s="616">
        <v>0</v>
      </c>
      <c r="CT65" s="616">
        <v>0</v>
      </c>
      <c r="CU65" s="616">
        <v>0</v>
      </c>
      <c r="CV65" s="616">
        <v>0</v>
      </c>
      <c r="CW65" s="616">
        <v>0</v>
      </c>
      <c r="CX65" s="616">
        <v>0</v>
      </c>
      <c r="CY65" s="617">
        <v>0</v>
      </c>
      <c r="CZ65" s="618">
        <v>0</v>
      </c>
      <c r="DA65" s="619">
        <v>0</v>
      </c>
      <c r="DB65" s="619">
        <v>0</v>
      </c>
      <c r="DC65" s="619">
        <v>0</v>
      </c>
      <c r="DD65" s="619">
        <v>0</v>
      </c>
      <c r="DE65" s="619">
        <v>0</v>
      </c>
      <c r="DF65" s="619">
        <v>0</v>
      </c>
      <c r="DG65" s="619">
        <v>0</v>
      </c>
      <c r="DH65" s="619">
        <v>0</v>
      </c>
      <c r="DI65" s="619">
        <v>0</v>
      </c>
      <c r="DJ65" s="619">
        <v>0</v>
      </c>
      <c r="DK65" s="619">
        <v>0</v>
      </c>
      <c r="DL65" s="619">
        <v>0</v>
      </c>
      <c r="DM65" s="619">
        <v>0</v>
      </c>
      <c r="DN65" s="619">
        <v>0</v>
      </c>
      <c r="DO65" s="619">
        <v>0</v>
      </c>
      <c r="DP65" s="619">
        <v>0</v>
      </c>
      <c r="DQ65" s="619">
        <v>0</v>
      </c>
      <c r="DR65" s="619">
        <v>0</v>
      </c>
      <c r="DS65" s="619">
        <v>0</v>
      </c>
      <c r="DT65" s="619">
        <v>0</v>
      </c>
      <c r="DU65" s="619">
        <v>0</v>
      </c>
      <c r="DV65" s="619">
        <v>0</v>
      </c>
      <c r="DW65" s="620">
        <v>0</v>
      </c>
    </row>
    <row r="66" spans="2:127" x14ac:dyDescent="0.2">
      <c r="B66" s="641"/>
      <c r="C66" s="642"/>
      <c r="D66" s="643"/>
      <c r="E66" s="643"/>
      <c r="F66" s="643"/>
      <c r="G66" s="643"/>
      <c r="H66" s="643"/>
      <c r="I66" s="644"/>
      <c r="J66" s="644"/>
      <c r="K66" s="644"/>
      <c r="L66" s="644"/>
      <c r="M66" s="644"/>
      <c r="N66" s="644"/>
      <c r="O66" s="644"/>
      <c r="P66" s="644"/>
      <c r="Q66" s="644"/>
      <c r="R66" s="645"/>
      <c r="S66" s="644"/>
      <c r="T66" s="644"/>
      <c r="U66" s="626" t="s">
        <v>495</v>
      </c>
      <c r="V66" s="614" t="s">
        <v>124</v>
      </c>
      <c r="W66" s="640" t="s">
        <v>490</v>
      </c>
      <c r="X66" s="607">
        <v>2.4500000000000004E-2</v>
      </c>
      <c r="Y66" s="607">
        <v>2.8000000000000001E-2</v>
      </c>
      <c r="Z66" s="607">
        <v>3.5000000000000003E-2</v>
      </c>
      <c r="AA66" s="607">
        <v>0.14000000000000001</v>
      </c>
      <c r="AB66" s="607">
        <v>0.12249999999999998</v>
      </c>
      <c r="AC66" s="607">
        <v>0</v>
      </c>
      <c r="AD66" s="607">
        <v>0</v>
      </c>
      <c r="AE66" s="607">
        <v>0</v>
      </c>
      <c r="AF66" s="607">
        <v>0</v>
      </c>
      <c r="AG66" s="607">
        <v>0</v>
      </c>
      <c r="AH66" s="607">
        <v>0</v>
      </c>
      <c r="AI66" s="607">
        <v>0</v>
      </c>
      <c r="AJ66" s="607">
        <v>0</v>
      </c>
      <c r="AK66" s="607">
        <v>0</v>
      </c>
      <c r="AL66" s="607">
        <v>0</v>
      </c>
      <c r="AM66" s="607">
        <v>0</v>
      </c>
      <c r="AN66" s="607">
        <v>0</v>
      </c>
      <c r="AO66" s="607">
        <v>0</v>
      </c>
      <c r="AP66" s="607">
        <v>0</v>
      </c>
      <c r="AQ66" s="607">
        <v>0</v>
      </c>
      <c r="AR66" s="607">
        <v>6.8767045454545452E-3</v>
      </c>
      <c r="AS66" s="607">
        <v>7.8590909090909093E-3</v>
      </c>
      <c r="AT66" s="607">
        <v>9.8238636363636375E-3</v>
      </c>
      <c r="AU66" s="607">
        <v>3.929545454545455E-2</v>
      </c>
      <c r="AV66" s="607">
        <v>3.4383522727272728E-2</v>
      </c>
      <c r="AW66" s="607">
        <v>0</v>
      </c>
      <c r="AX66" s="607">
        <v>0</v>
      </c>
      <c r="AY66" s="607">
        <v>0</v>
      </c>
      <c r="AZ66" s="607">
        <v>0</v>
      </c>
      <c r="BA66" s="607">
        <v>0</v>
      </c>
      <c r="BB66" s="607">
        <v>0</v>
      </c>
      <c r="BC66" s="607">
        <v>0</v>
      </c>
      <c r="BD66" s="607">
        <v>0</v>
      </c>
      <c r="BE66" s="607">
        <v>0</v>
      </c>
      <c r="BF66" s="607">
        <v>0</v>
      </c>
      <c r="BG66" s="607">
        <v>0</v>
      </c>
      <c r="BH66" s="607">
        <v>0</v>
      </c>
      <c r="BI66" s="607">
        <v>0</v>
      </c>
      <c r="BJ66" s="607">
        <v>0</v>
      </c>
      <c r="BK66" s="607">
        <v>0</v>
      </c>
      <c r="BL66" s="607">
        <v>6.8767045454545452E-3</v>
      </c>
      <c r="BM66" s="607">
        <v>7.8590909090909093E-3</v>
      </c>
      <c r="BN66" s="607">
        <v>9.8238636363636375E-3</v>
      </c>
      <c r="BO66" s="607">
        <v>3.929545454545455E-2</v>
      </c>
      <c r="BP66" s="607">
        <v>3.4383522727272728E-2</v>
      </c>
      <c r="BQ66" s="607">
        <v>0</v>
      </c>
      <c r="BR66" s="607">
        <v>0</v>
      </c>
      <c r="BS66" s="607">
        <v>0</v>
      </c>
      <c r="BT66" s="607">
        <v>0</v>
      </c>
      <c r="BU66" s="607">
        <v>0</v>
      </c>
      <c r="BV66" s="607">
        <v>0</v>
      </c>
      <c r="BW66" s="607">
        <v>0</v>
      </c>
      <c r="BX66" s="607">
        <v>0</v>
      </c>
      <c r="BY66" s="607">
        <v>0</v>
      </c>
      <c r="BZ66" s="607">
        <v>0</v>
      </c>
      <c r="CA66" s="607">
        <v>0</v>
      </c>
      <c r="CB66" s="607">
        <v>0</v>
      </c>
      <c r="CC66" s="607">
        <v>0</v>
      </c>
      <c r="CD66" s="607">
        <v>0</v>
      </c>
      <c r="CE66" s="616">
        <v>0</v>
      </c>
      <c r="CF66" s="616">
        <v>2.0198579545454547E-2</v>
      </c>
      <c r="CG66" s="616">
        <v>2.3084090909090912E-2</v>
      </c>
      <c r="CH66" s="616">
        <v>2.8855113636363637E-2</v>
      </c>
      <c r="CI66" s="616">
        <v>0.11542045454545455</v>
      </c>
      <c r="CJ66" s="616">
        <v>0.10099289772727274</v>
      </c>
      <c r="CK66" s="616">
        <v>0</v>
      </c>
      <c r="CL66" s="616">
        <v>0</v>
      </c>
      <c r="CM66" s="616">
        <v>0</v>
      </c>
      <c r="CN66" s="616">
        <v>0</v>
      </c>
      <c r="CO66" s="616">
        <v>0</v>
      </c>
      <c r="CP66" s="616">
        <v>0</v>
      </c>
      <c r="CQ66" s="616">
        <v>0</v>
      </c>
      <c r="CR66" s="616">
        <v>0</v>
      </c>
      <c r="CS66" s="616">
        <v>0</v>
      </c>
      <c r="CT66" s="616">
        <v>0</v>
      </c>
      <c r="CU66" s="616">
        <v>0</v>
      </c>
      <c r="CV66" s="616">
        <v>0</v>
      </c>
      <c r="CW66" s="616">
        <v>0</v>
      </c>
      <c r="CX66" s="616">
        <v>0</v>
      </c>
      <c r="CY66" s="617">
        <v>0</v>
      </c>
      <c r="CZ66" s="618">
        <v>0</v>
      </c>
      <c r="DA66" s="619">
        <v>0</v>
      </c>
      <c r="DB66" s="619">
        <v>0</v>
      </c>
      <c r="DC66" s="619">
        <v>0</v>
      </c>
      <c r="DD66" s="619">
        <v>0</v>
      </c>
      <c r="DE66" s="619">
        <v>0</v>
      </c>
      <c r="DF66" s="619">
        <v>0</v>
      </c>
      <c r="DG66" s="619">
        <v>0</v>
      </c>
      <c r="DH66" s="619">
        <v>0</v>
      </c>
      <c r="DI66" s="619">
        <v>0</v>
      </c>
      <c r="DJ66" s="619">
        <v>0</v>
      </c>
      <c r="DK66" s="619">
        <v>0</v>
      </c>
      <c r="DL66" s="619">
        <v>0</v>
      </c>
      <c r="DM66" s="619">
        <v>0</v>
      </c>
      <c r="DN66" s="619">
        <v>0</v>
      </c>
      <c r="DO66" s="619">
        <v>0</v>
      </c>
      <c r="DP66" s="619">
        <v>0</v>
      </c>
      <c r="DQ66" s="619">
        <v>0</v>
      </c>
      <c r="DR66" s="619">
        <v>0</v>
      </c>
      <c r="DS66" s="619">
        <v>0</v>
      </c>
      <c r="DT66" s="619">
        <v>0</v>
      </c>
      <c r="DU66" s="619">
        <v>0</v>
      </c>
      <c r="DV66" s="619">
        <v>0</v>
      </c>
      <c r="DW66" s="620">
        <v>0</v>
      </c>
    </row>
    <row r="67" spans="2:127" x14ac:dyDescent="0.2">
      <c r="B67" s="648"/>
      <c r="C67" s="642"/>
      <c r="D67" s="643"/>
      <c r="E67" s="643"/>
      <c r="F67" s="643"/>
      <c r="G67" s="643"/>
      <c r="H67" s="643"/>
      <c r="I67" s="644"/>
      <c r="J67" s="644"/>
      <c r="K67" s="644"/>
      <c r="L67" s="644"/>
      <c r="M67" s="644"/>
      <c r="N67" s="644"/>
      <c r="O67" s="644"/>
      <c r="P67" s="644"/>
      <c r="Q67" s="644"/>
      <c r="R67" s="645"/>
      <c r="S67" s="644"/>
      <c r="T67" s="644"/>
      <c r="U67" s="626" t="s">
        <v>496</v>
      </c>
      <c r="V67" s="614" t="s">
        <v>124</v>
      </c>
      <c r="W67" s="640" t="s">
        <v>490</v>
      </c>
      <c r="X67" s="607">
        <v>0</v>
      </c>
      <c r="Y67" s="607">
        <v>0</v>
      </c>
      <c r="Z67" s="607">
        <v>0</v>
      </c>
      <c r="AA67" s="607">
        <v>0</v>
      </c>
      <c r="AB67" s="607">
        <v>0</v>
      </c>
      <c r="AC67" s="607">
        <v>0.49</v>
      </c>
      <c r="AD67" s="607">
        <v>0.49</v>
      </c>
      <c r="AE67" s="607">
        <v>0.49</v>
      </c>
      <c r="AF67" s="607">
        <v>0.49</v>
      </c>
      <c r="AG67" s="607">
        <v>0.49</v>
      </c>
      <c r="AH67" s="607">
        <v>0.49</v>
      </c>
      <c r="AI67" s="607">
        <v>0.49</v>
      </c>
      <c r="AJ67" s="607">
        <v>0.49</v>
      </c>
      <c r="AK67" s="607">
        <v>0.49</v>
      </c>
      <c r="AL67" s="607">
        <v>0.49</v>
      </c>
      <c r="AM67" s="607">
        <v>0.49</v>
      </c>
      <c r="AN67" s="607">
        <v>0.49</v>
      </c>
      <c r="AO67" s="607">
        <v>0.49</v>
      </c>
      <c r="AP67" s="607">
        <v>0.49</v>
      </c>
      <c r="AQ67" s="607">
        <v>0.49</v>
      </c>
      <c r="AR67" s="607">
        <v>0.49</v>
      </c>
      <c r="AS67" s="607">
        <v>0.49</v>
      </c>
      <c r="AT67" s="607">
        <v>0.49</v>
      </c>
      <c r="AU67" s="607">
        <v>0.49</v>
      </c>
      <c r="AV67" s="607">
        <v>0.49</v>
      </c>
      <c r="AW67" s="607">
        <v>0.49</v>
      </c>
      <c r="AX67" s="607">
        <v>0.49</v>
      </c>
      <c r="AY67" s="607">
        <v>0.49</v>
      </c>
      <c r="AZ67" s="607">
        <v>0.49</v>
      </c>
      <c r="BA67" s="607">
        <v>0.49</v>
      </c>
      <c r="BB67" s="607">
        <v>0.49</v>
      </c>
      <c r="BC67" s="607">
        <v>0.49</v>
      </c>
      <c r="BD67" s="607">
        <v>0.49</v>
      </c>
      <c r="BE67" s="607">
        <v>0.49</v>
      </c>
      <c r="BF67" s="607">
        <v>0.49</v>
      </c>
      <c r="BG67" s="607">
        <v>0.49</v>
      </c>
      <c r="BH67" s="607">
        <v>0.49</v>
      </c>
      <c r="BI67" s="607">
        <v>0.49</v>
      </c>
      <c r="BJ67" s="607">
        <v>0.49</v>
      </c>
      <c r="BK67" s="607">
        <v>0.49</v>
      </c>
      <c r="BL67" s="607">
        <v>0.49</v>
      </c>
      <c r="BM67" s="607">
        <v>0.49</v>
      </c>
      <c r="BN67" s="607">
        <v>0.49</v>
      </c>
      <c r="BO67" s="607">
        <v>0.49</v>
      </c>
      <c r="BP67" s="607">
        <v>0.49</v>
      </c>
      <c r="BQ67" s="607">
        <v>0.49</v>
      </c>
      <c r="BR67" s="607">
        <v>0.49</v>
      </c>
      <c r="BS67" s="607">
        <v>0.49</v>
      </c>
      <c r="BT67" s="607">
        <v>0.49</v>
      </c>
      <c r="BU67" s="607">
        <v>0.49</v>
      </c>
      <c r="BV67" s="607">
        <v>0.49</v>
      </c>
      <c r="BW67" s="607">
        <v>0.49</v>
      </c>
      <c r="BX67" s="607">
        <v>0.49</v>
      </c>
      <c r="BY67" s="607">
        <v>0.49</v>
      </c>
      <c r="BZ67" s="607">
        <v>0.49</v>
      </c>
      <c r="CA67" s="607">
        <v>0.49</v>
      </c>
      <c r="CB67" s="607">
        <v>0.49</v>
      </c>
      <c r="CC67" s="607">
        <v>0.49</v>
      </c>
      <c r="CD67" s="607">
        <v>0.49</v>
      </c>
      <c r="CE67" s="616">
        <v>0.49</v>
      </c>
      <c r="CF67" s="616">
        <v>0.49</v>
      </c>
      <c r="CG67" s="616">
        <v>0.49</v>
      </c>
      <c r="CH67" s="616">
        <v>0.49</v>
      </c>
      <c r="CI67" s="616">
        <v>0.49</v>
      </c>
      <c r="CJ67" s="616">
        <v>0.49</v>
      </c>
      <c r="CK67" s="616">
        <v>0.49</v>
      </c>
      <c r="CL67" s="616">
        <v>0.49</v>
      </c>
      <c r="CM67" s="616">
        <v>0.49</v>
      </c>
      <c r="CN67" s="616">
        <v>0.49</v>
      </c>
      <c r="CO67" s="616">
        <v>0.49</v>
      </c>
      <c r="CP67" s="616">
        <v>0.49</v>
      </c>
      <c r="CQ67" s="616">
        <v>0.49</v>
      </c>
      <c r="CR67" s="616">
        <v>0.49</v>
      </c>
      <c r="CS67" s="616">
        <v>0.49</v>
      </c>
      <c r="CT67" s="616">
        <v>0.49</v>
      </c>
      <c r="CU67" s="616">
        <v>0.49</v>
      </c>
      <c r="CV67" s="616">
        <v>0.49</v>
      </c>
      <c r="CW67" s="616">
        <v>0.49</v>
      </c>
      <c r="CX67" s="616">
        <v>0.49</v>
      </c>
      <c r="CY67" s="617">
        <v>0.49</v>
      </c>
      <c r="CZ67" s="618">
        <v>0</v>
      </c>
      <c r="DA67" s="619">
        <v>0</v>
      </c>
      <c r="DB67" s="619">
        <v>0</v>
      </c>
      <c r="DC67" s="619">
        <v>0</v>
      </c>
      <c r="DD67" s="619">
        <v>0</v>
      </c>
      <c r="DE67" s="619">
        <v>0</v>
      </c>
      <c r="DF67" s="619">
        <v>0</v>
      </c>
      <c r="DG67" s="619">
        <v>0</v>
      </c>
      <c r="DH67" s="619">
        <v>0</v>
      </c>
      <c r="DI67" s="619">
        <v>0</v>
      </c>
      <c r="DJ67" s="619">
        <v>0</v>
      </c>
      <c r="DK67" s="619">
        <v>0</v>
      </c>
      <c r="DL67" s="619">
        <v>0</v>
      </c>
      <c r="DM67" s="619">
        <v>0</v>
      </c>
      <c r="DN67" s="619">
        <v>0</v>
      </c>
      <c r="DO67" s="619">
        <v>0</v>
      </c>
      <c r="DP67" s="619">
        <v>0</v>
      </c>
      <c r="DQ67" s="619">
        <v>0</v>
      </c>
      <c r="DR67" s="619">
        <v>0</v>
      </c>
      <c r="DS67" s="619">
        <v>0</v>
      </c>
      <c r="DT67" s="619">
        <v>0</v>
      </c>
      <c r="DU67" s="619">
        <v>0</v>
      </c>
      <c r="DV67" s="619">
        <v>0</v>
      </c>
      <c r="DW67" s="620">
        <v>0</v>
      </c>
    </row>
    <row r="68" spans="2:127" x14ac:dyDescent="0.2">
      <c r="B68" s="648"/>
      <c r="C68" s="642"/>
      <c r="D68" s="643"/>
      <c r="E68" s="643"/>
      <c r="F68" s="643"/>
      <c r="G68" s="643"/>
      <c r="H68" s="643"/>
      <c r="I68" s="644"/>
      <c r="J68" s="644"/>
      <c r="K68" s="644"/>
      <c r="L68" s="644"/>
      <c r="M68" s="644"/>
      <c r="N68" s="644"/>
      <c r="O68" s="644"/>
      <c r="P68" s="644"/>
      <c r="Q68" s="644"/>
      <c r="R68" s="645"/>
      <c r="S68" s="644"/>
      <c r="T68" s="644"/>
      <c r="U68" s="626" t="s">
        <v>497</v>
      </c>
      <c r="V68" s="614" t="s">
        <v>124</v>
      </c>
      <c r="W68" s="640" t="s">
        <v>490</v>
      </c>
      <c r="X68" s="607">
        <v>3.4131999999999996E-2</v>
      </c>
      <c r="Y68" s="607">
        <v>3.9007999999999994E-2</v>
      </c>
      <c r="Z68" s="607">
        <v>4.8759999999999998E-2</v>
      </c>
      <c r="AA68" s="607">
        <v>0.19503999999999999</v>
      </c>
      <c r="AB68" s="607">
        <v>0.17065999999999998</v>
      </c>
      <c r="AC68" s="607">
        <v>0</v>
      </c>
      <c r="AD68" s="607">
        <v>0</v>
      </c>
      <c r="AE68" s="607">
        <v>0</v>
      </c>
      <c r="AF68" s="607">
        <v>0</v>
      </c>
      <c r="AG68" s="607">
        <v>0</v>
      </c>
      <c r="AH68" s="607">
        <v>0</v>
      </c>
      <c r="AI68" s="607">
        <v>0</v>
      </c>
      <c r="AJ68" s="607">
        <v>0</v>
      </c>
      <c r="AK68" s="607">
        <v>0</v>
      </c>
      <c r="AL68" s="607">
        <v>0</v>
      </c>
      <c r="AM68" s="607">
        <v>0</v>
      </c>
      <c r="AN68" s="607">
        <v>0</v>
      </c>
      <c r="AO68" s="607">
        <v>0</v>
      </c>
      <c r="AP68" s="607">
        <v>0</v>
      </c>
      <c r="AQ68" s="607">
        <v>0</v>
      </c>
      <c r="AR68" s="607">
        <v>9.5802318181818173E-3</v>
      </c>
      <c r="AS68" s="607">
        <v>1.0948836363636364E-2</v>
      </c>
      <c r="AT68" s="607">
        <v>1.3686045454545454E-2</v>
      </c>
      <c r="AU68" s="607">
        <v>5.4744181818181817E-2</v>
      </c>
      <c r="AV68" s="607">
        <v>4.7901159090909091E-2</v>
      </c>
      <c r="AW68" s="607">
        <v>0</v>
      </c>
      <c r="AX68" s="607">
        <v>0</v>
      </c>
      <c r="AY68" s="607">
        <v>0</v>
      </c>
      <c r="AZ68" s="607">
        <v>0</v>
      </c>
      <c r="BA68" s="607">
        <v>0</v>
      </c>
      <c r="BB68" s="607">
        <v>0</v>
      </c>
      <c r="BC68" s="607">
        <v>0</v>
      </c>
      <c r="BD68" s="607">
        <v>0</v>
      </c>
      <c r="BE68" s="607">
        <v>0</v>
      </c>
      <c r="BF68" s="607">
        <v>0</v>
      </c>
      <c r="BG68" s="607">
        <v>0</v>
      </c>
      <c r="BH68" s="607">
        <v>0</v>
      </c>
      <c r="BI68" s="607">
        <v>0</v>
      </c>
      <c r="BJ68" s="607">
        <v>0</v>
      </c>
      <c r="BK68" s="607">
        <v>0</v>
      </c>
      <c r="BL68" s="607">
        <v>9.5802318181818173E-3</v>
      </c>
      <c r="BM68" s="607">
        <v>1.0948836363636364E-2</v>
      </c>
      <c r="BN68" s="607">
        <v>1.3686045454545454E-2</v>
      </c>
      <c r="BO68" s="607">
        <v>5.4744181818181817E-2</v>
      </c>
      <c r="BP68" s="607">
        <v>4.7901159090909091E-2</v>
      </c>
      <c r="BQ68" s="607">
        <v>0</v>
      </c>
      <c r="BR68" s="607">
        <v>0</v>
      </c>
      <c r="BS68" s="607">
        <v>0</v>
      </c>
      <c r="BT68" s="607">
        <v>0</v>
      </c>
      <c r="BU68" s="607">
        <v>0</v>
      </c>
      <c r="BV68" s="607">
        <v>0</v>
      </c>
      <c r="BW68" s="607">
        <v>0</v>
      </c>
      <c r="BX68" s="607">
        <v>0</v>
      </c>
      <c r="BY68" s="607">
        <v>0</v>
      </c>
      <c r="BZ68" s="607">
        <v>0</v>
      </c>
      <c r="CA68" s="607">
        <v>0</v>
      </c>
      <c r="CB68" s="607">
        <v>0</v>
      </c>
      <c r="CC68" s="607">
        <v>0</v>
      </c>
      <c r="CD68" s="607">
        <v>0</v>
      </c>
      <c r="CE68" s="616">
        <v>0</v>
      </c>
      <c r="CF68" s="616">
        <v>2.8139506818181819E-2</v>
      </c>
      <c r="CG68" s="616">
        <v>3.2159436363636364E-2</v>
      </c>
      <c r="CH68" s="616">
        <v>4.0199295454545453E-2</v>
      </c>
      <c r="CI68" s="616">
        <v>0.16079718181818181</v>
      </c>
      <c r="CJ68" s="616">
        <v>0.1406975340909091</v>
      </c>
      <c r="CK68" s="616">
        <v>0</v>
      </c>
      <c r="CL68" s="616">
        <v>0</v>
      </c>
      <c r="CM68" s="616">
        <v>0</v>
      </c>
      <c r="CN68" s="616">
        <v>0</v>
      </c>
      <c r="CO68" s="616">
        <v>0</v>
      </c>
      <c r="CP68" s="616">
        <v>0</v>
      </c>
      <c r="CQ68" s="616">
        <v>0</v>
      </c>
      <c r="CR68" s="616">
        <v>0</v>
      </c>
      <c r="CS68" s="616">
        <v>0</v>
      </c>
      <c r="CT68" s="616">
        <v>0</v>
      </c>
      <c r="CU68" s="616">
        <v>0</v>
      </c>
      <c r="CV68" s="616">
        <v>0</v>
      </c>
      <c r="CW68" s="616">
        <v>0</v>
      </c>
      <c r="CX68" s="616">
        <v>0</v>
      </c>
      <c r="CY68" s="617">
        <v>0</v>
      </c>
      <c r="CZ68" s="618">
        <v>0</v>
      </c>
      <c r="DA68" s="619">
        <v>0</v>
      </c>
      <c r="DB68" s="619">
        <v>0</v>
      </c>
      <c r="DC68" s="619">
        <v>0</v>
      </c>
      <c r="DD68" s="619">
        <v>0</v>
      </c>
      <c r="DE68" s="619">
        <v>0</v>
      </c>
      <c r="DF68" s="619">
        <v>0</v>
      </c>
      <c r="DG68" s="619">
        <v>0</v>
      </c>
      <c r="DH68" s="619">
        <v>0</v>
      </c>
      <c r="DI68" s="619">
        <v>0</v>
      </c>
      <c r="DJ68" s="619">
        <v>0</v>
      </c>
      <c r="DK68" s="619">
        <v>0</v>
      </c>
      <c r="DL68" s="619">
        <v>0</v>
      </c>
      <c r="DM68" s="619">
        <v>0</v>
      </c>
      <c r="DN68" s="619">
        <v>0</v>
      </c>
      <c r="DO68" s="619">
        <v>0</v>
      </c>
      <c r="DP68" s="619">
        <v>0</v>
      </c>
      <c r="DQ68" s="619">
        <v>0</v>
      </c>
      <c r="DR68" s="619">
        <v>0</v>
      </c>
      <c r="DS68" s="619">
        <v>0</v>
      </c>
      <c r="DT68" s="619">
        <v>0</v>
      </c>
      <c r="DU68" s="619">
        <v>0</v>
      </c>
      <c r="DV68" s="619">
        <v>0</v>
      </c>
      <c r="DW68" s="620">
        <v>0</v>
      </c>
    </row>
    <row r="69" spans="2:127" x14ac:dyDescent="0.2">
      <c r="B69" s="648"/>
      <c r="C69" s="642"/>
      <c r="D69" s="643"/>
      <c r="E69" s="643"/>
      <c r="F69" s="643"/>
      <c r="G69" s="643"/>
      <c r="H69" s="643"/>
      <c r="I69" s="644"/>
      <c r="J69" s="644"/>
      <c r="K69" s="644"/>
      <c r="L69" s="644"/>
      <c r="M69" s="644"/>
      <c r="N69" s="644"/>
      <c r="O69" s="644"/>
      <c r="P69" s="644"/>
      <c r="Q69" s="644"/>
      <c r="R69" s="645"/>
      <c r="S69" s="644"/>
      <c r="T69" s="644"/>
      <c r="U69" s="626" t="s">
        <v>498</v>
      </c>
      <c r="V69" s="614" t="s">
        <v>124</v>
      </c>
      <c r="W69" s="640" t="s">
        <v>490</v>
      </c>
      <c r="X69" s="607">
        <v>0</v>
      </c>
      <c r="Y69" s="607">
        <v>0</v>
      </c>
      <c r="Z69" s="607">
        <v>0</v>
      </c>
      <c r="AA69" s="607">
        <v>0</v>
      </c>
      <c r="AB69" s="607">
        <v>0</v>
      </c>
      <c r="AC69" s="607">
        <v>6.0935166327374182</v>
      </c>
      <c r="AD69" s="607">
        <v>5.64483633148207</v>
      </c>
      <c r="AE69" s="607">
        <v>5.3651890388869257</v>
      </c>
      <c r="AF69" s="607">
        <v>5.2699041492817207</v>
      </c>
      <c r="AG69" s="607">
        <v>4.9107679117957082</v>
      </c>
      <c r="AH69" s="607">
        <v>4.635729112666457</v>
      </c>
      <c r="AI69" s="607">
        <v>4.3606903135372042</v>
      </c>
      <c r="AJ69" s="607">
        <v>4.0856515144079513</v>
      </c>
      <c r="AK69" s="607">
        <v>3.8106127152786997</v>
      </c>
      <c r="AL69" s="607">
        <v>3.5355739161494473</v>
      </c>
      <c r="AM69" s="607">
        <v>3.2605351170201953</v>
      </c>
      <c r="AN69" s="607">
        <v>2.9854963178909424</v>
      </c>
      <c r="AO69" s="607">
        <v>2.7104575187616895</v>
      </c>
      <c r="AP69" s="607">
        <v>2.4354187196324384</v>
      </c>
      <c r="AQ69" s="607">
        <v>2.1603799205031859</v>
      </c>
      <c r="AR69" s="607">
        <v>1.8853411213739342</v>
      </c>
      <c r="AS69" s="607">
        <v>1.6103023222446819</v>
      </c>
      <c r="AT69" s="607">
        <v>1.33526352311543</v>
      </c>
      <c r="AU69" s="607">
        <v>1.060224723986178</v>
      </c>
      <c r="AV69" s="607">
        <v>0.78518592485692584</v>
      </c>
      <c r="AW69" s="607">
        <v>0.78518592485692584</v>
      </c>
      <c r="AX69" s="607">
        <v>0.78518592485692584</v>
      </c>
      <c r="AY69" s="607">
        <v>0.78518592485692584</v>
      </c>
      <c r="AZ69" s="607">
        <v>0.78518592485692584</v>
      </c>
      <c r="BA69" s="607">
        <v>0.78518592485692584</v>
      </c>
      <c r="BB69" s="607">
        <v>0.78518592485692584</v>
      </c>
      <c r="BC69" s="607">
        <v>0.78518592485692584</v>
      </c>
      <c r="BD69" s="607">
        <v>0.78518592485692584</v>
      </c>
      <c r="BE69" s="607">
        <v>0.78518592485692584</v>
      </c>
      <c r="BF69" s="607">
        <v>0.78518592485692584</v>
      </c>
      <c r="BG69" s="607">
        <v>0.78518592485692584</v>
      </c>
      <c r="BH69" s="607">
        <v>0.78518592485692584</v>
      </c>
      <c r="BI69" s="607">
        <v>0.78518592485692584</v>
      </c>
      <c r="BJ69" s="607">
        <v>0.78518592485692584</v>
      </c>
      <c r="BK69" s="607">
        <v>0.78518592485692584</v>
      </c>
      <c r="BL69" s="607">
        <v>0.78518592485692584</v>
      </c>
      <c r="BM69" s="607">
        <v>0.78518592485692584</v>
      </c>
      <c r="BN69" s="607">
        <v>0.78518592485692584</v>
      </c>
      <c r="BO69" s="607">
        <v>0.78518592485692584</v>
      </c>
      <c r="BP69" s="607">
        <v>0.78518592485692584</v>
      </c>
      <c r="BQ69" s="607">
        <v>0.78518592485692584</v>
      </c>
      <c r="BR69" s="607">
        <v>0.78518592485692584</v>
      </c>
      <c r="BS69" s="607">
        <v>0.78518592485692584</v>
      </c>
      <c r="BT69" s="607">
        <v>0.78518592485692584</v>
      </c>
      <c r="BU69" s="607">
        <v>0.78518592485692584</v>
      </c>
      <c r="BV69" s="607">
        <v>0.78518592485692584</v>
      </c>
      <c r="BW69" s="607">
        <v>0.78518592485692584</v>
      </c>
      <c r="BX69" s="607">
        <v>0.78518592485692584</v>
      </c>
      <c r="BY69" s="607">
        <v>0.78518592485692584</v>
      </c>
      <c r="BZ69" s="607">
        <v>0.78518592485692584</v>
      </c>
      <c r="CA69" s="607">
        <v>0.78518592485692584</v>
      </c>
      <c r="CB69" s="607">
        <v>0.78518592485692584</v>
      </c>
      <c r="CC69" s="607">
        <v>0.78518592485692584</v>
      </c>
      <c r="CD69" s="607">
        <v>0.78518592485692584</v>
      </c>
      <c r="CE69" s="616">
        <v>0.78518592485692584</v>
      </c>
      <c r="CF69" s="616">
        <v>0.78518592485692584</v>
      </c>
      <c r="CG69" s="616">
        <v>0.78518592485692584</v>
      </c>
      <c r="CH69" s="616">
        <v>0.78518592485692584</v>
      </c>
      <c r="CI69" s="616">
        <v>0.78518592485692584</v>
      </c>
      <c r="CJ69" s="616">
        <v>0.78518592485692584</v>
      </c>
      <c r="CK69" s="616">
        <v>0.78518592485692584</v>
      </c>
      <c r="CL69" s="616">
        <v>0.78518592485692584</v>
      </c>
      <c r="CM69" s="616">
        <v>0.78518592485692584</v>
      </c>
      <c r="CN69" s="616">
        <v>0.78518592485692584</v>
      </c>
      <c r="CO69" s="616">
        <v>0.78518592485692584</v>
      </c>
      <c r="CP69" s="616">
        <v>0.78518592485692584</v>
      </c>
      <c r="CQ69" s="616">
        <v>0.78518592485692584</v>
      </c>
      <c r="CR69" s="616">
        <v>0.78518592485692584</v>
      </c>
      <c r="CS69" s="616">
        <v>0.78518592485692584</v>
      </c>
      <c r="CT69" s="616">
        <v>0.78518592485692584</v>
      </c>
      <c r="CU69" s="616">
        <v>0.78518592485692584</v>
      </c>
      <c r="CV69" s="616">
        <v>0.78518592485692584</v>
      </c>
      <c r="CW69" s="616">
        <v>0.78518592485692584</v>
      </c>
      <c r="CX69" s="616">
        <v>0.78518592485692584</v>
      </c>
      <c r="CY69" s="617">
        <v>0.78518592485692584</v>
      </c>
      <c r="CZ69" s="618">
        <v>0</v>
      </c>
      <c r="DA69" s="619">
        <v>0</v>
      </c>
      <c r="DB69" s="619">
        <v>0</v>
      </c>
      <c r="DC69" s="619">
        <v>0</v>
      </c>
      <c r="DD69" s="619">
        <v>0</v>
      </c>
      <c r="DE69" s="619">
        <v>0</v>
      </c>
      <c r="DF69" s="619">
        <v>0</v>
      </c>
      <c r="DG69" s="619">
        <v>0</v>
      </c>
      <c r="DH69" s="619">
        <v>0</v>
      </c>
      <c r="DI69" s="619">
        <v>0</v>
      </c>
      <c r="DJ69" s="619">
        <v>0</v>
      </c>
      <c r="DK69" s="619">
        <v>0</v>
      </c>
      <c r="DL69" s="619">
        <v>0</v>
      </c>
      <c r="DM69" s="619">
        <v>0</v>
      </c>
      <c r="DN69" s="619">
        <v>0</v>
      </c>
      <c r="DO69" s="619">
        <v>0</v>
      </c>
      <c r="DP69" s="619">
        <v>0</v>
      </c>
      <c r="DQ69" s="619">
        <v>0</v>
      </c>
      <c r="DR69" s="619">
        <v>0</v>
      </c>
      <c r="DS69" s="619">
        <v>0</v>
      </c>
      <c r="DT69" s="619">
        <v>0</v>
      </c>
      <c r="DU69" s="619">
        <v>0</v>
      </c>
      <c r="DV69" s="619">
        <v>0</v>
      </c>
      <c r="DW69" s="620">
        <v>0</v>
      </c>
    </row>
    <row r="70" spans="2:127" x14ac:dyDescent="0.2">
      <c r="B70" s="648"/>
      <c r="C70" s="642"/>
      <c r="D70" s="643"/>
      <c r="E70" s="643"/>
      <c r="F70" s="643"/>
      <c r="G70" s="643"/>
      <c r="H70" s="643"/>
      <c r="I70" s="644"/>
      <c r="J70" s="644"/>
      <c r="K70" s="644"/>
      <c r="L70" s="644"/>
      <c r="M70" s="644"/>
      <c r="N70" s="644"/>
      <c r="O70" s="644"/>
      <c r="P70" s="644"/>
      <c r="Q70" s="644"/>
      <c r="R70" s="645"/>
      <c r="S70" s="644"/>
      <c r="T70" s="644"/>
      <c r="U70" s="649" t="s">
        <v>499</v>
      </c>
      <c r="V70" s="614" t="s">
        <v>124</v>
      </c>
      <c r="W70" s="640" t="s">
        <v>490</v>
      </c>
      <c r="X70" s="607">
        <v>0</v>
      </c>
      <c r="Y70" s="607">
        <v>0</v>
      </c>
      <c r="Z70" s="607">
        <v>0</v>
      </c>
      <c r="AA70" s="607">
        <v>0</v>
      </c>
      <c r="AB70" s="607">
        <v>0</v>
      </c>
      <c r="AC70" s="607">
        <v>0</v>
      </c>
      <c r="AD70" s="607">
        <v>0</v>
      </c>
      <c r="AE70" s="607">
        <v>0</v>
      </c>
      <c r="AF70" s="607">
        <v>0</v>
      </c>
      <c r="AG70" s="607">
        <v>0</v>
      </c>
      <c r="AH70" s="607">
        <v>0</v>
      </c>
      <c r="AI70" s="607">
        <v>0</v>
      </c>
      <c r="AJ70" s="607">
        <v>0</v>
      </c>
      <c r="AK70" s="607">
        <v>0</v>
      </c>
      <c r="AL70" s="607">
        <v>0</v>
      </c>
      <c r="AM70" s="607">
        <v>0</v>
      </c>
      <c r="AN70" s="607">
        <v>0</v>
      </c>
      <c r="AO70" s="607">
        <v>0</v>
      </c>
      <c r="AP70" s="607">
        <v>0</v>
      </c>
      <c r="AQ70" s="607">
        <v>0</v>
      </c>
      <c r="AR70" s="607">
        <v>0</v>
      </c>
      <c r="AS70" s="607">
        <v>0</v>
      </c>
      <c r="AT70" s="607">
        <v>0</v>
      </c>
      <c r="AU70" s="607">
        <v>0</v>
      </c>
      <c r="AV70" s="607">
        <v>0</v>
      </c>
      <c r="AW70" s="607">
        <v>0</v>
      </c>
      <c r="AX70" s="607">
        <v>0</v>
      </c>
      <c r="AY70" s="607">
        <v>0</v>
      </c>
      <c r="AZ70" s="607">
        <v>0</v>
      </c>
      <c r="BA70" s="607">
        <v>0</v>
      </c>
      <c r="BB70" s="607">
        <v>0</v>
      </c>
      <c r="BC70" s="607">
        <v>0</v>
      </c>
      <c r="BD70" s="607">
        <v>0</v>
      </c>
      <c r="BE70" s="607">
        <v>0</v>
      </c>
      <c r="BF70" s="607">
        <v>0</v>
      </c>
      <c r="BG70" s="607">
        <v>0</v>
      </c>
      <c r="BH70" s="607">
        <v>0</v>
      </c>
      <c r="BI70" s="607">
        <v>0</v>
      </c>
      <c r="BJ70" s="607">
        <v>0</v>
      </c>
      <c r="BK70" s="607">
        <v>0</v>
      </c>
      <c r="BL70" s="607">
        <v>0</v>
      </c>
      <c r="BM70" s="607">
        <v>0</v>
      </c>
      <c r="BN70" s="607">
        <v>0</v>
      </c>
      <c r="BO70" s="607">
        <v>0</v>
      </c>
      <c r="BP70" s="607">
        <v>0</v>
      </c>
      <c r="BQ70" s="607">
        <v>0</v>
      </c>
      <c r="BR70" s="607">
        <v>0</v>
      </c>
      <c r="BS70" s="607">
        <v>0</v>
      </c>
      <c r="BT70" s="607">
        <v>0</v>
      </c>
      <c r="BU70" s="607">
        <v>0</v>
      </c>
      <c r="BV70" s="607">
        <v>0</v>
      </c>
      <c r="BW70" s="607">
        <v>0</v>
      </c>
      <c r="BX70" s="607">
        <v>0</v>
      </c>
      <c r="BY70" s="607">
        <v>0</v>
      </c>
      <c r="BZ70" s="607">
        <v>0</v>
      </c>
      <c r="CA70" s="607">
        <v>0</v>
      </c>
      <c r="CB70" s="607">
        <v>0</v>
      </c>
      <c r="CC70" s="607">
        <v>0</v>
      </c>
      <c r="CD70" s="607">
        <v>0</v>
      </c>
      <c r="CE70" s="607">
        <v>0</v>
      </c>
      <c r="CF70" s="607">
        <v>0</v>
      </c>
      <c r="CG70" s="607">
        <v>0</v>
      </c>
      <c r="CH70" s="607">
        <v>0</v>
      </c>
      <c r="CI70" s="607">
        <v>0</v>
      </c>
      <c r="CJ70" s="607">
        <v>0</v>
      </c>
      <c r="CK70" s="607">
        <v>0</v>
      </c>
      <c r="CL70" s="607">
        <v>0</v>
      </c>
      <c r="CM70" s="607">
        <v>0</v>
      </c>
      <c r="CN70" s="607">
        <v>0</v>
      </c>
      <c r="CO70" s="607">
        <v>0</v>
      </c>
      <c r="CP70" s="607">
        <v>0</v>
      </c>
      <c r="CQ70" s="607">
        <v>0</v>
      </c>
      <c r="CR70" s="607">
        <v>0</v>
      </c>
      <c r="CS70" s="607">
        <v>0</v>
      </c>
      <c r="CT70" s="607">
        <v>0</v>
      </c>
      <c r="CU70" s="607">
        <v>0</v>
      </c>
      <c r="CV70" s="607">
        <v>0</v>
      </c>
      <c r="CW70" s="607">
        <v>0</v>
      </c>
      <c r="CX70" s="607">
        <v>0</v>
      </c>
      <c r="CY70" s="607">
        <v>0</v>
      </c>
      <c r="CZ70" s="618">
        <v>0</v>
      </c>
      <c r="DA70" s="619">
        <v>0</v>
      </c>
      <c r="DB70" s="619">
        <v>0</v>
      </c>
      <c r="DC70" s="619">
        <v>0</v>
      </c>
      <c r="DD70" s="619">
        <v>0</v>
      </c>
      <c r="DE70" s="619">
        <v>0</v>
      </c>
      <c r="DF70" s="619">
        <v>0</v>
      </c>
      <c r="DG70" s="619">
        <v>0</v>
      </c>
      <c r="DH70" s="619">
        <v>0</v>
      </c>
      <c r="DI70" s="619">
        <v>0</v>
      </c>
      <c r="DJ70" s="619">
        <v>0</v>
      </c>
      <c r="DK70" s="619">
        <v>0</v>
      </c>
      <c r="DL70" s="619">
        <v>0</v>
      </c>
      <c r="DM70" s="619">
        <v>0</v>
      </c>
      <c r="DN70" s="619">
        <v>0</v>
      </c>
      <c r="DO70" s="619">
        <v>0</v>
      </c>
      <c r="DP70" s="619">
        <v>0</v>
      </c>
      <c r="DQ70" s="619">
        <v>0</v>
      </c>
      <c r="DR70" s="619">
        <v>0</v>
      </c>
      <c r="DS70" s="619">
        <v>0</v>
      </c>
      <c r="DT70" s="619">
        <v>0</v>
      </c>
      <c r="DU70" s="619">
        <v>0</v>
      </c>
      <c r="DV70" s="619">
        <v>0</v>
      </c>
      <c r="DW70" s="620">
        <v>0</v>
      </c>
    </row>
    <row r="71" spans="2:127" ht="15.75" thickBot="1" x14ac:dyDescent="0.25">
      <c r="B71" s="650"/>
      <c r="C71" s="651"/>
      <c r="D71" s="652"/>
      <c r="E71" s="652"/>
      <c r="F71" s="652"/>
      <c r="G71" s="652"/>
      <c r="H71" s="652"/>
      <c r="I71" s="653"/>
      <c r="J71" s="653"/>
      <c r="K71" s="653"/>
      <c r="L71" s="653"/>
      <c r="M71" s="653"/>
      <c r="N71" s="653"/>
      <c r="O71" s="653"/>
      <c r="P71" s="653"/>
      <c r="Q71" s="653"/>
      <c r="R71" s="654"/>
      <c r="S71" s="653"/>
      <c r="T71" s="653"/>
      <c r="U71" s="655" t="s">
        <v>127</v>
      </c>
      <c r="V71" s="656" t="s">
        <v>500</v>
      </c>
      <c r="W71" s="657" t="s">
        <v>490</v>
      </c>
      <c r="X71" s="658">
        <f>SUM(X60:X70)</f>
        <v>123.25863200000002</v>
      </c>
      <c r="Y71" s="658">
        <f t="shared" ref="Y71:CJ71" si="16">SUM(Y60:Y70)</f>
        <v>140.867008</v>
      </c>
      <c r="Z71" s="658">
        <f t="shared" si="16"/>
        <v>176.08375999999998</v>
      </c>
      <c r="AA71" s="658">
        <f t="shared" si="16"/>
        <v>704.33503999999994</v>
      </c>
      <c r="AB71" s="658">
        <f t="shared" si="16"/>
        <v>616.29315999999994</v>
      </c>
      <c r="AC71" s="658">
        <f t="shared" si="16"/>
        <v>71.883516632737411</v>
      </c>
      <c r="AD71" s="658">
        <f t="shared" si="16"/>
        <v>71.43483633148206</v>
      </c>
      <c r="AE71" s="658">
        <f t="shared" si="16"/>
        <v>71.155189038886917</v>
      </c>
      <c r="AF71" s="658">
        <f t="shared" si="16"/>
        <v>71.059904149281707</v>
      </c>
      <c r="AG71" s="658">
        <f t="shared" si="16"/>
        <v>70.700767911795694</v>
      </c>
      <c r="AH71" s="658">
        <f t="shared" si="16"/>
        <v>70.425729112666446</v>
      </c>
      <c r="AI71" s="658">
        <f t="shared" si="16"/>
        <v>70.150690313537197</v>
      </c>
      <c r="AJ71" s="658">
        <f t="shared" si="16"/>
        <v>69.875651514407949</v>
      </c>
      <c r="AK71" s="658">
        <f t="shared" si="16"/>
        <v>69.600612715278686</v>
      </c>
      <c r="AL71" s="658">
        <f t="shared" si="16"/>
        <v>69.325573916149438</v>
      </c>
      <c r="AM71" s="658">
        <f t="shared" si="16"/>
        <v>69.050535117020189</v>
      </c>
      <c r="AN71" s="658">
        <f t="shared" si="16"/>
        <v>68.775496317890941</v>
      </c>
      <c r="AO71" s="658">
        <f t="shared" si="16"/>
        <v>68.500457518761678</v>
      </c>
      <c r="AP71" s="658">
        <f t="shared" si="16"/>
        <v>68.22541871963243</v>
      </c>
      <c r="AQ71" s="658">
        <f t="shared" si="16"/>
        <v>67.950379920503181</v>
      </c>
      <c r="AR71" s="658">
        <f t="shared" si="16"/>
        <v>102.27179805773756</v>
      </c>
      <c r="AS71" s="658">
        <f t="shared" si="16"/>
        <v>106.93911024951741</v>
      </c>
      <c r="AT71" s="658">
        <f t="shared" si="16"/>
        <v>116.54877343220635</v>
      </c>
      <c r="AU71" s="658">
        <f t="shared" si="16"/>
        <v>264.54426436034981</v>
      </c>
      <c r="AV71" s="658">
        <f t="shared" si="16"/>
        <v>239.55747060667514</v>
      </c>
      <c r="AW71" s="658">
        <f t="shared" si="16"/>
        <v>66.575185924856925</v>
      </c>
      <c r="AX71" s="658">
        <f t="shared" si="16"/>
        <v>66.575185924856925</v>
      </c>
      <c r="AY71" s="658">
        <f t="shared" si="16"/>
        <v>66.575185924856925</v>
      </c>
      <c r="AZ71" s="658">
        <f t="shared" si="16"/>
        <v>66.575185924856925</v>
      </c>
      <c r="BA71" s="658">
        <f t="shared" si="16"/>
        <v>66.575185924856925</v>
      </c>
      <c r="BB71" s="658">
        <f t="shared" si="16"/>
        <v>66.575185924856925</v>
      </c>
      <c r="BC71" s="658">
        <f t="shared" si="16"/>
        <v>66.575185924856925</v>
      </c>
      <c r="BD71" s="658">
        <f t="shared" si="16"/>
        <v>66.575185924856925</v>
      </c>
      <c r="BE71" s="658">
        <f t="shared" si="16"/>
        <v>66.575185924856925</v>
      </c>
      <c r="BF71" s="658">
        <f t="shared" si="16"/>
        <v>66.575185924856925</v>
      </c>
      <c r="BG71" s="658">
        <f t="shared" si="16"/>
        <v>66.575185924856925</v>
      </c>
      <c r="BH71" s="658">
        <f t="shared" si="16"/>
        <v>66.575185924856925</v>
      </c>
      <c r="BI71" s="658">
        <f t="shared" si="16"/>
        <v>66.575185924856925</v>
      </c>
      <c r="BJ71" s="658">
        <f t="shared" si="16"/>
        <v>66.575185924856925</v>
      </c>
      <c r="BK71" s="658">
        <f t="shared" si="16"/>
        <v>66.575185924856925</v>
      </c>
      <c r="BL71" s="658">
        <f t="shared" si="16"/>
        <v>101.17164286122055</v>
      </c>
      <c r="BM71" s="658">
        <f t="shared" si="16"/>
        <v>106.11399385212967</v>
      </c>
      <c r="BN71" s="658">
        <f t="shared" si="16"/>
        <v>115.99869583394785</v>
      </c>
      <c r="BO71" s="658">
        <f t="shared" si="16"/>
        <v>264.26922556122059</v>
      </c>
      <c r="BP71" s="658">
        <f t="shared" si="16"/>
        <v>239.55747060667514</v>
      </c>
      <c r="BQ71" s="658">
        <f t="shared" si="16"/>
        <v>66.575185924856925</v>
      </c>
      <c r="BR71" s="658">
        <f t="shared" si="16"/>
        <v>66.575185924856925</v>
      </c>
      <c r="BS71" s="658">
        <f t="shared" si="16"/>
        <v>66.575185924856925</v>
      </c>
      <c r="BT71" s="658">
        <f t="shared" si="16"/>
        <v>66.575185924856925</v>
      </c>
      <c r="BU71" s="658">
        <f t="shared" si="16"/>
        <v>66.575185924856925</v>
      </c>
      <c r="BV71" s="658">
        <f t="shared" si="16"/>
        <v>66.575185924856925</v>
      </c>
      <c r="BW71" s="658">
        <f t="shared" si="16"/>
        <v>66.575185924856925</v>
      </c>
      <c r="BX71" s="658">
        <f t="shared" si="16"/>
        <v>66.575185924856925</v>
      </c>
      <c r="BY71" s="658">
        <f t="shared" si="16"/>
        <v>66.575185924856925</v>
      </c>
      <c r="BZ71" s="658">
        <f t="shared" si="16"/>
        <v>66.575185924856925</v>
      </c>
      <c r="CA71" s="658">
        <f t="shared" si="16"/>
        <v>66.575185924856925</v>
      </c>
      <c r="CB71" s="658">
        <f t="shared" si="16"/>
        <v>66.575185924856925</v>
      </c>
      <c r="CC71" s="658">
        <f t="shared" si="16"/>
        <v>66.575185924856925</v>
      </c>
      <c r="CD71" s="658">
        <f t="shared" si="16"/>
        <v>66.575185924856925</v>
      </c>
      <c r="CE71" s="658">
        <f t="shared" si="16"/>
        <v>66.575185924856925</v>
      </c>
      <c r="CF71" s="658">
        <f t="shared" si="16"/>
        <v>168.19352401122057</v>
      </c>
      <c r="CG71" s="658">
        <f t="shared" si="16"/>
        <v>182.71042945212966</v>
      </c>
      <c r="CH71" s="658">
        <f t="shared" si="16"/>
        <v>211.74424033394786</v>
      </c>
      <c r="CI71" s="658">
        <f t="shared" si="16"/>
        <v>647.25140356122051</v>
      </c>
      <c r="CJ71" s="658">
        <f t="shared" si="16"/>
        <v>574.66687635667506</v>
      </c>
      <c r="CK71" s="658">
        <f t="shared" ref="CK71:DW71" si="17">SUM(CK60:CK70)</f>
        <v>66.575185924856925</v>
      </c>
      <c r="CL71" s="658">
        <f t="shared" si="17"/>
        <v>66.575185924856925</v>
      </c>
      <c r="CM71" s="658">
        <f t="shared" si="17"/>
        <v>66.575185924856925</v>
      </c>
      <c r="CN71" s="658">
        <f t="shared" si="17"/>
        <v>66.575185924856925</v>
      </c>
      <c r="CO71" s="658">
        <f t="shared" si="17"/>
        <v>66.575185924856925</v>
      </c>
      <c r="CP71" s="658">
        <f t="shared" si="17"/>
        <v>66.575185924856925</v>
      </c>
      <c r="CQ71" s="658">
        <f t="shared" si="17"/>
        <v>66.575185924856925</v>
      </c>
      <c r="CR71" s="658">
        <f t="shared" si="17"/>
        <v>66.575185924856925</v>
      </c>
      <c r="CS71" s="658">
        <f t="shared" si="17"/>
        <v>66.575185924856925</v>
      </c>
      <c r="CT71" s="658">
        <f t="shared" si="17"/>
        <v>66.575185924856925</v>
      </c>
      <c r="CU71" s="658">
        <f t="shared" si="17"/>
        <v>66.575185924856925</v>
      </c>
      <c r="CV71" s="658">
        <f t="shared" si="17"/>
        <v>66.575185924856925</v>
      </c>
      <c r="CW71" s="658">
        <f t="shared" si="17"/>
        <v>66.575185924856925</v>
      </c>
      <c r="CX71" s="658">
        <f t="shared" si="17"/>
        <v>66.575185924856925</v>
      </c>
      <c r="CY71" s="659">
        <f t="shared" si="17"/>
        <v>66.575185924856925</v>
      </c>
      <c r="CZ71" s="660">
        <f t="shared" si="17"/>
        <v>0</v>
      </c>
      <c r="DA71" s="661">
        <f t="shared" si="17"/>
        <v>0</v>
      </c>
      <c r="DB71" s="661">
        <f t="shared" si="17"/>
        <v>0</v>
      </c>
      <c r="DC71" s="661">
        <f t="shared" si="17"/>
        <v>0</v>
      </c>
      <c r="DD71" s="661">
        <f t="shared" si="17"/>
        <v>0</v>
      </c>
      <c r="DE71" s="661">
        <f t="shared" si="17"/>
        <v>0</v>
      </c>
      <c r="DF71" s="661">
        <f t="shared" si="17"/>
        <v>0</v>
      </c>
      <c r="DG71" s="661">
        <f t="shared" si="17"/>
        <v>0</v>
      </c>
      <c r="DH71" s="661">
        <f t="shared" si="17"/>
        <v>0</v>
      </c>
      <c r="DI71" s="661">
        <f t="shared" si="17"/>
        <v>0</v>
      </c>
      <c r="DJ71" s="661">
        <f t="shared" si="17"/>
        <v>0</v>
      </c>
      <c r="DK71" s="661">
        <f t="shared" si="17"/>
        <v>0</v>
      </c>
      <c r="DL71" s="661">
        <f t="shared" si="17"/>
        <v>0</v>
      </c>
      <c r="DM71" s="661">
        <f t="shared" si="17"/>
        <v>0</v>
      </c>
      <c r="DN71" s="661">
        <f t="shared" si="17"/>
        <v>0</v>
      </c>
      <c r="DO71" s="661">
        <f t="shared" si="17"/>
        <v>0</v>
      </c>
      <c r="DP71" s="661">
        <f t="shared" si="17"/>
        <v>0</v>
      </c>
      <c r="DQ71" s="661">
        <f t="shared" si="17"/>
        <v>0</v>
      </c>
      <c r="DR71" s="661">
        <f t="shared" si="17"/>
        <v>0</v>
      </c>
      <c r="DS71" s="661">
        <f t="shared" si="17"/>
        <v>0</v>
      </c>
      <c r="DT71" s="661">
        <f t="shared" si="17"/>
        <v>0</v>
      </c>
      <c r="DU71" s="661">
        <f t="shared" si="17"/>
        <v>0</v>
      </c>
      <c r="DV71" s="661">
        <f t="shared" si="17"/>
        <v>0</v>
      </c>
      <c r="DW71" s="662">
        <f t="shared" si="17"/>
        <v>0</v>
      </c>
    </row>
    <row r="72" spans="2:127" ht="25.5" x14ac:dyDescent="0.2">
      <c r="B72" s="603" t="s">
        <v>485</v>
      </c>
      <c r="C72" s="604" t="s">
        <v>926</v>
      </c>
      <c r="D72" s="605" t="s">
        <v>844</v>
      </c>
      <c r="E72" s="606" t="s">
        <v>552</v>
      </c>
      <c r="F72" s="607" t="s">
        <v>754</v>
      </c>
      <c r="G72" s="608" t="s">
        <v>59</v>
      </c>
      <c r="H72" s="609" t="s">
        <v>487</v>
      </c>
      <c r="I72" s="609">
        <f>MAX(X72:AV72)</f>
        <v>2.7</v>
      </c>
      <c r="J72" s="609">
        <f>SUMPRODUCT($X$2:$CY$2,$X72:$CY72)*365</f>
        <v>23511.012763018611</v>
      </c>
      <c r="K72" s="609">
        <f>SUMPRODUCT($X$2:$CY$2,$X73:$CY73)+SUMPRODUCT($X$2:$CY$2,$X74:$CY74)+SUMPRODUCT($X$2:$CY$2,$X75:$CY75)</f>
        <v>14279.045560448199</v>
      </c>
      <c r="L72" s="609">
        <f>SUMPRODUCT($X$2:$CY$2,$X76:$CY76) +SUMPRODUCT($X$2:$CY$2,$X77:$CY77)</f>
        <v>1669.9856858562177</v>
      </c>
      <c r="M72" s="609">
        <f>SUMPRODUCT($X$2:$CY$2,$X78:$CY78)</f>
        <v>0</v>
      </c>
      <c r="N72" s="609">
        <f>SUMPRODUCT($X$2:$CY$2,$X81:$CY81) +SUMPRODUCT($X$2:$CY$2,$X82:$CY82)</f>
        <v>178.11157911741935</v>
      </c>
      <c r="O72" s="609">
        <f>SUMPRODUCT($X$2:$CY$2,$X79:$CY79) +SUMPRODUCT($X$2:$CY$2,$X80:$CY80) +SUMPRODUCT($X$2:$CY$2,$X83:$CY83)</f>
        <v>19.629065926645559</v>
      </c>
      <c r="P72" s="609">
        <f>SUM(K72:O72)</f>
        <v>16146.771891348482</v>
      </c>
      <c r="Q72" s="609">
        <f>(SUM(K72:M72)*100000)/(J72*1000)</f>
        <v>67.836428005310211</v>
      </c>
      <c r="R72" s="610">
        <f>(P72*100000)/(J72*1000)</f>
        <v>68.677483416394409</v>
      </c>
      <c r="S72" s="611">
        <v>3</v>
      </c>
      <c r="T72" s="612">
        <v>3</v>
      </c>
      <c r="U72" s="613" t="s">
        <v>488</v>
      </c>
      <c r="V72" s="614" t="s">
        <v>124</v>
      </c>
      <c r="W72" s="615" t="s">
        <v>75</v>
      </c>
      <c r="X72" s="607">
        <v>0</v>
      </c>
      <c r="Y72" s="607">
        <v>0</v>
      </c>
      <c r="Z72" s="607">
        <v>0</v>
      </c>
      <c r="AA72" s="607">
        <v>0</v>
      </c>
      <c r="AB72" s="607">
        <v>0</v>
      </c>
      <c r="AC72" s="607">
        <v>2.7</v>
      </c>
      <c r="AD72" s="607">
        <v>2.7</v>
      </c>
      <c r="AE72" s="607">
        <v>2.7</v>
      </c>
      <c r="AF72" s="607">
        <v>2.7</v>
      </c>
      <c r="AG72" s="607">
        <v>2.7</v>
      </c>
      <c r="AH72" s="607">
        <v>2.7</v>
      </c>
      <c r="AI72" s="607">
        <v>2.7</v>
      </c>
      <c r="AJ72" s="607">
        <v>2.7</v>
      </c>
      <c r="AK72" s="607">
        <v>2.7</v>
      </c>
      <c r="AL72" s="607">
        <v>2.7</v>
      </c>
      <c r="AM72" s="607">
        <v>2.7</v>
      </c>
      <c r="AN72" s="607">
        <v>2.7</v>
      </c>
      <c r="AO72" s="607">
        <v>2.7</v>
      </c>
      <c r="AP72" s="607">
        <v>2.7</v>
      </c>
      <c r="AQ72" s="607">
        <v>2.7</v>
      </c>
      <c r="AR72" s="607">
        <v>2.7</v>
      </c>
      <c r="AS72" s="607">
        <v>2.7</v>
      </c>
      <c r="AT72" s="607">
        <v>2.7</v>
      </c>
      <c r="AU72" s="607">
        <v>2.7</v>
      </c>
      <c r="AV72" s="607">
        <v>2.7</v>
      </c>
      <c r="AW72" s="607">
        <v>2.7</v>
      </c>
      <c r="AX72" s="607">
        <v>2.7</v>
      </c>
      <c r="AY72" s="607">
        <v>2.7</v>
      </c>
      <c r="AZ72" s="607">
        <v>2.7</v>
      </c>
      <c r="BA72" s="607">
        <v>2.7</v>
      </c>
      <c r="BB72" s="607">
        <v>2.7</v>
      </c>
      <c r="BC72" s="607">
        <v>2.7</v>
      </c>
      <c r="BD72" s="607">
        <v>2.7</v>
      </c>
      <c r="BE72" s="607">
        <v>2.7</v>
      </c>
      <c r="BF72" s="607">
        <v>2.7</v>
      </c>
      <c r="BG72" s="607">
        <v>2.7</v>
      </c>
      <c r="BH72" s="607">
        <v>2.7</v>
      </c>
      <c r="BI72" s="607">
        <v>2.7</v>
      </c>
      <c r="BJ72" s="607">
        <v>2.7</v>
      </c>
      <c r="BK72" s="607">
        <v>2.7</v>
      </c>
      <c r="BL72" s="607">
        <v>2.7</v>
      </c>
      <c r="BM72" s="607">
        <v>2.7</v>
      </c>
      <c r="BN72" s="607">
        <v>2.7</v>
      </c>
      <c r="BO72" s="607">
        <v>2.7</v>
      </c>
      <c r="BP72" s="607">
        <v>2.7</v>
      </c>
      <c r="BQ72" s="607">
        <v>2.7</v>
      </c>
      <c r="BR72" s="607">
        <v>2.7</v>
      </c>
      <c r="BS72" s="607">
        <v>2.7</v>
      </c>
      <c r="BT72" s="607">
        <v>2.7</v>
      </c>
      <c r="BU72" s="607">
        <v>2.7</v>
      </c>
      <c r="BV72" s="607">
        <v>2.7</v>
      </c>
      <c r="BW72" s="607">
        <v>2.7</v>
      </c>
      <c r="BX72" s="607">
        <v>2.7</v>
      </c>
      <c r="BY72" s="607">
        <v>2.7</v>
      </c>
      <c r="BZ72" s="607">
        <v>2.7</v>
      </c>
      <c r="CA72" s="607">
        <v>2.7</v>
      </c>
      <c r="CB72" s="607">
        <v>2.7</v>
      </c>
      <c r="CC72" s="607">
        <v>2.7</v>
      </c>
      <c r="CD72" s="607">
        <v>2.7</v>
      </c>
      <c r="CE72" s="616">
        <v>2.7</v>
      </c>
      <c r="CF72" s="616">
        <v>2.7</v>
      </c>
      <c r="CG72" s="616">
        <v>2.7</v>
      </c>
      <c r="CH72" s="616">
        <v>2.7</v>
      </c>
      <c r="CI72" s="616">
        <v>2.7</v>
      </c>
      <c r="CJ72" s="616">
        <v>2.7</v>
      </c>
      <c r="CK72" s="616">
        <v>2.7</v>
      </c>
      <c r="CL72" s="616">
        <v>2.7</v>
      </c>
      <c r="CM72" s="616">
        <v>2.7</v>
      </c>
      <c r="CN72" s="616">
        <v>2.7</v>
      </c>
      <c r="CO72" s="616">
        <v>2.7</v>
      </c>
      <c r="CP72" s="616">
        <v>2.7</v>
      </c>
      <c r="CQ72" s="616">
        <v>2.7</v>
      </c>
      <c r="CR72" s="616">
        <v>2.7</v>
      </c>
      <c r="CS72" s="616">
        <v>2.7</v>
      </c>
      <c r="CT72" s="616">
        <v>2.7</v>
      </c>
      <c r="CU72" s="616">
        <v>2.7</v>
      </c>
      <c r="CV72" s="616">
        <v>2.7</v>
      </c>
      <c r="CW72" s="616">
        <v>2.7</v>
      </c>
      <c r="CX72" s="616">
        <v>2.7</v>
      </c>
      <c r="CY72" s="617">
        <v>2.7</v>
      </c>
      <c r="CZ72" s="618">
        <v>0</v>
      </c>
      <c r="DA72" s="619">
        <v>0</v>
      </c>
      <c r="DB72" s="619">
        <v>0</v>
      </c>
      <c r="DC72" s="619">
        <v>0</v>
      </c>
      <c r="DD72" s="619">
        <v>0</v>
      </c>
      <c r="DE72" s="619">
        <v>0</v>
      </c>
      <c r="DF72" s="619">
        <v>0</v>
      </c>
      <c r="DG72" s="619">
        <v>0</v>
      </c>
      <c r="DH72" s="619">
        <v>0</v>
      </c>
      <c r="DI72" s="619">
        <v>0</v>
      </c>
      <c r="DJ72" s="619">
        <v>0</v>
      </c>
      <c r="DK72" s="619">
        <v>0</v>
      </c>
      <c r="DL72" s="619">
        <v>0</v>
      </c>
      <c r="DM72" s="619">
        <v>0</v>
      </c>
      <c r="DN72" s="619">
        <v>0</v>
      </c>
      <c r="DO72" s="619">
        <v>0</v>
      </c>
      <c r="DP72" s="619">
        <v>0</v>
      </c>
      <c r="DQ72" s="619">
        <v>0</v>
      </c>
      <c r="DR72" s="619">
        <v>0</v>
      </c>
      <c r="DS72" s="619">
        <v>0</v>
      </c>
      <c r="DT72" s="619">
        <v>0</v>
      </c>
      <c r="DU72" s="619">
        <v>0</v>
      </c>
      <c r="DV72" s="619">
        <v>0</v>
      </c>
      <c r="DW72" s="620">
        <v>0</v>
      </c>
    </row>
    <row r="73" spans="2:127" x14ac:dyDescent="0.2">
      <c r="B73" s="621"/>
      <c r="C73" s="622"/>
      <c r="D73" s="623"/>
      <c r="E73" s="624"/>
      <c r="F73" s="624"/>
      <c r="G73" s="623"/>
      <c r="H73" s="624"/>
      <c r="I73" s="624"/>
      <c r="J73" s="624"/>
      <c r="K73" s="624"/>
      <c r="L73" s="624"/>
      <c r="M73" s="624"/>
      <c r="N73" s="624"/>
      <c r="O73" s="624"/>
      <c r="P73" s="624"/>
      <c r="Q73" s="624"/>
      <c r="R73" s="625"/>
      <c r="S73" s="624"/>
      <c r="T73" s="624"/>
      <c r="U73" s="626" t="s">
        <v>489</v>
      </c>
      <c r="V73" s="614" t="s">
        <v>124</v>
      </c>
      <c r="W73" s="615" t="s">
        <v>490</v>
      </c>
      <c r="X73" s="607">
        <v>763.1400000000001</v>
      </c>
      <c r="Y73" s="607">
        <v>872.16</v>
      </c>
      <c r="Z73" s="607">
        <v>1090.2</v>
      </c>
      <c r="AA73" s="607">
        <v>4360.8</v>
      </c>
      <c r="AB73" s="607">
        <v>3815.6999999999994</v>
      </c>
      <c r="AC73" s="607">
        <v>0</v>
      </c>
      <c r="AD73" s="607">
        <v>0</v>
      </c>
      <c r="AE73" s="607">
        <v>0</v>
      </c>
      <c r="AF73" s="607">
        <v>0</v>
      </c>
      <c r="AG73" s="607">
        <v>0</v>
      </c>
      <c r="AH73" s="607">
        <v>0</v>
      </c>
      <c r="AI73" s="607">
        <v>0</v>
      </c>
      <c r="AJ73" s="607">
        <v>0</v>
      </c>
      <c r="AK73" s="607">
        <v>0</v>
      </c>
      <c r="AL73" s="607">
        <v>0</v>
      </c>
      <c r="AM73" s="607">
        <v>0</v>
      </c>
      <c r="AN73" s="607">
        <v>0</v>
      </c>
      <c r="AO73" s="607">
        <v>0</v>
      </c>
      <c r="AP73" s="607">
        <v>0</v>
      </c>
      <c r="AQ73" s="607">
        <v>0</v>
      </c>
      <c r="AR73" s="607">
        <v>297.43</v>
      </c>
      <c r="AS73" s="607">
        <v>339.92</v>
      </c>
      <c r="AT73" s="607">
        <v>424.9</v>
      </c>
      <c r="AU73" s="607">
        <v>1699.6</v>
      </c>
      <c r="AV73" s="607">
        <v>1487.15</v>
      </c>
      <c r="AW73" s="607">
        <v>0</v>
      </c>
      <c r="AX73" s="607">
        <v>0</v>
      </c>
      <c r="AY73" s="607">
        <v>0</v>
      </c>
      <c r="AZ73" s="607">
        <v>0</v>
      </c>
      <c r="BA73" s="607">
        <v>0</v>
      </c>
      <c r="BB73" s="607">
        <v>0</v>
      </c>
      <c r="BC73" s="607">
        <v>0</v>
      </c>
      <c r="BD73" s="607">
        <v>0</v>
      </c>
      <c r="BE73" s="607">
        <v>0</v>
      </c>
      <c r="BF73" s="607">
        <v>0</v>
      </c>
      <c r="BG73" s="607">
        <v>0</v>
      </c>
      <c r="BH73" s="607">
        <v>0</v>
      </c>
      <c r="BI73" s="607">
        <v>0</v>
      </c>
      <c r="BJ73" s="607">
        <v>0</v>
      </c>
      <c r="BK73" s="607">
        <v>0</v>
      </c>
      <c r="BL73" s="607">
        <v>297.43</v>
      </c>
      <c r="BM73" s="607">
        <v>339.92</v>
      </c>
      <c r="BN73" s="607">
        <v>424.9</v>
      </c>
      <c r="BO73" s="607">
        <v>1699.6</v>
      </c>
      <c r="BP73" s="607">
        <v>1487.15</v>
      </c>
      <c r="BQ73" s="607">
        <v>0</v>
      </c>
      <c r="BR73" s="607">
        <v>0</v>
      </c>
      <c r="BS73" s="607">
        <v>0</v>
      </c>
      <c r="BT73" s="607">
        <v>0</v>
      </c>
      <c r="BU73" s="607">
        <v>0</v>
      </c>
      <c r="BV73" s="607">
        <v>0</v>
      </c>
      <c r="BW73" s="607">
        <v>0</v>
      </c>
      <c r="BX73" s="607">
        <v>0</v>
      </c>
      <c r="BY73" s="607">
        <v>0</v>
      </c>
      <c r="BZ73" s="607">
        <v>0</v>
      </c>
      <c r="CA73" s="607">
        <v>0</v>
      </c>
      <c r="CB73" s="607">
        <v>0</v>
      </c>
      <c r="CC73" s="607">
        <v>0</v>
      </c>
      <c r="CD73" s="607">
        <v>0</v>
      </c>
      <c r="CE73" s="616">
        <v>0</v>
      </c>
      <c r="CF73" s="616">
        <v>734.09</v>
      </c>
      <c r="CG73" s="616">
        <v>838.96</v>
      </c>
      <c r="CH73" s="616">
        <v>1048.7</v>
      </c>
      <c r="CI73" s="616">
        <v>4194.8</v>
      </c>
      <c r="CJ73" s="616">
        <v>3670.45</v>
      </c>
      <c r="CK73" s="616">
        <v>0</v>
      </c>
      <c r="CL73" s="616">
        <v>0</v>
      </c>
      <c r="CM73" s="616">
        <v>0</v>
      </c>
      <c r="CN73" s="616">
        <v>0</v>
      </c>
      <c r="CO73" s="616">
        <v>0</v>
      </c>
      <c r="CP73" s="616">
        <v>0</v>
      </c>
      <c r="CQ73" s="616">
        <v>0</v>
      </c>
      <c r="CR73" s="616">
        <v>0</v>
      </c>
      <c r="CS73" s="616">
        <v>0</v>
      </c>
      <c r="CT73" s="616">
        <v>0</v>
      </c>
      <c r="CU73" s="616">
        <v>0</v>
      </c>
      <c r="CV73" s="616">
        <v>0</v>
      </c>
      <c r="CW73" s="616">
        <v>0</v>
      </c>
      <c r="CX73" s="616">
        <v>0</v>
      </c>
      <c r="CY73" s="617">
        <v>0</v>
      </c>
      <c r="CZ73" s="618">
        <v>0</v>
      </c>
      <c r="DA73" s="619">
        <v>0</v>
      </c>
      <c r="DB73" s="619">
        <v>0</v>
      </c>
      <c r="DC73" s="619">
        <v>0</v>
      </c>
      <c r="DD73" s="619">
        <v>0</v>
      </c>
      <c r="DE73" s="619">
        <v>0</v>
      </c>
      <c r="DF73" s="619">
        <v>0</v>
      </c>
      <c r="DG73" s="619">
        <v>0</v>
      </c>
      <c r="DH73" s="619">
        <v>0</v>
      </c>
      <c r="DI73" s="619">
        <v>0</v>
      </c>
      <c r="DJ73" s="619">
        <v>0</v>
      </c>
      <c r="DK73" s="619">
        <v>0</v>
      </c>
      <c r="DL73" s="619">
        <v>0</v>
      </c>
      <c r="DM73" s="619">
        <v>0</v>
      </c>
      <c r="DN73" s="619">
        <v>0</v>
      </c>
      <c r="DO73" s="619">
        <v>0</v>
      </c>
      <c r="DP73" s="619">
        <v>0</v>
      </c>
      <c r="DQ73" s="619">
        <v>0</v>
      </c>
      <c r="DR73" s="619">
        <v>0</v>
      </c>
      <c r="DS73" s="619">
        <v>0</v>
      </c>
      <c r="DT73" s="619">
        <v>0</v>
      </c>
      <c r="DU73" s="619">
        <v>0</v>
      </c>
      <c r="DV73" s="619">
        <v>0</v>
      </c>
      <c r="DW73" s="620">
        <v>0</v>
      </c>
    </row>
    <row r="74" spans="2:127" x14ac:dyDescent="0.2">
      <c r="B74" s="627"/>
      <c r="C74" s="628"/>
      <c r="D74" s="629"/>
      <c r="E74" s="629"/>
      <c r="F74" s="629"/>
      <c r="G74" s="629"/>
      <c r="H74" s="629"/>
      <c r="I74" s="630"/>
      <c r="J74" s="630"/>
      <c r="K74" s="630"/>
      <c r="L74" s="630"/>
      <c r="M74" s="630"/>
      <c r="N74" s="630"/>
      <c r="O74" s="630"/>
      <c r="P74" s="630"/>
      <c r="Q74" s="630"/>
      <c r="R74" s="631"/>
      <c r="S74" s="630"/>
      <c r="T74" s="630"/>
      <c r="U74" s="626" t="s">
        <v>491</v>
      </c>
      <c r="V74" s="614" t="s">
        <v>124</v>
      </c>
      <c r="W74" s="615" t="s">
        <v>490</v>
      </c>
      <c r="X74" s="607">
        <v>0</v>
      </c>
      <c r="Y74" s="607">
        <v>0</v>
      </c>
      <c r="Z74" s="607">
        <v>0</v>
      </c>
      <c r="AA74" s="607">
        <v>0</v>
      </c>
      <c r="AB74" s="607">
        <v>0</v>
      </c>
      <c r="AC74" s="607">
        <v>0</v>
      </c>
      <c r="AD74" s="607">
        <v>0</v>
      </c>
      <c r="AE74" s="607">
        <v>0</v>
      </c>
      <c r="AF74" s="607">
        <v>0</v>
      </c>
      <c r="AG74" s="607">
        <v>0</v>
      </c>
      <c r="AH74" s="607">
        <v>0</v>
      </c>
      <c r="AI74" s="607">
        <v>0</v>
      </c>
      <c r="AJ74" s="607">
        <v>0</v>
      </c>
      <c r="AK74" s="607">
        <v>0</v>
      </c>
      <c r="AL74" s="607">
        <v>0</v>
      </c>
      <c r="AM74" s="607">
        <v>0</v>
      </c>
      <c r="AN74" s="607">
        <v>0</v>
      </c>
      <c r="AO74" s="607">
        <v>0</v>
      </c>
      <c r="AP74" s="607">
        <v>0</v>
      </c>
      <c r="AQ74" s="607">
        <v>0</v>
      </c>
      <c r="AR74" s="607">
        <v>0</v>
      </c>
      <c r="AS74" s="607">
        <v>0</v>
      </c>
      <c r="AT74" s="607">
        <v>0</v>
      </c>
      <c r="AU74" s="607">
        <v>0</v>
      </c>
      <c r="AV74" s="607">
        <v>0</v>
      </c>
      <c r="AW74" s="607">
        <v>0</v>
      </c>
      <c r="AX74" s="607">
        <v>0</v>
      </c>
      <c r="AY74" s="607">
        <v>0</v>
      </c>
      <c r="AZ74" s="607">
        <v>0</v>
      </c>
      <c r="BA74" s="607">
        <v>0</v>
      </c>
      <c r="BB74" s="607">
        <v>0</v>
      </c>
      <c r="BC74" s="607">
        <v>0</v>
      </c>
      <c r="BD74" s="607">
        <v>0</v>
      </c>
      <c r="BE74" s="607">
        <v>0</v>
      </c>
      <c r="BF74" s="607">
        <v>0</v>
      </c>
      <c r="BG74" s="607">
        <v>0</v>
      </c>
      <c r="BH74" s="607">
        <v>0</v>
      </c>
      <c r="BI74" s="607">
        <v>0</v>
      </c>
      <c r="BJ74" s="607">
        <v>0</v>
      </c>
      <c r="BK74" s="607">
        <v>0</v>
      </c>
      <c r="BL74" s="607">
        <v>0</v>
      </c>
      <c r="BM74" s="607">
        <v>0</v>
      </c>
      <c r="BN74" s="607">
        <v>0</v>
      </c>
      <c r="BO74" s="607">
        <v>0</v>
      </c>
      <c r="BP74" s="607">
        <v>0</v>
      </c>
      <c r="BQ74" s="607">
        <v>0</v>
      </c>
      <c r="BR74" s="607">
        <v>0</v>
      </c>
      <c r="BS74" s="607">
        <v>0</v>
      </c>
      <c r="BT74" s="607">
        <v>0</v>
      </c>
      <c r="BU74" s="607">
        <v>0</v>
      </c>
      <c r="BV74" s="607">
        <v>0</v>
      </c>
      <c r="BW74" s="607">
        <v>0</v>
      </c>
      <c r="BX74" s="607">
        <v>0</v>
      </c>
      <c r="BY74" s="607">
        <v>0</v>
      </c>
      <c r="BZ74" s="607">
        <v>0</v>
      </c>
      <c r="CA74" s="607">
        <v>0</v>
      </c>
      <c r="CB74" s="607">
        <v>0</v>
      </c>
      <c r="CC74" s="607">
        <v>0</v>
      </c>
      <c r="CD74" s="607">
        <v>0</v>
      </c>
      <c r="CE74" s="616">
        <v>0</v>
      </c>
      <c r="CF74" s="616">
        <v>0</v>
      </c>
      <c r="CG74" s="616">
        <v>0</v>
      </c>
      <c r="CH74" s="616">
        <v>0</v>
      </c>
      <c r="CI74" s="616">
        <v>0</v>
      </c>
      <c r="CJ74" s="616">
        <v>0</v>
      </c>
      <c r="CK74" s="616">
        <v>0</v>
      </c>
      <c r="CL74" s="616">
        <v>0</v>
      </c>
      <c r="CM74" s="616">
        <v>0</v>
      </c>
      <c r="CN74" s="616">
        <v>0</v>
      </c>
      <c r="CO74" s="616">
        <v>0</v>
      </c>
      <c r="CP74" s="616">
        <v>0</v>
      </c>
      <c r="CQ74" s="616">
        <v>0</v>
      </c>
      <c r="CR74" s="616">
        <v>0</v>
      </c>
      <c r="CS74" s="616">
        <v>0</v>
      </c>
      <c r="CT74" s="616">
        <v>0</v>
      </c>
      <c r="CU74" s="616">
        <v>0</v>
      </c>
      <c r="CV74" s="616">
        <v>0</v>
      </c>
      <c r="CW74" s="616">
        <v>0</v>
      </c>
      <c r="CX74" s="616">
        <v>0</v>
      </c>
      <c r="CY74" s="617">
        <v>0</v>
      </c>
      <c r="CZ74" s="618">
        <v>0</v>
      </c>
      <c r="DA74" s="619">
        <v>0</v>
      </c>
      <c r="DB74" s="619">
        <v>0</v>
      </c>
      <c r="DC74" s="619">
        <v>0</v>
      </c>
      <c r="DD74" s="619">
        <v>0</v>
      </c>
      <c r="DE74" s="619">
        <v>0</v>
      </c>
      <c r="DF74" s="619">
        <v>0</v>
      </c>
      <c r="DG74" s="619">
        <v>0</v>
      </c>
      <c r="DH74" s="619">
        <v>0</v>
      </c>
      <c r="DI74" s="619">
        <v>0</v>
      </c>
      <c r="DJ74" s="619">
        <v>0</v>
      </c>
      <c r="DK74" s="619">
        <v>0</v>
      </c>
      <c r="DL74" s="619">
        <v>0</v>
      </c>
      <c r="DM74" s="619">
        <v>0</v>
      </c>
      <c r="DN74" s="619">
        <v>0</v>
      </c>
      <c r="DO74" s="619">
        <v>0</v>
      </c>
      <c r="DP74" s="619">
        <v>0</v>
      </c>
      <c r="DQ74" s="619">
        <v>0</v>
      </c>
      <c r="DR74" s="619">
        <v>0</v>
      </c>
      <c r="DS74" s="619">
        <v>0</v>
      </c>
      <c r="DT74" s="619">
        <v>0</v>
      </c>
      <c r="DU74" s="619">
        <v>0</v>
      </c>
      <c r="DV74" s="619">
        <v>0</v>
      </c>
      <c r="DW74" s="620">
        <v>0</v>
      </c>
    </row>
    <row r="75" spans="2:127" x14ac:dyDescent="0.2">
      <c r="B75" s="627"/>
      <c r="C75" s="628"/>
      <c r="D75" s="629"/>
      <c r="E75" s="629"/>
      <c r="F75" s="629"/>
      <c r="G75" s="629"/>
      <c r="H75" s="629"/>
      <c r="I75" s="630"/>
      <c r="J75" s="630"/>
      <c r="K75" s="630"/>
      <c r="L75" s="630"/>
      <c r="M75" s="630"/>
      <c r="N75" s="630"/>
      <c r="O75" s="630"/>
      <c r="P75" s="630"/>
      <c r="Q75" s="630"/>
      <c r="R75" s="631"/>
      <c r="S75" s="630"/>
      <c r="T75" s="630"/>
      <c r="U75" s="632" t="s">
        <v>828</v>
      </c>
      <c r="V75" s="633" t="s">
        <v>124</v>
      </c>
      <c r="W75" s="634" t="s">
        <v>490</v>
      </c>
      <c r="X75" s="607">
        <v>0</v>
      </c>
      <c r="Y75" s="607">
        <v>0</v>
      </c>
      <c r="Z75" s="607">
        <v>0</v>
      </c>
      <c r="AA75" s="607">
        <v>0</v>
      </c>
      <c r="AB75" s="607">
        <v>0</v>
      </c>
      <c r="AC75" s="607">
        <v>0</v>
      </c>
      <c r="AD75" s="607">
        <v>0</v>
      </c>
      <c r="AE75" s="607">
        <v>0</v>
      </c>
      <c r="AF75" s="607">
        <v>0</v>
      </c>
      <c r="AG75" s="607">
        <v>0</v>
      </c>
      <c r="AH75" s="607">
        <v>0</v>
      </c>
      <c r="AI75" s="607">
        <v>0</v>
      </c>
      <c r="AJ75" s="607">
        <v>0</v>
      </c>
      <c r="AK75" s="607">
        <v>0</v>
      </c>
      <c r="AL75" s="607">
        <v>0</v>
      </c>
      <c r="AM75" s="607">
        <v>0</v>
      </c>
      <c r="AN75" s="607">
        <v>0</v>
      </c>
      <c r="AO75" s="607">
        <v>0</v>
      </c>
      <c r="AP75" s="607">
        <v>0</v>
      </c>
      <c r="AQ75" s="607">
        <v>0</v>
      </c>
      <c r="AR75" s="607">
        <v>0</v>
      </c>
      <c r="AS75" s="607">
        <v>0</v>
      </c>
      <c r="AT75" s="607">
        <v>0</v>
      </c>
      <c r="AU75" s="607">
        <v>0</v>
      </c>
      <c r="AV75" s="607">
        <v>0</v>
      </c>
      <c r="AW75" s="607">
        <v>0</v>
      </c>
      <c r="AX75" s="607">
        <v>0</v>
      </c>
      <c r="AY75" s="607">
        <v>0</v>
      </c>
      <c r="AZ75" s="607">
        <v>0</v>
      </c>
      <c r="BA75" s="607">
        <v>0</v>
      </c>
      <c r="BB75" s="607">
        <v>0</v>
      </c>
      <c r="BC75" s="607">
        <v>0</v>
      </c>
      <c r="BD75" s="607">
        <v>0</v>
      </c>
      <c r="BE75" s="607">
        <v>0</v>
      </c>
      <c r="BF75" s="607">
        <v>0</v>
      </c>
      <c r="BG75" s="607">
        <v>0</v>
      </c>
      <c r="BH75" s="607">
        <v>0</v>
      </c>
      <c r="BI75" s="607">
        <v>0</v>
      </c>
      <c r="BJ75" s="607">
        <v>0</v>
      </c>
      <c r="BK75" s="607">
        <v>0</v>
      </c>
      <c r="BL75" s="607">
        <v>0</v>
      </c>
      <c r="BM75" s="607">
        <v>0</v>
      </c>
      <c r="BN75" s="607">
        <v>0</v>
      </c>
      <c r="BO75" s="607">
        <v>0</v>
      </c>
      <c r="BP75" s="607">
        <v>0</v>
      </c>
      <c r="BQ75" s="607">
        <v>0</v>
      </c>
      <c r="BR75" s="607">
        <v>0</v>
      </c>
      <c r="BS75" s="607">
        <v>0</v>
      </c>
      <c r="BT75" s="607">
        <v>0</v>
      </c>
      <c r="BU75" s="607">
        <v>0</v>
      </c>
      <c r="BV75" s="607">
        <v>0</v>
      </c>
      <c r="BW75" s="607">
        <v>0</v>
      </c>
      <c r="BX75" s="607">
        <v>0</v>
      </c>
      <c r="BY75" s="607">
        <v>0</v>
      </c>
      <c r="BZ75" s="607">
        <v>0</v>
      </c>
      <c r="CA75" s="607">
        <v>0</v>
      </c>
      <c r="CB75" s="607">
        <v>0</v>
      </c>
      <c r="CC75" s="607">
        <v>0</v>
      </c>
      <c r="CD75" s="607">
        <v>0</v>
      </c>
      <c r="CE75" s="607">
        <v>0</v>
      </c>
      <c r="CF75" s="607">
        <v>0</v>
      </c>
      <c r="CG75" s="607">
        <v>0</v>
      </c>
      <c r="CH75" s="607">
        <v>0</v>
      </c>
      <c r="CI75" s="607">
        <v>0</v>
      </c>
      <c r="CJ75" s="607">
        <v>0</v>
      </c>
      <c r="CK75" s="607">
        <v>0</v>
      </c>
      <c r="CL75" s="607">
        <v>0</v>
      </c>
      <c r="CM75" s="607">
        <v>0</v>
      </c>
      <c r="CN75" s="607">
        <v>0</v>
      </c>
      <c r="CO75" s="607">
        <v>0</v>
      </c>
      <c r="CP75" s="607">
        <v>0</v>
      </c>
      <c r="CQ75" s="607">
        <v>0</v>
      </c>
      <c r="CR75" s="607">
        <v>0</v>
      </c>
      <c r="CS75" s="607">
        <v>0</v>
      </c>
      <c r="CT75" s="607">
        <v>0</v>
      </c>
      <c r="CU75" s="607">
        <v>0</v>
      </c>
      <c r="CV75" s="607">
        <v>0</v>
      </c>
      <c r="CW75" s="607">
        <v>0</v>
      </c>
      <c r="CX75" s="607">
        <v>0</v>
      </c>
      <c r="CY75" s="607">
        <v>0</v>
      </c>
      <c r="CZ75" s="618">
        <v>0</v>
      </c>
      <c r="DA75" s="619">
        <v>0</v>
      </c>
      <c r="DB75" s="619">
        <v>0</v>
      </c>
      <c r="DC75" s="619">
        <v>0</v>
      </c>
      <c r="DD75" s="619">
        <v>0</v>
      </c>
      <c r="DE75" s="619">
        <v>0</v>
      </c>
      <c r="DF75" s="619">
        <v>0</v>
      </c>
      <c r="DG75" s="619">
        <v>0</v>
      </c>
      <c r="DH75" s="619">
        <v>0</v>
      </c>
      <c r="DI75" s="619">
        <v>0</v>
      </c>
      <c r="DJ75" s="619">
        <v>0</v>
      </c>
      <c r="DK75" s="619">
        <v>0</v>
      </c>
      <c r="DL75" s="619">
        <v>0</v>
      </c>
      <c r="DM75" s="619">
        <v>0</v>
      </c>
      <c r="DN75" s="619">
        <v>0</v>
      </c>
      <c r="DO75" s="619">
        <v>0</v>
      </c>
      <c r="DP75" s="619">
        <v>0</v>
      </c>
      <c r="DQ75" s="619">
        <v>0</v>
      </c>
      <c r="DR75" s="619">
        <v>0</v>
      </c>
      <c r="DS75" s="619">
        <v>0</v>
      </c>
      <c r="DT75" s="619">
        <v>0</v>
      </c>
      <c r="DU75" s="619">
        <v>0</v>
      </c>
      <c r="DV75" s="619">
        <v>0</v>
      </c>
      <c r="DW75" s="620">
        <v>0</v>
      </c>
    </row>
    <row r="76" spans="2:127" x14ac:dyDescent="0.2">
      <c r="B76" s="635"/>
      <c r="C76" s="636"/>
      <c r="D76" s="637"/>
      <c r="E76" s="637"/>
      <c r="F76" s="637"/>
      <c r="G76" s="637"/>
      <c r="H76" s="637"/>
      <c r="I76" s="638"/>
      <c r="J76" s="638"/>
      <c r="K76" s="638"/>
      <c r="L76" s="638"/>
      <c r="M76" s="638"/>
      <c r="N76" s="638"/>
      <c r="O76" s="638"/>
      <c r="P76" s="638"/>
      <c r="Q76" s="638"/>
      <c r="R76" s="639"/>
      <c r="S76" s="638"/>
      <c r="T76" s="638"/>
      <c r="U76" s="626" t="s">
        <v>492</v>
      </c>
      <c r="V76" s="614" t="s">
        <v>124</v>
      </c>
      <c r="W76" s="640" t="s">
        <v>490</v>
      </c>
      <c r="X76" s="607">
        <v>0</v>
      </c>
      <c r="Y76" s="607">
        <v>0</v>
      </c>
      <c r="Z76" s="607">
        <v>0</v>
      </c>
      <c r="AA76" s="607">
        <v>0</v>
      </c>
      <c r="AB76" s="607">
        <v>0</v>
      </c>
      <c r="AC76" s="607">
        <v>0.6</v>
      </c>
      <c r="AD76" s="607">
        <v>0.6</v>
      </c>
      <c r="AE76" s="607">
        <v>0.6</v>
      </c>
      <c r="AF76" s="607">
        <v>0.6</v>
      </c>
      <c r="AG76" s="607">
        <v>0.6</v>
      </c>
      <c r="AH76" s="607">
        <v>0.6</v>
      </c>
      <c r="AI76" s="607">
        <v>0.6</v>
      </c>
      <c r="AJ76" s="607">
        <v>0.6</v>
      </c>
      <c r="AK76" s="607">
        <v>0.6</v>
      </c>
      <c r="AL76" s="607">
        <v>0.6</v>
      </c>
      <c r="AM76" s="607">
        <v>0.6</v>
      </c>
      <c r="AN76" s="607">
        <v>0.6</v>
      </c>
      <c r="AO76" s="607">
        <v>0.6</v>
      </c>
      <c r="AP76" s="607">
        <v>0.6</v>
      </c>
      <c r="AQ76" s="607">
        <v>0.6</v>
      </c>
      <c r="AR76" s="607">
        <v>0.6</v>
      </c>
      <c r="AS76" s="607">
        <v>0.6</v>
      </c>
      <c r="AT76" s="607">
        <v>0.6</v>
      </c>
      <c r="AU76" s="607">
        <v>0.6</v>
      </c>
      <c r="AV76" s="607">
        <v>0.6</v>
      </c>
      <c r="AW76" s="607">
        <v>0.6</v>
      </c>
      <c r="AX76" s="607">
        <v>0.6</v>
      </c>
      <c r="AY76" s="607">
        <v>0.6</v>
      </c>
      <c r="AZ76" s="607">
        <v>0.6</v>
      </c>
      <c r="BA76" s="607">
        <v>0.6</v>
      </c>
      <c r="BB76" s="607">
        <v>0.6</v>
      </c>
      <c r="BC76" s="607">
        <v>0.6</v>
      </c>
      <c r="BD76" s="607">
        <v>0.6</v>
      </c>
      <c r="BE76" s="607">
        <v>0.6</v>
      </c>
      <c r="BF76" s="607">
        <v>0.6</v>
      </c>
      <c r="BG76" s="607">
        <v>0.6</v>
      </c>
      <c r="BH76" s="607">
        <v>0.6</v>
      </c>
      <c r="BI76" s="607">
        <v>0.6</v>
      </c>
      <c r="BJ76" s="607">
        <v>0.6</v>
      </c>
      <c r="BK76" s="607">
        <v>0.6</v>
      </c>
      <c r="BL76" s="607">
        <v>0.6</v>
      </c>
      <c r="BM76" s="607">
        <v>0.6</v>
      </c>
      <c r="BN76" s="607">
        <v>0.6</v>
      </c>
      <c r="BO76" s="607">
        <v>0.6</v>
      </c>
      <c r="BP76" s="607">
        <v>0.6</v>
      </c>
      <c r="BQ76" s="607">
        <v>0.6</v>
      </c>
      <c r="BR76" s="607">
        <v>0.6</v>
      </c>
      <c r="BS76" s="607">
        <v>0.6</v>
      </c>
      <c r="BT76" s="607">
        <v>0.6</v>
      </c>
      <c r="BU76" s="607">
        <v>0.6</v>
      </c>
      <c r="BV76" s="607">
        <v>0.6</v>
      </c>
      <c r="BW76" s="607">
        <v>0.6</v>
      </c>
      <c r="BX76" s="607">
        <v>0.6</v>
      </c>
      <c r="BY76" s="607">
        <v>0.6</v>
      </c>
      <c r="BZ76" s="607">
        <v>0.6</v>
      </c>
      <c r="CA76" s="607">
        <v>0.6</v>
      </c>
      <c r="CB76" s="607">
        <v>0.6</v>
      </c>
      <c r="CC76" s="607">
        <v>0.6</v>
      </c>
      <c r="CD76" s="607">
        <v>0.6</v>
      </c>
      <c r="CE76" s="616">
        <v>0.6</v>
      </c>
      <c r="CF76" s="616">
        <v>0.6</v>
      </c>
      <c r="CG76" s="616">
        <v>0.6</v>
      </c>
      <c r="CH76" s="616">
        <v>0.6</v>
      </c>
      <c r="CI76" s="616">
        <v>0.6</v>
      </c>
      <c r="CJ76" s="616">
        <v>0.6</v>
      </c>
      <c r="CK76" s="616">
        <v>0.6</v>
      </c>
      <c r="CL76" s="616">
        <v>0.6</v>
      </c>
      <c r="CM76" s="616">
        <v>0.6</v>
      </c>
      <c r="CN76" s="616">
        <v>0.6</v>
      </c>
      <c r="CO76" s="616">
        <v>0.6</v>
      </c>
      <c r="CP76" s="616">
        <v>0.6</v>
      </c>
      <c r="CQ76" s="616">
        <v>0.6</v>
      </c>
      <c r="CR76" s="616">
        <v>0.6</v>
      </c>
      <c r="CS76" s="616">
        <v>0.6</v>
      </c>
      <c r="CT76" s="616">
        <v>0.6</v>
      </c>
      <c r="CU76" s="616">
        <v>0.6</v>
      </c>
      <c r="CV76" s="616">
        <v>0.6</v>
      </c>
      <c r="CW76" s="616">
        <v>0.6</v>
      </c>
      <c r="CX76" s="616">
        <v>0.6</v>
      </c>
      <c r="CY76" s="617">
        <v>0.6</v>
      </c>
      <c r="CZ76" s="618">
        <v>0</v>
      </c>
      <c r="DA76" s="619">
        <v>0</v>
      </c>
      <c r="DB76" s="619">
        <v>0</v>
      </c>
      <c r="DC76" s="619">
        <v>0</v>
      </c>
      <c r="DD76" s="619">
        <v>0</v>
      </c>
      <c r="DE76" s="619">
        <v>0</v>
      </c>
      <c r="DF76" s="619">
        <v>0</v>
      </c>
      <c r="DG76" s="619">
        <v>0</v>
      </c>
      <c r="DH76" s="619">
        <v>0</v>
      </c>
      <c r="DI76" s="619">
        <v>0</v>
      </c>
      <c r="DJ76" s="619">
        <v>0</v>
      </c>
      <c r="DK76" s="619">
        <v>0</v>
      </c>
      <c r="DL76" s="619">
        <v>0</v>
      </c>
      <c r="DM76" s="619">
        <v>0</v>
      </c>
      <c r="DN76" s="619">
        <v>0</v>
      </c>
      <c r="DO76" s="619">
        <v>0</v>
      </c>
      <c r="DP76" s="619">
        <v>0</v>
      </c>
      <c r="DQ76" s="619">
        <v>0</v>
      </c>
      <c r="DR76" s="619">
        <v>0</v>
      </c>
      <c r="DS76" s="619">
        <v>0</v>
      </c>
      <c r="DT76" s="619">
        <v>0</v>
      </c>
      <c r="DU76" s="619">
        <v>0</v>
      </c>
      <c r="DV76" s="619">
        <v>0</v>
      </c>
      <c r="DW76" s="620">
        <v>0</v>
      </c>
    </row>
    <row r="77" spans="2:127" x14ac:dyDescent="0.2">
      <c r="B77" s="641"/>
      <c r="C77" s="642"/>
      <c r="D77" s="643"/>
      <c r="E77" s="643"/>
      <c r="F77" s="643"/>
      <c r="G77" s="643"/>
      <c r="H77" s="643"/>
      <c r="I77" s="644"/>
      <c r="J77" s="644"/>
      <c r="K77" s="644"/>
      <c r="L77" s="644"/>
      <c r="M77" s="644"/>
      <c r="N77" s="644"/>
      <c r="O77" s="644"/>
      <c r="P77" s="644"/>
      <c r="Q77" s="644"/>
      <c r="R77" s="645"/>
      <c r="S77" s="644"/>
      <c r="T77" s="644"/>
      <c r="U77" s="626" t="s">
        <v>493</v>
      </c>
      <c r="V77" s="614" t="s">
        <v>124</v>
      </c>
      <c r="W77" s="640" t="s">
        <v>490</v>
      </c>
      <c r="X77" s="607">
        <v>0</v>
      </c>
      <c r="Y77" s="607">
        <v>0</v>
      </c>
      <c r="Z77" s="607">
        <v>0</v>
      </c>
      <c r="AA77" s="607">
        <v>0</v>
      </c>
      <c r="AB77" s="607">
        <v>0</v>
      </c>
      <c r="AC77" s="607">
        <v>69.400000000000006</v>
      </c>
      <c r="AD77" s="607">
        <v>69.400000000000006</v>
      </c>
      <c r="AE77" s="607">
        <v>69.400000000000006</v>
      </c>
      <c r="AF77" s="607">
        <v>69.400000000000006</v>
      </c>
      <c r="AG77" s="607">
        <v>69.400000000000006</v>
      </c>
      <c r="AH77" s="607">
        <v>69.400000000000006</v>
      </c>
      <c r="AI77" s="607">
        <v>69.400000000000006</v>
      </c>
      <c r="AJ77" s="607">
        <v>69.400000000000006</v>
      </c>
      <c r="AK77" s="607">
        <v>69.400000000000006</v>
      </c>
      <c r="AL77" s="607">
        <v>69.400000000000006</v>
      </c>
      <c r="AM77" s="607">
        <v>69.400000000000006</v>
      </c>
      <c r="AN77" s="607">
        <v>69.400000000000006</v>
      </c>
      <c r="AO77" s="607">
        <v>69.400000000000006</v>
      </c>
      <c r="AP77" s="607">
        <v>69.400000000000006</v>
      </c>
      <c r="AQ77" s="607">
        <v>69.400000000000006</v>
      </c>
      <c r="AR77" s="607">
        <v>69.400000000000006</v>
      </c>
      <c r="AS77" s="607">
        <v>69.400000000000006</v>
      </c>
      <c r="AT77" s="607">
        <v>69.400000000000006</v>
      </c>
      <c r="AU77" s="607">
        <v>69.400000000000006</v>
      </c>
      <c r="AV77" s="607">
        <v>69.400000000000006</v>
      </c>
      <c r="AW77" s="607">
        <v>69.400000000000006</v>
      </c>
      <c r="AX77" s="607">
        <v>69.400000000000006</v>
      </c>
      <c r="AY77" s="607">
        <v>69.400000000000006</v>
      </c>
      <c r="AZ77" s="607">
        <v>69.400000000000006</v>
      </c>
      <c r="BA77" s="607">
        <v>69.400000000000006</v>
      </c>
      <c r="BB77" s="607">
        <v>69.400000000000006</v>
      </c>
      <c r="BC77" s="607">
        <v>69.400000000000006</v>
      </c>
      <c r="BD77" s="607">
        <v>69.400000000000006</v>
      </c>
      <c r="BE77" s="607">
        <v>69.400000000000006</v>
      </c>
      <c r="BF77" s="607">
        <v>69.400000000000006</v>
      </c>
      <c r="BG77" s="607">
        <v>69.400000000000006</v>
      </c>
      <c r="BH77" s="607">
        <v>69.400000000000006</v>
      </c>
      <c r="BI77" s="607">
        <v>69.400000000000006</v>
      </c>
      <c r="BJ77" s="607">
        <v>69.400000000000006</v>
      </c>
      <c r="BK77" s="607">
        <v>69.400000000000006</v>
      </c>
      <c r="BL77" s="607">
        <v>69.400000000000006</v>
      </c>
      <c r="BM77" s="607">
        <v>69.400000000000006</v>
      </c>
      <c r="BN77" s="607">
        <v>69.400000000000006</v>
      </c>
      <c r="BO77" s="607">
        <v>69.400000000000006</v>
      </c>
      <c r="BP77" s="607">
        <v>69.400000000000006</v>
      </c>
      <c r="BQ77" s="607">
        <v>69.400000000000006</v>
      </c>
      <c r="BR77" s="607">
        <v>69.400000000000006</v>
      </c>
      <c r="BS77" s="607">
        <v>69.400000000000006</v>
      </c>
      <c r="BT77" s="607">
        <v>69.400000000000006</v>
      </c>
      <c r="BU77" s="607">
        <v>69.400000000000006</v>
      </c>
      <c r="BV77" s="607">
        <v>69.400000000000006</v>
      </c>
      <c r="BW77" s="607">
        <v>69.400000000000006</v>
      </c>
      <c r="BX77" s="607">
        <v>69.400000000000006</v>
      </c>
      <c r="BY77" s="607">
        <v>69.400000000000006</v>
      </c>
      <c r="BZ77" s="607">
        <v>69.400000000000006</v>
      </c>
      <c r="CA77" s="607">
        <v>69.400000000000006</v>
      </c>
      <c r="CB77" s="607">
        <v>69.400000000000006</v>
      </c>
      <c r="CC77" s="607">
        <v>69.400000000000006</v>
      </c>
      <c r="CD77" s="607">
        <v>69.400000000000006</v>
      </c>
      <c r="CE77" s="616">
        <v>69.400000000000006</v>
      </c>
      <c r="CF77" s="616">
        <v>69.400000000000006</v>
      </c>
      <c r="CG77" s="616">
        <v>69.400000000000006</v>
      </c>
      <c r="CH77" s="616">
        <v>69.400000000000006</v>
      </c>
      <c r="CI77" s="616">
        <v>69.400000000000006</v>
      </c>
      <c r="CJ77" s="616">
        <v>69.400000000000006</v>
      </c>
      <c r="CK77" s="616">
        <v>69.400000000000006</v>
      </c>
      <c r="CL77" s="616">
        <v>69.400000000000006</v>
      </c>
      <c r="CM77" s="616">
        <v>69.400000000000006</v>
      </c>
      <c r="CN77" s="616">
        <v>69.400000000000006</v>
      </c>
      <c r="CO77" s="616">
        <v>69.400000000000006</v>
      </c>
      <c r="CP77" s="616">
        <v>69.400000000000006</v>
      </c>
      <c r="CQ77" s="616">
        <v>69.400000000000006</v>
      </c>
      <c r="CR77" s="616">
        <v>69.400000000000006</v>
      </c>
      <c r="CS77" s="616">
        <v>69.400000000000006</v>
      </c>
      <c r="CT77" s="616">
        <v>69.400000000000006</v>
      </c>
      <c r="CU77" s="616">
        <v>69.400000000000006</v>
      </c>
      <c r="CV77" s="616">
        <v>69.400000000000006</v>
      </c>
      <c r="CW77" s="616">
        <v>69.400000000000006</v>
      </c>
      <c r="CX77" s="616">
        <v>69.400000000000006</v>
      </c>
      <c r="CY77" s="617">
        <v>69.400000000000006</v>
      </c>
      <c r="CZ77" s="618">
        <v>0</v>
      </c>
      <c r="DA77" s="619">
        <v>0</v>
      </c>
      <c r="DB77" s="619">
        <v>0</v>
      </c>
      <c r="DC77" s="619">
        <v>0</v>
      </c>
      <c r="DD77" s="619">
        <v>0</v>
      </c>
      <c r="DE77" s="619">
        <v>0</v>
      </c>
      <c r="DF77" s="619">
        <v>0</v>
      </c>
      <c r="DG77" s="619">
        <v>0</v>
      </c>
      <c r="DH77" s="619">
        <v>0</v>
      </c>
      <c r="DI77" s="619">
        <v>0</v>
      </c>
      <c r="DJ77" s="619">
        <v>0</v>
      </c>
      <c r="DK77" s="619">
        <v>0</v>
      </c>
      <c r="DL77" s="619">
        <v>0</v>
      </c>
      <c r="DM77" s="619">
        <v>0</v>
      </c>
      <c r="DN77" s="619">
        <v>0</v>
      </c>
      <c r="DO77" s="619">
        <v>0</v>
      </c>
      <c r="DP77" s="619">
        <v>0</v>
      </c>
      <c r="DQ77" s="619">
        <v>0</v>
      </c>
      <c r="DR77" s="619">
        <v>0</v>
      </c>
      <c r="DS77" s="619">
        <v>0</v>
      </c>
      <c r="DT77" s="619">
        <v>0</v>
      </c>
      <c r="DU77" s="619">
        <v>0</v>
      </c>
      <c r="DV77" s="619">
        <v>0</v>
      </c>
      <c r="DW77" s="620">
        <v>0</v>
      </c>
    </row>
    <row r="78" spans="2:127" x14ac:dyDescent="0.2">
      <c r="B78" s="641"/>
      <c r="C78" s="642"/>
      <c r="D78" s="643"/>
      <c r="E78" s="643"/>
      <c r="F78" s="643"/>
      <c r="G78" s="643"/>
      <c r="H78" s="643"/>
      <c r="I78" s="644"/>
      <c r="J78" s="644"/>
      <c r="K78" s="644"/>
      <c r="L78" s="644"/>
      <c r="M78" s="644"/>
      <c r="N78" s="644"/>
      <c r="O78" s="644"/>
      <c r="P78" s="644"/>
      <c r="Q78" s="644"/>
      <c r="R78" s="645"/>
      <c r="S78" s="644"/>
      <c r="T78" s="644"/>
      <c r="U78" s="646" t="s">
        <v>494</v>
      </c>
      <c r="V78" s="647" t="s">
        <v>124</v>
      </c>
      <c r="W78" s="640" t="s">
        <v>490</v>
      </c>
      <c r="X78" s="607">
        <v>0</v>
      </c>
      <c r="Y78" s="607">
        <v>0</v>
      </c>
      <c r="Z78" s="607">
        <v>0</v>
      </c>
      <c r="AA78" s="607">
        <v>0</v>
      </c>
      <c r="AB78" s="607">
        <v>0</v>
      </c>
      <c r="AC78" s="607">
        <v>0</v>
      </c>
      <c r="AD78" s="607">
        <v>0</v>
      </c>
      <c r="AE78" s="607">
        <v>0</v>
      </c>
      <c r="AF78" s="607">
        <v>0</v>
      </c>
      <c r="AG78" s="607">
        <v>0</v>
      </c>
      <c r="AH78" s="607">
        <v>0</v>
      </c>
      <c r="AI78" s="607">
        <v>0</v>
      </c>
      <c r="AJ78" s="607">
        <v>0</v>
      </c>
      <c r="AK78" s="607">
        <v>0</v>
      </c>
      <c r="AL78" s="607">
        <v>0</v>
      </c>
      <c r="AM78" s="607">
        <v>0</v>
      </c>
      <c r="AN78" s="607">
        <v>0</v>
      </c>
      <c r="AO78" s="607">
        <v>0</v>
      </c>
      <c r="AP78" s="607">
        <v>0</v>
      </c>
      <c r="AQ78" s="607">
        <v>0</v>
      </c>
      <c r="AR78" s="607">
        <v>0</v>
      </c>
      <c r="AS78" s="607">
        <v>0</v>
      </c>
      <c r="AT78" s="607">
        <v>0</v>
      </c>
      <c r="AU78" s="607">
        <v>0</v>
      </c>
      <c r="AV78" s="607">
        <v>0</v>
      </c>
      <c r="AW78" s="607">
        <v>0</v>
      </c>
      <c r="AX78" s="607">
        <v>0</v>
      </c>
      <c r="AY78" s="607">
        <v>0</v>
      </c>
      <c r="AZ78" s="607">
        <v>0</v>
      </c>
      <c r="BA78" s="607">
        <v>0</v>
      </c>
      <c r="BB78" s="607">
        <v>0</v>
      </c>
      <c r="BC78" s="607">
        <v>0</v>
      </c>
      <c r="BD78" s="607">
        <v>0</v>
      </c>
      <c r="BE78" s="607">
        <v>0</v>
      </c>
      <c r="BF78" s="607">
        <v>0</v>
      </c>
      <c r="BG78" s="607">
        <v>0</v>
      </c>
      <c r="BH78" s="607">
        <v>0</v>
      </c>
      <c r="BI78" s="607">
        <v>0</v>
      </c>
      <c r="BJ78" s="607">
        <v>0</v>
      </c>
      <c r="BK78" s="607">
        <v>0</v>
      </c>
      <c r="BL78" s="607">
        <v>0</v>
      </c>
      <c r="BM78" s="607">
        <v>0</v>
      </c>
      <c r="BN78" s="607">
        <v>0</v>
      </c>
      <c r="BO78" s="607">
        <v>0</v>
      </c>
      <c r="BP78" s="607">
        <v>0</v>
      </c>
      <c r="BQ78" s="607">
        <v>0</v>
      </c>
      <c r="BR78" s="607">
        <v>0</v>
      </c>
      <c r="BS78" s="607">
        <v>0</v>
      </c>
      <c r="BT78" s="607">
        <v>0</v>
      </c>
      <c r="BU78" s="607">
        <v>0</v>
      </c>
      <c r="BV78" s="607">
        <v>0</v>
      </c>
      <c r="BW78" s="607">
        <v>0</v>
      </c>
      <c r="BX78" s="607">
        <v>0</v>
      </c>
      <c r="BY78" s="607">
        <v>0</v>
      </c>
      <c r="BZ78" s="607">
        <v>0</v>
      </c>
      <c r="CA78" s="607">
        <v>0</v>
      </c>
      <c r="CB78" s="607">
        <v>0</v>
      </c>
      <c r="CC78" s="607">
        <v>0</v>
      </c>
      <c r="CD78" s="607">
        <v>0</v>
      </c>
      <c r="CE78" s="616">
        <v>0</v>
      </c>
      <c r="CF78" s="616">
        <v>0</v>
      </c>
      <c r="CG78" s="616">
        <v>0</v>
      </c>
      <c r="CH78" s="616">
        <v>0</v>
      </c>
      <c r="CI78" s="616">
        <v>0</v>
      </c>
      <c r="CJ78" s="616">
        <v>0</v>
      </c>
      <c r="CK78" s="616">
        <v>0</v>
      </c>
      <c r="CL78" s="616">
        <v>0</v>
      </c>
      <c r="CM78" s="616">
        <v>0</v>
      </c>
      <c r="CN78" s="616">
        <v>0</v>
      </c>
      <c r="CO78" s="616">
        <v>0</v>
      </c>
      <c r="CP78" s="616">
        <v>0</v>
      </c>
      <c r="CQ78" s="616">
        <v>0</v>
      </c>
      <c r="CR78" s="616">
        <v>0</v>
      </c>
      <c r="CS78" s="616">
        <v>0</v>
      </c>
      <c r="CT78" s="616">
        <v>0</v>
      </c>
      <c r="CU78" s="616">
        <v>0</v>
      </c>
      <c r="CV78" s="616">
        <v>0</v>
      </c>
      <c r="CW78" s="616">
        <v>0</v>
      </c>
      <c r="CX78" s="616">
        <v>0</v>
      </c>
      <c r="CY78" s="617">
        <v>0</v>
      </c>
      <c r="CZ78" s="618">
        <v>0</v>
      </c>
      <c r="DA78" s="619">
        <v>0</v>
      </c>
      <c r="DB78" s="619">
        <v>0</v>
      </c>
      <c r="DC78" s="619">
        <v>0</v>
      </c>
      <c r="DD78" s="619">
        <v>0</v>
      </c>
      <c r="DE78" s="619">
        <v>0</v>
      </c>
      <c r="DF78" s="619">
        <v>0</v>
      </c>
      <c r="DG78" s="619">
        <v>0</v>
      </c>
      <c r="DH78" s="619">
        <v>0</v>
      </c>
      <c r="DI78" s="619">
        <v>0</v>
      </c>
      <c r="DJ78" s="619">
        <v>0</v>
      </c>
      <c r="DK78" s="619">
        <v>0</v>
      </c>
      <c r="DL78" s="619">
        <v>0</v>
      </c>
      <c r="DM78" s="619">
        <v>0</v>
      </c>
      <c r="DN78" s="619">
        <v>0</v>
      </c>
      <c r="DO78" s="619">
        <v>0</v>
      </c>
      <c r="DP78" s="619">
        <v>0</v>
      </c>
      <c r="DQ78" s="619">
        <v>0</v>
      </c>
      <c r="DR78" s="619">
        <v>0</v>
      </c>
      <c r="DS78" s="619">
        <v>0</v>
      </c>
      <c r="DT78" s="619">
        <v>0</v>
      </c>
      <c r="DU78" s="619">
        <v>0</v>
      </c>
      <c r="DV78" s="619">
        <v>0</v>
      </c>
      <c r="DW78" s="620">
        <v>0</v>
      </c>
    </row>
    <row r="79" spans="2:127" x14ac:dyDescent="0.2">
      <c r="B79" s="641"/>
      <c r="C79" s="642"/>
      <c r="D79" s="643"/>
      <c r="E79" s="643"/>
      <c r="F79" s="643"/>
      <c r="G79" s="643"/>
      <c r="H79" s="643"/>
      <c r="I79" s="644"/>
      <c r="J79" s="644"/>
      <c r="K79" s="644"/>
      <c r="L79" s="644"/>
      <c r="M79" s="644"/>
      <c r="N79" s="644"/>
      <c r="O79" s="644"/>
      <c r="P79" s="644"/>
      <c r="Q79" s="644"/>
      <c r="R79" s="645"/>
      <c r="S79" s="644"/>
      <c r="T79" s="644"/>
      <c r="U79" s="626" t="s">
        <v>495</v>
      </c>
      <c r="V79" s="614" t="s">
        <v>124</v>
      </c>
      <c r="W79" s="640" t="s">
        <v>490</v>
      </c>
      <c r="X79" s="607">
        <v>0.11830000000000002</v>
      </c>
      <c r="Y79" s="607">
        <v>0.13519999999999999</v>
      </c>
      <c r="Z79" s="607">
        <v>0.16900000000000001</v>
      </c>
      <c r="AA79" s="607">
        <v>0.67600000000000005</v>
      </c>
      <c r="AB79" s="607">
        <v>0.59150000000000003</v>
      </c>
      <c r="AC79" s="607">
        <v>0</v>
      </c>
      <c r="AD79" s="607">
        <v>0</v>
      </c>
      <c r="AE79" s="607">
        <v>0</v>
      </c>
      <c r="AF79" s="607">
        <v>0</v>
      </c>
      <c r="AG79" s="607">
        <v>0</v>
      </c>
      <c r="AH79" s="607">
        <v>0</v>
      </c>
      <c r="AI79" s="607">
        <v>0</v>
      </c>
      <c r="AJ79" s="607">
        <v>0</v>
      </c>
      <c r="AK79" s="607">
        <v>0</v>
      </c>
      <c r="AL79" s="607">
        <v>0</v>
      </c>
      <c r="AM79" s="607">
        <v>0</v>
      </c>
      <c r="AN79" s="607">
        <v>0</v>
      </c>
      <c r="AO79" s="607">
        <v>0</v>
      </c>
      <c r="AP79" s="607">
        <v>0</v>
      </c>
      <c r="AQ79" s="607">
        <v>0</v>
      </c>
      <c r="AR79" s="607">
        <v>4.6106833608512199E-2</v>
      </c>
      <c r="AS79" s="607">
        <v>5.269352412401395E-2</v>
      </c>
      <c r="AT79" s="607">
        <v>6.5866905155017433E-2</v>
      </c>
      <c r="AU79" s="607">
        <v>0.26346762062006973</v>
      </c>
      <c r="AV79" s="607">
        <v>0.23053416804256102</v>
      </c>
      <c r="AW79" s="607">
        <v>0</v>
      </c>
      <c r="AX79" s="607">
        <v>0</v>
      </c>
      <c r="AY79" s="607">
        <v>0</v>
      </c>
      <c r="AZ79" s="607">
        <v>0</v>
      </c>
      <c r="BA79" s="607">
        <v>0</v>
      </c>
      <c r="BB79" s="607">
        <v>0</v>
      </c>
      <c r="BC79" s="607">
        <v>0</v>
      </c>
      <c r="BD79" s="607">
        <v>0</v>
      </c>
      <c r="BE79" s="607">
        <v>0</v>
      </c>
      <c r="BF79" s="607">
        <v>0</v>
      </c>
      <c r="BG79" s="607">
        <v>0</v>
      </c>
      <c r="BH79" s="607">
        <v>0</v>
      </c>
      <c r="BI79" s="607">
        <v>0</v>
      </c>
      <c r="BJ79" s="607">
        <v>0</v>
      </c>
      <c r="BK79" s="607">
        <v>0</v>
      </c>
      <c r="BL79" s="607">
        <v>4.6106833608512199E-2</v>
      </c>
      <c r="BM79" s="607">
        <v>5.269352412401395E-2</v>
      </c>
      <c r="BN79" s="607">
        <v>6.5866905155017433E-2</v>
      </c>
      <c r="BO79" s="607">
        <v>0.26346762062006973</v>
      </c>
      <c r="BP79" s="607">
        <v>0.23053416804256102</v>
      </c>
      <c r="BQ79" s="607">
        <v>0</v>
      </c>
      <c r="BR79" s="607">
        <v>0</v>
      </c>
      <c r="BS79" s="607">
        <v>0</v>
      </c>
      <c r="BT79" s="607">
        <v>0</v>
      </c>
      <c r="BU79" s="607">
        <v>0</v>
      </c>
      <c r="BV79" s="607">
        <v>0</v>
      </c>
      <c r="BW79" s="607">
        <v>0</v>
      </c>
      <c r="BX79" s="607">
        <v>0</v>
      </c>
      <c r="BY79" s="607">
        <v>0</v>
      </c>
      <c r="BZ79" s="607">
        <v>0</v>
      </c>
      <c r="CA79" s="607">
        <v>0</v>
      </c>
      <c r="CB79" s="607">
        <v>0</v>
      </c>
      <c r="CC79" s="607">
        <v>0</v>
      </c>
      <c r="CD79" s="607">
        <v>0</v>
      </c>
      <c r="CE79" s="616">
        <v>0</v>
      </c>
      <c r="CF79" s="616">
        <v>0.11379674371674922</v>
      </c>
      <c r="CG79" s="616">
        <v>0.13005342139057052</v>
      </c>
      <c r="CH79" s="616">
        <v>0.16256677673821315</v>
      </c>
      <c r="CI79" s="616">
        <v>0.65026710695285261</v>
      </c>
      <c r="CJ79" s="616">
        <v>0.56898371858374619</v>
      </c>
      <c r="CK79" s="616">
        <v>0</v>
      </c>
      <c r="CL79" s="616">
        <v>0</v>
      </c>
      <c r="CM79" s="616">
        <v>0</v>
      </c>
      <c r="CN79" s="616">
        <v>0</v>
      </c>
      <c r="CO79" s="616">
        <v>0</v>
      </c>
      <c r="CP79" s="616">
        <v>0</v>
      </c>
      <c r="CQ79" s="616">
        <v>0</v>
      </c>
      <c r="CR79" s="616">
        <v>0</v>
      </c>
      <c r="CS79" s="616">
        <v>0</v>
      </c>
      <c r="CT79" s="616">
        <v>0</v>
      </c>
      <c r="CU79" s="616">
        <v>0</v>
      </c>
      <c r="CV79" s="616">
        <v>0</v>
      </c>
      <c r="CW79" s="616">
        <v>0</v>
      </c>
      <c r="CX79" s="616">
        <v>0</v>
      </c>
      <c r="CY79" s="617">
        <v>0</v>
      </c>
      <c r="CZ79" s="618">
        <v>0</v>
      </c>
      <c r="DA79" s="619">
        <v>0</v>
      </c>
      <c r="DB79" s="619">
        <v>0</v>
      </c>
      <c r="DC79" s="619">
        <v>0</v>
      </c>
      <c r="DD79" s="619">
        <v>0</v>
      </c>
      <c r="DE79" s="619">
        <v>0</v>
      </c>
      <c r="DF79" s="619">
        <v>0</v>
      </c>
      <c r="DG79" s="619">
        <v>0</v>
      </c>
      <c r="DH79" s="619">
        <v>0</v>
      </c>
      <c r="DI79" s="619">
        <v>0</v>
      </c>
      <c r="DJ79" s="619">
        <v>0</v>
      </c>
      <c r="DK79" s="619">
        <v>0</v>
      </c>
      <c r="DL79" s="619">
        <v>0</v>
      </c>
      <c r="DM79" s="619">
        <v>0</v>
      </c>
      <c r="DN79" s="619">
        <v>0</v>
      </c>
      <c r="DO79" s="619">
        <v>0</v>
      </c>
      <c r="DP79" s="619">
        <v>0</v>
      </c>
      <c r="DQ79" s="619">
        <v>0</v>
      </c>
      <c r="DR79" s="619">
        <v>0</v>
      </c>
      <c r="DS79" s="619">
        <v>0</v>
      </c>
      <c r="DT79" s="619">
        <v>0</v>
      </c>
      <c r="DU79" s="619">
        <v>0</v>
      </c>
      <c r="DV79" s="619">
        <v>0</v>
      </c>
      <c r="DW79" s="620">
        <v>0</v>
      </c>
    </row>
    <row r="80" spans="2:127" x14ac:dyDescent="0.2">
      <c r="B80" s="648"/>
      <c r="C80" s="642"/>
      <c r="D80" s="643"/>
      <c r="E80" s="643"/>
      <c r="F80" s="643"/>
      <c r="G80" s="643"/>
      <c r="H80" s="643"/>
      <c r="I80" s="644"/>
      <c r="J80" s="644"/>
      <c r="K80" s="644"/>
      <c r="L80" s="644"/>
      <c r="M80" s="644"/>
      <c r="N80" s="644"/>
      <c r="O80" s="644"/>
      <c r="P80" s="644"/>
      <c r="Q80" s="644"/>
      <c r="R80" s="645"/>
      <c r="S80" s="644"/>
      <c r="T80" s="644"/>
      <c r="U80" s="626" t="s">
        <v>496</v>
      </c>
      <c r="V80" s="614" t="s">
        <v>124</v>
      </c>
      <c r="W80" s="640" t="s">
        <v>490</v>
      </c>
      <c r="X80" s="607">
        <v>0</v>
      </c>
      <c r="Y80" s="607">
        <v>0</v>
      </c>
      <c r="Z80" s="607">
        <v>0</v>
      </c>
      <c r="AA80" s="607">
        <v>0</v>
      </c>
      <c r="AB80" s="607">
        <v>0</v>
      </c>
      <c r="AC80" s="607">
        <v>0.73</v>
      </c>
      <c r="AD80" s="607">
        <v>0.73</v>
      </c>
      <c r="AE80" s="607">
        <v>0.73</v>
      </c>
      <c r="AF80" s="607">
        <v>0.73</v>
      </c>
      <c r="AG80" s="607">
        <v>0.73</v>
      </c>
      <c r="AH80" s="607">
        <v>0.73</v>
      </c>
      <c r="AI80" s="607">
        <v>0.73</v>
      </c>
      <c r="AJ80" s="607">
        <v>0.73</v>
      </c>
      <c r="AK80" s="607">
        <v>0.73</v>
      </c>
      <c r="AL80" s="607">
        <v>0.73</v>
      </c>
      <c r="AM80" s="607">
        <v>0.73</v>
      </c>
      <c r="AN80" s="607">
        <v>0.73</v>
      </c>
      <c r="AO80" s="607">
        <v>0.73</v>
      </c>
      <c r="AP80" s="607">
        <v>0.73</v>
      </c>
      <c r="AQ80" s="607">
        <v>0.73</v>
      </c>
      <c r="AR80" s="607">
        <v>0.73</v>
      </c>
      <c r="AS80" s="607">
        <v>0.73</v>
      </c>
      <c r="AT80" s="607">
        <v>0.73</v>
      </c>
      <c r="AU80" s="607">
        <v>0.73</v>
      </c>
      <c r="AV80" s="607">
        <v>0.73</v>
      </c>
      <c r="AW80" s="607">
        <v>0.73</v>
      </c>
      <c r="AX80" s="607">
        <v>0.73</v>
      </c>
      <c r="AY80" s="607">
        <v>0.73</v>
      </c>
      <c r="AZ80" s="607">
        <v>0.73</v>
      </c>
      <c r="BA80" s="607">
        <v>0.73</v>
      </c>
      <c r="BB80" s="607">
        <v>0.73</v>
      </c>
      <c r="BC80" s="607">
        <v>0.73</v>
      </c>
      <c r="BD80" s="607">
        <v>0.73</v>
      </c>
      <c r="BE80" s="607">
        <v>0.73</v>
      </c>
      <c r="BF80" s="607">
        <v>0.73</v>
      </c>
      <c r="BG80" s="607">
        <v>0.73</v>
      </c>
      <c r="BH80" s="607">
        <v>0.73</v>
      </c>
      <c r="BI80" s="607">
        <v>0.73</v>
      </c>
      <c r="BJ80" s="607">
        <v>0.73</v>
      </c>
      <c r="BK80" s="607">
        <v>0.73</v>
      </c>
      <c r="BL80" s="607">
        <v>0.73</v>
      </c>
      <c r="BM80" s="607">
        <v>0.73</v>
      </c>
      <c r="BN80" s="607">
        <v>0.73</v>
      </c>
      <c r="BO80" s="607">
        <v>0.73</v>
      </c>
      <c r="BP80" s="607">
        <v>0.73</v>
      </c>
      <c r="BQ80" s="607">
        <v>0.73</v>
      </c>
      <c r="BR80" s="607">
        <v>0.73</v>
      </c>
      <c r="BS80" s="607">
        <v>0.73</v>
      </c>
      <c r="BT80" s="607">
        <v>0.73</v>
      </c>
      <c r="BU80" s="607">
        <v>0.73</v>
      </c>
      <c r="BV80" s="607">
        <v>0.73</v>
      </c>
      <c r="BW80" s="607">
        <v>0.73</v>
      </c>
      <c r="BX80" s="607">
        <v>0.73</v>
      </c>
      <c r="BY80" s="607">
        <v>0.73</v>
      </c>
      <c r="BZ80" s="607">
        <v>0.73</v>
      </c>
      <c r="CA80" s="607">
        <v>0.73</v>
      </c>
      <c r="CB80" s="607">
        <v>0.73</v>
      </c>
      <c r="CC80" s="607">
        <v>0.73</v>
      </c>
      <c r="CD80" s="607">
        <v>0.73</v>
      </c>
      <c r="CE80" s="616">
        <v>0.73</v>
      </c>
      <c r="CF80" s="616">
        <v>0.73</v>
      </c>
      <c r="CG80" s="616">
        <v>0.73</v>
      </c>
      <c r="CH80" s="616">
        <v>0.73</v>
      </c>
      <c r="CI80" s="616">
        <v>0.73</v>
      </c>
      <c r="CJ80" s="616">
        <v>0.73</v>
      </c>
      <c r="CK80" s="616">
        <v>0.73</v>
      </c>
      <c r="CL80" s="616">
        <v>0.73</v>
      </c>
      <c r="CM80" s="616">
        <v>0.73</v>
      </c>
      <c r="CN80" s="616">
        <v>0.73</v>
      </c>
      <c r="CO80" s="616">
        <v>0.73</v>
      </c>
      <c r="CP80" s="616">
        <v>0.73</v>
      </c>
      <c r="CQ80" s="616">
        <v>0.73</v>
      </c>
      <c r="CR80" s="616">
        <v>0.73</v>
      </c>
      <c r="CS80" s="616">
        <v>0.73</v>
      </c>
      <c r="CT80" s="616">
        <v>0.73</v>
      </c>
      <c r="CU80" s="616">
        <v>0.73</v>
      </c>
      <c r="CV80" s="616">
        <v>0.73</v>
      </c>
      <c r="CW80" s="616">
        <v>0.73</v>
      </c>
      <c r="CX80" s="616">
        <v>0.73</v>
      </c>
      <c r="CY80" s="617">
        <v>0.73</v>
      </c>
      <c r="CZ80" s="618">
        <v>0</v>
      </c>
      <c r="DA80" s="619">
        <v>0</v>
      </c>
      <c r="DB80" s="619">
        <v>0</v>
      </c>
      <c r="DC80" s="619">
        <v>0</v>
      </c>
      <c r="DD80" s="619">
        <v>0</v>
      </c>
      <c r="DE80" s="619">
        <v>0</v>
      </c>
      <c r="DF80" s="619">
        <v>0</v>
      </c>
      <c r="DG80" s="619">
        <v>0</v>
      </c>
      <c r="DH80" s="619">
        <v>0</v>
      </c>
      <c r="DI80" s="619">
        <v>0</v>
      </c>
      <c r="DJ80" s="619">
        <v>0</v>
      </c>
      <c r="DK80" s="619">
        <v>0</v>
      </c>
      <c r="DL80" s="619">
        <v>0</v>
      </c>
      <c r="DM80" s="619">
        <v>0</v>
      </c>
      <c r="DN80" s="619">
        <v>0</v>
      </c>
      <c r="DO80" s="619">
        <v>0</v>
      </c>
      <c r="DP80" s="619">
        <v>0</v>
      </c>
      <c r="DQ80" s="619">
        <v>0</v>
      </c>
      <c r="DR80" s="619">
        <v>0</v>
      </c>
      <c r="DS80" s="619">
        <v>0</v>
      </c>
      <c r="DT80" s="619">
        <v>0</v>
      </c>
      <c r="DU80" s="619">
        <v>0</v>
      </c>
      <c r="DV80" s="619">
        <v>0</v>
      </c>
      <c r="DW80" s="620">
        <v>0</v>
      </c>
    </row>
    <row r="81" spans="2:127" x14ac:dyDescent="0.2">
      <c r="B81" s="648"/>
      <c r="C81" s="642"/>
      <c r="D81" s="643"/>
      <c r="E81" s="643"/>
      <c r="F81" s="643"/>
      <c r="G81" s="643"/>
      <c r="H81" s="643"/>
      <c r="I81" s="644"/>
      <c r="J81" s="644"/>
      <c r="K81" s="644"/>
      <c r="L81" s="644"/>
      <c r="M81" s="644"/>
      <c r="N81" s="644"/>
      <c r="O81" s="644"/>
      <c r="P81" s="644"/>
      <c r="Q81" s="644"/>
      <c r="R81" s="645"/>
      <c r="S81" s="644"/>
      <c r="T81" s="644"/>
      <c r="U81" s="626" t="s">
        <v>497</v>
      </c>
      <c r="V81" s="614" t="s">
        <v>124</v>
      </c>
      <c r="W81" s="640" t="s">
        <v>490</v>
      </c>
      <c r="X81" s="607">
        <v>1.911392</v>
      </c>
      <c r="Y81" s="607">
        <v>2.1844479999999997</v>
      </c>
      <c r="Z81" s="607">
        <v>2.7305600000000001</v>
      </c>
      <c r="AA81" s="607">
        <v>10.92224</v>
      </c>
      <c r="AB81" s="607">
        <v>9.5569599999999983</v>
      </c>
      <c r="AC81" s="607">
        <v>0</v>
      </c>
      <c r="AD81" s="607">
        <v>0</v>
      </c>
      <c r="AE81" s="607">
        <v>0</v>
      </c>
      <c r="AF81" s="607">
        <v>0</v>
      </c>
      <c r="AG81" s="607">
        <v>0</v>
      </c>
      <c r="AH81" s="607">
        <v>0</v>
      </c>
      <c r="AI81" s="607">
        <v>0</v>
      </c>
      <c r="AJ81" s="607">
        <v>0</v>
      </c>
      <c r="AK81" s="607">
        <v>0</v>
      </c>
      <c r="AL81" s="607">
        <v>0</v>
      </c>
      <c r="AM81" s="607">
        <v>0</v>
      </c>
      <c r="AN81" s="607">
        <v>0</v>
      </c>
      <c r="AO81" s="607">
        <v>0</v>
      </c>
      <c r="AP81" s="607">
        <v>0</v>
      </c>
      <c r="AQ81" s="607">
        <v>0</v>
      </c>
      <c r="AR81" s="607">
        <v>0.74495547679324892</v>
      </c>
      <c r="AS81" s="607">
        <v>0.85137768776371303</v>
      </c>
      <c r="AT81" s="607">
        <v>1.0642221097046414</v>
      </c>
      <c r="AU81" s="607">
        <v>4.2568884388185655</v>
      </c>
      <c r="AV81" s="607">
        <v>3.724777383966245</v>
      </c>
      <c r="AW81" s="607">
        <v>0</v>
      </c>
      <c r="AX81" s="607">
        <v>0</v>
      </c>
      <c r="AY81" s="607">
        <v>0</v>
      </c>
      <c r="AZ81" s="607">
        <v>0</v>
      </c>
      <c r="BA81" s="607">
        <v>0</v>
      </c>
      <c r="BB81" s="607">
        <v>0</v>
      </c>
      <c r="BC81" s="607">
        <v>0</v>
      </c>
      <c r="BD81" s="607">
        <v>0</v>
      </c>
      <c r="BE81" s="607">
        <v>0</v>
      </c>
      <c r="BF81" s="607">
        <v>0</v>
      </c>
      <c r="BG81" s="607">
        <v>0</v>
      </c>
      <c r="BH81" s="607">
        <v>0</v>
      </c>
      <c r="BI81" s="607">
        <v>0</v>
      </c>
      <c r="BJ81" s="607">
        <v>0</v>
      </c>
      <c r="BK81" s="607">
        <v>0</v>
      </c>
      <c r="BL81" s="607">
        <v>0.74495547679324892</v>
      </c>
      <c r="BM81" s="607">
        <v>0.85137768776371303</v>
      </c>
      <c r="BN81" s="607">
        <v>1.0642221097046414</v>
      </c>
      <c r="BO81" s="607">
        <v>4.2568884388185655</v>
      </c>
      <c r="BP81" s="607">
        <v>3.724777383966245</v>
      </c>
      <c r="BQ81" s="607">
        <v>0</v>
      </c>
      <c r="BR81" s="607">
        <v>0</v>
      </c>
      <c r="BS81" s="607">
        <v>0</v>
      </c>
      <c r="BT81" s="607">
        <v>0</v>
      </c>
      <c r="BU81" s="607">
        <v>0</v>
      </c>
      <c r="BV81" s="607">
        <v>0</v>
      </c>
      <c r="BW81" s="607">
        <v>0</v>
      </c>
      <c r="BX81" s="607">
        <v>0</v>
      </c>
      <c r="BY81" s="607">
        <v>0</v>
      </c>
      <c r="BZ81" s="607">
        <v>0</v>
      </c>
      <c r="CA81" s="607">
        <v>0</v>
      </c>
      <c r="CB81" s="607">
        <v>0</v>
      </c>
      <c r="CC81" s="607">
        <v>0</v>
      </c>
      <c r="CD81" s="607">
        <v>0</v>
      </c>
      <c r="CE81" s="616">
        <v>0</v>
      </c>
      <c r="CF81" s="616">
        <v>1.8386321687763711</v>
      </c>
      <c r="CG81" s="616">
        <v>2.1012939071729955</v>
      </c>
      <c r="CH81" s="616">
        <v>2.6266173839662441</v>
      </c>
      <c r="CI81" s="616">
        <v>10.506469535864976</v>
      </c>
      <c r="CJ81" s="616">
        <v>9.1931608438818575</v>
      </c>
      <c r="CK81" s="616">
        <v>0</v>
      </c>
      <c r="CL81" s="616">
        <v>0</v>
      </c>
      <c r="CM81" s="616">
        <v>0</v>
      </c>
      <c r="CN81" s="616">
        <v>0</v>
      </c>
      <c r="CO81" s="616">
        <v>0</v>
      </c>
      <c r="CP81" s="616">
        <v>0</v>
      </c>
      <c r="CQ81" s="616">
        <v>0</v>
      </c>
      <c r="CR81" s="616">
        <v>0</v>
      </c>
      <c r="CS81" s="616">
        <v>0</v>
      </c>
      <c r="CT81" s="616">
        <v>0</v>
      </c>
      <c r="CU81" s="616">
        <v>0</v>
      </c>
      <c r="CV81" s="616">
        <v>0</v>
      </c>
      <c r="CW81" s="616">
        <v>0</v>
      </c>
      <c r="CX81" s="616">
        <v>0</v>
      </c>
      <c r="CY81" s="617">
        <v>0</v>
      </c>
      <c r="CZ81" s="618">
        <v>0</v>
      </c>
      <c r="DA81" s="619">
        <v>0</v>
      </c>
      <c r="DB81" s="619">
        <v>0</v>
      </c>
      <c r="DC81" s="619">
        <v>0</v>
      </c>
      <c r="DD81" s="619">
        <v>0</v>
      </c>
      <c r="DE81" s="619">
        <v>0</v>
      </c>
      <c r="DF81" s="619">
        <v>0</v>
      </c>
      <c r="DG81" s="619">
        <v>0</v>
      </c>
      <c r="DH81" s="619">
        <v>0</v>
      </c>
      <c r="DI81" s="619">
        <v>0</v>
      </c>
      <c r="DJ81" s="619">
        <v>0</v>
      </c>
      <c r="DK81" s="619">
        <v>0</v>
      </c>
      <c r="DL81" s="619">
        <v>0</v>
      </c>
      <c r="DM81" s="619">
        <v>0</v>
      </c>
      <c r="DN81" s="619">
        <v>0</v>
      </c>
      <c r="DO81" s="619">
        <v>0</v>
      </c>
      <c r="DP81" s="619">
        <v>0</v>
      </c>
      <c r="DQ81" s="619">
        <v>0</v>
      </c>
      <c r="DR81" s="619">
        <v>0</v>
      </c>
      <c r="DS81" s="619">
        <v>0</v>
      </c>
      <c r="DT81" s="619">
        <v>0</v>
      </c>
      <c r="DU81" s="619">
        <v>0</v>
      </c>
      <c r="DV81" s="619">
        <v>0</v>
      </c>
      <c r="DW81" s="620">
        <v>0</v>
      </c>
    </row>
    <row r="82" spans="2:127" x14ac:dyDescent="0.2">
      <c r="B82" s="648"/>
      <c r="C82" s="642"/>
      <c r="D82" s="643"/>
      <c r="E82" s="643"/>
      <c r="F82" s="643"/>
      <c r="G82" s="643"/>
      <c r="H82" s="643"/>
      <c r="I82" s="644"/>
      <c r="J82" s="644"/>
      <c r="K82" s="644"/>
      <c r="L82" s="644"/>
      <c r="M82" s="644"/>
      <c r="N82" s="644"/>
      <c r="O82" s="644"/>
      <c r="P82" s="644"/>
      <c r="Q82" s="644"/>
      <c r="R82" s="645"/>
      <c r="S82" s="644"/>
      <c r="T82" s="644"/>
      <c r="U82" s="626" t="s">
        <v>498</v>
      </c>
      <c r="V82" s="614" t="s">
        <v>124</v>
      </c>
      <c r="W82" s="640" t="s">
        <v>490</v>
      </c>
      <c r="X82" s="607">
        <v>0</v>
      </c>
      <c r="Y82" s="607">
        <v>0</v>
      </c>
      <c r="Z82" s="607">
        <v>0</v>
      </c>
      <c r="AA82" s="607">
        <v>0</v>
      </c>
      <c r="AB82" s="607">
        <v>0</v>
      </c>
      <c r="AC82" s="607">
        <v>15.787124416542456</v>
      </c>
      <c r="AD82" s="607">
        <v>14.624680434505136</v>
      </c>
      <c r="AE82" s="607">
        <v>13.900168323185026</v>
      </c>
      <c r="AF82" s="607">
        <v>13.653303581874209</v>
      </c>
      <c r="AG82" s="607">
        <v>12.722850970451111</v>
      </c>
      <c r="AH82" s="607">
        <v>12.010278575407147</v>
      </c>
      <c r="AI82" s="607">
        <v>11.29770618036318</v>
      </c>
      <c r="AJ82" s="607">
        <v>10.585133785319218</v>
      </c>
      <c r="AK82" s="607">
        <v>9.8725613902752531</v>
      </c>
      <c r="AL82" s="607">
        <v>9.1599889952312896</v>
      </c>
      <c r="AM82" s="607">
        <v>8.4474166001873261</v>
      </c>
      <c r="AN82" s="607">
        <v>7.734844205143359</v>
      </c>
      <c r="AO82" s="607">
        <v>7.0222718100993955</v>
      </c>
      <c r="AP82" s="607">
        <v>6.3096994150554329</v>
      </c>
      <c r="AQ82" s="607">
        <v>5.5971270200114684</v>
      </c>
      <c r="AR82" s="607">
        <v>4.8845546249675049</v>
      </c>
      <c r="AS82" s="607">
        <v>4.1719822299235414</v>
      </c>
      <c r="AT82" s="607">
        <v>3.4594098348795774</v>
      </c>
      <c r="AU82" s="607">
        <v>2.7468374398356135</v>
      </c>
      <c r="AV82" s="607">
        <v>2.0342650447916499</v>
      </c>
      <c r="AW82" s="607">
        <v>2.0342650447916499</v>
      </c>
      <c r="AX82" s="607">
        <v>2.0342650447916499</v>
      </c>
      <c r="AY82" s="607">
        <v>2.0342650447916499</v>
      </c>
      <c r="AZ82" s="607">
        <v>2.0342650447916499</v>
      </c>
      <c r="BA82" s="607">
        <v>2.0342650447916499</v>
      </c>
      <c r="BB82" s="607">
        <v>2.0342650447916499</v>
      </c>
      <c r="BC82" s="607">
        <v>2.0342650447916499</v>
      </c>
      <c r="BD82" s="607">
        <v>2.0342650447916499</v>
      </c>
      <c r="BE82" s="607">
        <v>2.0342650447916499</v>
      </c>
      <c r="BF82" s="607">
        <v>2.0342650447916499</v>
      </c>
      <c r="BG82" s="607">
        <v>2.0342650447916499</v>
      </c>
      <c r="BH82" s="607">
        <v>2.0342650447916499</v>
      </c>
      <c r="BI82" s="607">
        <v>2.0342650447916499</v>
      </c>
      <c r="BJ82" s="607">
        <v>2.0342650447916499</v>
      </c>
      <c r="BK82" s="607">
        <v>2.0342650447916499</v>
      </c>
      <c r="BL82" s="607">
        <v>2.0342650447916499</v>
      </c>
      <c r="BM82" s="607">
        <v>2.0342650447916499</v>
      </c>
      <c r="BN82" s="607">
        <v>2.0342650447916499</v>
      </c>
      <c r="BO82" s="607">
        <v>2.0342650447916499</v>
      </c>
      <c r="BP82" s="607">
        <v>2.0342650447916499</v>
      </c>
      <c r="BQ82" s="607">
        <v>2.0342650447916499</v>
      </c>
      <c r="BR82" s="607">
        <v>2.0342650447916499</v>
      </c>
      <c r="BS82" s="607">
        <v>2.0342650447916499</v>
      </c>
      <c r="BT82" s="607">
        <v>2.0342650447916499</v>
      </c>
      <c r="BU82" s="607">
        <v>2.0342650447916499</v>
      </c>
      <c r="BV82" s="607">
        <v>2.0342650447916499</v>
      </c>
      <c r="BW82" s="607">
        <v>2.0342650447916499</v>
      </c>
      <c r="BX82" s="607">
        <v>2.0342650447916499</v>
      </c>
      <c r="BY82" s="607">
        <v>2.0342650447916499</v>
      </c>
      <c r="BZ82" s="607">
        <v>2.0342650447916499</v>
      </c>
      <c r="CA82" s="607">
        <v>2.0342650447916499</v>
      </c>
      <c r="CB82" s="607">
        <v>2.0342650447916499</v>
      </c>
      <c r="CC82" s="607">
        <v>2.0342650447916499</v>
      </c>
      <c r="CD82" s="607">
        <v>2.0342650447916499</v>
      </c>
      <c r="CE82" s="616">
        <v>2.0342650447916499</v>
      </c>
      <c r="CF82" s="616">
        <v>2.0342650447916499</v>
      </c>
      <c r="CG82" s="616">
        <v>2.0342650447916499</v>
      </c>
      <c r="CH82" s="616">
        <v>2.0342650447916499</v>
      </c>
      <c r="CI82" s="616">
        <v>2.0342650447916499</v>
      </c>
      <c r="CJ82" s="616">
        <v>2.0342650447916499</v>
      </c>
      <c r="CK82" s="616">
        <v>2.0342650447916499</v>
      </c>
      <c r="CL82" s="616">
        <v>2.0342650447916499</v>
      </c>
      <c r="CM82" s="616">
        <v>2.0342650447916499</v>
      </c>
      <c r="CN82" s="616">
        <v>2.0342650447916499</v>
      </c>
      <c r="CO82" s="616">
        <v>2.0342650447916499</v>
      </c>
      <c r="CP82" s="616">
        <v>2.0342650447916499</v>
      </c>
      <c r="CQ82" s="616">
        <v>2.0342650447916499</v>
      </c>
      <c r="CR82" s="616">
        <v>2.0342650447916499</v>
      </c>
      <c r="CS82" s="616">
        <v>2.0342650447916499</v>
      </c>
      <c r="CT82" s="616">
        <v>2.0342650447916499</v>
      </c>
      <c r="CU82" s="616">
        <v>2.0342650447916499</v>
      </c>
      <c r="CV82" s="616">
        <v>2.0342650447916499</v>
      </c>
      <c r="CW82" s="616">
        <v>2.0342650447916499</v>
      </c>
      <c r="CX82" s="616">
        <v>2.0342650447916499</v>
      </c>
      <c r="CY82" s="617">
        <v>2.0342650447916499</v>
      </c>
      <c r="CZ82" s="618">
        <v>0</v>
      </c>
      <c r="DA82" s="619">
        <v>0</v>
      </c>
      <c r="DB82" s="619">
        <v>0</v>
      </c>
      <c r="DC82" s="619">
        <v>0</v>
      </c>
      <c r="DD82" s="619">
        <v>0</v>
      </c>
      <c r="DE82" s="619">
        <v>0</v>
      </c>
      <c r="DF82" s="619">
        <v>0</v>
      </c>
      <c r="DG82" s="619">
        <v>0</v>
      </c>
      <c r="DH82" s="619">
        <v>0</v>
      </c>
      <c r="DI82" s="619">
        <v>0</v>
      </c>
      <c r="DJ82" s="619">
        <v>0</v>
      </c>
      <c r="DK82" s="619">
        <v>0</v>
      </c>
      <c r="DL82" s="619">
        <v>0</v>
      </c>
      <c r="DM82" s="619">
        <v>0</v>
      </c>
      <c r="DN82" s="619">
        <v>0</v>
      </c>
      <c r="DO82" s="619">
        <v>0</v>
      </c>
      <c r="DP82" s="619">
        <v>0</v>
      </c>
      <c r="DQ82" s="619">
        <v>0</v>
      </c>
      <c r="DR82" s="619">
        <v>0</v>
      </c>
      <c r="DS82" s="619">
        <v>0</v>
      </c>
      <c r="DT82" s="619">
        <v>0</v>
      </c>
      <c r="DU82" s="619">
        <v>0</v>
      </c>
      <c r="DV82" s="619">
        <v>0</v>
      </c>
      <c r="DW82" s="620">
        <v>0</v>
      </c>
    </row>
    <row r="83" spans="2:127" x14ac:dyDescent="0.2">
      <c r="B83" s="648"/>
      <c r="C83" s="642"/>
      <c r="D83" s="643"/>
      <c r="E83" s="643"/>
      <c r="F83" s="643"/>
      <c r="G83" s="643"/>
      <c r="H83" s="643"/>
      <c r="I83" s="644"/>
      <c r="J83" s="644"/>
      <c r="K83" s="644"/>
      <c r="L83" s="644"/>
      <c r="M83" s="644"/>
      <c r="N83" s="644"/>
      <c r="O83" s="644"/>
      <c r="P83" s="644"/>
      <c r="Q83" s="644"/>
      <c r="R83" s="645"/>
      <c r="S83" s="644"/>
      <c r="T83" s="644"/>
      <c r="U83" s="649" t="s">
        <v>499</v>
      </c>
      <c r="V83" s="614" t="s">
        <v>124</v>
      </c>
      <c r="W83" s="640" t="s">
        <v>490</v>
      </c>
      <c r="X83" s="607">
        <v>0</v>
      </c>
      <c r="Y83" s="607">
        <v>0</v>
      </c>
      <c r="Z83" s="607">
        <v>0</v>
      </c>
      <c r="AA83" s="607">
        <v>0</v>
      </c>
      <c r="AB83" s="607">
        <v>0</v>
      </c>
      <c r="AC83" s="607">
        <v>0</v>
      </c>
      <c r="AD83" s="607">
        <v>0</v>
      </c>
      <c r="AE83" s="607">
        <v>0</v>
      </c>
      <c r="AF83" s="607">
        <v>0</v>
      </c>
      <c r="AG83" s="607">
        <v>0</v>
      </c>
      <c r="AH83" s="607">
        <v>0</v>
      </c>
      <c r="AI83" s="607">
        <v>0</v>
      </c>
      <c r="AJ83" s="607">
        <v>0</v>
      </c>
      <c r="AK83" s="607">
        <v>0</v>
      </c>
      <c r="AL83" s="607">
        <v>0</v>
      </c>
      <c r="AM83" s="607">
        <v>0</v>
      </c>
      <c r="AN83" s="607">
        <v>0</v>
      </c>
      <c r="AO83" s="607">
        <v>0</v>
      </c>
      <c r="AP83" s="607">
        <v>0</v>
      </c>
      <c r="AQ83" s="607">
        <v>0</v>
      </c>
      <c r="AR83" s="607">
        <v>0</v>
      </c>
      <c r="AS83" s="607">
        <v>0</v>
      </c>
      <c r="AT83" s="607">
        <v>0</v>
      </c>
      <c r="AU83" s="607">
        <v>0</v>
      </c>
      <c r="AV83" s="607">
        <v>0</v>
      </c>
      <c r="AW83" s="607">
        <v>0</v>
      </c>
      <c r="AX83" s="607">
        <v>0</v>
      </c>
      <c r="AY83" s="607">
        <v>0</v>
      </c>
      <c r="AZ83" s="607">
        <v>0</v>
      </c>
      <c r="BA83" s="607">
        <v>0</v>
      </c>
      <c r="BB83" s="607">
        <v>0</v>
      </c>
      <c r="BC83" s="607">
        <v>0</v>
      </c>
      <c r="BD83" s="607">
        <v>0</v>
      </c>
      <c r="BE83" s="607">
        <v>0</v>
      </c>
      <c r="BF83" s="607">
        <v>0</v>
      </c>
      <c r="BG83" s="607">
        <v>0</v>
      </c>
      <c r="BH83" s="607">
        <v>0</v>
      </c>
      <c r="BI83" s="607">
        <v>0</v>
      </c>
      <c r="BJ83" s="607">
        <v>0</v>
      </c>
      <c r="BK83" s="607">
        <v>0</v>
      </c>
      <c r="BL83" s="607">
        <v>0</v>
      </c>
      <c r="BM83" s="607">
        <v>0</v>
      </c>
      <c r="BN83" s="607">
        <v>0</v>
      </c>
      <c r="BO83" s="607">
        <v>0</v>
      </c>
      <c r="BP83" s="607">
        <v>0</v>
      </c>
      <c r="BQ83" s="607">
        <v>0</v>
      </c>
      <c r="BR83" s="607">
        <v>0</v>
      </c>
      <c r="BS83" s="607">
        <v>0</v>
      </c>
      <c r="BT83" s="607">
        <v>0</v>
      </c>
      <c r="BU83" s="607">
        <v>0</v>
      </c>
      <c r="BV83" s="607">
        <v>0</v>
      </c>
      <c r="BW83" s="607">
        <v>0</v>
      </c>
      <c r="BX83" s="607">
        <v>0</v>
      </c>
      <c r="BY83" s="607">
        <v>0</v>
      </c>
      <c r="BZ83" s="607">
        <v>0</v>
      </c>
      <c r="CA83" s="607">
        <v>0</v>
      </c>
      <c r="CB83" s="607">
        <v>0</v>
      </c>
      <c r="CC83" s="607">
        <v>0</v>
      </c>
      <c r="CD83" s="607">
        <v>0</v>
      </c>
      <c r="CE83" s="607">
        <v>0</v>
      </c>
      <c r="CF83" s="607">
        <v>0</v>
      </c>
      <c r="CG83" s="607">
        <v>0</v>
      </c>
      <c r="CH83" s="607">
        <v>0</v>
      </c>
      <c r="CI83" s="607">
        <v>0</v>
      </c>
      <c r="CJ83" s="607">
        <v>0</v>
      </c>
      <c r="CK83" s="607">
        <v>0</v>
      </c>
      <c r="CL83" s="607">
        <v>0</v>
      </c>
      <c r="CM83" s="607">
        <v>0</v>
      </c>
      <c r="CN83" s="607">
        <v>0</v>
      </c>
      <c r="CO83" s="607">
        <v>0</v>
      </c>
      <c r="CP83" s="607">
        <v>0</v>
      </c>
      <c r="CQ83" s="607">
        <v>0</v>
      </c>
      <c r="CR83" s="607">
        <v>0</v>
      </c>
      <c r="CS83" s="607">
        <v>0</v>
      </c>
      <c r="CT83" s="607">
        <v>0</v>
      </c>
      <c r="CU83" s="607">
        <v>0</v>
      </c>
      <c r="CV83" s="607">
        <v>0</v>
      </c>
      <c r="CW83" s="607">
        <v>0</v>
      </c>
      <c r="CX83" s="607">
        <v>0</v>
      </c>
      <c r="CY83" s="607">
        <v>0</v>
      </c>
      <c r="CZ83" s="618">
        <v>0</v>
      </c>
      <c r="DA83" s="619">
        <v>0</v>
      </c>
      <c r="DB83" s="619">
        <v>0</v>
      </c>
      <c r="DC83" s="619">
        <v>0</v>
      </c>
      <c r="DD83" s="619">
        <v>0</v>
      </c>
      <c r="DE83" s="619">
        <v>0</v>
      </c>
      <c r="DF83" s="619">
        <v>0</v>
      </c>
      <c r="DG83" s="619">
        <v>0</v>
      </c>
      <c r="DH83" s="619">
        <v>0</v>
      </c>
      <c r="DI83" s="619">
        <v>0</v>
      </c>
      <c r="DJ83" s="619">
        <v>0</v>
      </c>
      <c r="DK83" s="619">
        <v>0</v>
      </c>
      <c r="DL83" s="619">
        <v>0</v>
      </c>
      <c r="DM83" s="619">
        <v>0</v>
      </c>
      <c r="DN83" s="619">
        <v>0</v>
      </c>
      <c r="DO83" s="619">
        <v>0</v>
      </c>
      <c r="DP83" s="619">
        <v>0</v>
      </c>
      <c r="DQ83" s="619">
        <v>0</v>
      </c>
      <c r="DR83" s="619">
        <v>0</v>
      </c>
      <c r="DS83" s="619">
        <v>0</v>
      </c>
      <c r="DT83" s="619">
        <v>0</v>
      </c>
      <c r="DU83" s="619">
        <v>0</v>
      </c>
      <c r="DV83" s="619">
        <v>0</v>
      </c>
      <c r="DW83" s="620">
        <v>0</v>
      </c>
    </row>
    <row r="84" spans="2:127" ht="15.75" thickBot="1" x14ac:dyDescent="0.25">
      <c r="B84" s="650"/>
      <c r="C84" s="651"/>
      <c r="D84" s="652"/>
      <c r="E84" s="652"/>
      <c r="F84" s="652"/>
      <c r="G84" s="652"/>
      <c r="H84" s="652"/>
      <c r="I84" s="653"/>
      <c r="J84" s="653"/>
      <c r="K84" s="653"/>
      <c r="L84" s="653"/>
      <c r="M84" s="653"/>
      <c r="N84" s="653"/>
      <c r="O84" s="653"/>
      <c r="P84" s="653"/>
      <c r="Q84" s="653"/>
      <c r="R84" s="654"/>
      <c r="S84" s="653"/>
      <c r="T84" s="653"/>
      <c r="U84" s="655" t="s">
        <v>127</v>
      </c>
      <c r="V84" s="656" t="s">
        <v>500</v>
      </c>
      <c r="W84" s="657" t="s">
        <v>490</v>
      </c>
      <c r="X84" s="658">
        <f>SUM(X73:X83)</f>
        <v>765.16969200000005</v>
      </c>
      <c r="Y84" s="658">
        <f t="shared" ref="Y84:CJ84" si="18">SUM(Y73:Y83)</f>
        <v>874.479648</v>
      </c>
      <c r="Z84" s="658">
        <f t="shared" si="18"/>
        <v>1093.0995600000001</v>
      </c>
      <c r="AA84" s="658">
        <f t="shared" si="18"/>
        <v>4372.3982400000004</v>
      </c>
      <c r="AB84" s="658">
        <f t="shared" si="18"/>
        <v>3825.8484599999992</v>
      </c>
      <c r="AC84" s="658">
        <f t="shared" si="18"/>
        <v>86.517124416542458</v>
      </c>
      <c r="AD84" s="658">
        <f t="shared" si="18"/>
        <v>85.354680434505141</v>
      </c>
      <c r="AE84" s="658">
        <f t="shared" si="18"/>
        <v>84.630168323185032</v>
      </c>
      <c r="AF84" s="658">
        <f t="shared" si="18"/>
        <v>84.383303581874216</v>
      </c>
      <c r="AG84" s="658">
        <f t="shared" si="18"/>
        <v>83.452850970451109</v>
      </c>
      <c r="AH84" s="658">
        <f t="shared" si="18"/>
        <v>82.740278575407146</v>
      </c>
      <c r="AI84" s="658">
        <f t="shared" si="18"/>
        <v>82.027706180363182</v>
      </c>
      <c r="AJ84" s="658">
        <f t="shared" si="18"/>
        <v>81.315133785319219</v>
      </c>
      <c r="AK84" s="658">
        <f t="shared" si="18"/>
        <v>80.602561390275255</v>
      </c>
      <c r="AL84" s="658">
        <f t="shared" si="18"/>
        <v>79.889988995231292</v>
      </c>
      <c r="AM84" s="658">
        <f t="shared" si="18"/>
        <v>79.177416600187328</v>
      </c>
      <c r="AN84" s="658">
        <f t="shared" si="18"/>
        <v>78.464844205143365</v>
      </c>
      <c r="AO84" s="658">
        <f t="shared" si="18"/>
        <v>77.752271810099401</v>
      </c>
      <c r="AP84" s="658">
        <f t="shared" si="18"/>
        <v>77.039699415055438</v>
      </c>
      <c r="AQ84" s="658">
        <f t="shared" si="18"/>
        <v>76.327127020011474</v>
      </c>
      <c r="AR84" s="658">
        <f t="shared" si="18"/>
        <v>373.83561693536933</v>
      </c>
      <c r="AS84" s="658">
        <f t="shared" si="18"/>
        <v>415.72605344181136</v>
      </c>
      <c r="AT84" s="658">
        <f t="shared" si="18"/>
        <v>500.21949884973924</v>
      </c>
      <c r="AU84" s="658">
        <f t="shared" si="18"/>
        <v>1777.5971934992742</v>
      </c>
      <c r="AV84" s="658">
        <f t="shared" si="18"/>
        <v>1563.8695765968007</v>
      </c>
      <c r="AW84" s="658">
        <f t="shared" si="18"/>
        <v>72.764265044791657</v>
      </c>
      <c r="AX84" s="658">
        <f t="shared" si="18"/>
        <v>72.764265044791657</v>
      </c>
      <c r="AY84" s="658">
        <f t="shared" si="18"/>
        <v>72.764265044791657</v>
      </c>
      <c r="AZ84" s="658">
        <f t="shared" si="18"/>
        <v>72.764265044791657</v>
      </c>
      <c r="BA84" s="658">
        <f t="shared" si="18"/>
        <v>72.764265044791657</v>
      </c>
      <c r="BB84" s="658">
        <f t="shared" si="18"/>
        <v>72.764265044791657</v>
      </c>
      <c r="BC84" s="658">
        <f t="shared" si="18"/>
        <v>72.764265044791657</v>
      </c>
      <c r="BD84" s="658">
        <f t="shared" si="18"/>
        <v>72.764265044791657</v>
      </c>
      <c r="BE84" s="658">
        <f t="shared" si="18"/>
        <v>72.764265044791657</v>
      </c>
      <c r="BF84" s="658">
        <f t="shared" si="18"/>
        <v>72.764265044791657</v>
      </c>
      <c r="BG84" s="658">
        <f t="shared" si="18"/>
        <v>72.764265044791657</v>
      </c>
      <c r="BH84" s="658">
        <f t="shared" si="18"/>
        <v>72.764265044791657</v>
      </c>
      <c r="BI84" s="658">
        <f t="shared" si="18"/>
        <v>72.764265044791657</v>
      </c>
      <c r="BJ84" s="658">
        <f t="shared" si="18"/>
        <v>72.764265044791657</v>
      </c>
      <c r="BK84" s="658">
        <f t="shared" si="18"/>
        <v>72.764265044791657</v>
      </c>
      <c r="BL84" s="658">
        <f t="shared" si="18"/>
        <v>370.98532735519348</v>
      </c>
      <c r="BM84" s="658">
        <f t="shared" si="18"/>
        <v>413.5883362566795</v>
      </c>
      <c r="BN84" s="658">
        <f t="shared" si="18"/>
        <v>498.79435405965131</v>
      </c>
      <c r="BO84" s="658">
        <f t="shared" si="18"/>
        <v>1776.8846211042303</v>
      </c>
      <c r="BP84" s="658">
        <f t="shared" si="18"/>
        <v>1563.8695765968007</v>
      </c>
      <c r="BQ84" s="658">
        <f t="shared" si="18"/>
        <v>72.764265044791657</v>
      </c>
      <c r="BR84" s="658">
        <f t="shared" si="18"/>
        <v>72.764265044791657</v>
      </c>
      <c r="BS84" s="658">
        <f t="shared" si="18"/>
        <v>72.764265044791657</v>
      </c>
      <c r="BT84" s="658">
        <f t="shared" si="18"/>
        <v>72.764265044791657</v>
      </c>
      <c r="BU84" s="658">
        <f t="shared" si="18"/>
        <v>72.764265044791657</v>
      </c>
      <c r="BV84" s="658">
        <f t="shared" si="18"/>
        <v>72.764265044791657</v>
      </c>
      <c r="BW84" s="658">
        <f t="shared" si="18"/>
        <v>72.764265044791657</v>
      </c>
      <c r="BX84" s="658">
        <f t="shared" si="18"/>
        <v>72.764265044791657</v>
      </c>
      <c r="BY84" s="658">
        <f t="shared" si="18"/>
        <v>72.764265044791657</v>
      </c>
      <c r="BZ84" s="658">
        <f t="shared" si="18"/>
        <v>72.764265044791657</v>
      </c>
      <c r="CA84" s="658">
        <f t="shared" si="18"/>
        <v>72.764265044791657</v>
      </c>
      <c r="CB84" s="658">
        <f t="shared" si="18"/>
        <v>72.764265044791657</v>
      </c>
      <c r="CC84" s="658">
        <f t="shared" si="18"/>
        <v>72.764265044791657</v>
      </c>
      <c r="CD84" s="658">
        <f t="shared" si="18"/>
        <v>72.764265044791657</v>
      </c>
      <c r="CE84" s="658">
        <f t="shared" si="18"/>
        <v>72.764265044791657</v>
      </c>
      <c r="CF84" s="658">
        <f t="shared" si="18"/>
        <v>808.80669395728478</v>
      </c>
      <c r="CG84" s="658">
        <f t="shared" si="18"/>
        <v>913.95561237335528</v>
      </c>
      <c r="CH84" s="658">
        <f t="shared" si="18"/>
        <v>1124.2534492054963</v>
      </c>
      <c r="CI84" s="658">
        <f t="shared" si="18"/>
        <v>4278.7210016876097</v>
      </c>
      <c r="CJ84" s="658">
        <f t="shared" si="18"/>
        <v>3752.9764096072568</v>
      </c>
      <c r="CK84" s="658">
        <f t="shared" ref="CK84:DW84" si="19">SUM(CK73:CK83)</f>
        <v>72.764265044791657</v>
      </c>
      <c r="CL84" s="658">
        <f t="shared" si="19"/>
        <v>72.764265044791657</v>
      </c>
      <c r="CM84" s="658">
        <f t="shared" si="19"/>
        <v>72.764265044791657</v>
      </c>
      <c r="CN84" s="658">
        <f t="shared" si="19"/>
        <v>72.764265044791657</v>
      </c>
      <c r="CO84" s="658">
        <f t="shared" si="19"/>
        <v>72.764265044791657</v>
      </c>
      <c r="CP84" s="658">
        <f t="shared" si="19"/>
        <v>72.764265044791657</v>
      </c>
      <c r="CQ84" s="658">
        <f t="shared" si="19"/>
        <v>72.764265044791657</v>
      </c>
      <c r="CR84" s="658">
        <f t="shared" si="19"/>
        <v>72.764265044791657</v>
      </c>
      <c r="CS84" s="658">
        <f t="shared" si="19"/>
        <v>72.764265044791657</v>
      </c>
      <c r="CT84" s="658">
        <f t="shared" si="19"/>
        <v>72.764265044791657</v>
      </c>
      <c r="CU84" s="658">
        <f t="shared" si="19"/>
        <v>72.764265044791657</v>
      </c>
      <c r="CV84" s="658">
        <f t="shared" si="19"/>
        <v>72.764265044791657</v>
      </c>
      <c r="CW84" s="658">
        <f t="shared" si="19"/>
        <v>72.764265044791657</v>
      </c>
      <c r="CX84" s="658">
        <f t="shared" si="19"/>
        <v>72.764265044791657</v>
      </c>
      <c r="CY84" s="659">
        <f t="shared" si="19"/>
        <v>72.764265044791657</v>
      </c>
      <c r="CZ84" s="660">
        <f t="shared" si="19"/>
        <v>0</v>
      </c>
      <c r="DA84" s="661">
        <f t="shared" si="19"/>
        <v>0</v>
      </c>
      <c r="DB84" s="661">
        <f t="shared" si="19"/>
        <v>0</v>
      </c>
      <c r="DC84" s="661">
        <f t="shared" si="19"/>
        <v>0</v>
      </c>
      <c r="DD84" s="661">
        <f t="shared" si="19"/>
        <v>0</v>
      </c>
      <c r="DE84" s="661">
        <f t="shared" si="19"/>
        <v>0</v>
      </c>
      <c r="DF84" s="661">
        <f t="shared" si="19"/>
        <v>0</v>
      </c>
      <c r="DG84" s="661">
        <f t="shared" si="19"/>
        <v>0</v>
      </c>
      <c r="DH84" s="661">
        <f t="shared" si="19"/>
        <v>0</v>
      </c>
      <c r="DI84" s="661">
        <f t="shared" si="19"/>
        <v>0</v>
      </c>
      <c r="DJ84" s="661">
        <f t="shared" si="19"/>
        <v>0</v>
      </c>
      <c r="DK84" s="661">
        <f t="shared" si="19"/>
        <v>0</v>
      </c>
      <c r="DL84" s="661">
        <f t="shared" si="19"/>
        <v>0</v>
      </c>
      <c r="DM84" s="661">
        <f t="shared" si="19"/>
        <v>0</v>
      </c>
      <c r="DN84" s="661">
        <f t="shared" si="19"/>
        <v>0</v>
      </c>
      <c r="DO84" s="661">
        <f t="shared" si="19"/>
        <v>0</v>
      </c>
      <c r="DP84" s="661">
        <f t="shared" si="19"/>
        <v>0</v>
      </c>
      <c r="DQ84" s="661">
        <f t="shared" si="19"/>
        <v>0</v>
      </c>
      <c r="DR84" s="661">
        <f t="shared" si="19"/>
        <v>0</v>
      </c>
      <c r="DS84" s="661">
        <f t="shared" si="19"/>
        <v>0</v>
      </c>
      <c r="DT84" s="661">
        <f t="shared" si="19"/>
        <v>0</v>
      </c>
      <c r="DU84" s="661">
        <f t="shared" si="19"/>
        <v>0</v>
      </c>
      <c r="DV84" s="661">
        <f t="shared" si="19"/>
        <v>0</v>
      </c>
      <c r="DW84" s="662">
        <f t="shared" si="19"/>
        <v>0</v>
      </c>
    </row>
    <row r="85" spans="2:127" ht="25.5" x14ac:dyDescent="0.2">
      <c r="B85" s="603" t="s">
        <v>485</v>
      </c>
      <c r="C85" s="604" t="s">
        <v>927</v>
      </c>
      <c r="D85" s="605" t="s">
        <v>869</v>
      </c>
      <c r="E85" s="606" t="s">
        <v>552</v>
      </c>
      <c r="F85" s="607" t="s">
        <v>827</v>
      </c>
      <c r="G85" s="608" t="s">
        <v>59</v>
      </c>
      <c r="H85" s="609" t="s">
        <v>487</v>
      </c>
      <c r="I85" s="609">
        <f>MAX(X85:AV85)</f>
        <v>2</v>
      </c>
      <c r="J85" s="609">
        <f>SUMPRODUCT($X$2:$CY$2,$X85:$CY85)*365</f>
        <v>17415.565009643418</v>
      </c>
      <c r="K85" s="609">
        <f>SUMPRODUCT($X$2:$CY$2,$X86:$CY86)+SUMPRODUCT($X$2:$CY$2,$X87:$CY87)+SUMPRODUCT($X$2:$CY$2,$X88:$CY88)</f>
        <v>43935.662467786817</v>
      </c>
      <c r="L85" s="609">
        <f>SUMPRODUCT($X$2:$CY$2,$X89:$CY89) +SUMPRODUCT($X$2:$CY$2,$X90:$CY90)</f>
        <v>21160.72262262131</v>
      </c>
      <c r="M85" s="609">
        <f>SUMPRODUCT($X$2:$CY$2,$X91:$CY91)</f>
        <v>0</v>
      </c>
      <c r="N85" s="609">
        <f>SUMPRODUCT($X$2:$CY$2,$X94:$CY94) +SUMPRODUCT($X$2:$CY$2,$X95:$CY95)</f>
        <v>185.23421131827317</v>
      </c>
      <c r="O85" s="609">
        <f>SUMPRODUCT($X$2:$CY$2,$X92:$CY92) +SUMPRODUCT($X$2:$CY$2,$X93:$CY93) +SUMPRODUCT($X$2:$CY$2,$X96:$CY96)</f>
        <v>35.740595765356559</v>
      </c>
      <c r="P85" s="609">
        <f>SUM(K85:O85)</f>
        <v>65317.359897491755</v>
      </c>
      <c r="Q85" s="609">
        <f>(SUM(K85:M85)*100000)/(J85*1000)</f>
        <v>373.78279174039255</v>
      </c>
      <c r="R85" s="610">
        <f>(P85*100000)/(J85*1000)</f>
        <v>375.05162687127267</v>
      </c>
      <c r="S85" s="611">
        <v>3</v>
      </c>
      <c r="T85" s="612">
        <v>3</v>
      </c>
      <c r="U85" s="613" t="s">
        <v>488</v>
      </c>
      <c r="V85" s="614" t="s">
        <v>124</v>
      </c>
      <c r="W85" s="615" t="s">
        <v>75</v>
      </c>
      <c r="X85" s="607">
        <v>0</v>
      </c>
      <c r="Y85" s="607">
        <v>0</v>
      </c>
      <c r="Z85" s="607">
        <v>0</v>
      </c>
      <c r="AA85" s="607">
        <v>0</v>
      </c>
      <c r="AB85" s="607">
        <v>0</v>
      </c>
      <c r="AC85" s="607">
        <v>2</v>
      </c>
      <c r="AD85" s="607">
        <v>2</v>
      </c>
      <c r="AE85" s="607">
        <v>2</v>
      </c>
      <c r="AF85" s="607">
        <v>2</v>
      </c>
      <c r="AG85" s="607">
        <v>2</v>
      </c>
      <c r="AH85" s="607">
        <v>2</v>
      </c>
      <c r="AI85" s="607">
        <v>2</v>
      </c>
      <c r="AJ85" s="607">
        <v>2</v>
      </c>
      <c r="AK85" s="607">
        <v>2</v>
      </c>
      <c r="AL85" s="607">
        <v>2</v>
      </c>
      <c r="AM85" s="607">
        <v>2</v>
      </c>
      <c r="AN85" s="607">
        <v>2</v>
      </c>
      <c r="AO85" s="607">
        <v>2</v>
      </c>
      <c r="AP85" s="607">
        <v>2</v>
      </c>
      <c r="AQ85" s="607">
        <v>2</v>
      </c>
      <c r="AR85" s="607">
        <v>2</v>
      </c>
      <c r="AS85" s="607">
        <v>2</v>
      </c>
      <c r="AT85" s="607">
        <v>2</v>
      </c>
      <c r="AU85" s="607">
        <v>2</v>
      </c>
      <c r="AV85" s="607">
        <v>2</v>
      </c>
      <c r="AW85" s="607">
        <v>2</v>
      </c>
      <c r="AX85" s="607">
        <v>2</v>
      </c>
      <c r="AY85" s="607">
        <v>2</v>
      </c>
      <c r="AZ85" s="607">
        <v>2</v>
      </c>
      <c r="BA85" s="607">
        <v>2</v>
      </c>
      <c r="BB85" s="607">
        <v>2</v>
      </c>
      <c r="BC85" s="607">
        <v>2</v>
      </c>
      <c r="BD85" s="607">
        <v>2</v>
      </c>
      <c r="BE85" s="607">
        <v>2</v>
      </c>
      <c r="BF85" s="607">
        <v>2</v>
      </c>
      <c r="BG85" s="607">
        <v>2</v>
      </c>
      <c r="BH85" s="607">
        <v>2</v>
      </c>
      <c r="BI85" s="607">
        <v>2</v>
      </c>
      <c r="BJ85" s="607">
        <v>2</v>
      </c>
      <c r="BK85" s="607">
        <v>2</v>
      </c>
      <c r="BL85" s="607">
        <v>2</v>
      </c>
      <c r="BM85" s="607">
        <v>2</v>
      </c>
      <c r="BN85" s="607">
        <v>2</v>
      </c>
      <c r="BO85" s="607">
        <v>2</v>
      </c>
      <c r="BP85" s="607">
        <v>2</v>
      </c>
      <c r="BQ85" s="607">
        <v>2</v>
      </c>
      <c r="BR85" s="607">
        <v>2</v>
      </c>
      <c r="BS85" s="607">
        <v>2</v>
      </c>
      <c r="BT85" s="607">
        <v>2</v>
      </c>
      <c r="BU85" s="607">
        <v>2</v>
      </c>
      <c r="BV85" s="607">
        <v>2</v>
      </c>
      <c r="BW85" s="607">
        <v>2</v>
      </c>
      <c r="BX85" s="607">
        <v>2</v>
      </c>
      <c r="BY85" s="607">
        <v>2</v>
      </c>
      <c r="BZ85" s="607">
        <v>2</v>
      </c>
      <c r="CA85" s="607">
        <v>2</v>
      </c>
      <c r="CB85" s="607">
        <v>2</v>
      </c>
      <c r="CC85" s="607">
        <v>2</v>
      </c>
      <c r="CD85" s="607">
        <v>2</v>
      </c>
      <c r="CE85" s="616">
        <v>2</v>
      </c>
      <c r="CF85" s="616">
        <v>2</v>
      </c>
      <c r="CG85" s="616">
        <v>2</v>
      </c>
      <c r="CH85" s="616">
        <v>2</v>
      </c>
      <c r="CI85" s="616">
        <v>2</v>
      </c>
      <c r="CJ85" s="616">
        <v>2</v>
      </c>
      <c r="CK85" s="616">
        <v>2</v>
      </c>
      <c r="CL85" s="616">
        <v>2</v>
      </c>
      <c r="CM85" s="616">
        <v>2</v>
      </c>
      <c r="CN85" s="616">
        <v>2</v>
      </c>
      <c r="CO85" s="616">
        <v>2</v>
      </c>
      <c r="CP85" s="616">
        <v>2</v>
      </c>
      <c r="CQ85" s="616">
        <v>2</v>
      </c>
      <c r="CR85" s="616">
        <v>2</v>
      </c>
      <c r="CS85" s="616">
        <v>2</v>
      </c>
      <c r="CT85" s="616">
        <v>2</v>
      </c>
      <c r="CU85" s="616">
        <v>2</v>
      </c>
      <c r="CV85" s="616">
        <v>2</v>
      </c>
      <c r="CW85" s="616">
        <v>2</v>
      </c>
      <c r="CX85" s="616">
        <v>2</v>
      </c>
      <c r="CY85" s="617">
        <v>2</v>
      </c>
      <c r="CZ85" s="618">
        <v>0</v>
      </c>
      <c r="DA85" s="619">
        <v>0</v>
      </c>
      <c r="DB85" s="619">
        <v>0</v>
      </c>
      <c r="DC85" s="619">
        <v>0</v>
      </c>
      <c r="DD85" s="619">
        <v>0</v>
      </c>
      <c r="DE85" s="619">
        <v>0</v>
      </c>
      <c r="DF85" s="619">
        <v>0</v>
      </c>
      <c r="DG85" s="619">
        <v>0</v>
      </c>
      <c r="DH85" s="619">
        <v>0</v>
      </c>
      <c r="DI85" s="619">
        <v>0</v>
      </c>
      <c r="DJ85" s="619">
        <v>0</v>
      </c>
      <c r="DK85" s="619">
        <v>0</v>
      </c>
      <c r="DL85" s="619">
        <v>0</v>
      </c>
      <c r="DM85" s="619">
        <v>0</v>
      </c>
      <c r="DN85" s="619">
        <v>0</v>
      </c>
      <c r="DO85" s="619">
        <v>0</v>
      </c>
      <c r="DP85" s="619">
        <v>0</v>
      </c>
      <c r="DQ85" s="619">
        <v>0</v>
      </c>
      <c r="DR85" s="619">
        <v>0</v>
      </c>
      <c r="DS85" s="619">
        <v>0</v>
      </c>
      <c r="DT85" s="619">
        <v>0</v>
      </c>
      <c r="DU85" s="619">
        <v>0</v>
      </c>
      <c r="DV85" s="619">
        <v>0</v>
      </c>
      <c r="DW85" s="620">
        <v>0</v>
      </c>
    </row>
    <row r="86" spans="2:127" x14ac:dyDescent="0.2">
      <c r="B86" s="621"/>
      <c r="C86" s="622"/>
      <c r="D86" s="623"/>
      <c r="E86" s="624"/>
      <c r="F86" s="624"/>
      <c r="G86" s="623"/>
      <c r="H86" s="624"/>
      <c r="I86" s="624"/>
      <c r="J86" s="624"/>
      <c r="K86" s="624"/>
      <c r="L86" s="624"/>
      <c r="M86" s="624"/>
      <c r="N86" s="624"/>
      <c r="O86" s="624"/>
      <c r="P86" s="624"/>
      <c r="Q86" s="624"/>
      <c r="R86" s="625"/>
      <c r="S86" s="624"/>
      <c r="T86" s="624"/>
      <c r="U86" s="626" t="s">
        <v>489</v>
      </c>
      <c r="V86" s="614" t="s">
        <v>124</v>
      </c>
      <c r="W86" s="615" t="s">
        <v>490</v>
      </c>
      <c r="X86" s="607">
        <v>1998.0100000000002</v>
      </c>
      <c r="Y86" s="607">
        <v>2283.44</v>
      </c>
      <c r="Z86" s="607">
        <v>2854.3</v>
      </c>
      <c r="AA86" s="607">
        <v>11417.2</v>
      </c>
      <c r="AB86" s="607">
        <v>9990.0499999999993</v>
      </c>
      <c r="AC86" s="607">
        <v>0</v>
      </c>
      <c r="AD86" s="607">
        <v>0</v>
      </c>
      <c r="AE86" s="607">
        <v>0</v>
      </c>
      <c r="AF86" s="607">
        <v>0</v>
      </c>
      <c r="AG86" s="607">
        <v>0</v>
      </c>
      <c r="AH86" s="607">
        <v>0</v>
      </c>
      <c r="AI86" s="607">
        <v>0</v>
      </c>
      <c r="AJ86" s="607">
        <v>0</v>
      </c>
      <c r="AK86" s="607">
        <v>0</v>
      </c>
      <c r="AL86" s="607">
        <v>0</v>
      </c>
      <c r="AM86" s="607">
        <v>0</v>
      </c>
      <c r="AN86" s="607">
        <v>0</v>
      </c>
      <c r="AO86" s="607">
        <v>0</v>
      </c>
      <c r="AP86" s="607">
        <v>0</v>
      </c>
      <c r="AQ86" s="607">
        <v>0</v>
      </c>
      <c r="AR86" s="607">
        <v>1446.69</v>
      </c>
      <c r="AS86" s="607">
        <v>1653.36</v>
      </c>
      <c r="AT86" s="607">
        <v>2066.6999999999998</v>
      </c>
      <c r="AU86" s="607">
        <v>8266.7999999999993</v>
      </c>
      <c r="AV86" s="607">
        <v>7233.45</v>
      </c>
      <c r="AW86" s="607">
        <v>0</v>
      </c>
      <c r="AX86" s="607">
        <v>0</v>
      </c>
      <c r="AY86" s="607">
        <v>0</v>
      </c>
      <c r="AZ86" s="607">
        <v>0</v>
      </c>
      <c r="BA86" s="607">
        <v>0</v>
      </c>
      <c r="BB86" s="607">
        <v>0</v>
      </c>
      <c r="BC86" s="607">
        <v>0</v>
      </c>
      <c r="BD86" s="607">
        <v>0</v>
      </c>
      <c r="BE86" s="607">
        <v>0</v>
      </c>
      <c r="BF86" s="607">
        <v>0</v>
      </c>
      <c r="BG86" s="607">
        <v>0</v>
      </c>
      <c r="BH86" s="607">
        <v>0</v>
      </c>
      <c r="BI86" s="607">
        <v>0</v>
      </c>
      <c r="BJ86" s="607">
        <v>0</v>
      </c>
      <c r="BK86" s="607">
        <v>0</v>
      </c>
      <c r="BL86" s="607">
        <v>1446.69</v>
      </c>
      <c r="BM86" s="607">
        <v>1653.36</v>
      </c>
      <c r="BN86" s="607">
        <v>2066.6999999999998</v>
      </c>
      <c r="BO86" s="607">
        <v>8266.7999999999993</v>
      </c>
      <c r="BP86" s="607">
        <v>7233.45</v>
      </c>
      <c r="BQ86" s="607">
        <v>0</v>
      </c>
      <c r="BR86" s="607">
        <v>0</v>
      </c>
      <c r="BS86" s="607">
        <v>0</v>
      </c>
      <c r="BT86" s="607">
        <v>0</v>
      </c>
      <c r="BU86" s="607">
        <v>0</v>
      </c>
      <c r="BV86" s="607">
        <v>0</v>
      </c>
      <c r="BW86" s="607">
        <v>0</v>
      </c>
      <c r="BX86" s="607">
        <v>0</v>
      </c>
      <c r="BY86" s="607">
        <v>0</v>
      </c>
      <c r="BZ86" s="607">
        <v>0</v>
      </c>
      <c r="CA86" s="607">
        <v>0</v>
      </c>
      <c r="CB86" s="607">
        <v>0</v>
      </c>
      <c r="CC86" s="607">
        <v>0</v>
      </c>
      <c r="CD86" s="607">
        <v>0</v>
      </c>
      <c r="CE86" s="616">
        <v>0</v>
      </c>
      <c r="CF86" s="616">
        <v>1853.81</v>
      </c>
      <c r="CG86" s="616">
        <v>2118.64</v>
      </c>
      <c r="CH86" s="616">
        <v>2648.3</v>
      </c>
      <c r="CI86" s="616">
        <v>10593.2</v>
      </c>
      <c r="CJ86" s="616">
        <v>9269.0499999999993</v>
      </c>
      <c r="CK86" s="616">
        <v>0</v>
      </c>
      <c r="CL86" s="616">
        <v>0</v>
      </c>
      <c r="CM86" s="616">
        <v>0</v>
      </c>
      <c r="CN86" s="616">
        <v>0</v>
      </c>
      <c r="CO86" s="616">
        <v>0</v>
      </c>
      <c r="CP86" s="616">
        <v>0</v>
      </c>
      <c r="CQ86" s="616">
        <v>0</v>
      </c>
      <c r="CR86" s="616">
        <v>0</v>
      </c>
      <c r="CS86" s="616">
        <v>0</v>
      </c>
      <c r="CT86" s="616">
        <v>0</v>
      </c>
      <c r="CU86" s="616">
        <v>0</v>
      </c>
      <c r="CV86" s="616">
        <v>0</v>
      </c>
      <c r="CW86" s="616">
        <v>0</v>
      </c>
      <c r="CX86" s="616">
        <v>0</v>
      </c>
      <c r="CY86" s="617">
        <v>0</v>
      </c>
      <c r="CZ86" s="618">
        <v>0</v>
      </c>
      <c r="DA86" s="619">
        <v>0</v>
      </c>
      <c r="DB86" s="619">
        <v>0</v>
      </c>
      <c r="DC86" s="619">
        <v>0</v>
      </c>
      <c r="DD86" s="619">
        <v>0</v>
      </c>
      <c r="DE86" s="619">
        <v>0</v>
      </c>
      <c r="DF86" s="619">
        <v>0</v>
      </c>
      <c r="DG86" s="619">
        <v>0</v>
      </c>
      <c r="DH86" s="619">
        <v>0</v>
      </c>
      <c r="DI86" s="619">
        <v>0</v>
      </c>
      <c r="DJ86" s="619">
        <v>0</v>
      </c>
      <c r="DK86" s="619">
        <v>0</v>
      </c>
      <c r="DL86" s="619">
        <v>0</v>
      </c>
      <c r="DM86" s="619">
        <v>0</v>
      </c>
      <c r="DN86" s="619">
        <v>0</v>
      </c>
      <c r="DO86" s="619">
        <v>0</v>
      </c>
      <c r="DP86" s="619">
        <v>0</v>
      </c>
      <c r="DQ86" s="619">
        <v>0</v>
      </c>
      <c r="DR86" s="619">
        <v>0</v>
      </c>
      <c r="DS86" s="619">
        <v>0</v>
      </c>
      <c r="DT86" s="619">
        <v>0</v>
      </c>
      <c r="DU86" s="619">
        <v>0</v>
      </c>
      <c r="DV86" s="619">
        <v>0</v>
      </c>
      <c r="DW86" s="620">
        <v>0</v>
      </c>
    </row>
    <row r="87" spans="2:127" x14ac:dyDescent="0.2">
      <c r="B87" s="627"/>
      <c r="C87" s="628"/>
      <c r="D87" s="629"/>
      <c r="E87" s="629"/>
      <c r="F87" s="629"/>
      <c r="G87" s="629"/>
      <c r="H87" s="629"/>
      <c r="I87" s="630"/>
      <c r="J87" s="630"/>
      <c r="K87" s="630"/>
      <c r="L87" s="630"/>
      <c r="M87" s="630"/>
      <c r="N87" s="630"/>
      <c r="O87" s="630"/>
      <c r="P87" s="630"/>
      <c r="Q87" s="630"/>
      <c r="R87" s="631"/>
      <c r="S87" s="630"/>
      <c r="T87" s="630"/>
      <c r="U87" s="626" t="s">
        <v>491</v>
      </c>
      <c r="V87" s="614" t="s">
        <v>124</v>
      </c>
      <c r="W87" s="615" t="s">
        <v>490</v>
      </c>
      <c r="X87" s="607">
        <v>0</v>
      </c>
      <c r="Y87" s="607">
        <v>0</v>
      </c>
      <c r="Z87" s="607">
        <v>0</v>
      </c>
      <c r="AA87" s="607">
        <v>0</v>
      </c>
      <c r="AB87" s="607">
        <v>0</v>
      </c>
      <c r="AC87" s="607">
        <v>0</v>
      </c>
      <c r="AD87" s="607">
        <v>0</v>
      </c>
      <c r="AE87" s="607">
        <v>0</v>
      </c>
      <c r="AF87" s="607">
        <v>0</v>
      </c>
      <c r="AG87" s="607">
        <v>0</v>
      </c>
      <c r="AH87" s="607">
        <v>0</v>
      </c>
      <c r="AI87" s="607">
        <v>0</v>
      </c>
      <c r="AJ87" s="607">
        <v>0</v>
      </c>
      <c r="AK87" s="607">
        <v>0</v>
      </c>
      <c r="AL87" s="607">
        <v>0</v>
      </c>
      <c r="AM87" s="607">
        <v>0</v>
      </c>
      <c r="AN87" s="607">
        <v>0</v>
      </c>
      <c r="AO87" s="607">
        <v>0</v>
      </c>
      <c r="AP87" s="607">
        <v>0</v>
      </c>
      <c r="AQ87" s="607">
        <v>0</v>
      </c>
      <c r="AR87" s="607">
        <v>0</v>
      </c>
      <c r="AS87" s="607">
        <v>0</v>
      </c>
      <c r="AT87" s="607">
        <v>0</v>
      </c>
      <c r="AU87" s="607">
        <v>0</v>
      </c>
      <c r="AV87" s="607">
        <v>0</v>
      </c>
      <c r="AW87" s="607">
        <v>0</v>
      </c>
      <c r="AX87" s="607">
        <v>0</v>
      </c>
      <c r="AY87" s="607">
        <v>0</v>
      </c>
      <c r="AZ87" s="607">
        <v>0</v>
      </c>
      <c r="BA87" s="607">
        <v>0</v>
      </c>
      <c r="BB87" s="607">
        <v>0</v>
      </c>
      <c r="BC87" s="607">
        <v>0</v>
      </c>
      <c r="BD87" s="607">
        <v>0</v>
      </c>
      <c r="BE87" s="607">
        <v>0</v>
      </c>
      <c r="BF87" s="607">
        <v>0</v>
      </c>
      <c r="BG87" s="607">
        <v>0</v>
      </c>
      <c r="BH87" s="607">
        <v>0</v>
      </c>
      <c r="BI87" s="607">
        <v>0</v>
      </c>
      <c r="BJ87" s="607">
        <v>0</v>
      </c>
      <c r="BK87" s="607">
        <v>0</v>
      </c>
      <c r="BL87" s="607">
        <v>0</v>
      </c>
      <c r="BM87" s="607">
        <v>0</v>
      </c>
      <c r="BN87" s="607">
        <v>0</v>
      </c>
      <c r="BO87" s="607">
        <v>0</v>
      </c>
      <c r="BP87" s="607">
        <v>0</v>
      </c>
      <c r="BQ87" s="607">
        <v>0</v>
      </c>
      <c r="BR87" s="607">
        <v>0</v>
      </c>
      <c r="BS87" s="607">
        <v>0</v>
      </c>
      <c r="BT87" s="607">
        <v>0</v>
      </c>
      <c r="BU87" s="607">
        <v>0</v>
      </c>
      <c r="BV87" s="607">
        <v>0</v>
      </c>
      <c r="BW87" s="607">
        <v>0</v>
      </c>
      <c r="BX87" s="607">
        <v>0</v>
      </c>
      <c r="BY87" s="607">
        <v>0</v>
      </c>
      <c r="BZ87" s="607">
        <v>0</v>
      </c>
      <c r="CA87" s="607">
        <v>0</v>
      </c>
      <c r="CB87" s="607">
        <v>0</v>
      </c>
      <c r="CC87" s="607">
        <v>0</v>
      </c>
      <c r="CD87" s="607">
        <v>0</v>
      </c>
      <c r="CE87" s="616">
        <v>0</v>
      </c>
      <c r="CF87" s="616">
        <v>0</v>
      </c>
      <c r="CG87" s="616">
        <v>0</v>
      </c>
      <c r="CH87" s="616">
        <v>0</v>
      </c>
      <c r="CI87" s="616">
        <v>0</v>
      </c>
      <c r="CJ87" s="616">
        <v>0</v>
      </c>
      <c r="CK87" s="616">
        <v>0</v>
      </c>
      <c r="CL87" s="616">
        <v>0</v>
      </c>
      <c r="CM87" s="616">
        <v>0</v>
      </c>
      <c r="CN87" s="616">
        <v>0</v>
      </c>
      <c r="CO87" s="616">
        <v>0</v>
      </c>
      <c r="CP87" s="616">
        <v>0</v>
      </c>
      <c r="CQ87" s="616">
        <v>0</v>
      </c>
      <c r="CR87" s="616">
        <v>0</v>
      </c>
      <c r="CS87" s="616">
        <v>0</v>
      </c>
      <c r="CT87" s="616">
        <v>0</v>
      </c>
      <c r="CU87" s="616">
        <v>0</v>
      </c>
      <c r="CV87" s="616">
        <v>0</v>
      </c>
      <c r="CW87" s="616">
        <v>0</v>
      </c>
      <c r="CX87" s="616">
        <v>0</v>
      </c>
      <c r="CY87" s="617">
        <v>0</v>
      </c>
      <c r="CZ87" s="618">
        <v>0</v>
      </c>
      <c r="DA87" s="619">
        <v>0</v>
      </c>
      <c r="DB87" s="619">
        <v>0</v>
      </c>
      <c r="DC87" s="619">
        <v>0</v>
      </c>
      <c r="DD87" s="619">
        <v>0</v>
      </c>
      <c r="DE87" s="619">
        <v>0</v>
      </c>
      <c r="DF87" s="619">
        <v>0</v>
      </c>
      <c r="DG87" s="619">
        <v>0</v>
      </c>
      <c r="DH87" s="619">
        <v>0</v>
      </c>
      <c r="DI87" s="619">
        <v>0</v>
      </c>
      <c r="DJ87" s="619">
        <v>0</v>
      </c>
      <c r="DK87" s="619">
        <v>0</v>
      </c>
      <c r="DL87" s="619">
        <v>0</v>
      </c>
      <c r="DM87" s="619">
        <v>0</v>
      </c>
      <c r="DN87" s="619">
        <v>0</v>
      </c>
      <c r="DO87" s="619">
        <v>0</v>
      </c>
      <c r="DP87" s="619">
        <v>0</v>
      </c>
      <c r="DQ87" s="619">
        <v>0</v>
      </c>
      <c r="DR87" s="619">
        <v>0</v>
      </c>
      <c r="DS87" s="619">
        <v>0</v>
      </c>
      <c r="DT87" s="619">
        <v>0</v>
      </c>
      <c r="DU87" s="619">
        <v>0</v>
      </c>
      <c r="DV87" s="619">
        <v>0</v>
      </c>
      <c r="DW87" s="620">
        <v>0</v>
      </c>
    </row>
    <row r="88" spans="2:127" x14ac:dyDescent="0.2">
      <c r="B88" s="627"/>
      <c r="C88" s="628"/>
      <c r="D88" s="629"/>
      <c r="E88" s="629"/>
      <c r="F88" s="629"/>
      <c r="G88" s="629"/>
      <c r="H88" s="629"/>
      <c r="I88" s="630"/>
      <c r="J88" s="630"/>
      <c r="K88" s="630"/>
      <c r="L88" s="630"/>
      <c r="M88" s="630"/>
      <c r="N88" s="630"/>
      <c r="O88" s="630"/>
      <c r="P88" s="630"/>
      <c r="Q88" s="630"/>
      <c r="R88" s="631"/>
      <c r="S88" s="630"/>
      <c r="T88" s="630"/>
      <c r="U88" s="632" t="s">
        <v>828</v>
      </c>
      <c r="V88" s="633" t="s">
        <v>124</v>
      </c>
      <c r="W88" s="634" t="s">
        <v>490</v>
      </c>
      <c r="X88" s="607">
        <v>0</v>
      </c>
      <c r="Y88" s="607">
        <v>0</v>
      </c>
      <c r="Z88" s="607">
        <v>0</v>
      </c>
      <c r="AA88" s="607">
        <v>0</v>
      </c>
      <c r="AB88" s="607">
        <v>0</v>
      </c>
      <c r="AC88" s="607">
        <v>0</v>
      </c>
      <c r="AD88" s="607">
        <v>0</v>
      </c>
      <c r="AE88" s="607">
        <v>0</v>
      </c>
      <c r="AF88" s="607">
        <v>0</v>
      </c>
      <c r="AG88" s="607">
        <v>0</v>
      </c>
      <c r="AH88" s="607">
        <v>0</v>
      </c>
      <c r="AI88" s="607">
        <v>0</v>
      </c>
      <c r="AJ88" s="607">
        <v>0</v>
      </c>
      <c r="AK88" s="607">
        <v>0</v>
      </c>
      <c r="AL88" s="607">
        <v>0</v>
      </c>
      <c r="AM88" s="607">
        <v>0</v>
      </c>
      <c r="AN88" s="607">
        <v>0</v>
      </c>
      <c r="AO88" s="607">
        <v>0</v>
      </c>
      <c r="AP88" s="607">
        <v>0</v>
      </c>
      <c r="AQ88" s="607">
        <v>0</v>
      </c>
      <c r="AR88" s="607">
        <v>0</v>
      </c>
      <c r="AS88" s="607">
        <v>0</v>
      </c>
      <c r="AT88" s="607">
        <v>0</v>
      </c>
      <c r="AU88" s="607">
        <v>0</v>
      </c>
      <c r="AV88" s="607">
        <v>0</v>
      </c>
      <c r="AW88" s="607">
        <v>0</v>
      </c>
      <c r="AX88" s="607">
        <v>0</v>
      </c>
      <c r="AY88" s="607">
        <v>0</v>
      </c>
      <c r="AZ88" s="607">
        <v>0</v>
      </c>
      <c r="BA88" s="607">
        <v>0</v>
      </c>
      <c r="BB88" s="607">
        <v>0</v>
      </c>
      <c r="BC88" s="607">
        <v>0</v>
      </c>
      <c r="BD88" s="607">
        <v>0</v>
      </c>
      <c r="BE88" s="607">
        <v>0</v>
      </c>
      <c r="BF88" s="607">
        <v>0</v>
      </c>
      <c r="BG88" s="607">
        <v>0</v>
      </c>
      <c r="BH88" s="607">
        <v>0</v>
      </c>
      <c r="BI88" s="607">
        <v>0</v>
      </c>
      <c r="BJ88" s="607">
        <v>0</v>
      </c>
      <c r="BK88" s="607">
        <v>0</v>
      </c>
      <c r="BL88" s="607">
        <v>0</v>
      </c>
      <c r="BM88" s="607">
        <v>0</v>
      </c>
      <c r="BN88" s="607">
        <v>0</v>
      </c>
      <c r="BO88" s="607">
        <v>0</v>
      </c>
      <c r="BP88" s="607">
        <v>0</v>
      </c>
      <c r="BQ88" s="607">
        <v>0</v>
      </c>
      <c r="BR88" s="607">
        <v>0</v>
      </c>
      <c r="BS88" s="607">
        <v>0</v>
      </c>
      <c r="BT88" s="607">
        <v>0</v>
      </c>
      <c r="BU88" s="607">
        <v>0</v>
      </c>
      <c r="BV88" s="607">
        <v>0</v>
      </c>
      <c r="BW88" s="607">
        <v>0</v>
      </c>
      <c r="BX88" s="607">
        <v>0</v>
      </c>
      <c r="BY88" s="607">
        <v>0</v>
      </c>
      <c r="BZ88" s="607">
        <v>0</v>
      </c>
      <c r="CA88" s="607">
        <v>0</v>
      </c>
      <c r="CB88" s="607">
        <v>0</v>
      </c>
      <c r="CC88" s="607">
        <v>0</v>
      </c>
      <c r="CD88" s="607">
        <v>0</v>
      </c>
      <c r="CE88" s="607">
        <v>0</v>
      </c>
      <c r="CF88" s="607">
        <v>0</v>
      </c>
      <c r="CG88" s="607">
        <v>0</v>
      </c>
      <c r="CH88" s="607">
        <v>0</v>
      </c>
      <c r="CI88" s="607">
        <v>0</v>
      </c>
      <c r="CJ88" s="607">
        <v>0</v>
      </c>
      <c r="CK88" s="607">
        <v>0</v>
      </c>
      <c r="CL88" s="607">
        <v>0</v>
      </c>
      <c r="CM88" s="607">
        <v>0</v>
      </c>
      <c r="CN88" s="607">
        <v>0</v>
      </c>
      <c r="CO88" s="607">
        <v>0</v>
      </c>
      <c r="CP88" s="607">
        <v>0</v>
      </c>
      <c r="CQ88" s="607">
        <v>0</v>
      </c>
      <c r="CR88" s="607">
        <v>0</v>
      </c>
      <c r="CS88" s="607">
        <v>0</v>
      </c>
      <c r="CT88" s="607">
        <v>0</v>
      </c>
      <c r="CU88" s="607">
        <v>0</v>
      </c>
      <c r="CV88" s="607">
        <v>0</v>
      </c>
      <c r="CW88" s="607">
        <v>0</v>
      </c>
      <c r="CX88" s="607">
        <v>0</v>
      </c>
      <c r="CY88" s="607">
        <v>0</v>
      </c>
      <c r="CZ88" s="618">
        <v>0</v>
      </c>
      <c r="DA88" s="619">
        <v>0</v>
      </c>
      <c r="DB88" s="619">
        <v>0</v>
      </c>
      <c r="DC88" s="619">
        <v>0</v>
      </c>
      <c r="DD88" s="619">
        <v>0</v>
      </c>
      <c r="DE88" s="619">
        <v>0</v>
      </c>
      <c r="DF88" s="619">
        <v>0</v>
      </c>
      <c r="DG88" s="619">
        <v>0</v>
      </c>
      <c r="DH88" s="619">
        <v>0</v>
      </c>
      <c r="DI88" s="619">
        <v>0</v>
      </c>
      <c r="DJ88" s="619">
        <v>0</v>
      </c>
      <c r="DK88" s="619">
        <v>0</v>
      </c>
      <c r="DL88" s="619">
        <v>0</v>
      </c>
      <c r="DM88" s="619">
        <v>0</v>
      </c>
      <c r="DN88" s="619">
        <v>0</v>
      </c>
      <c r="DO88" s="619">
        <v>0</v>
      </c>
      <c r="DP88" s="619">
        <v>0</v>
      </c>
      <c r="DQ88" s="619">
        <v>0</v>
      </c>
      <c r="DR88" s="619">
        <v>0</v>
      </c>
      <c r="DS88" s="619">
        <v>0</v>
      </c>
      <c r="DT88" s="619">
        <v>0</v>
      </c>
      <c r="DU88" s="619">
        <v>0</v>
      </c>
      <c r="DV88" s="619">
        <v>0</v>
      </c>
      <c r="DW88" s="620">
        <v>0</v>
      </c>
    </row>
    <row r="89" spans="2:127" x14ac:dyDescent="0.2">
      <c r="B89" s="635"/>
      <c r="C89" s="636"/>
      <c r="D89" s="637"/>
      <c r="E89" s="637"/>
      <c r="F89" s="637"/>
      <c r="G89" s="637"/>
      <c r="H89" s="637"/>
      <c r="I89" s="638"/>
      <c r="J89" s="638"/>
      <c r="K89" s="638"/>
      <c r="L89" s="638"/>
      <c r="M89" s="638"/>
      <c r="N89" s="638"/>
      <c r="O89" s="638"/>
      <c r="P89" s="638"/>
      <c r="Q89" s="638"/>
      <c r="R89" s="639"/>
      <c r="S89" s="638"/>
      <c r="T89" s="638"/>
      <c r="U89" s="626" t="s">
        <v>492</v>
      </c>
      <c r="V89" s="614" t="s">
        <v>124</v>
      </c>
      <c r="W89" s="640" t="s">
        <v>490</v>
      </c>
      <c r="X89" s="607">
        <v>0</v>
      </c>
      <c r="Y89" s="607">
        <v>0</v>
      </c>
      <c r="Z89" s="607">
        <v>0</v>
      </c>
      <c r="AA89" s="607">
        <v>0</v>
      </c>
      <c r="AB89" s="607">
        <v>0</v>
      </c>
      <c r="AC89" s="607">
        <v>37.4</v>
      </c>
      <c r="AD89" s="607">
        <v>37.4</v>
      </c>
      <c r="AE89" s="607">
        <v>37.4</v>
      </c>
      <c r="AF89" s="607">
        <v>37.4</v>
      </c>
      <c r="AG89" s="607">
        <v>37.4</v>
      </c>
      <c r="AH89" s="607">
        <v>37.4</v>
      </c>
      <c r="AI89" s="607">
        <v>37.4</v>
      </c>
      <c r="AJ89" s="607">
        <v>37.4</v>
      </c>
      <c r="AK89" s="607">
        <v>37.4</v>
      </c>
      <c r="AL89" s="607">
        <v>37.4</v>
      </c>
      <c r="AM89" s="607">
        <v>37.4</v>
      </c>
      <c r="AN89" s="607">
        <v>37.4</v>
      </c>
      <c r="AO89" s="607">
        <v>37.4</v>
      </c>
      <c r="AP89" s="607">
        <v>37.4</v>
      </c>
      <c r="AQ89" s="607">
        <v>37.4</v>
      </c>
      <c r="AR89" s="607">
        <v>37.4</v>
      </c>
      <c r="AS89" s="607">
        <v>37.4</v>
      </c>
      <c r="AT89" s="607">
        <v>37.4</v>
      </c>
      <c r="AU89" s="607">
        <v>37.4</v>
      </c>
      <c r="AV89" s="607">
        <v>37.4</v>
      </c>
      <c r="AW89" s="607">
        <v>37.4</v>
      </c>
      <c r="AX89" s="607">
        <v>37.4</v>
      </c>
      <c r="AY89" s="607">
        <v>37.4</v>
      </c>
      <c r="AZ89" s="607">
        <v>37.4</v>
      </c>
      <c r="BA89" s="607">
        <v>37.4</v>
      </c>
      <c r="BB89" s="607">
        <v>37.4</v>
      </c>
      <c r="BC89" s="607">
        <v>37.4</v>
      </c>
      <c r="BD89" s="607">
        <v>37.4</v>
      </c>
      <c r="BE89" s="607">
        <v>37.4</v>
      </c>
      <c r="BF89" s="607">
        <v>37.4</v>
      </c>
      <c r="BG89" s="607">
        <v>37.4</v>
      </c>
      <c r="BH89" s="607">
        <v>37.4</v>
      </c>
      <c r="BI89" s="607">
        <v>37.4</v>
      </c>
      <c r="BJ89" s="607">
        <v>37.4</v>
      </c>
      <c r="BK89" s="607">
        <v>37.4</v>
      </c>
      <c r="BL89" s="607">
        <v>37.4</v>
      </c>
      <c r="BM89" s="607">
        <v>37.4</v>
      </c>
      <c r="BN89" s="607">
        <v>37.4</v>
      </c>
      <c r="BO89" s="607">
        <v>37.4</v>
      </c>
      <c r="BP89" s="607">
        <v>37.4</v>
      </c>
      <c r="BQ89" s="607">
        <v>37.4</v>
      </c>
      <c r="BR89" s="607">
        <v>37.4</v>
      </c>
      <c r="BS89" s="607">
        <v>37.4</v>
      </c>
      <c r="BT89" s="607">
        <v>37.4</v>
      </c>
      <c r="BU89" s="607">
        <v>37.4</v>
      </c>
      <c r="BV89" s="607">
        <v>37.4</v>
      </c>
      <c r="BW89" s="607">
        <v>37.4</v>
      </c>
      <c r="BX89" s="607">
        <v>37.4</v>
      </c>
      <c r="BY89" s="607">
        <v>37.4</v>
      </c>
      <c r="BZ89" s="607">
        <v>37.4</v>
      </c>
      <c r="CA89" s="607">
        <v>37.4</v>
      </c>
      <c r="CB89" s="607">
        <v>37.4</v>
      </c>
      <c r="CC89" s="607">
        <v>37.4</v>
      </c>
      <c r="CD89" s="607">
        <v>37.4</v>
      </c>
      <c r="CE89" s="616">
        <v>37.4</v>
      </c>
      <c r="CF89" s="616">
        <v>37.4</v>
      </c>
      <c r="CG89" s="616">
        <v>37.4</v>
      </c>
      <c r="CH89" s="616">
        <v>37.4</v>
      </c>
      <c r="CI89" s="616">
        <v>37.4</v>
      </c>
      <c r="CJ89" s="616">
        <v>37.4</v>
      </c>
      <c r="CK89" s="616">
        <v>37.4</v>
      </c>
      <c r="CL89" s="616">
        <v>37.4</v>
      </c>
      <c r="CM89" s="616">
        <v>37.4</v>
      </c>
      <c r="CN89" s="616">
        <v>37.4</v>
      </c>
      <c r="CO89" s="616">
        <v>37.4</v>
      </c>
      <c r="CP89" s="616">
        <v>37.4</v>
      </c>
      <c r="CQ89" s="616">
        <v>37.4</v>
      </c>
      <c r="CR89" s="616">
        <v>37.4</v>
      </c>
      <c r="CS89" s="616">
        <v>37.4</v>
      </c>
      <c r="CT89" s="616">
        <v>37.4</v>
      </c>
      <c r="CU89" s="616">
        <v>37.4</v>
      </c>
      <c r="CV89" s="616">
        <v>37.4</v>
      </c>
      <c r="CW89" s="616">
        <v>37.4</v>
      </c>
      <c r="CX89" s="616">
        <v>37.4</v>
      </c>
      <c r="CY89" s="617">
        <v>37.4</v>
      </c>
      <c r="CZ89" s="618">
        <v>0</v>
      </c>
      <c r="DA89" s="619">
        <v>0</v>
      </c>
      <c r="DB89" s="619">
        <v>0</v>
      </c>
      <c r="DC89" s="619">
        <v>0</v>
      </c>
      <c r="DD89" s="619">
        <v>0</v>
      </c>
      <c r="DE89" s="619">
        <v>0</v>
      </c>
      <c r="DF89" s="619">
        <v>0</v>
      </c>
      <c r="DG89" s="619">
        <v>0</v>
      </c>
      <c r="DH89" s="619">
        <v>0</v>
      </c>
      <c r="DI89" s="619">
        <v>0</v>
      </c>
      <c r="DJ89" s="619">
        <v>0</v>
      </c>
      <c r="DK89" s="619">
        <v>0</v>
      </c>
      <c r="DL89" s="619">
        <v>0</v>
      </c>
      <c r="DM89" s="619">
        <v>0</v>
      </c>
      <c r="DN89" s="619">
        <v>0</v>
      </c>
      <c r="DO89" s="619">
        <v>0</v>
      </c>
      <c r="DP89" s="619">
        <v>0</v>
      </c>
      <c r="DQ89" s="619">
        <v>0</v>
      </c>
      <c r="DR89" s="619">
        <v>0</v>
      </c>
      <c r="DS89" s="619">
        <v>0</v>
      </c>
      <c r="DT89" s="619">
        <v>0</v>
      </c>
      <c r="DU89" s="619">
        <v>0</v>
      </c>
      <c r="DV89" s="619">
        <v>0</v>
      </c>
      <c r="DW89" s="620">
        <v>0</v>
      </c>
    </row>
    <row r="90" spans="2:127" x14ac:dyDescent="0.2">
      <c r="B90" s="641"/>
      <c r="C90" s="642"/>
      <c r="D90" s="643"/>
      <c r="E90" s="643"/>
      <c r="F90" s="643"/>
      <c r="G90" s="643"/>
      <c r="H90" s="643"/>
      <c r="I90" s="644"/>
      <c r="J90" s="644"/>
      <c r="K90" s="644"/>
      <c r="L90" s="644"/>
      <c r="M90" s="644"/>
      <c r="N90" s="644"/>
      <c r="O90" s="644"/>
      <c r="P90" s="644"/>
      <c r="Q90" s="644"/>
      <c r="R90" s="645"/>
      <c r="S90" s="644"/>
      <c r="T90" s="644"/>
      <c r="U90" s="626" t="s">
        <v>493</v>
      </c>
      <c r="V90" s="614" t="s">
        <v>124</v>
      </c>
      <c r="W90" s="640" t="s">
        <v>490</v>
      </c>
      <c r="X90" s="607">
        <v>0</v>
      </c>
      <c r="Y90" s="607">
        <v>0</v>
      </c>
      <c r="Z90" s="607">
        <v>0</v>
      </c>
      <c r="AA90" s="607">
        <v>0</v>
      </c>
      <c r="AB90" s="607">
        <v>0</v>
      </c>
      <c r="AC90" s="607">
        <v>849.58399999999995</v>
      </c>
      <c r="AD90" s="607">
        <v>849.58399999999995</v>
      </c>
      <c r="AE90" s="607">
        <v>849.58399999999995</v>
      </c>
      <c r="AF90" s="607">
        <v>849.58399999999995</v>
      </c>
      <c r="AG90" s="607">
        <v>849.58399999999995</v>
      </c>
      <c r="AH90" s="607">
        <v>849.58399999999995</v>
      </c>
      <c r="AI90" s="607">
        <v>849.58399999999995</v>
      </c>
      <c r="AJ90" s="607">
        <v>849.58399999999995</v>
      </c>
      <c r="AK90" s="607">
        <v>849.58399999999995</v>
      </c>
      <c r="AL90" s="607">
        <v>849.58399999999995</v>
      </c>
      <c r="AM90" s="607">
        <v>849.58399999999995</v>
      </c>
      <c r="AN90" s="607">
        <v>849.58399999999995</v>
      </c>
      <c r="AO90" s="607">
        <v>849.58399999999995</v>
      </c>
      <c r="AP90" s="607">
        <v>849.58399999999995</v>
      </c>
      <c r="AQ90" s="607">
        <v>849.58399999999995</v>
      </c>
      <c r="AR90" s="607">
        <v>849.58399999999995</v>
      </c>
      <c r="AS90" s="607">
        <v>849.58399999999995</v>
      </c>
      <c r="AT90" s="607">
        <v>849.58399999999995</v>
      </c>
      <c r="AU90" s="607">
        <v>849.58399999999995</v>
      </c>
      <c r="AV90" s="607">
        <v>849.58399999999995</v>
      </c>
      <c r="AW90" s="607">
        <v>849.58399999999995</v>
      </c>
      <c r="AX90" s="607">
        <v>849.58399999999995</v>
      </c>
      <c r="AY90" s="607">
        <v>849.58399999999995</v>
      </c>
      <c r="AZ90" s="607">
        <v>849.58399999999995</v>
      </c>
      <c r="BA90" s="607">
        <v>849.58399999999995</v>
      </c>
      <c r="BB90" s="607">
        <v>849.58399999999995</v>
      </c>
      <c r="BC90" s="607">
        <v>849.58399999999995</v>
      </c>
      <c r="BD90" s="607">
        <v>849.58399999999995</v>
      </c>
      <c r="BE90" s="607">
        <v>849.58399999999995</v>
      </c>
      <c r="BF90" s="607">
        <v>849.58399999999995</v>
      </c>
      <c r="BG90" s="607">
        <v>849.58399999999995</v>
      </c>
      <c r="BH90" s="607">
        <v>849.58399999999995</v>
      </c>
      <c r="BI90" s="607">
        <v>849.58399999999995</v>
      </c>
      <c r="BJ90" s="607">
        <v>849.58399999999995</v>
      </c>
      <c r="BK90" s="607">
        <v>849.58399999999995</v>
      </c>
      <c r="BL90" s="607">
        <v>849.58399999999995</v>
      </c>
      <c r="BM90" s="607">
        <v>849.58399999999995</v>
      </c>
      <c r="BN90" s="607">
        <v>849.58399999999995</v>
      </c>
      <c r="BO90" s="607">
        <v>849.58399999999995</v>
      </c>
      <c r="BP90" s="607">
        <v>849.58399999999995</v>
      </c>
      <c r="BQ90" s="607">
        <v>849.58399999999995</v>
      </c>
      <c r="BR90" s="607">
        <v>849.58399999999995</v>
      </c>
      <c r="BS90" s="607">
        <v>849.58399999999995</v>
      </c>
      <c r="BT90" s="607">
        <v>849.58399999999995</v>
      </c>
      <c r="BU90" s="607">
        <v>849.58399999999995</v>
      </c>
      <c r="BV90" s="607">
        <v>849.58399999999995</v>
      </c>
      <c r="BW90" s="607">
        <v>849.58399999999995</v>
      </c>
      <c r="BX90" s="607">
        <v>849.58399999999995</v>
      </c>
      <c r="BY90" s="607">
        <v>849.58399999999995</v>
      </c>
      <c r="BZ90" s="607">
        <v>849.58399999999995</v>
      </c>
      <c r="CA90" s="607">
        <v>849.58399999999995</v>
      </c>
      <c r="CB90" s="607">
        <v>849.58399999999995</v>
      </c>
      <c r="CC90" s="607">
        <v>849.58399999999995</v>
      </c>
      <c r="CD90" s="607">
        <v>849.58399999999995</v>
      </c>
      <c r="CE90" s="616">
        <v>849.58399999999995</v>
      </c>
      <c r="CF90" s="616">
        <v>849.58399999999995</v>
      </c>
      <c r="CG90" s="616">
        <v>849.58399999999995</v>
      </c>
      <c r="CH90" s="616">
        <v>849.58399999999995</v>
      </c>
      <c r="CI90" s="616">
        <v>849.58399999999995</v>
      </c>
      <c r="CJ90" s="616">
        <v>849.58399999999995</v>
      </c>
      <c r="CK90" s="616">
        <v>849.58399999999995</v>
      </c>
      <c r="CL90" s="616">
        <v>849.58399999999995</v>
      </c>
      <c r="CM90" s="616">
        <v>849.58399999999995</v>
      </c>
      <c r="CN90" s="616">
        <v>849.58399999999995</v>
      </c>
      <c r="CO90" s="616">
        <v>849.58399999999995</v>
      </c>
      <c r="CP90" s="616">
        <v>849.58399999999995</v>
      </c>
      <c r="CQ90" s="616">
        <v>849.58399999999995</v>
      </c>
      <c r="CR90" s="616">
        <v>849.58399999999995</v>
      </c>
      <c r="CS90" s="616">
        <v>849.58399999999995</v>
      </c>
      <c r="CT90" s="616">
        <v>849.58399999999995</v>
      </c>
      <c r="CU90" s="616">
        <v>849.58399999999995</v>
      </c>
      <c r="CV90" s="616">
        <v>849.58399999999995</v>
      </c>
      <c r="CW90" s="616">
        <v>849.58399999999995</v>
      </c>
      <c r="CX90" s="616">
        <v>849.58399999999995</v>
      </c>
      <c r="CY90" s="617">
        <v>849.58399999999995</v>
      </c>
      <c r="CZ90" s="618">
        <v>0</v>
      </c>
      <c r="DA90" s="619">
        <v>0</v>
      </c>
      <c r="DB90" s="619">
        <v>0</v>
      </c>
      <c r="DC90" s="619">
        <v>0</v>
      </c>
      <c r="DD90" s="619">
        <v>0</v>
      </c>
      <c r="DE90" s="619">
        <v>0</v>
      </c>
      <c r="DF90" s="619">
        <v>0</v>
      </c>
      <c r="DG90" s="619">
        <v>0</v>
      </c>
      <c r="DH90" s="619">
        <v>0</v>
      </c>
      <c r="DI90" s="619">
        <v>0</v>
      </c>
      <c r="DJ90" s="619">
        <v>0</v>
      </c>
      <c r="DK90" s="619">
        <v>0</v>
      </c>
      <c r="DL90" s="619">
        <v>0</v>
      </c>
      <c r="DM90" s="619">
        <v>0</v>
      </c>
      <c r="DN90" s="619">
        <v>0</v>
      </c>
      <c r="DO90" s="619">
        <v>0</v>
      </c>
      <c r="DP90" s="619">
        <v>0</v>
      </c>
      <c r="DQ90" s="619">
        <v>0</v>
      </c>
      <c r="DR90" s="619">
        <v>0</v>
      </c>
      <c r="DS90" s="619">
        <v>0</v>
      </c>
      <c r="DT90" s="619">
        <v>0</v>
      </c>
      <c r="DU90" s="619">
        <v>0</v>
      </c>
      <c r="DV90" s="619">
        <v>0</v>
      </c>
      <c r="DW90" s="620">
        <v>0</v>
      </c>
    </row>
    <row r="91" spans="2:127" x14ac:dyDescent="0.2">
      <c r="B91" s="641"/>
      <c r="C91" s="642"/>
      <c r="D91" s="643"/>
      <c r="E91" s="643"/>
      <c r="F91" s="643"/>
      <c r="G91" s="643"/>
      <c r="H91" s="643"/>
      <c r="I91" s="644"/>
      <c r="J91" s="644"/>
      <c r="K91" s="644"/>
      <c r="L91" s="644"/>
      <c r="M91" s="644"/>
      <c r="N91" s="644"/>
      <c r="O91" s="644"/>
      <c r="P91" s="644"/>
      <c r="Q91" s="644"/>
      <c r="R91" s="645"/>
      <c r="S91" s="644"/>
      <c r="T91" s="644"/>
      <c r="U91" s="646" t="s">
        <v>494</v>
      </c>
      <c r="V91" s="647" t="s">
        <v>124</v>
      </c>
      <c r="W91" s="640" t="s">
        <v>490</v>
      </c>
      <c r="X91" s="607">
        <v>0</v>
      </c>
      <c r="Y91" s="607">
        <v>0</v>
      </c>
      <c r="Z91" s="607">
        <v>0</v>
      </c>
      <c r="AA91" s="607">
        <v>0</v>
      </c>
      <c r="AB91" s="607">
        <v>0</v>
      </c>
      <c r="AC91" s="607">
        <v>0</v>
      </c>
      <c r="AD91" s="607">
        <v>0</v>
      </c>
      <c r="AE91" s="607">
        <v>0</v>
      </c>
      <c r="AF91" s="607">
        <v>0</v>
      </c>
      <c r="AG91" s="607">
        <v>0</v>
      </c>
      <c r="AH91" s="607">
        <v>0</v>
      </c>
      <c r="AI91" s="607">
        <v>0</v>
      </c>
      <c r="AJ91" s="607">
        <v>0</v>
      </c>
      <c r="AK91" s="607">
        <v>0</v>
      </c>
      <c r="AL91" s="607">
        <v>0</v>
      </c>
      <c r="AM91" s="607">
        <v>0</v>
      </c>
      <c r="AN91" s="607">
        <v>0</v>
      </c>
      <c r="AO91" s="607">
        <v>0</v>
      </c>
      <c r="AP91" s="607">
        <v>0</v>
      </c>
      <c r="AQ91" s="607">
        <v>0</v>
      </c>
      <c r="AR91" s="607">
        <v>0</v>
      </c>
      <c r="AS91" s="607">
        <v>0</v>
      </c>
      <c r="AT91" s="607">
        <v>0</v>
      </c>
      <c r="AU91" s="607">
        <v>0</v>
      </c>
      <c r="AV91" s="607">
        <v>0</v>
      </c>
      <c r="AW91" s="607">
        <v>0</v>
      </c>
      <c r="AX91" s="607">
        <v>0</v>
      </c>
      <c r="AY91" s="607">
        <v>0</v>
      </c>
      <c r="AZ91" s="607">
        <v>0</v>
      </c>
      <c r="BA91" s="607">
        <v>0</v>
      </c>
      <c r="BB91" s="607">
        <v>0</v>
      </c>
      <c r="BC91" s="607">
        <v>0</v>
      </c>
      <c r="BD91" s="607">
        <v>0</v>
      </c>
      <c r="BE91" s="607">
        <v>0</v>
      </c>
      <c r="BF91" s="607">
        <v>0</v>
      </c>
      <c r="BG91" s="607">
        <v>0</v>
      </c>
      <c r="BH91" s="607">
        <v>0</v>
      </c>
      <c r="BI91" s="607">
        <v>0</v>
      </c>
      <c r="BJ91" s="607">
        <v>0</v>
      </c>
      <c r="BK91" s="607">
        <v>0</v>
      </c>
      <c r="BL91" s="607">
        <v>0</v>
      </c>
      <c r="BM91" s="607">
        <v>0</v>
      </c>
      <c r="BN91" s="607">
        <v>0</v>
      </c>
      <c r="BO91" s="607">
        <v>0</v>
      </c>
      <c r="BP91" s="607">
        <v>0</v>
      </c>
      <c r="BQ91" s="607">
        <v>0</v>
      </c>
      <c r="BR91" s="607">
        <v>0</v>
      </c>
      <c r="BS91" s="607">
        <v>0</v>
      </c>
      <c r="BT91" s="607">
        <v>0</v>
      </c>
      <c r="BU91" s="607">
        <v>0</v>
      </c>
      <c r="BV91" s="607">
        <v>0</v>
      </c>
      <c r="BW91" s="607">
        <v>0</v>
      </c>
      <c r="BX91" s="607">
        <v>0</v>
      </c>
      <c r="BY91" s="607">
        <v>0</v>
      </c>
      <c r="BZ91" s="607">
        <v>0</v>
      </c>
      <c r="CA91" s="607">
        <v>0</v>
      </c>
      <c r="CB91" s="607">
        <v>0</v>
      </c>
      <c r="CC91" s="607">
        <v>0</v>
      </c>
      <c r="CD91" s="607">
        <v>0</v>
      </c>
      <c r="CE91" s="616">
        <v>0</v>
      </c>
      <c r="CF91" s="616">
        <v>0</v>
      </c>
      <c r="CG91" s="616">
        <v>0</v>
      </c>
      <c r="CH91" s="616">
        <v>0</v>
      </c>
      <c r="CI91" s="616">
        <v>0</v>
      </c>
      <c r="CJ91" s="616">
        <v>0</v>
      </c>
      <c r="CK91" s="616">
        <v>0</v>
      </c>
      <c r="CL91" s="616">
        <v>0</v>
      </c>
      <c r="CM91" s="616">
        <v>0</v>
      </c>
      <c r="CN91" s="616">
        <v>0</v>
      </c>
      <c r="CO91" s="616">
        <v>0</v>
      </c>
      <c r="CP91" s="616">
        <v>0</v>
      </c>
      <c r="CQ91" s="616">
        <v>0</v>
      </c>
      <c r="CR91" s="616">
        <v>0</v>
      </c>
      <c r="CS91" s="616">
        <v>0</v>
      </c>
      <c r="CT91" s="616">
        <v>0</v>
      </c>
      <c r="CU91" s="616">
        <v>0</v>
      </c>
      <c r="CV91" s="616">
        <v>0</v>
      </c>
      <c r="CW91" s="616">
        <v>0</v>
      </c>
      <c r="CX91" s="616">
        <v>0</v>
      </c>
      <c r="CY91" s="617">
        <v>0</v>
      </c>
      <c r="CZ91" s="618">
        <v>0</v>
      </c>
      <c r="DA91" s="619">
        <v>0</v>
      </c>
      <c r="DB91" s="619">
        <v>0</v>
      </c>
      <c r="DC91" s="619">
        <v>0</v>
      </c>
      <c r="DD91" s="619">
        <v>0</v>
      </c>
      <c r="DE91" s="619">
        <v>0</v>
      </c>
      <c r="DF91" s="619">
        <v>0</v>
      </c>
      <c r="DG91" s="619">
        <v>0</v>
      </c>
      <c r="DH91" s="619">
        <v>0</v>
      </c>
      <c r="DI91" s="619">
        <v>0</v>
      </c>
      <c r="DJ91" s="619">
        <v>0</v>
      </c>
      <c r="DK91" s="619">
        <v>0</v>
      </c>
      <c r="DL91" s="619">
        <v>0</v>
      </c>
      <c r="DM91" s="619">
        <v>0</v>
      </c>
      <c r="DN91" s="619">
        <v>0</v>
      </c>
      <c r="DO91" s="619">
        <v>0</v>
      </c>
      <c r="DP91" s="619">
        <v>0</v>
      </c>
      <c r="DQ91" s="619">
        <v>0</v>
      </c>
      <c r="DR91" s="619">
        <v>0</v>
      </c>
      <c r="DS91" s="619">
        <v>0</v>
      </c>
      <c r="DT91" s="619">
        <v>0</v>
      </c>
      <c r="DU91" s="619">
        <v>0</v>
      </c>
      <c r="DV91" s="619">
        <v>0</v>
      </c>
      <c r="DW91" s="620">
        <v>0</v>
      </c>
    </row>
    <row r="92" spans="2:127" x14ac:dyDescent="0.2">
      <c r="B92" s="641"/>
      <c r="C92" s="642"/>
      <c r="D92" s="643"/>
      <c r="E92" s="643"/>
      <c r="F92" s="643"/>
      <c r="G92" s="643"/>
      <c r="H92" s="643"/>
      <c r="I92" s="644"/>
      <c r="J92" s="644"/>
      <c r="K92" s="644"/>
      <c r="L92" s="644"/>
      <c r="M92" s="644"/>
      <c r="N92" s="644"/>
      <c r="O92" s="644"/>
      <c r="P92" s="644"/>
      <c r="Q92" s="644"/>
      <c r="R92" s="645"/>
      <c r="S92" s="644"/>
      <c r="T92" s="644"/>
      <c r="U92" s="626" t="s">
        <v>495</v>
      </c>
      <c r="V92" s="614" t="s">
        <v>124</v>
      </c>
      <c r="W92" s="640" t="s">
        <v>490</v>
      </c>
      <c r="X92" s="607">
        <v>0.77910000000000001</v>
      </c>
      <c r="Y92" s="607">
        <v>0.89039999999999997</v>
      </c>
      <c r="Z92" s="607">
        <v>1.113</v>
      </c>
      <c r="AA92" s="607">
        <v>4.452</v>
      </c>
      <c r="AB92" s="607">
        <v>3.8954999999999997</v>
      </c>
      <c r="AC92" s="607">
        <v>0</v>
      </c>
      <c r="AD92" s="607">
        <v>0</v>
      </c>
      <c r="AE92" s="607">
        <v>0</v>
      </c>
      <c r="AF92" s="607">
        <v>0</v>
      </c>
      <c r="AG92" s="607">
        <v>0</v>
      </c>
      <c r="AH92" s="607">
        <v>0</v>
      </c>
      <c r="AI92" s="607">
        <v>0</v>
      </c>
      <c r="AJ92" s="607">
        <v>0</v>
      </c>
      <c r="AK92" s="607">
        <v>0</v>
      </c>
      <c r="AL92" s="607">
        <v>0</v>
      </c>
      <c r="AM92" s="607">
        <v>0</v>
      </c>
      <c r="AN92" s="607">
        <v>0</v>
      </c>
      <c r="AO92" s="607">
        <v>0</v>
      </c>
      <c r="AP92" s="607">
        <v>0</v>
      </c>
      <c r="AQ92" s="607">
        <v>0</v>
      </c>
      <c r="AR92" s="607">
        <v>0.56411938829134989</v>
      </c>
      <c r="AS92" s="607">
        <v>0.64470787233297133</v>
      </c>
      <c r="AT92" s="607">
        <v>0.805884840416214</v>
      </c>
      <c r="AU92" s="607">
        <v>3.223539361664856</v>
      </c>
      <c r="AV92" s="607">
        <v>2.8205969414567496</v>
      </c>
      <c r="AW92" s="607">
        <v>0</v>
      </c>
      <c r="AX92" s="607">
        <v>0</v>
      </c>
      <c r="AY92" s="607">
        <v>0</v>
      </c>
      <c r="AZ92" s="607">
        <v>0</v>
      </c>
      <c r="BA92" s="607">
        <v>0</v>
      </c>
      <c r="BB92" s="607">
        <v>0</v>
      </c>
      <c r="BC92" s="607">
        <v>0</v>
      </c>
      <c r="BD92" s="607">
        <v>0</v>
      </c>
      <c r="BE92" s="607">
        <v>0</v>
      </c>
      <c r="BF92" s="607">
        <v>0</v>
      </c>
      <c r="BG92" s="607">
        <v>0</v>
      </c>
      <c r="BH92" s="607">
        <v>0</v>
      </c>
      <c r="BI92" s="607">
        <v>0</v>
      </c>
      <c r="BJ92" s="607">
        <v>0</v>
      </c>
      <c r="BK92" s="607">
        <v>0</v>
      </c>
      <c r="BL92" s="607">
        <v>0.56411938829134989</v>
      </c>
      <c r="BM92" s="607">
        <v>0.64470787233297133</v>
      </c>
      <c r="BN92" s="607">
        <v>0.805884840416214</v>
      </c>
      <c r="BO92" s="607">
        <v>3.223539361664856</v>
      </c>
      <c r="BP92" s="607">
        <v>2.8205969414567496</v>
      </c>
      <c r="BQ92" s="607">
        <v>0</v>
      </c>
      <c r="BR92" s="607">
        <v>0</v>
      </c>
      <c r="BS92" s="607">
        <v>0</v>
      </c>
      <c r="BT92" s="607">
        <v>0</v>
      </c>
      <c r="BU92" s="607">
        <v>0</v>
      </c>
      <c r="BV92" s="607">
        <v>0</v>
      </c>
      <c r="BW92" s="607">
        <v>0</v>
      </c>
      <c r="BX92" s="607">
        <v>0</v>
      </c>
      <c r="BY92" s="607">
        <v>0</v>
      </c>
      <c r="BZ92" s="607">
        <v>0</v>
      </c>
      <c r="CA92" s="607">
        <v>0</v>
      </c>
      <c r="CB92" s="607">
        <v>0</v>
      </c>
      <c r="CC92" s="607">
        <v>0</v>
      </c>
      <c r="CD92" s="607">
        <v>0</v>
      </c>
      <c r="CE92" s="616">
        <v>0</v>
      </c>
      <c r="CF92" s="616">
        <v>0.72287094208737701</v>
      </c>
      <c r="CG92" s="616">
        <v>0.82613821952843081</v>
      </c>
      <c r="CH92" s="616">
        <v>1.0326727744105386</v>
      </c>
      <c r="CI92" s="616">
        <v>4.1306910976421545</v>
      </c>
      <c r="CJ92" s="616">
        <v>3.6143547104368845</v>
      </c>
      <c r="CK92" s="616">
        <v>0</v>
      </c>
      <c r="CL92" s="616">
        <v>0</v>
      </c>
      <c r="CM92" s="616">
        <v>0</v>
      </c>
      <c r="CN92" s="616">
        <v>0</v>
      </c>
      <c r="CO92" s="616">
        <v>0</v>
      </c>
      <c r="CP92" s="616">
        <v>0</v>
      </c>
      <c r="CQ92" s="616">
        <v>0</v>
      </c>
      <c r="CR92" s="616">
        <v>0</v>
      </c>
      <c r="CS92" s="616">
        <v>0</v>
      </c>
      <c r="CT92" s="616">
        <v>0</v>
      </c>
      <c r="CU92" s="616">
        <v>0</v>
      </c>
      <c r="CV92" s="616">
        <v>0</v>
      </c>
      <c r="CW92" s="616">
        <v>0</v>
      </c>
      <c r="CX92" s="616">
        <v>0</v>
      </c>
      <c r="CY92" s="617">
        <v>0</v>
      </c>
      <c r="CZ92" s="618">
        <v>0</v>
      </c>
      <c r="DA92" s="619">
        <v>0</v>
      </c>
      <c r="DB92" s="619">
        <v>0</v>
      </c>
      <c r="DC92" s="619">
        <v>0</v>
      </c>
      <c r="DD92" s="619">
        <v>0</v>
      </c>
      <c r="DE92" s="619">
        <v>0</v>
      </c>
      <c r="DF92" s="619">
        <v>0</v>
      </c>
      <c r="DG92" s="619">
        <v>0</v>
      </c>
      <c r="DH92" s="619">
        <v>0</v>
      </c>
      <c r="DI92" s="619">
        <v>0</v>
      </c>
      <c r="DJ92" s="619">
        <v>0</v>
      </c>
      <c r="DK92" s="619">
        <v>0</v>
      </c>
      <c r="DL92" s="619">
        <v>0</v>
      </c>
      <c r="DM92" s="619">
        <v>0</v>
      </c>
      <c r="DN92" s="619">
        <v>0</v>
      </c>
      <c r="DO92" s="619">
        <v>0</v>
      </c>
      <c r="DP92" s="619">
        <v>0</v>
      </c>
      <c r="DQ92" s="619">
        <v>0</v>
      </c>
      <c r="DR92" s="619">
        <v>0</v>
      </c>
      <c r="DS92" s="619">
        <v>0</v>
      </c>
      <c r="DT92" s="619">
        <v>0</v>
      </c>
      <c r="DU92" s="619">
        <v>0</v>
      </c>
      <c r="DV92" s="619">
        <v>0</v>
      </c>
      <c r="DW92" s="620">
        <v>0</v>
      </c>
    </row>
    <row r="93" spans="2:127" x14ac:dyDescent="0.2">
      <c r="B93" s="648"/>
      <c r="C93" s="642"/>
      <c r="D93" s="643"/>
      <c r="E93" s="643"/>
      <c r="F93" s="643"/>
      <c r="G93" s="643"/>
      <c r="H93" s="643"/>
      <c r="I93" s="644"/>
      <c r="J93" s="644"/>
      <c r="K93" s="644"/>
      <c r="L93" s="644"/>
      <c r="M93" s="644"/>
      <c r="N93" s="644"/>
      <c r="O93" s="644"/>
      <c r="P93" s="644"/>
      <c r="Q93" s="644"/>
      <c r="R93" s="645"/>
      <c r="S93" s="644"/>
      <c r="T93" s="644"/>
      <c r="U93" s="626" t="s">
        <v>496</v>
      </c>
      <c r="V93" s="614" t="s">
        <v>124</v>
      </c>
      <c r="W93" s="640" t="s">
        <v>490</v>
      </c>
      <c r="X93" s="607">
        <v>0</v>
      </c>
      <c r="Y93" s="607">
        <v>0</v>
      </c>
      <c r="Z93" s="607">
        <v>0</v>
      </c>
      <c r="AA93" s="607">
        <v>0</v>
      </c>
      <c r="AB93" s="607">
        <v>0</v>
      </c>
      <c r="AC93" s="607">
        <v>0.78</v>
      </c>
      <c r="AD93" s="607">
        <v>0.78</v>
      </c>
      <c r="AE93" s="607">
        <v>0.78</v>
      </c>
      <c r="AF93" s="607">
        <v>0.78</v>
      </c>
      <c r="AG93" s="607">
        <v>0.78</v>
      </c>
      <c r="AH93" s="607">
        <v>0.78</v>
      </c>
      <c r="AI93" s="607">
        <v>0.78</v>
      </c>
      <c r="AJ93" s="607">
        <v>0.78</v>
      </c>
      <c r="AK93" s="607">
        <v>0.78</v>
      </c>
      <c r="AL93" s="607">
        <v>0.78</v>
      </c>
      <c r="AM93" s="607">
        <v>0.78</v>
      </c>
      <c r="AN93" s="607">
        <v>0.78</v>
      </c>
      <c r="AO93" s="607">
        <v>0.78</v>
      </c>
      <c r="AP93" s="607">
        <v>0.78</v>
      </c>
      <c r="AQ93" s="607">
        <v>0.78</v>
      </c>
      <c r="AR93" s="607">
        <v>0.78</v>
      </c>
      <c r="AS93" s="607">
        <v>0.78</v>
      </c>
      <c r="AT93" s="607">
        <v>0.78</v>
      </c>
      <c r="AU93" s="607">
        <v>0.78</v>
      </c>
      <c r="AV93" s="607">
        <v>0.78</v>
      </c>
      <c r="AW93" s="607">
        <v>0.78</v>
      </c>
      <c r="AX93" s="607">
        <v>0.78</v>
      </c>
      <c r="AY93" s="607">
        <v>0.78</v>
      </c>
      <c r="AZ93" s="607">
        <v>0.78</v>
      </c>
      <c r="BA93" s="607">
        <v>0.78</v>
      </c>
      <c r="BB93" s="607">
        <v>0.78</v>
      </c>
      <c r="BC93" s="607">
        <v>0.78</v>
      </c>
      <c r="BD93" s="607">
        <v>0.78</v>
      </c>
      <c r="BE93" s="607">
        <v>0.78</v>
      </c>
      <c r="BF93" s="607">
        <v>0.78</v>
      </c>
      <c r="BG93" s="607">
        <v>0.78</v>
      </c>
      <c r="BH93" s="607">
        <v>0.78</v>
      </c>
      <c r="BI93" s="607">
        <v>0.78</v>
      </c>
      <c r="BJ93" s="607">
        <v>0.78</v>
      </c>
      <c r="BK93" s="607">
        <v>0.78</v>
      </c>
      <c r="BL93" s="607">
        <v>0.78</v>
      </c>
      <c r="BM93" s="607">
        <v>0.78</v>
      </c>
      <c r="BN93" s="607">
        <v>0.78</v>
      </c>
      <c r="BO93" s="607">
        <v>0.78</v>
      </c>
      <c r="BP93" s="607">
        <v>0.78</v>
      </c>
      <c r="BQ93" s="607">
        <v>0.78</v>
      </c>
      <c r="BR93" s="607">
        <v>0.78</v>
      </c>
      <c r="BS93" s="607">
        <v>0.78</v>
      </c>
      <c r="BT93" s="607">
        <v>0.78</v>
      </c>
      <c r="BU93" s="607">
        <v>0.78</v>
      </c>
      <c r="BV93" s="607">
        <v>0.78</v>
      </c>
      <c r="BW93" s="607">
        <v>0.78</v>
      </c>
      <c r="BX93" s="607">
        <v>0.78</v>
      </c>
      <c r="BY93" s="607">
        <v>0.78</v>
      </c>
      <c r="BZ93" s="607">
        <v>0.78</v>
      </c>
      <c r="CA93" s="607">
        <v>0.78</v>
      </c>
      <c r="CB93" s="607">
        <v>0.78</v>
      </c>
      <c r="CC93" s="607">
        <v>0.78</v>
      </c>
      <c r="CD93" s="607">
        <v>0.78</v>
      </c>
      <c r="CE93" s="616">
        <v>0.78</v>
      </c>
      <c r="CF93" s="616">
        <v>0.78</v>
      </c>
      <c r="CG93" s="616">
        <v>0.78</v>
      </c>
      <c r="CH93" s="616">
        <v>0.78</v>
      </c>
      <c r="CI93" s="616">
        <v>0.78</v>
      </c>
      <c r="CJ93" s="616">
        <v>0.78</v>
      </c>
      <c r="CK93" s="616">
        <v>0.78</v>
      </c>
      <c r="CL93" s="616">
        <v>0.78</v>
      </c>
      <c r="CM93" s="616">
        <v>0.78</v>
      </c>
      <c r="CN93" s="616">
        <v>0.78</v>
      </c>
      <c r="CO93" s="616">
        <v>0.78</v>
      </c>
      <c r="CP93" s="616">
        <v>0.78</v>
      </c>
      <c r="CQ93" s="616">
        <v>0.78</v>
      </c>
      <c r="CR93" s="616">
        <v>0.78</v>
      </c>
      <c r="CS93" s="616">
        <v>0.78</v>
      </c>
      <c r="CT93" s="616">
        <v>0.78</v>
      </c>
      <c r="CU93" s="616">
        <v>0.78</v>
      </c>
      <c r="CV93" s="616">
        <v>0.78</v>
      </c>
      <c r="CW93" s="616">
        <v>0.78</v>
      </c>
      <c r="CX93" s="616">
        <v>0.78</v>
      </c>
      <c r="CY93" s="617">
        <v>0.78</v>
      </c>
      <c r="CZ93" s="618">
        <v>0</v>
      </c>
      <c r="DA93" s="619">
        <v>0</v>
      </c>
      <c r="DB93" s="619">
        <v>0</v>
      </c>
      <c r="DC93" s="619">
        <v>0</v>
      </c>
      <c r="DD93" s="619">
        <v>0</v>
      </c>
      <c r="DE93" s="619">
        <v>0</v>
      </c>
      <c r="DF93" s="619">
        <v>0</v>
      </c>
      <c r="DG93" s="619">
        <v>0</v>
      </c>
      <c r="DH93" s="619">
        <v>0</v>
      </c>
      <c r="DI93" s="619">
        <v>0</v>
      </c>
      <c r="DJ93" s="619">
        <v>0</v>
      </c>
      <c r="DK93" s="619">
        <v>0</v>
      </c>
      <c r="DL93" s="619">
        <v>0</v>
      </c>
      <c r="DM93" s="619">
        <v>0</v>
      </c>
      <c r="DN93" s="619">
        <v>0</v>
      </c>
      <c r="DO93" s="619">
        <v>0</v>
      </c>
      <c r="DP93" s="619">
        <v>0</v>
      </c>
      <c r="DQ93" s="619">
        <v>0</v>
      </c>
      <c r="DR93" s="619">
        <v>0</v>
      </c>
      <c r="DS93" s="619">
        <v>0</v>
      </c>
      <c r="DT93" s="619">
        <v>0</v>
      </c>
      <c r="DU93" s="619">
        <v>0</v>
      </c>
      <c r="DV93" s="619">
        <v>0</v>
      </c>
      <c r="DW93" s="620">
        <v>0</v>
      </c>
    </row>
    <row r="94" spans="2:127" x14ac:dyDescent="0.2">
      <c r="B94" s="648"/>
      <c r="C94" s="642"/>
      <c r="D94" s="643"/>
      <c r="E94" s="643"/>
      <c r="F94" s="643"/>
      <c r="G94" s="643"/>
      <c r="H94" s="643"/>
      <c r="I94" s="644"/>
      <c r="J94" s="644"/>
      <c r="K94" s="644"/>
      <c r="L94" s="644"/>
      <c r="M94" s="644"/>
      <c r="N94" s="644"/>
      <c r="O94" s="644"/>
      <c r="P94" s="644"/>
      <c r="Q94" s="644"/>
      <c r="R94" s="645"/>
      <c r="S94" s="644"/>
      <c r="T94" s="644"/>
      <c r="U94" s="626" t="s">
        <v>497</v>
      </c>
      <c r="V94" s="614" t="s">
        <v>124</v>
      </c>
      <c r="W94" s="640" t="s">
        <v>490</v>
      </c>
      <c r="X94" s="607">
        <v>2.7646920000000001</v>
      </c>
      <c r="Y94" s="607">
        <v>3.1596480000000002</v>
      </c>
      <c r="Z94" s="607">
        <v>3.94956</v>
      </c>
      <c r="AA94" s="607">
        <v>15.79824</v>
      </c>
      <c r="AB94" s="607">
        <v>13.823459999999999</v>
      </c>
      <c r="AC94" s="607">
        <v>0</v>
      </c>
      <c r="AD94" s="607">
        <v>0</v>
      </c>
      <c r="AE94" s="607">
        <v>0</v>
      </c>
      <c r="AF94" s="607">
        <v>0</v>
      </c>
      <c r="AG94" s="607">
        <v>0</v>
      </c>
      <c r="AH94" s="607">
        <v>0</v>
      </c>
      <c r="AI94" s="607">
        <v>0</v>
      </c>
      <c r="AJ94" s="607">
        <v>0</v>
      </c>
      <c r="AK94" s="607">
        <v>0</v>
      </c>
      <c r="AL94" s="607">
        <v>0</v>
      </c>
      <c r="AM94" s="607">
        <v>0</v>
      </c>
      <c r="AN94" s="607">
        <v>0</v>
      </c>
      <c r="AO94" s="607">
        <v>0</v>
      </c>
      <c r="AP94" s="607">
        <v>0</v>
      </c>
      <c r="AQ94" s="607">
        <v>0</v>
      </c>
      <c r="AR94" s="607">
        <v>2.0018179435938759</v>
      </c>
      <c r="AS94" s="607">
        <v>2.287791935535858</v>
      </c>
      <c r="AT94" s="607">
        <v>2.8597399194198223</v>
      </c>
      <c r="AU94" s="607">
        <v>11.438959677679289</v>
      </c>
      <c r="AV94" s="607">
        <v>10.009089717969378</v>
      </c>
      <c r="AW94" s="607">
        <v>0</v>
      </c>
      <c r="AX94" s="607">
        <v>0</v>
      </c>
      <c r="AY94" s="607">
        <v>0</v>
      </c>
      <c r="AZ94" s="607">
        <v>0</v>
      </c>
      <c r="BA94" s="607">
        <v>0</v>
      </c>
      <c r="BB94" s="607">
        <v>0</v>
      </c>
      <c r="BC94" s="607">
        <v>0</v>
      </c>
      <c r="BD94" s="607">
        <v>0</v>
      </c>
      <c r="BE94" s="607">
        <v>0</v>
      </c>
      <c r="BF94" s="607">
        <v>0</v>
      </c>
      <c r="BG94" s="607">
        <v>0</v>
      </c>
      <c r="BH94" s="607">
        <v>0</v>
      </c>
      <c r="BI94" s="607">
        <v>0</v>
      </c>
      <c r="BJ94" s="607">
        <v>0</v>
      </c>
      <c r="BK94" s="607">
        <v>0</v>
      </c>
      <c r="BL94" s="607">
        <v>2.0018179435938759</v>
      </c>
      <c r="BM94" s="607">
        <v>2.287791935535858</v>
      </c>
      <c r="BN94" s="607">
        <v>2.8597399194198223</v>
      </c>
      <c r="BO94" s="607">
        <v>11.438959677679289</v>
      </c>
      <c r="BP94" s="607">
        <v>10.009089717969378</v>
      </c>
      <c r="BQ94" s="607">
        <v>0</v>
      </c>
      <c r="BR94" s="607">
        <v>0</v>
      </c>
      <c r="BS94" s="607">
        <v>0</v>
      </c>
      <c r="BT94" s="607">
        <v>0</v>
      </c>
      <c r="BU94" s="607">
        <v>0</v>
      </c>
      <c r="BV94" s="607">
        <v>0</v>
      </c>
      <c r="BW94" s="607">
        <v>0</v>
      </c>
      <c r="BX94" s="607">
        <v>0</v>
      </c>
      <c r="BY94" s="607">
        <v>0</v>
      </c>
      <c r="BZ94" s="607">
        <v>0</v>
      </c>
      <c r="CA94" s="607">
        <v>0</v>
      </c>
      <c r="CB94" s="607">
        <v>0</v>
      </c>
      <c r="CC94" s="607">
        <v>0</v>
      </c>
      <c r="CD94" s="607">
        <v>0</v>
      </c>
      <c r="CE94" s="616">
        <v>0</v>
      </c>
      <c r="CF94" s="616">
        <v>2.565159171635778</v>
      </c>
      <c r="CG94" s="616">
        <v>2.9316104818694599</v>
      </c>
      <c r="CH94" s="616">
        <v>3.6645131023368247</v>
      </c>
      <c r="CI94" s="616">
        <v>14.658052409347299</v>
      </c>
      <c r="CJ94" s="616">
        <v>12.825795858178886</v>
      </c>
      <c r="CK94" s="616">
        <v>0</v>
      </c>
      <c r="CL94" s="616">
        <v>0</v>
      </c>
      <c r="CM94" s="616">
        <v>0</v>
      </c>
      <c r="CN94" s="616">
        <v>0</v>
      </c>
      <c r="CO94" s="616">
        <v>0</v>
      </c>
      <c r="CP94" s="616">
        <v>0</v>
      </c>
      <c r="CQ94" s="616">
        <v>0</v>
      </c>
      <c r="CR94" s="616">
        <v>0</v>
      </c>
      <c r="CS94" s="616">
        <v>0</v>
      </c>
      <c r="CT94" s="616">
        <v>0</v>
      </c>
      <c r="CU94" s="616">
        <v>0</v>
      </c>
      <c r="CV94" s="616">
        <v>0</v>
      </c>
      <c r="CW94" s="616">
        <v>0</v>
      </c>
      <c r="CX94" s="616">
        <v>0</v>
      </c>
      <c r="CY94" s="617">
        <v>0</v>
      </c>
      <c r="CZ94" s="618">
        <v>0</v>
      </c>
      <c r="DA94" s="619">
        <v>0</v>
      </c>
      <c r="DB94" s="619">
        <v>0</v>
      </c>
      <c r="DC94" s="619">
        <v>0</v>
      </c>
      <c r="DD94" s="619">
        <v>0</v>
      </c>
      <c r="DE94" s="619">
        <v>0</v>
      </c>
      <c r="DF94" s="619">
        <v>0</v>
      </c>
      <c r="DG94" s="619">
        <v>0</v>
      </c>
      <c r="DH94" s="619">
        <v>0</v>
      </c>
      <c r="DI94" s="619">
        <v>0</v>
      </c>
      <c r="DJ94" s="619">
        <v>0</v>
      </c>
      <c r="DK94" s="619">
        <v>0</v>
      </c>
      <c r="DL94" s="619">
        <v>0</v>
      </c>
      <c r="DM94" s="619">
        <v>0</v>
      </c>
      <c r="DN94" s="619">
        <v>0</v>
      </c>
      <c r="DO94" s="619">
        <v>0</v>
      </c>
      <c r="DP94" s="619">
        <v>0</v>
      </c>
      <c r="DQ94" s="619">
        <v>0</v>
      </c>
      <c r="DR94" s="619">
        <v>0</v>
      </c>
      <c r="DS94" s="619">
        <v>0</v>
      </c>
      <c r="DT94" s="619">
        <v>0</v>
      </c>
      <c r="DU94" s="619">
        <v>0</v>
      </c>
      <c r="DV94" s="619">
        <v>0</v>
      </c>
      <c r="DW94" s="620">
        <v>0</v>
      </c>
    </row>
    <row r="95" spans="2:127" x14ac:dyDescent="0.2">
      <c r="B95" s="648"/>
      <c r="C95" s="642"/>
      <c r="D95" s="643"/>
      <c r="E95" s="643"/>
      <c r="F95" s="643"/>
      <c r="G95" s="643"/>
      <c r="H95" s="643"/>
      <c r="I95" s="644"/>
      <c r="J95" s="644"/>
      <c r="K95" s="644"/>
      <c r="L95" s="644"/>
      <c r="M95" s="644"/>
      <c r="N95" s="644"/>
      <c r="O95" s="644"/>
      <c r="P95" s="644"/>
      <c r="Q95" s="644"/>
      <c r="R95" s="645"/>
      <c r="S95" s="644"/>
      <c r="T95" s="644"/>
      <c r="U95" s="626" t="s">
        <v>498</v>
      </c>
      <c r="V95" s="614" t="s">
        <v>124</v>
      </c>
      <c r="W95" s="640" t="s">
        <v>490</v>
      </c>
      <c r="X95" s="607">
        <v>0</v>
      </c>
      <c r="Y95" s="607">
        <v>0</v>
      </c>
      <c r="Z95" s="607">
        <v>0</v>
      </c>
      <c r="AA95" s="607">
        <v>0</v>
      </c>
      <c r="AB95" s="607">
        <v>0</v>
      </c>
      <c r="AC95" s="607">
        <v>13.801002312525824</v>
      </c>
      <c r="AD95" s="607">
        <v>12.784801283067392</v>
      </c>
      <c r="AE95" s="607">
        <v>12.15143746962304</v>
      </c>
      <c r="AF95" s="607">
        <v>11.935629905444873</v>
      </c>
      <c r="AG95" s="607">
        <v>11.122234235458874</v>
      </c>
      <c r="AH95" s="607">
        <v>10.499308044952699</v>
      </c>
      <c r="AI95" s="607">
        <v>9.8763818544465245</v>
      </c>
      <c r="AJ95" s="607">
        <v>9.2534556639403487</v>
      </c>
      <c r="AK95" s="607">
        <v>8.6305294734341746</v>
      </c>
      <c r="AL95" s="607">
        <v>8.0076032829279988</v>
      </c>
      <c r="AM95" s="607">
        <v>7.3846770924218239</v>
      </c>
      <c r="AN95" s="607">
        <v>6.7617509019156472</v>
      </c>
      <c r="AO95" s="607">
        <v>6.1388247114094714</v>
      </c>
      <c r="AP95" s="607">
        <v>5.5158985209032982</v>
      </c>
      <c r="AQ95" s="607">
        <v>4.8929723303971233</v>
      </c>
      <c r="AR95" s="607">
        <v>4.2700461398909484</v>
      </c>
      <c r="AS95" s="607">
        <v>3.647119949384773</v>
      </c>
      <c r="AT95" s="607">
        <v>3.0241937588785985</v>
      </c>
      <c r="AU95" s="607">
        <v>2.4012675683724236</v>
      </c>
      <c r="AV95" s="607">
        <v>1.7783413778662489</v>
      </c>
      <c r="AW95" s="607">
        <v>1.7783413778662489</v>
      </c>
      <c r="AX95" s="607">
        <v>1.7783413778662489</v>
      </c>
      <c r="AY95" s="607">
        <v>1.7783413778662489</v>
      </c>
      <c r="AZ95" s="607">
        <v>1.7783413778662489</v>
      </c>
      <c r="BA95" s="607">
        <v>1.7783413778662489</v>
      </c>
      <c r="BB95" s="607">
        <v>1.7783413778662489</v>
      </c>
      <c r="BC95" s="607">
        <v>1.7783413778662489</v>
      </c>
      <c r="BD95" s="607">
        <v>1.7783413778662489</v>
      </c>
      <c r="BE95" s="607">
        <v>1.7783413778662489</v>
      </c>
      <c r="BF95" s="607">
        <v>1.7783413778662489</v>
      </c>
      <c r="BG95" s="607">
        <v>1.7783413778662489</v>
      </c>
      <c r="BH95" s="607">
        <v>1.7783413778662489</v>
      </c>
      <c r="BI95" s="607">
        <v>1.7783413778662489</v>
      </c>
      <c r="BJ95" s="607">
        <v>1.7783413778662489</v>
      </c>
      <c r="BK95" s="607">
        <v>1.7783413778662489</v>
      </c>
      <c r="BL95" s="607">
        <v>1.7783413778662489</v>
      </c>
      <c r="BM95" s="607">
        <v>1.7783413778662489</v>
      </c>
      <c r="BN95" s="607">
        <v>1.7783413778662489</v>
      </c>
      <c r="BO95" s="607">
        <v>1.7783413778662489</v>
      </c>
      <c r="BP95" s="607">
        <v>1.7783413778662489</v>
      </c>
      <c r="BQ95" s="607">
        <v>1.7783413778662489</v>
      </c>
      <c r="BR95" s="607">
        <v>1.7783413778662489</v>
      </c>
      <c r="BS95" s="607">
        <v>1.7783413778662489</v>
      </c>
      <c r="BT95" s="607">
        <v>1.7783413778662489</v>
      </c>
      <c r="BU95" s="607">
        <v>1.7783413778662489</v>
      </c>
      <c r="BV95" s="607">
        <v>1.7783413778662489</v>
      </c>
      <c r="BW95" s="607">
        <v>1.7783413778662489</v>
      </c>
      <c r="BX95" s="607">
        <v>1.7783413778662489</v>
      </c>
      <c r="BY95" s="607">
        <v>1.7783413778662489</v>
      </c>
      <c r="BZ95" s="607">
        <v>1.7783413778662489</v>
      </c>
      <c r="CA95" s="607">
        <v>1.7783413778662489</v>
      </c>
      <c r="CB95" s="607">
        <v>1.7783413778662489</v>
      </c>
      <c r="CC95" s="607">
        <v>1.7783413778662489</v>
      </c>
      <c r="CD95" s="607">
        <v>1.7783413778662489</v>
      </c>
      <c r="CE95" s="616">
        <v>1.7783413778662489</v>
      </c>
      <c r="CF95" s="616">
        <v>1.7783413778662489</v>
      </c>
      <c r="CG95" s="616">
        <v>1.7783413778662489</v>
      </c>
      <c r="CH95" s="616">
        <v>1.7783413778662489</v>
      </c>
      <c r="CI95" s="616">
        <v>1.7783413778662489</v>
      </c>
      <c r="CJ95" s="616">
        <v>1.7783413778662489</v>
      </c>
      <c r="CK95" s="616">
        <v>1.7783413778662489</v>
      </c>
      <c r="CL95" s="616">
        <v>1.7783413778662489</v>
      </c>
      <c r="CM95" s="616">
        <v>1.7783413778662489</v>
      </c>
      <c r="CN95" s="616">
        <v>1.7783413778662489</v>
      </c>
      <c r="CO95" s="616">
        <v>1.7783413778662489</v>
      </c>
      <c r="CP95" s="616">
        <v>1.7783413778662489</v>
      </c>
      <c r="CQ95" s="616">
        <v>1.7783413778662489</v>
      </c>
      <c r="CR95" s="616">
        <v>1.7783413778662489</v>
      </c>
      <c r="CS95" s="616">
        <v>1.7783413778662489</v>
      </c>
      <c r="CT95" s="616">
        <v>1.7783413778662489</v>
      </c>
      <c r="CU95" s="616">
        <v>1.7783413778662489</v>
      </c>
      <c r="CV95" s="616">
        <v>1.7783413778662489</v>
      </c>
      <c r="CW95" s="616">
        <v>1.7783413778662489</v>
      </c>
      <c r="CX95" s="616">
        <v>1.7783413778662489</v>
      </c>
      <c r="CY95" s="617">
        <v>1.7783413778662489</v>
      </c>
      <c r="CZ95" s="618">
        <v>0</v>
      </c>
      <c r="DA95" s="619">
        <v>0</v>
      </c>
      <c r="DB95" s="619">
        <v>0</v>
      </c>
      <c r="DC95" s="619">
        <v>0</v>
      </c>
      <c r="DD95" s="619">
        <v>0</v>
      </c>
      <c r="DE95" s="619">
        <v>0</v>
      </c>
      <c r="DF95" s="619">
        <v>0</v>
      </c>
      <c r="DG95" s="619">
        <v>0</v>
      </c>
      <c r="DH95" s="619">
        <v>0</v>
      </c>
      <c r="DI95" s="619">
        <v>0</v>
      </c>
      <c r="DJ95" s="619">
        <v>0</v>
      </c>
      <c r="DK95" s="619">
        <v>0</v>
      </c>
      <c r="DL95" s="619">
        <v>0</v>
      </c>
      <c r="DM95" s="619">
        <v>0</v>
      </c>
      <c r="DN95" s="619">
        <v>0</v>
      </c>
      <c r="DO95" s="619">
        <v>0</v>
      </c>
      <c r="DP95" s="619">
        <v>0</v>
      </c>
      <c r="DQ95" s="619">
        <v>0</v>
      </c>
      <c r="DR95" s="619">
        <v>0</v>
      </c>
      <c r="DS95" s="619">
        <v>0</v>
      </c>
      <c r="DT95" s="619">
        <v>0</v>
      </c>
      <c r="DU95" s="619">
        <v>0</v>
      </c>
      <c r="DV95" s="619">
        <v>0</v>
      </c>
      <c r="DW95" s="620">
        <v>0</v>
      </c>
    </row>
    <row r="96" spans="2:127" x14ac:dyDescent="0.2">
      <c r="B96" s="648"/>
      <c r="C96" s="642"/>
      <c r="D96" s="643"/>
      <c r="E96" s="643"/>
      <c r="F96" s="643"/>
      <c r="G96" s="643"/>
      <c r="H96" s="643"/>
      <c r="I96" s="644"/>
      <c r="J96" s="644"/>
      <c r="K96" s="644"/>
      <c r="L96" s="644"/>
      <c r="M96" s="644"/>
      <c r="N96" s="644"/>
      <c r="O96" s="644"/>
      <c r="P96" s="644"/>
      <c r="Q96" s="644"/>
      <c r="R96" s="645"/>
      <c r="S96" s="644"/>
      <c r="T96" s="644"/>
      <c r="U96" s="649" t="s">
        <v>499</v>
      </c>
      <c r="V96" s="614" t="s">
        <v>124</v>
      </c>
      <c r="W96" s="640" t="s">
        <v>490</v>
      </c>
      <c r="X96" s="607">
        <v>0</v>
      </c>
      <c r="Y96" s="607">
        <v>0</v>
      </c>
      <c r="Z96" s="607">
        <v>0</v>
      </c>
      <c r="AA96" s="607">
        <v>0</v>
      </c>
      <c r="AB96" s="607">
        <v>0</v>
      </c>
      <c r="AC96" s="607">
        <v>0</v>
      </c>
      <c r="AD96" s="607">
        <v>0</v>
      </c>
      <c r="AE96" s="607">
        <v>0</v>
      </c>
      <c r="AF96" s="607">
        <v>0</v>
      </c>
      <c r="AG96" s="607">
        <v>0</v>
      </c>
      <c r="AH96" s="607">
        <v>0</v>
      </c>
      <c r="AI96" s="607">
        <v>0</v>
      </c>
      <c r="AJ96" s="607">
        <v>0</v>
      </c>
      <c r="AK96" s="607">
        <v>0</v>
      </c>
      <c r="AL96" s="607">
        <v>0</v>
      </c>
      <c r="AM96" s="607">
        <v>0</v>
      </c>
      <c r="AN96" s="607">
        <v>0</v>
      </c>
      <c r="AO96" s="607">
        <v>0</v>
      </c>
      <c r="AP96" s="607">
        <v>0</v>
      </c>
      <c r="AQ96" s="607">
        <v>0</v>
      </c>
      <c r="AR96" s="607">
        <v>0</v>
      </c>
      <c r="AS96" s="607">
        <v>0</v>
      </c>
      <c r="AT96" s="607">
        <v>0</v>
      </c>
      <c r="AU96" s="607">
        <v>0</v>
      </c>
      <c r="AV96" s="607">
        <v>0</v>
      </c>
      <c r="AW96" s="607">
        <v>0</v>
      </c>
      <c r="AX96" s="607">
        <v>0</v>
      </c>
      <c r="AY96" s="607">
        <v>0</v>
      </c>
      <c r="AZ96" s="607">
        <v>0</v>
      </c>
      <c r="BA96" s="607">
        <v>0</v>
      </c>
      <c r="BB96" s="607">
        <v>0</v>
      </c>
      <c r="BC96" s="607">
        <v>0</v>
      </c>
      <c r="BD96" s="607">
        <v>0</v>
      </c>
      <c r="BE96" s="607">
        <v>0</v>
      </c>
      <c r="BF96" s="607">
        <v>0</v>
      </c>
      <c r="BG96" s="607">
        <v>0</v>
      </c>
      <c r="BH96" s="607">
        <v>0</v>
      </c>
      <c r="BI96" s="607">
        <v>0</v>
      </c>
      <c r="BJ96" s="607">
        <v>0</v>
      </c>
      <c r="BK96" s="607">
        <v>0</v>
      </c>
      <c r="BL96" s="607">
        <v>0</v>
      </c>
      <c r="BM96" s="607">
        <v>0</v>
      </c>
      <c r="BN96" s="607">
        <v>0</v>
      </c>
      <c r="BO96" s="607">
        <v>0</v>
      </c>
      <c r="BP96" s="607">
        <v>0</v>
      </c>
      <c r="BQ96" s="607">
        <v>0</v>
      </c>
      <c r="BR96" s="607">
        <v>0</v>
      </c>
      <c r="BS96" s="607">
        <v>0</v>
      </c>
      <c r="BT96" s="607">
        <v>0</v>
      </c>
      <c r="BU96" s="607">
        <v>0</v>
      </c>
      <c r="BV96" s="607">
        <v>0</v>
      </c>
      <c r="BW96" s="607">
        <v>0</v>
      </c>
      <c r="BX96" s="607">
        <v>0</v>
      </c>
      <c r="BY96" s="607">
        <v>0</v>
      </c>
      <c r="BZ96" s="607">
        <v>0</v>
      </c>
      <c r="CA96" s="607">
        <v>0</v>
      </c>
      <c r="CB96" s="607">
        <v>0</v>
      </c>
      <c r="CC96" s="607">
        <v>0</v>
      </c>
      <c r="CD96" s="607">
        <v>0</v>
      </c>
      <c r="CE96" s="607">
        <v>0</v>
      </c>
      <c r="CF96" s="607">
        <v>0</v>
      </c>
      <c r="CG96" s="607">
        <v>0</v>
      </c>
      <c r="CH96" s="607">
        <v>0</v>
      </c>
      <c r="CI96" s="607">
        <v>0</v>
      </c>
      <c r="CJ96" s="607">
        <v>0</v>
      </c>
      <c r="CK96" s="607">
        <v>0</v>
      </c>
      <c r="CL96" s="607">
        <v>0</v>
      </c>
      <c r="CM96" s="607">
        <v>0</v>
      </c>
      <c r="CN96" s="607">
        <v>0</v>
      </c>
      <c r="CO96" s="607">
        <v>0</v>
      </c>
      <c r="CP96" s="607">
        <v>0</v>
      </c>
      <c r="CQ96" s="607">
        <v>0</v>
      </c>
      <c r="CR96" s="607">
        <v>0</v>
      </c>
      <c r="CS96" s="607">
        <v>0</v>
      </c>
      <c r="CT96" s="607">
        <v>0</v>
      </c>
      <c r="CU96" s="607">
        <v>0</v>
      </c>
      <c r="CV96" s="607">
        <v>0</v>
      </c>
      <c r="CW96" s="607">
        <v>0</v>
      </c>
      <c r="CX96" s="607">
        <v>0</v>
      </c>
      <c r="CY96" s="607">
        <v>0</v>
      </c>
      <c r="CZ96" s="618">
        <v>0</v>
      </c>
      <c r="DA96" s="619">
        <v>0</v>
      </c>
      <c r="DB96" s="619">
        <v>0</v>
      </c>
      <c r="DC96" s="619">
        <v>0</v>
      </c>
      <c r="DD96" s="619">
        <v>0</v>
      </c>
      <c r="DE96" s="619">
        <v>0</v>
      </c>
      <c r="DF96" s="619">
        <v>0</v>
      </c>
      <c r="DG96" s="619">
        <v>0</v>
      </c>
      <c r="DH96" s="619">
        <v>0</v>
      </c>
      <c r="DI96" s="619">
        <v>0</v>
      </c>
      <c r="DJ96" s="619">
        <v>0</v>
      </c>
      <c r="DK96" s="619">
        <v>0</v>
      </c>
      <c r="DL96" s="619">
        <v>0</v>
      </c>
      <c r="DM96" s="619">
        <v>0</v>
      </c>
      <c r="DN96" s="619">
        <v>0</v>
      </c>
      <c r="DO96" s="619">
        <v>0</v>
      </c>
      <c r="DP96" s="619">
        <v>0</v>
      </c>
      <c r="DQ96" s="619">
        <v>0</v>
      </c>
      <c r="DR96" s="619">
        <v>0</v>
      </c>
      <c r="DS96" s="619">
        <v>0</v>
      </c>
      <c r="DT96" s="619">
        <v>0</v>
      </c>
      <c r="DU96" s="619">
        <v>0</v>
      </c>
      <c r="DV96" s="619">
        <v>0</v>
      </c>
      <c r="DW96" s="620">
        <v>0</v>
      </c>
    </row>
    <row r="97" spans="2:127" ht="15.75" thickBot="1" x14ac:dyDescent="0.25">
      <c r="B97" s="650"/>
      <c r="C97" s="651"/>
      <c r="D97" s="652"/>
      <c r="E97" s="652"/>
      <c r="F97" s="652"/>
      <c r="G97" s="652"/>
      <c r="H97" s="652"/>
      <c r="I97" s="653"/>
      <c r="J97" s="653"/>
      <c r="K97" s="653"/>
      <c r="L97" s="653"/>
      <c r="M97" s="653"/>
      <c r="N97" s="653"/>
      <c r="O97" s="653"/>
      <c r="P97" s="653"/>
      <c r="Q97" s="653"/>
      <c r="R97" s="654"/>
      <c r="S97" s="663"/>
      <c r="T97" s="663"/>
      <c r="U97" s="655" t="s">
        <v>127</v>
      </c>
      <c r="V97" s="656" t="s">
        <v>500</v>
      </c>
      <c r="W97" s="657" t="s">
        <v>490</v>
      </c>
      <c r="X97" s="658">
        <f>SUM(X86:X96)</f>
        <v>2001.5537920000002</v>
      </c>
      <c r="Y97" s="658">
        <f t="shared" ref="Y97:CJ97" si="20">SUM(Y86:Y96)</f>
        <v>2287.4900480000001</v>
      </c>
      <c r="Z97" s="658">
        <f t="shared" si="20"/>
        <v>2859.36256</v>
      </c>
      <c r="AA97" s="658">
        <f t="shared" si="20"/>
        <v>11437.45024</v>
      </c>
      <c r="AB97" s="658">
        <f t="shared" si="20"/>
        <v>10007.768959999999</v>
      </c>
      <c r="AC97" s="658">
        <f t="shared" si="20"/>
        <v>901.56500231252573</v>
      </c>
      <c r="AD97" s="658">
        <f t="shared" si="20"/>
        <v>900.54880128306729</v>
      </c>
      <c r="AE97" s="658">
        <f t="shared" si="20"/>
        <v>899.91543746962293</v>
      </c>
      <c r="AF97" s="658">
        <f t="shared" si="20"/>
        <v>899.69962990544479</v>
      </c>
      <c r="AG97" s="658">
        <f t="shared" si="20"/>
        <v>898.8862342354588</v>
      </c>
      <c r="AH97" s="658">
        <f t="shared" si="20"/>
        <v>898.26330804495262</v>
      </c>
      <c r="AI97" s="658">
        <f t="shared" si="20"/>
        <v>897.64038185444645</v>
      </c>
      <c r="AJ97" s="658">
        <f t="shared" si="20"/>
        <v>897.01745566394027</v>
      </c>
      <c r="AK97" s="658">
        <f t="shared" si="20"/>
        <v>896.39452947343409</v>
      </c>
      <c r="AL97" s="658">
        <f t="shared" si="20"/>
        <v>895.77160328292791</v>
      </c>
      <c r="AM97" s="658">
        <f t="shared" si="20"/>
        <v>895.14867709242174</v>
      </c>
      <c r="AN97" s="658">
        <f t="shared" si="20"/>
        <v>894.52575090191556</v>
      </c>
      <c r="AO97" s="658">
        <f t="shared" si="20"/>
        <v>893.90282471140938</v>
      </c>
      <c r="AP97" s="658">
        <f t="shared" si="20"/>
        <v>893.2798985209032</v>
      </c>
      <c r="AQ97" s="658">
        <f t="shared" si="20"/>
        <v>892.65697233039702</v>
      </c>
      <c r="AR97" s="658">
        <f t="shared" si="20"/>
        <v>2341.2899834717759</v>
      </c>
      <c r="AS97" s="658">
        <f t="shared" si="20"/>
        <v>2547.7036197572543</v>
      </c>
      <c r="AT97" s="658">
        <f t="shared" si="20"/>
        <v>2961.1538185187146</v>
      </c>
      <c r="AU97" s="658">
        <f t="shared" si="20"/>
        <v>9171.6277666077167</v>
      </c>
      <c r="AV97" s="658">
        <f t="shared" si="20"/>
        <v>8135.8220280372916</v>
      </c>
      <c r="AW97" s="658">
        <f t="shared" si="20"/>
        <v>889.54234137786614</v>
      </c>
      <c r="AX97" s="658">
        <f t="shared" si="20"/>
        <v>889.54234137786614</v>
      </c>
      <c r="AY97" s="658">
        <f t="shared" si="20"/>
        <v>889.54234137786614</v>
      </c>
      <c r="AZ97" s="658">
        <f t="shared" si="20"/>
        <v>889.54234137786614</v>
      </c>
      <c r="BA97" s="658">
        <f t="shared" si="20"/>
        <v>889.54234137786614</v>
      </c>
      <c r="BB97" s="658">
        <f t="shared" si="20"/>
        <v>889.54234137786614</v>
      </c>
      <c r="BC97" s="658">
        <f t="shared" si="20"/>
        <v>889.54234137786614</v>
      </c>
      <c r="BD97" s="658">
        <f t="shared" si="20"/>
        <v>889.54234137786614</v>
      </c>
      <c r="BE97" s="658">
        <f t="shared" si="20"/>
        <v>889.54234137786614</v>
      </c>
      <c r="BF97" s="658">
        <f t="shared" si="20"/>
        <v>889.54234137786614</v>
      </c>
      <c r="BG97" s="658">
        <f t="shared" si="20"/>
        <v>889.54234137786614</v>
      </c>
      <c r="BH97" s="658">
        <f t="shared" si="20"/>
        <v>889.54234137786614</v>
      </c>
      <c r="BI97" s="658">
        <f t="shared" si="20"/>
        <v>889.54234137786614</v>
      </c>
      <c r="BJ97" s="658">
        <f t="shared" si="20"/>
        <v>889.54234137786614</v>
      </c>
      <c r="BK97" s="658">
        <f t="shared" si="20"/>
        <v>889.54234137786614</v>
      </c>
      <c r="BL97" s="658">
        <f t="shared" si="20"/>
        <v>2338.7982787097512</v>
      </c>
      <c r="BM97" s="658">
        <f t="shared" si="20"/>
        <v>2545.8348411857355</v>
      </c>
      <c r="BN97" s="658">
        <f t="shared" si="20"/>
        <v>2959.9079661377023</v>
      </c>
      <c r="BO97" s="658">
        <f t="shared" si="20"/>
        <v>9171.0048404172121</v>
      </c>
      <c r="BP97" s="658">
        <f t="shared" si="20"/>
        <v>8135.8220280372916</v>
      </c>
      <c r="BQ97" s="658">
        <f t="shared" si="20"/>
        <v>889.54234137786614</v>
      </c>
      <c r="BR97" s="658">
        <f t="shared" si="20"/>
        <v>889.54234137786614</v>
      </c>
      <c r="BS97" s="658">
        <f t="shared" si="20"/>
        <v>889.54234137786614</v>
      </c>
      <c r="BT97" s="658">
        <f t="shared" si="20"/>
        <v>889.54234137786614</v>
      </c>
      <c r="BU97" s="658">
        <f t="shared" si="20"/>
        <v>889.54234137786614</v>
      </c>
      <c r="BV97" s="658">
        <f t="shared" si="20"/>
        <v>889.54234137786614</v>
      </c>
      <c r="BW97" s="658">
        <f t="shared" si="20"/>
        <v>889.54234137786614</v>
      </c>
      <c r="BX97" s="658">
        <f t="shared" si="20"/>
        <v>889.54234137786614</v>
      </c>
      <c r="BY97" s="658">
        <f t="shared" si="20"/>
        <v>889.54234137786614</v>
      </c>
      <c r="BZ97" s="658">
        <f t="shared" si="20"/>
        <v>889.54234137786614</v>
      </c>
      <c r="CA97" s="658">
        <f t="shared" si="20"/>
        <v>889.54234137786614</v>
      </c>
      <c r="CB97" s="658">
        <f t="shared" si="20"/>
        <v>889.54234137786614</v>
      </c>
      <c r="CC97" s="658">
        <f t="shared" si="20"/>
        <v>889.54234137786614</v>
      </c>
      <c r="CD97" s="658">
        <f t="shared" si="20"/>
        <v>889.54234137786614</v>
      </c>
      <c r="CE97" s="658">
        <f t="shared" si="20"/>
        <v>889.54234137786614</v>
      </c>
      <c r="CF97" s="658">
        <f t="shared" si="20"/>
        <v>2746.6403714915896</v>
      </c>
      <c r="CG97" s="658">
        <f t="shared" si="20"/>
        <v>3011.9400900792639</v>
      </c>
      <c r="CH97" s="658">
        <f t="shared" si="20"/>
        <v>3542.5395272546139</v>
      </c>
      <c r="CI97" s="658">
        <f t="shared" si="20"/>
        <v>11501.531084884859</v>
      </c>
      <c r="CJ97" s="658">
        <f t="shared" si="20"/>
        <v>10175.032491946482</v>
      </c>
      <c r="CK97" s="658">
        <f t="shared" ref="CK97:DW97" si="21">SUM(CK86:CK96)</f>
        <v>889.54234137786614</v>
      </c>
      <c r="CL97" s="658">
        <f t="shared" si="21"/>
        <v>889.54234137786614</v>
      </c>
      <c r="CM97" s="658">
        <f t="shared" si="21"/>
        <v>889.54234137786614</v>
      </c>
      <c r="CN97" s="658">
        <f t="shared" si="21"/>
        <v>889.54234137786614</v>
      </c>
      <c r="CO97" s="658">
        <f t="shared" si="21"/>
        <v>889.54234137786614</v>
      </c>
      <c r="CP97" s="658">
        <f t="shared" si="21"/>
        <v>889.54234137786614</v>
      </c>
      <c r="CQ97" s="658">
        <f t="shared" si="21"/>
        <v>889.54234137786614</v>
      </c>
      <c r="CR97" s="658">
        <f t="shared" si="21"/>
        <v>889.54234137786614</v>
      </c>
      <c r="CS97" s="658">
        <f t="shared" si="21"/>
        <v>889.54234137786614</v>
      </c>
      <c r="CT97" s="658">
        <f t="shared" si="21"/>
        <v>889.54234137786614</v>
      </c>
      <c r="CU97" s="658">
        <f t="shared" si="21"/>
        <v>889.54234137786614</v>
      </c>
      <c r="CV97" s="658">
        <f t="shared" si="21"/>
        <v>889.54234137786614</v>
      </c>
      <c r="CW97" s="658">
        <f t="shared" si="21"/>
        <v>889.54234137786614</v>
      </c>
      <c r="CX97" s="658">
        <f t="shared" si="21"/>
        <v>889.54234137786614</v>
      </c>
      <c r="CY97" s="659">
        <f t="shared" si="21"/>
        <v>889.54234137786614</v>
      </c>
      <c r="CZ97" s="660">
        <f t="shared" si="21"/>
        <v>0</v>
      </c>
      <c r="DA97" s="661">
        <f t="shared" si="21"/>
        <v>0</v>
      </c>
      <c r="DB97" s="661">
        <f t="shared" si="21"/>
        <v>0</v>
      </c>
      <c r="DC97" s="661">
        <f t="shared" si="21"/>
        <v>0</v>
      </c>
      <c r="DD97" s="661">
        <f t="shared" si="21"/>
        <v>0</v>
      </c>
      <c r="DE97" s="661">
        <f t="shared" si="21"/>
        <v>0</v>
      </c>
      <c r="DF97" s="661">
        <f t="shared" si="21"/>
        <v>0</v>
      </c>
      <c r="DG97" s="661">
        <f t="shared" si="21"/>
        <v>0</v>
      </c>
      <c r="DH97" s="661">
        <f t="shared" si="21"/>
        <v>0</v>
      </c>
      <c r="DI97" s="661">
        <f t="shared" si="21"/>
        <v>0</v>
      </c>
      <c r="DJ97" s="661">
        <f t="shared" si="21"/>
        <v>0</v>
      </c>
      <c r="DK97" s="661">
        <f t="shared" si="21"/>
        <v>0</v>
      </c>
      <c r="DL97" s="661">
        <f t="shared" si="21"/>
        <v>0</v>
      </c>
      <c r="DM97" s="661">
        <f t="shared" si="21"/>
        <v>0</v>
      </c>
      <c r="DN97" s="661">
        <f t="shared" si="21"/>
        <v>0</v>
      </c>
      <c r="DO97" s="661">
        <f t="shared" si="21"/>
        <v>0</v>
      </c>
      <c r="DP97" s="661">
        <f t="shared" si="21"/>
        <v>0</v>
      </c>
      <c r="DQ97" s="661">
        <f t="shared" si="21"/>
        <v>0</v>
      </c>
      <c r="DR97" s="661">
        <f t="shared" si="21"/>
        <v>0</v>
      </c>
      <c r="DS97" s="661">
        <f t="shared" si="21"/>
        <v>0</v>
      </c>
      <c r="DT97" s="661">
        <f t="shared" si="21"/>
        <v>0</v>
      </c>
      <c r="DU97" s="661">
        <f t="shared" si="21"/>
        <v>0</v>
      </c>
      <c r="DV97" s="661">
        <f t="shared" si="21"/>
        <v>0</v>
      </c>
      <c r="DW97" s="662">
        <f t="shared" si="21"/>
        <v>0</v>
      </c>
    </row>
    <row r="98" spans="2:127" ht="25.5" x14ac:dyDescent="0.2">
      <c r="B98" s="603" t="s">
        <v>485</v>
      </c>
      <c r="C98" s="604" t="s">
        <v>832</v>
      </c>
      <c r="D98" s="605" t="s">
        <v>833</v>
      </c>
      <c r="E98" s="606" t="s">
        <v>552</v>
      </c>
      <c r="F98" s="607" t="s">
        <v>827</v>
      </c>
      <c r="G98" s="608" t="s">
        <v>59</v>
      </c>
      <c r="H98" s="609" t="s">
        <v>487</v>
      </c>
      <c r="I98" s="609">
        <f>MAX(X98:AV98)</f>
        <v>9</v>
      </c>
      <c r="J98" s="609">
        <f>SUMPRODUCT($X$2:$CY$2,$X98:$CY98)*365</f>
        <v>78370.042543395379</v>
      </c>
      <c r="K98" s="609">
        <f>SUMPRODUCT($X$2:$CY$2,$X99:$CY99)+SUMPRODUCT($X$2:$CY$2,$X100:$CY100)+SUMPRODUCT($X$2:$CY$2,$X101:$CY101)</f>
        <v>54113.113140073969</v>
      </c>
      <c r="L98" s="609">
        <f>SUMPRODUCT($X$2:$CY$2,$X102:$CY102) +SUMPRODUCT($X$2:$CY$2,$X103:$CY103)</f>
        <v>19731.587043766962</v>
      </c>
      <c r="M98" s="609">
        <f>SUMPRODUCT($X$2:$CY$2,$X104:$CY104)</f>
        <v>0</v>
      </c>
      <c r="N98" s="609">
        <f>SUMPRODUCT($X$2:$CY$2,$X107:$CY107) +SUMPRODUCT($X$2:$CY$2,$X108:$CY108)</f>
        <v>834.87388306110631</v>
      </c>
      <c r="O98" s="609">
        <f>SUMPRODUCT($X$2:$CY$2,$X105:$CY105) +SUMPRODUCT($X$2:$CY$2,$X106:$CY106) +SUMPRODUCT($X$2:$CY$2,$X109:$CY109)</f>
        <v>370.69264672610882</v>
      </c>
      <c r="P98" s="609">
        <f>SUM(K98:O98)</f>
        <v>75050.266713628153</v>
      </c>
      <c r="Q98" s="609">
        <f>(SUM(K98:M98)*100000)/(J98*1000)</f>
        <v>94.225673213015469</v>
      </c>
      <c r="R98" s="610">
        <f>(P98*100000)/(J98*1000)</f>
        <v>95.7639734239917</v>
      </c>
      <c r="S98" s="611">
        <v>1</v>
      </c>
      <c r="T98" s="612">
        <v>3</v>
      </c>
      <c r="U98" s="613" t="s">
        <v>488</v>
      </c>
      <c r="V98" s="614" t="s">
        <v>124</v>
      </c>
      <c r="W98" s="615" t="s">
        <v>75</v>
      </c>
      <c r="X98" s="607">
        <v>0</v>
      </c>
      <c r="Y98" s="607">
        <v>0</v>
      </c>
      <c r="Z98" s="607">
        <v>0</v>
      </c>
      <c r="AA98" s="607">
        <v>0</v>
      </c>
      <c r="AB98" s="607">
        <v>0</v>
      </c>
      <c r="AC98" s="607">
        <v>9</v>
      </c>
      <c r="AD98" s="607">
        <v>9</v>
      </c>
      <c r="AE98" s="607">
        <v>9</v>
      </c>
      <c r="AF98" s="607">
        <v>9</v>
      </c>
      <c r="AG98" s="607">
        <v>9</v>
      </c>
      <c r="AH98" s="607">
        <v>9</v>
      </c>
      <c r="AI98" s="607">
        <v>9</v>
      </c>
      <c r="AJ98" s="607">
        <v>9</v>
      </c>
      <c r="AK98" s="607">
        <v>9</v>
      </c>
      <c r="AL98" s="607">
        <v>9</v>
      </c>
      <c r="AM98" s="607">
        <v>9</v>
      </c>
      <c r="AN98" s="607">
        <v>9</v>
      </c>
      <c r="AO98" s="607">
        <v>9</v>
      </c>
      <c r="AP98" s="607">
        <v>9</v>
      </c>
      <c r="AQ98" s="607">
        <v>9</v>
      </c>
      <c r="AR98" s="607">
        <v>9</v>
      </c>
      <c r="AS98" s="607">
        <v>9</v>
      </c>
      <c r="AT98" s="607">
        <v>9</v>
      </c>
      <c r="AU98" s="607">
        <v>9</v>
      </c>
      <c r="AV98" s="607">
        <v>9</v>
      </c>
      <c r="AW98" s="607">
        <v>9</v>
      </c>
      <c r="AX98" s="607">
        <v>9</v>
      </c>
      <c r="AY98" s="607">
        <v>9</v>
      </c>
      <c r="AZ98" s="607">
        <v>9</v>
      </c>
      <c r="BA98" s="607">
        <v>9</v>
      </c>
      <c r="BB98" s="607">
        <v>9</v>
      </c>
      <c r="BC98" s="607">
        <v>9</v>
      </c>
      <c r="BD98" s="607">
        <v>9</v>
      </c>
      <c r="BE98" s="607">
        <v>9</v>
      </c>
      <c r="BF98" s="607">
        <v>9</v>
      </c>
      <c r="BG98" s="607">
        <v>9</v>
      </c>
      <c r="BH98" s="607">
        <v>9</v>
      </c>
      <c r="BI98" s="607">
        <v>9</v>
      </c>
      <c r="BJ98" s="607">
        <v>9</v>
      </c>
      <c r="BK98" s="607">
        <v>9</v>
      </c>
      <c r="BL98" s="607">
        <v>9</v>
      </c>
      <c r="BM98" s="607">
        <v>9</v>
      </c>
      <c r="BN98" s="607">
        <v>9</v>
      </c>
      <c r="BO98" s="607">
        <v>9</v>
      </c>
      <c r="BP98" s="607">
        <v>9</v>
      </c>
      <c r="BQ98" s="607">
        <v>9</v>
      </c>
      <c r="BR98" s="607">
        <v>9</v>
      </c>
      <c r="BS98" s="607">
        <v>9</v>
      </c>
      <c r="BT98" s="607">
        <v>9</v>
      </c>
      <c r="BU98" s="607">
        <v>9</v>
      </c>
      <c r="BV98" s="607">
        <v>9</v>
      </c>
      <c r="BW98" s="607">
        <v>9</v>
      </c>
      <c r="BX98" s="607">
        <v>9</v>
      </c>
      <c r="BY98" s="607">
        <v>9</v>
      </c>
      <c r="BZ98" s="607">
        <v>9</v>
      </c>
      <c r="CA98" s="607">
        <v>9</v>
      </c>
      <c r="CB98" s="607">
        <v>9</v>
      </c>
      <c r="CC98" s="607">
        <v>9</v>
      </c>
      <c r="CD98" s="607">
        <v>9</v>
      </c>
      <c r="CE98" s="616">
        <v>9</v>
      </c>
      <c r="CF98" s="616">
        <v>9</v>
      </c>
      <c r="CG98" s="616">
        <v>9</v>
      </c>
      <c r="CH98" s="616">
        <v>9</v>
      </c>
      <c r="CI98" s="616">
        <v>9</v>
      </c>
      <c r="CJ98" s="616">
        <v>9</v>
      </c>
      <c r="CK98" s="616">
        <v>9</v>
      </c>
      <c r="CL98" s="616">
        <v>9</v>
      </c>
      <c r="CM98" s="616">
        <v>9</v>
      </c>
      <c r="CN98" s="616">
        <v>9</v>
      </c>
      <c r="CO98" s="616">
        <v>9</v>
      </c>
      <c r="CP98" s="616">
        <v>9</v>
      </c>
      <c r="CQ98" s="616">
        <v>9</v>
      </c>
      <c r="CR98" s="616">
        <v>9</v>
      </c>
      <c r="CS98" s="616">
        <v>9</v>
      </c>
      <c r="CT98" s="616">
        <v>9</v>
      </c>
      <c r="CU98" s="616">
        <v>9</v>
      </c>
      <c r="CV98" s="616">
        <v>9</v>
      </c>
      <c r="CW98" s="616">
        <v>9</v>
      </c>
      <c r="CX98" s="616">
        <v>9</v>
      </c>
      <c r="CY98" s="617">
        <v>9</v>
      </c>
      <c r="CZ98" s="618">
        <v>0</v>
      </c>
      <c r="DA98" s="619">
        <v>0</v>
      </c>
      <c r="DB98" s="619">
        <v>0</v>
      </c>
      <c r="DC98" s="619">
        <v>0</v>
      </c>
      <c r="DD98" s="619">
        <v>0</v>
      </c>
      <c r="DE98" s="619">
        <v>0</v>
      </c>
      <c r="DF98" s="619">
        <v>0</v>
      </c>
      <c r="DG98" s="619">
        <v>0</v>
      </c>
      <c r="DH98" s="619">
        <v>0</v>
      </c>
      <c r="DI98" s="619">
        <v>0</v>
      </c>
      <c r="DJ98" s="619">
        <v>0</v>
      </c>
      <c r="DK98" s="619">
        <v>0</v>
      </c>
      <c r="DL98" s="619">
        <v>0</v>
      </c>
      <c r="DM98" s="619">
        <v>0</v>
      </c>
      <c r="DN98" s="619">
        <v>0</v>
      </c>
      <c r="DO98" s="619">
        <v>0</v>
      </c>
      <c r="DP98" s="619">
        <v>0</v>
      </c>
      <c r="DQ98" s="619">
        <v>0</v>
      </c>
      <c r="DR98" s="619">
        <v>0</v>
      </c>
      <c r="DS98" s="619">
        <v>0</v>
      </c>
      <c r="DT98" s="619">
        <v>0</v>
      </c>
      <c r="DU98" s="619">
        <v>0</v>
      </c>
      <c r="DV98" s="619">
        <v>0</v>
      </c>
      <c r="DW98" s="620">
        <v>0</v>
      </c>
    </row>
    <row r="99" spans="2:127" x14ac:dyDescent="0.2">
      <c r="B99" s="621"/>
      <c r="C99" s="622"/>
      <c r="D99" s="623"/>
      <c r="E99" s="624"/>
      <c r="F99" s="624"/>
      <c r="G99" s="623"/>
      <c r="H99" s="624"/>
      <c r="I99" s="624"/>
      <c r="J99" s="624"/>
      <c r="K99" s="624"/>
      <c r="L99" s="624"/>
      <c r="M99" s="624"/>
      <c r="N99" s="624"/>
      <c r="O99" s="624"/>
      <c r="P99" s="624"/>
      <c r="Q99" s="624"/>
      <c r="R99" s="625"/>
      <c r="S99" s="624"/>
      <c r="T99" s="624"/>
      <c r="U99" s="626" t="s">
        <v>489</v>
      </c>
      <c r="V99" s="614" t="s">
        <v>124</v>
      </c>
      <c r="W99" s="615" t="s">
        <v>490</v>
      </c>
      <c r="X99" s="607">
        <v>2835.7700000000004</v>
      </c>
      <c r="Y99" s="607">
        <v>3240.88</v>
      </c>
      <c r="Z99" s="607">
        <v>4051.1</v>
      </c>
      <c r="AA99" s="607">
        <v>16204.4</v>
      </c>
      <c r="AB99" s="607">
        <v>14178.85</v>
      </c>
      <c r="AC99" s="607">
        <v>0</v>
      </c>
      <c r="AD99" s="607">
        <v>0</v>
      </c>
      <c r="AE99" s="607">
        <v>0</v>
      </c>
      <c r="AF99" s="607">
        <v>0</v>
      </c>
      <c r="AG99" s="607">
        <v>0</v>
      </c>
      <c r="AH99" s="607">
        <v>0</v>
      </c>
      <c r="AI99" s="607">
        <v>0</v>
      </c>
      <c r="AJ99" s="607">
        <v>0</v>
      </c>
      <c r="AK99" s="607">
        <v>0</v>
      </c>
      <c r="AL99" s="607">
        <v>0</v>
      </c>
      <c r="AM99" s="607">
        <v>0</v>
      </c>
      <c r="AN99" s="607">
        <v>0</v>
      </c>
      <c r="AO99" s="607">
        <v>0</v>
      </c>
      <c r="AP99" s="607">
        <v>0</v>
      </c>
      <c r="AQ99" s="607">
        <v>0</v>
      </c>
      <c r="AR99" s="607">
        <v>1283.17</v>
      </c>
      <c r="AS99" s="607">
        <v>1466.48</v>
      </c>
      <c r="AT99" s="607">
        <v>1833.1</v>
      </c>
      <c r="AU99" s="607">
        <v>7332.4</v>
      </c>
      <c r="AV99" s="607">
        <v>6415.85</v>
      </c>
      <c r="AW99" s="607">
        <v>0</v>
      </c>
      <c r="AX99" s="607">
        <v>0</v>
      </c>
      <c r="AY99" s="607">
        <v>0</v>
      </c>
      <c r="AZ99" s="607">
        <v>0</v>
      </c>
      <c r="BA99" s="607">
        <v>0</v>
      </c>
      <c r="BB99" s="607">
        <v>0</v>
      </c>
      <c r="BC99" s="607">
        <v>0</v>
      </c>
      <c r="BD99" s="607">
        <v>0</v>
      </c>
      <c r="BE99" s="607">
        <v>0</v>
      </c>
      <c r="BF99" s="607">
        <v>0</v>
      </c>
      <c r="BG99" s="607">
        <v>0</v>
      </c>
      <c r="BH99" s="607">
        <v>0</v>
      </c>
      <c r="BI99" s="607">
        <v>0</v>
      </c>
      <c r="BJ99" s="607">
        <v>0</v>
      </c>
      <c r="BK99" s="607">
        <v>0</v>
      </c>
      <c r="BL99" s="607">
        <v>1283.17</v>
      </c>
      <c r="BM99" s="607">
        <v>1466.48</v>
      </c>
      <c r="BN99" s="607">
        <v>1833.1</v>
      </c>
      <c r="BO99" s="607">
        <v>7332.4</v>
      </c>
      <c r="BP99" s="607">
        <v>6415.85</v>
      </c>
      <c r="BQ99" s="607">
        <v>0</v>
      </c>
      <c r="BR99" s="607">
        <v>0</v>
      </c>
      <c r="BS99" s="607">
        <v>0</v>
      </c>
      <c r="BT99" s="607">
        <v>0</v>
      </c>
      <c r="BU99" s="607">
        <v>0</v>
      </c>
      <c r="BV99" s="607">
        <v>0</v>
      </c>
      <c r="BW99" s="607">
        <v>0</v>
      </c>
      <c r="BX99" s="607">
        <v>0</v>
      </c>
      <c r="BY99" s="607">
        <v>0</v>
      </c>
      <c r="BZ99" s="607">
        <v>0</v>
      </c>
      <c r="CA99" s="607">
        <v>0</v>
      </c>
      <c r="CB99" s="607">
        <v>0</v>
      </c>
      <c r="CC99" s="607">
        <v>0</v>
      </c>
      <c r="CD99" s="607">
        <v>0</v>
      </c>
      <c r="CE99" s="616">
        <v>0</v>
      </c>
      <c r="CF99" s="616">
        <v>2352.35</v>
      </c>
      <c r="CG99" s="616">
        <v>2688.4</v>
      </c>
      <c r="CH99" s="616">
        <v>3360.5</v>
      </c>
      <c r="CI99" s="616">
        <v>13442</v>
      </c>
      <c r="CJ99" s="616">
        <v>11761.75</v>
      </c>
      <c r="CK99" s="616">
        <v>0</v>
      </c>
      <c r="CL99" s="616">
        <v>0</v>
      </c>
      <c r="CM99" s="616">
        <v>0</v>
      </c>
      <c r="CN99" s="616">
        <v>0</v>
      </c>
      <c r="CO99" s="616">
        <v>0</v>
      </c>
      <c r="CP99" s="616">
        <v>0</v>
      </c>
      <c r="CQ99" s="616">
        <v>0</v>
      </c>
      <c r="CR99" s="616">
        <v>0</v>
      </c>
      <c r="CS99" s="616">
        <v>0</v>
      </c>
      <c r="CT99" s="616">
        <v>0</v>
      </c>
      <c r="CU99" s="616">
        <v>0</v>
      </c>
      <c r="CV99" s="616">
        <v>0</v>
      </c>
      <c r="CW99" s="616">
        <v>0</v>
      </c>
      <c r="CX99" s="616">
        <v>0</v>
      </c>
      <c r="CY99" s="617">
        <v>0</v>
      </c>
      <c r="CZ99" s="618">
        <v>0</v>
      </c>
      <c r="DA99" s="619">
        <v>0</v>
      </c>
      <c r="DB99" s="619">
        <v>0</v>
      </c>
      <c r="DC99" s="619">
        <v>0</v>
      </c>
      <c r="DD99" s="619">
        <v>0</v>
      </c>
      <c r="DE99" s="619">
        <v>0</v>
      </c>
      <c r="DF99" s="619">
        <v>0</v>
      </c>
      <c r="DG99" s="619">
        <v>0</v>
      </c>
      <c r="DH99" s="619">
        <v>0</v>
      </c>
      <c r="DI99" s="619">
        <v>0</v>
      </c>
      <c r="DJ99" s="619">
        <v>0</v>
      </c>
      <c r="DK99" s="619">
        <v>0</v>
      </c>
      <c r="DL99" s="619">
        <v>0</v>
      </c>
      <c r="DM99" s="619">
        <v>0</v>
      </c>
      <c r="DN99" s="619">
        <v>0</v>
      </c>
      <c r="DO99" s="619">
        <v>0</v>
      </c>
      <c r="DP99" s="619">
        <v>0</v>
      </c>
      <c r="DQ99" s="619">
        <v>0</v>
      </c>
      <c r="DR99" s="619">
        <v>0</v>
      </c>
      <c r="DS99" s="619">
        <v>0</v>
      </c>
      <c r="DT99" s="619">
        <v>0</v>
      </c>
      <c r="DU99" s="619">
        <v>0</v>
      </c>
      <c r="DV99" s="619">
        <v>0</v>
      </c>
      <c r="DW99" s="620">
        <v>0</v>
      </c>
    </row>
    <row r="100" spans="2:127" x14ac:dyDescent="0.2">
      <c r="B100" s="627"/>
      <c r="C100" s="628"/>
      <c r="D100" s="629"/>
      <c r="E100" s="629"/>
      <c r="F100" s="629"/>
      <c r="G100" s="629"/>
      <c r="H100" s="629"/>
      <c r="I100" s="630"/>
      <c r="J100" s="630"/>
      <c r="K100" s="630"/>
      <c r="L100" s="630"/>
      <c r="M100" s="630"/>
      <c r="N100" s="630"/>
      <c r="O100" s="630"/>
      <c r="P100" s="630"/>
      <c r="Q100" s="630"/>
      <c r="R100" s="631"/>
      <c r="S100" s="630"/>
      <c r="T100" s="630"/>
      <c r="U100" s="626" t="s">
        <v>491</v>
      </c>
      <c r="V100" s="614" t="s">
        <v>124</v>
      </c>
      <c r="W100" s="615" t="s">
        <v>490</v>
      </c>
      <c r="X100" s="607">
        <v>0</v>
      </c>
      <c r="Y100" s="607">
        <v>0</v>
      </c>
      <c r="Z100" s="607">
        <v>0</v>
      </c>
      <c r="AA100" s="607">
        <v>0</v>
      </c>
      <c r="AB100" s="607">
        <v>0</v>
      </c>
      <c r="AC100" s="607">
        <v>0</v>
      </c>
      <c r="AD100" s="607">
        <v>0</v>
      </c>
      <c r="AE100" s="607">
        <v>0</v>
      </c>
      <c r="AF100" s="607">
        <v>0</v>
      </c>
      <c r="AG100" s="607">
        <v>0</v>
      </c>
      <c r="AH100" s="607">
        <v>0</v>
      </c>
      <c r="AI100" s="607">
        <v>0</v>
      </c>
      <c r="AJ100" s="607">
        <v>0</v>
      </c>
      <c r="AK100" s="607">
        <v>0</v>
      </c>
      <c r="AL100" s="607">
        <v>0</v>
      </c>
      <c r="AM100" s="607">
        <v>0</v>
      </c>
      <c r="AN100" s="607">
        <v>0</v>
      </c>
      <c r="AO100" s="607">
        <v>0</v>
      </c>
      <c r="AP100" s="607">
        <v>0</v>
      </c>
      <c r="AQ100" s="607">
        <v>0</v>
      </c>
      <c r="AR100" s="607">
        <v>0</v>
      </c>
      <c r="AS100" s="607">
        <v>0</v>
      </c>
      <c r="AT100" s="607">
        <v>0</v>
      </c>
      <c r="AU100" s="607">
        <v>0</v>
      </c>
      <c r="AV100" s="607">
        <v>0</v>
      </c>
      <c r="AW100" s="607">
        <v>0</v>
      </c>
      <c r="AX100" s="607">
        <v>0</v>
      </c>
      <c r="AY100" s="607">
        <v>0</v>
      </c>
      <c r="AZ100" s="607">
        <v>0</v>
      </c>
      <c r="BA100" s="607">
        <v>0</v>
      </c>
      <c r="BB100" s="607">
        <v>0</v>
      </c>
      <c r="BC100" s="607">
        <v>0</v>
      </c>
      <c r="BD100" s="607">
        <v>0</v>
      </c>
      <c r="BE100" s="607">
        <v>0</v>
      </c>
      <c r="BF100" s="607">
        <v>0</v>
      </c>
      <c r="BG100" s="607">
        <v>0</v>
      </c>
      <c r="BH100" s="607">
        <v>0</v>
      </c>
      <c r="BI100" s="607">
        <v>0</v>
      </c>
      <c r="BJ100" s="607">
        <v>0</v>
      </c>
      <c r="BK100" s="607">
        <v>0</v>
      </c>
      <c r="BL100" s="607">
        <v>0</v>
      </c>
      <c r="BM100" s="607">
        <v>0</v>
      </c>
      <c r="BN100" s="607">
        <v>0</v>
      </c>
      <c r="BO100" s="607">
        <v>0</v>
      </c>
      <c r="BP100" s="607">
        <v>0</v>
      </c>
      <c r="BQ100" s="607">
        <v>0</v>
      </c>
      <c r="BR100" s="607">
        <v>0</v>
      </c>
      <c r="BS100" s="607">
        <v>0</v>
      </c>
      <c r="BT100" s="607">
        <v>0</v>
      </c>
      <c r="BU100" s="607">
        <v>0</v>
      </c>
      <c r="BV100" s="607">
        <v>0</v>
      </c>
      <c r="BW100" s="607">
        <v>0</v>
      </c>
      <c r="BX100" s="607">
        <v>0</v>
      </c>
      <c r="BY100" s="607">
        <v>0</v>
      </c>
      <c r="BZ100" s="607">
        <v>0</v>
      </c>
      <c r="CA100" s="607">
        <v>0</v>
      </c>
      <c r="CB100" s="607">
        <v>0</v>
      </c>
      <c r="CC100" s="607">
        <v>0</v>
      </c>
      <c r="CD100" s="607">
        <v>0</v>
      </c>
      <c r="CE100" s="616">
        <v>0</v>
      </c>
      <c r="CF100" s="616">
        <v>0</v>
      </c>
      <c r="CG100" s="616">
        <v>0</v>
      </c>
      <c r="CH100" s="616">
        <v>0</v>
      </c>
      <c r="CI100" s="616">
        <v>0</v>
      </c>
      <c r="CJ100" s="616">
        <v>0</v>
      </c>
      <c r="CK100" s="616">
        <v>0</v>
      </c>
      <c r="CL100" s="616">
        <v>0</v>
      </c>
      <c r="CM100" s="616">
        <v>0</v>
      </c>
      <c r="CN100" s="616">
        <v>0</v>
      </c>
      <c r="CO100" s="616">
        <v>0</v>
      </c>
      <c r="CP100" s="616">
        <v>0</v>
      </c>
      <c r="CQ100" s="616">
        <v>0</v>
      </c>
      <c r="CR100" s="616">
        <v>0</v>
      </c>
      <c r="CS100" s="616">
        <v>0</v>
      </c>
      <c r="CT100" s="616">
        <v>0</v>
      </c>
      <c r="CU100" s="616">
        <v>0</v>
      </c>
      <c r="CV100" s="616">
        <v>0</v>
      </c>
      <c r="CW100" s="616">
        <v>0</v>
      </c>
      <c r="CX100" s="616">
        <v>0</v>
      </c>
      <c r="CY100" s="617">
        <v>0</v>
      </c>
      <c r="CZ100" s="618">
        <v>0</v>
      </c>
      <c r="DA100" s="619">
        <v>0</v>
      </c>
      <c r="DB100" s="619">
        <v>0</v>
      </c>
      <c r="DC100" s="619">
        <v>0</v>
      </c>
      <c r="DD100" s="619">
        <v>0</v>
      </c>
      <c r="DE100" s="619">
        <v>0</v>
      </c>
      <c r="DF100" s="619">
        <v>0</v>
      </c>
      <c r="DG100" s="619">
        <v>0</v>
      </c>
      <c r="DH100" s="619">
        <v>0</v>
      </c>
      <c r="DI100" s="619">
        <v>0</v>
      </c>
      <c r="DJ100" s="619">
        <v>0</v>
      </c>
      <c r="DK100" s="619">
        <v>0</v>
      </c>
      <c r="DL100" s="619">
        <v>0</v>
      </c>
      <c r="DM100" s="619">
        <v>0</v>
      </c>
      <c r="DN100" s="619">
        <v>0</v>
      </c>
      <c r="DO100" s="619">
        <v>0</v>
      </c>
      <c r="DP100" s="619">
        <v>0</v>
      </c>
      <c r="DQ100" s="619">
        <v>0</v>
      </c>
      <c r="DR100" s="619">
        <v>0</v>
      </c>
      <c r="DS100" s="619">
        <v>0</v>
      </c>
      <c r="DT100" s="619">
        <v>0</v>
      </c>
      <c r="DU100" s="619">
        <v>0</v>
      </c>
      <c r="DV100" s="619">
        <v>0</v>
      </c>
      <c r="DW100" s="620">
        <v>0</v>
      </c>
    </row>
    <row r="101" spans="2:127" x14ac:dyDescent="0.2">
      <c r="B101" s="627"/>
      <c r="C101" s="628"/>
      <c r="D101" s="629"/>
      <c r="E101" s="629"/>
      <c r="F101" s="629"/>
      <c r="G101" s="629"/>
      <c r="H101" s="629"/>
      <c r="I101" s="630"/>
      <c r="J101" s="630"/>
      <c r="K101" s="630"/>
      <c r="L101" s="630"/>
      <c r="M101" s="630"/>
      <c r="N101" s="630"/>
      <c r="O101" s="630"/>
      <c r="P101" s="630"/>
      <c r="Q101" s="630"/>
      <c r="R101" s="631"/>
      <c r="S101" s="630"/>
      <c r="T101" s="630"/>
      <c r="U101" s="632" t="s">
        <v>828</v>
      </c>
      <c r="V101" s="633" t="s">
        <v>124</v>
      </c>
      <c r="W101" s="634" t="s">
        <v>490</v>
      </c>
      <c r="X101" s="607">
        <v>0</v>
      </c>
      <c r="Y101" s="607">
        <v>0</v>
      </c>
      <c r="Z101" s="607">
        <v>0</v>
      </c>
      <c r="AA101" s="607">
        <v>0</v>
      </c>
      <c r="AB101" s="607">
        <v>0</v>
      </c>
      <c r="AC101" s="607">
        <v>0</v>
      </c>
      <c r="AD101" s="607">
        <v>0</v>
      </c>
      <c r="AE101" s="607">
        <v>0</v>
      </c>
      <c r="AF101" s="607">
        <v>0</v>
      </c>
      <c r="AG101" s="607">
        <v>0</v>
      </c>
      <c r="AH101" s="607">
        <v>0</v>
      </c>
      <c r="AI101" s="607">
        <v>0</v>
      </c>
      <c r="AJ101" s="607">
        <v>0</v>
      </c>
      <c r="AK101" s="607">
        <v>0</v>
      </c>
      <c r="AL101" s="607">
        <v>0</v>
      </c>
      <c r="AM101" s="607">
        <v>0</v>
      </c>
      <c r="AN101" s="607">
        <v>0</v>
      </c>
      <c r="AO101" s="607">
        <v>0</v>
      </c>
      <c r="AP101" s="607">
        <v>0</v>
      </c>
      <c r="AQ101" s="607">
        <v>0</v>
      </c>
      <c r="AR101" s="607">
        <v>0</v>
      </c>
      <c r="AS101" s="607">
        <v>0</v>
      </c>
      <c r="AT101" s="607">
        <v>0</v>
      </c>
      <c r="AU101" s="607">
        <v>0</v>
      </c>
      <c r="AV101" s="607">
        <v>0</v>
      </c>
      <c r="AW101" s="607">
        <v>0</v>
      </c>
      <c r="AX101" s="607">
        <v>0</v>
      </c>
      <c r="AY101" s="607">
        <v>0</v>
      </c>
      <c r="AZ101" s="607">
        <v>0</v>
      </c>
      <c r="BA101" s="607">
        <v>0</v>
      </c>
      <c r="BB101" s="607">
        <v>0</v>
      </c>
      <c r="BC101" s="607">
        <v>0</v>
      </c>
      <c r="BD101" s="607">
        <v>0</v>
      </c>
      <c r="BE101" s="607">
        <v>0</v>
      </c>
      <c r="BF101" s="607">
        <v>0</v>
      </c>
      <c r="BG101" s="607">
        <v>0</v>
      </c>
      <c r="BH101" s="607">
        <v>0</v>
      </c>
      <c r="BI101" s="607">
        <v>0</v>
      </c>
      <c r="BJ101" s="607">
        <v>0</v>
      </c>
      <c r="BK101" s="607">
        <v>0</v>
      </c>
      <c r="BL101" s="607">
        <v>0</v>
      </c>
      <c r="BM101" s="607">
        <v>0</v>
      </c>
      <c r="BN101" s="607">
        <v>0</v>
      </c>
      <c r="BO101" s="607">
        <v>0</v>
      </c>
      <c r="BP101" s="607">
        <v>0</v>
      </c>
      <c r="BQ101" s="607">
        <v>0</v>
      </c>
      <c r="BR101" s="607">
        <v>0</v>
      </c>
      <c r="BS101" s="607">
        <v>0</v>
      </c>
      <c r="BT101" s="607">
        <v>0</v>
      </c>
      <c r="BU101" s="607">
        <v>0</v>
      </c>
      <c r="BV101" s="607">
        <v>0</v>
      </c>
      <c r="BW101" s="607">
        <v>0</v>
      </c>
      <c r="BX101" s="607">
        <v>0</v>
      </c>
      <c r="BY101" s="607">
        <v>0</v>
      </c>
      <c r="BZ101" s="607">
        <v>0</v>
      </c>
      <c r="CA101" s="607">
        <v>0</v>
      </c>
      <c r="CB101" s="607">
        <v>0</v>
      </c>
      <c r="CC101" s="607">
        <v>0</v>
      </c>
      <c r="CD101" s="607">
        <v>0</v>
      </c>
      <c r="CE101" s="607">
        <v>0</v>
      </c>
      <c r="CF101" s="607">
        <v>0</v>
      </c>
      <c r="CG101" s="607">
        <v>0</v>
      </c>
      <c r="CH101" s="607">
        <v>0</v>
      </c>
      <c r="CI101" s="607">
        <v>0</v>
      </c>
      <c r="CJ101" s="607">
        <v>0</v>
      </c>
      <c r="CK101" s="607">
        <v>0</v>
      </c>
      <c r="CL101" s="607">
        <v>0</v>
      </c>
      <c r="CM101" s="607">
        <v>0</v>
      </c>
      <c r="CN101" s="607">
        <v>0</v>
      </c>
      <c r="CO101" s="607">
        <v>0</v>
      </c>
      <c r="CP101" s="607">
        <v>0</v>
      </c>
      <c r="CQ101" s="607">
        <v>0</v>
      </c>
      <c r="CR101" s="607">
        <v>0</v>
      </c>
      <c r="CS101" s="607">
        <v>0</v>
      </c>
      <c r="CT101" s="607">
        <v>0</v>
      </c>
      <c r="CU101" s="607">
        <v>0</v>
      </c>
      <c r="CV101" s="607">
        <v>0</v>
      </c>
      <c r="CW101" s="607">
        <v>0</v>
      </c>
      <c r="CX101" s="607">
        <v>0</v>
      </c>
      <c r="CY101" s="607">
        <v>0</v>
      </c>
      <c r="CZ101" s="618">
        <v>0</v>
      </c>
      <c r="DA101" s="619">
        <v>0</v>
      </c>
      <c r="DB101" s="619">
        <v>0</v>
      </c>
      <c r="DC101" s="619">
        <v>0</v>
      </c>
      <c r="DD101" s="619">
        <v>0</v>
      </c>
      <c r="DE101" s="619">
        <v>0</v>
      </c>
      <c r="DF101" s="619">
        <v>0</v>
      </c>
      <c r="DG101" s="619">
        <v>0</v>
      </c>
      <c r="DH101" s="619">
        <v>0</v>
      </c>
      <c r="DI101" s="619">
        <v>0</v>
      </c>
      <c r="DJ101" s="619">
        <v>0</v>
      </c>
      <c r="DK101" s="619">
        <v>0</v>
      </c>
      <c r="DL101" s="619">
        <v>0</v>
      </c>
      <c r="DM101" s="619">
        <v>0</v>
      </c>
      <c r="DN101" s="619">
        <v>0</v>
      </c>
      <c r="DO101" s="619">
        <v>0</v>
      </c>
      <c r="DP101" s="619">
        <v>0</v>
      </c>
      <c r="DQ101" s="619">
        <v>0</v>
      </c>
      <c r="DR101" s="619">
        <v>0</v>
      </c>
      <c r="DS101" s="619">
        <v>0</v>
      </c>
      <c r="DT101" s="619">
        <v>0</v>
      </c>
      <c r="DU101" s="619">
        <v>0</v>
      </c>
      <c r="DV101" s="619">
        <v>0</v>
      </c>
      <c r="DW101" s="620">
        <v>0</v>
      </c>
    </row>
    <row r="102" spans="2:127" x14ac:dyDescent="0.2">
      <c r="B102" s="635"/>
      <c r="C102" s="636"/>
      <c r="D102" s="637"/>
      <c r="E102" s="637"/>
      <c r="F102" s="637"/>
      <c r="G102" s="637"/>
      <c r="H102" s="637"/>
      <c r="I102" s="638"/>
      <c r="J102" s="638"/>
      <c r="K102" s="638"/>
      <c r="L102" s="638"/>
      <c r="M102" s="638"/>
      <c r="N102" s="638"/>
      <c r="O102" s="638"/>
      <c r="P102" s="638"/>
      <c r="Q102" s="638"/>
      <c r="R102" s="639"/>
      <c r="S102" s="638"/>
      <c r="T102" s="638"/>
      <c r="U102" s="626" t="s">
        <v>492</v>
      </c>
      <c r="V102" s="614" t="s">
        <v>124</v>
      </c>
      <c r="W102" s="640" t="s">
        <v>490</v>
      </c>
      <c r="X102" s="607">
        <v>0</v>
      </c>
      <c r="Y102" s="607">
        <v>0</v>
      </c>
      <c r="Z102" s="607">
        <v>0</v>
      </c>
      <c r="AA102" s="607">
        <v>0</v>
      </c>
      <c r="AB102" s="607">
        <v>0</v>
      </c>
      <c r="AC102" s="607">
        <v>42.4</v>
      </c>
      <c r="AD102" s="607">
        <v>42.4</v>
      </c>
      <c r="AE102" s="607">
        <v>42.4</v>
      </c>
      <c r="AF102" s="607">
        <v>42.4</v>
      </c>
      <c r="AG102" s="607">
        <v>42.4</v>
      </c>
      <c r="AH102" s="607">
        <v>42.4</v>
      </c>
      <c r="AI102" s="607">
        <v>42.4</v>
      </c>
      <c r="AJ102" s="607">
        <v>42.4</v>
      </c>
      <c r="AK102" s="607">
        <v>42.4</v>
      </c>
      <c r="AL102" s="607">
        <v>42.4</v>
      </c>
      <c r="AM102" s="607">
        <v>42.4</v>
      </c>
      <c r="AN102" s="607">
        <v>42.4</v>
      </c>
      <c r="AO102" s="607">
        <v>42.4</v>
      </c>
      <c r="AP102" s="607">
        <v>42.4</v>
      </c>
      <c r="AQ102" s="607">
        <v>42.4</v>
      </c>
      <c r="AR102" s="607">
        <v>42.4</v>
      </c>
      <c r="AS102" s="607">
        <v>42.4</v>
      </c>
      <c r="AT102" s="607">
        <v>42.4</v>
      </c>
      <c r="AU102" s="607">
        <v>42.4</v>
      </c>
      <c r="AV102" s="607">
        <v>42.4</v>
      </c>
      <c r="AW102" s="607">
        <v>42.4</v>
      </c>
      <c r="AX102" s="607">
        <v>42.4</v>
      </c>
      <c r="AY102" s="607">
        <v>42.4</v>
      </c>
      <c r="AZ102" s="607">
        <v>42.4</v>
      </c>
      <c r="BA102" s="607">
        <v>42.4</v>
      </c>
      <c r="BB102" s="607">
        <v>42.4</v>
      </c>
      <c r="BC102" s="607">
        <v>42.4</v>
      </c>
      <c r="BD102" s="607">
        <v>42.4</v>
      </c>
      <c r="BE102" s="607">
        <v>42.4</v>
      </c>
      <c r="BF102" s="607">
        <v>42.4</v>
      </c>
      <c r="BG102" s="607">
        <v>42.4</v>
      </c>
      <c r="BH102" s="607">
        <v>42.4</v>
      </c>
      <c r="BI102" s="607">
        <v>42.4</v>
      </c>
      <c r="BJ102" s="607">
        <v>42.4</v>
      </c>
      <c r="BK102" s="607">
        <v>42.4</v>
      </c>
      <c r="BL102" s="607">
        <v>42.4</v>
      </c>
      <c r="BM102" s="607">
        <v>42.4</v>
      </c>
      <c r="BN102" s="607">
        <v>42.4</v>
      </c>
      <c r="BO102" s="607">
        <v>42.4</v>
      </c>
      <c r="BP102" s="607">
        <v>42.4</v>
      </c>
      <c r="BQ102" s="607">
        <v>42.4</v>
      </c>
      <c r="BR102" s="607">
        <v>42.4</v>
      </c>
      <c r="BS102" s="607">
        <v>42.4</v>
      </c>
      <c r="BT102" s="607">
        <v>42.4</v>
      </c>
      <c r="BU102" s="607">
        <v>42.4</v>
      </c>
      <c r="BV102" s="607">
        <v>42.4</v>
      </c>
      <c r="BW102" s="607">
        <v>42.4</v>
      </c>
      <c r="BX102" s="607">
        <v>42.4</v>
      </c>
      <c r="BY102" s="607">
        <v>42.4</v>
      </c>
      <c r="BZ102" s="607">
        <v>42.4</v>
      </c>
      <c r="CA102" s="607">
        <v>42.4</v>
      </c>
      <c r="CB102" s="607">
        <v>42.4</v>
      </c>
      <c r="CC102" s="607">
        <v>42.4</v>
      </c>
      <c r="CD102" s="607">
        <v>42.4</v>
      </c>
      <c r="CE102" s="616">
        <v>42.4</v>
      </c>
      <c r="CF102" s="616">
        <v>42.4</v>
      </c>
      <c r="CG102" s="616">
        <v>42.4</v>
      </c>
      <c r="CH102" s="616">
        <v>42.4</v>
      </c>
      <c r="CI102" s="616">
        <v>42.4</v>
      </c>
      <c r="CJ102" s="616">
        <v>42.4</v>
      </c>
      <c r="CK102" s="616">
        <v>42.4</v>
      </c>
      <c r="CL102" s="616">
        <v>42.4</v>
      </c>
      <c r="CM102" s="616">
        <v>42.4</v>
      </c>
      <c r="CN102" s="616">
        <v>42.4</v>
      </c>
      <c r="CO102" s="616">
        <v>42.4</v>
      </c>
      <c r="CP102" s="616">
        <v>42.4</v>
      </c>
      <c r="CQ102" s="616">
        <v>42.4</v>
      </c>
      <c r="CR102" s="616">
        <v>42.4</v>
      </c>
      <c r="CS102" s="616">
        <v>42.4</v>
      </c>
      <c r="CT102" s="616">
        <v>42.4</v>
      </c>
      <c r="CU102" s="616">
        <v>42.4</v>
      </c>
      <c r="CV102" s="616">
        <v>42.4</v>
      </c>
      <c r="CW102" s="616">
        <v>42.4</v>
      </c>
      <c r="CX102" s="616">
        <v>42.4</v>
      </c>
      <c r="CY102" s="617">
        <v>42.4</v>
      </c>
      <c r="CZ102" s="618">
        <v>0</v>
      </c>
      <c r="DA102" s="619">
        <v>0</v>
      </c>
      <c r="DB102" s="619">
        <v>0</v>
      </c>
      <c r="DC102" s="619">
        <v>0</v>
      </c>
      <c r="DD102" s="619">
        <v>0</v>
      </c>
      <c r="DE102" s="619">
        <v>0</v>
      </c>
      <c r="DF102" s="619">
        <v>0</v>
      </c>
      <c r="DG102" s="619">
        <v>0</v>
      </c>
      <c r="DH102" s="619">
        <v>0</v>
      </c>
      <c r="DI102" s="619">
        <v>0</v>
      </c>
      <c r="DJ102" s="619">
        <v>0</v>
      </c>
      <c r="DK102" s="619">
        <v>0</v>
      </c>
      <c r="DL102" s="619">
        <v>0</v>
      </c>
      <c r="DM102" s="619">
        <v>0</v>
      </c>
      <c r="DN102" s="619">
        <v>0</v>
      </c>
      <c r="DO102" s="619">
        <v>0</v>
      </c>
      <c r="DP102" s="619">
        <v>0</v>
      </c>
      <c r="DQ102" s="619">
        <v>0</v>
      </c>
      <c r="DR102" s="619">
        <v>0</v>
      </c>
      <c r="DS102" s="619">
        <v>0</v>
      </c>
      <c r="DT102" s="619">
        <v>0</v>
      </c>
      <c r="DU102" s="619">
        <v>0</v>
      </c>
      <c r="DV102" s="619">
        <v>0</v>
      </c>
      <c r="DW102" s="620">
        <v>0</v>
      </c>
    </row>
    <row r="103" spans="2:127" x14ac:dyDescent="0.2">
      <c r="B103" s="641"/>
      <c r="C103" s="642"/>
      <c r="D103" s="643"/>
      <c r="E103" s="643"/>
      <c r="F103" s="643"/>
      <c r="G103" s="643"/>
      <c r="H103" s="643"/>
      <c r="I103" s="644"/>
      <c r="J103" s="644"/>
      <c r="K103" s="644"/>
      <c r="L103" s="644"/>
      <c r="M103" s="644"/>
      <c r="N103" s="644"/>
      <c r="O103" s="644"/>
      <c r="P103" s="644"/>
      <c r="Q103" s="644"/>
      <c r="R103" s="645"/>
      <c r="S103" s="644"/>
      <c r="T103" s="644"/>
      <c r="U103" s="626" t="s">
        <v>493</v>
      </c>
      <c r="V103" s="614" t="s">
        <v>124</v>
      </c>
      <c r="W103" s="640" t="s">
        <v>490</v>
      </c>
      <c r="X103" s="607">
        <v>0</v>
      </c>
      <c r="Y103" s="607">
        <v>0</v>
      </c>
      <c r="Z103" s="607">
        <v>0</v>
      </c>
      <c r="AA103" s="607">
        <v>0</v>
      </c>
      <c r="AB103" s="607">
        <v>0</v>
      </c>
      <c r="AC103" s="607">
        <v>784.67959999999994</v>
      </c>
      <c r="AD103" s="607">
        <v>784.67959999999994</v>
      </c>
      <c r="AE103" s="607">
        <v>784.67959999999994</v>
      </c>
      <c r="AF103" s="607">
        <v>784.67959999999994</v>
      </c>
      <c r="AG103" s="607">
        <v>784.67959999999994</v>
      </c>
      <c r="AH103" s="607">
        <v>784.67959999999994</v>
      </c>
      <c r="AI103" s="607">
        <v>784.67959999999994</v>
      </c>
      <c r="AJ103" s="607">
        <v>784.67959999999994</v>
      </c>
      <c r="AK103" s="607">
        <v>784.67959999999994</v>
      </c>
      <c r="AL103" s="607">
        <v>784.67959999999994</v>
      </c>
      <c r="AM103" s="607">
        <v>784.67959999999994</v>
      </c>
      <c r="AN103" s="607">
        <v>784.67959999999994</v>
      </c>
      <c r="AO103" s="607">
        <v>784.67959999999994</v>
      </c>
      <c r="AP103" s="607">
        <v>784.67959999999994</v>
      </c>
      <c r="AQ103" s="607">
        <v>784.67959999999994</v>
      </c>
      <c r="AR103" s="607">
        <v>784.67959999999994</v>
      </c>
      <c r="AS103" s="607">
        <v>784.67959999999994</v>
      </c>
      <c r="AT103" s="607">
        <v>784.67959999999994</v>
      </c>
      <c r="AU103" s="607">
        <v>784.67959999999994</v>
      </c>
      <c r="AV103" s="607">
        <v>784.67959999999994</v>
      </c>
      <c r="AW103" s="607">
        <v>784.67959999999994</v>
      </c>
      <c r="AX103" s="607">
        <v>784.67959999999994</v>
      </c>
      <c r="AY103" s="607">
        <v>784.67959999999994</v>
      </c>
      <c r="AZ103" s="607">
        <v>784.67959999999994</v>
      </c>
      <c r="BA103" s="607">
        <v>784.67959999999994</v>
      </c>
      <c r="BB103" s="607">
        <v>784.67959999999994</v>
      </c>
      <c r="BC103" s="607">
        <v>784.67959999999994</v>
      </c>
      <c r="BD103" s="607">
        <v>784.67959999999994</v>
      </c>
      <c r="BE103" s="607">
        <v>784.67959999999994</v>
      </c>
      <c r="BF103" s="607">
        <v>784.67959999999994</v>
      </c>
      <c r="BG103" s="607">
        <v>784.67959999999994</v>
      </c>
      <c r="BH103" s="607">
        <v>784.67959999999994</v>
      </c>
      <c r="BI103" s="607">
        <v>784.67959999999994</v>
      </c>
      <c r="BJ103" s="607">
        <v>784.67959999999994</v>
      </c>
      <c r="BK103" s="607">
        <v>784.67959999999994</v>
      </c>
      <c r="BL103" s="607">
        <v>784.67959999999994</v>
      </c>
      <c r="BM103" s="607">
        <v>784.67959999999994</v>
      </c>
      <c r="BN103" s="607">
        <v>784.67959999999994</v>
      </c>
      <c r="BO103" s="607">
        <v>784.67959999999994</v>
      </c>
      <c r="BP103" s="607">
        <v>784.67959999999994</v>
      </c>
      <c r="BQ103" s="607">
        <v>784.67959999999994</v>
      </c>
      <c r="BR103" s="607">
        <v>784.67959999999994</v>
      </c>
      <c r="BS103" s="607">
        <v>784.67959999999994</v>
      </c>
      <c r="BT103" s="607">
        <v>784.67959999999994</v>
      </c>
      <c r="BU103" s="607">
        <v>784.67959999999994</v>
      </c>
      <c r="BV103" s="607">
        <v>784.67959999999994</v>
      </c>
      <c r="BW103" s="607">
        <v>784.67959999999994</v>
      </c>
      <c r="BX103" s="607">
        <v>784.67959999999994</v>
      </c>
      <c r="BY103" s="607">
        <v>784.67959999999994</v>
      </c>
      <c r="BZ103" s="607">
        <v>784.67959999999994</v>
      </c>
      <c r="CA103" s="607">
        <v>784.67959999999994</v>
      </c>
      <c r="CB103" s="607">
        <v>784.67959999999994</v>
      </c>
      <c r="CC103" s="607">
        <v>784.67959999999994</v>
      </c>
      <c r="CD103" s="607">
        <v>784.67959999999994</v>
      </c>
      <c r="CE103" s="616">
        <v>784.67959999999994</v>
      </c>
      <c r="CF103" s="616">
        <v>784.67959999999994</v>
      </c>
      <c r="CG103" s="616">
        <v>784.67959999999994</v>
      </c>
      <c r="CH103" s="616">
        <v>784.67959999999994</v>
      </c>
      <c r="CI103" s="616">
        <v>784.67959999999994</v>
      </c>
      <c r="CJ103" s="616">
        <v>784.67959999999994</v>
      </c>
      <c r="CK103" s="616">
        <v>784.67959999999994</v>
      </c>
      <c r="CL103" s="616">
        <v>784.67959999999994</v>
      </c>
      <c r="CM103" s="616">
        <v>784.67959999999994</v>
      </c>
      <c r="CN103" s="616">
        <v>784.67959999999994</v>
      </c>
      <c r="CO103" s="616">
        <v>784.67959999999994</v>
      </c>
      <c r="CP103" s="616">
        <v>784.67959999999994</v>
      </c>
      <c r="CQ103" s="616">
        <v>784.67959999999994</v>
      </c>
      <c r="CR103" s="616">
        <v>784.67959999999994</v>
      </c>
      <c r="CS103" s="616">
        <v>784.67959999999994</v>
      </c>
      <c r="CT103" s="616">
        <v>784.67959999999994</v>
      </c>
      <c r="CU103" s="616">
        <v>784.67959999999994</v>
      </c>
      <c r="CV103" s="616">
        <v>784.67959999999994</v>
      </c>
      <c r="CW103" s="616">
        <v>784.67959999999994</v>
      </c>
      <c r="CX103" s="616">
        <v>784.67959999999994</v>
      </c>
      <c r="CY103" s="617">
        <v>784.67959999999994</v>
      </c>
      <c r="CZ103" s="618">
        <v>0</v>
      </c>
      <c r="DA103" s="619">
        <v>0</v>
      </c>
      <c r="DB103" s="619">
        <v>0</v>
      </c>
      <c r="DC103" s="619">
        <v>0</v>
      </c>
      <c r="DD103" s="619">
        <v>0</v>
      </c>
      <c r="DE103" s="619">
        <v>0</v>
      </c>
      <c r="DF103" s="619">
        <v>0</v>
      </c>
      <c r="DG103" s="619">
        <v>0</v>
      </c>
      <c r="DH103" s="619">
        <v>0</v>
      </c>
      <c r="DI103" s="619">
        <v>0</v>
      </c>
      <c r="DJ103" s="619">
        <v>0</v>
      </c>
      <c r="DK103" s="619">
        <v>0</v>
      </c>
      <c r="DL103" s="619">
        <v>0</v>
      </c>
      <c r="DM103" s="619">
        <v>0</v>
      </c>
      <c r="DN103" s="619">
        <v>0</v>
      </c>
      <c r="DO103" s="619">
        <v>0</v>
      </c>
      <c r="DP103" s="619">
        <v>0</v>
      </c>
      <c r="DQ103" s="619">
        <v>0</v>
      </c>
      <c r="DR103" s="619">
        <v>0</v>
      </c>
      <c r="DS103" s="619">
        <v>0</v>
      </c>
      <c r="DT103" s="619">
        <v>0</v>
      </c>
      <c r="DU103" s="619">
        <v>0</v>
      </c>
      <c r="DV103" s="619">
        <v>0</v>
      </c>
      <c r="DW103" s="620">
        <v>0</v>
      </c>
    </row>
    <row r="104" spans="2:127" x14ac:dyDescent="0.2">
      <c r="B104" s="641"/>
      <c r="C104" s="642"/>
      <c r="D104" s="643"/>
      <c r="E104" s="643"/>
      <c r="F104" s="643"/>
      <c r="G104" s="643"/>
      <c r="H104" s="643"/>
      <c r="I104" s="644"/>
      <c r="J104" s="644"/>
      <c r="K104" s="644"/>
      <c r="L104" s="644"/>
      <c r="M104" s="644"/>
      <c r="N104" s="644"/>
      <c r="O104" s="644"/>
      <c r="P104" s="644"/>
      <c r="Q104" s="644"/>
      <c r="R104" s="645"/>
      <c r="S104" s="644"/>
      <c r="T104" s="644"/>
      <c r="U104" s="646" t="s">
        <v>494</v>
      </c>
      <c r="V104" s="647" t="s">
        <v>124</v>
      </c>
      <c r="W104" s="640" t="s">
        <v>490</v>
      </c>
      <c r="X104" s="607">
        <v>0</v>
      </c>
      <c r="Y104" s="607">
        <v>0</v>
      </c>
      <c r="Z104" s="607">
        <v>0</v>
      </c>
      <c r="AA104" s="607">
        <v>0</v>
      </c>
      <c r="AB104" s="607">
        <v>0</v>
      </c>
      <c r="AC104" s="607">
        <v>0</v>
      </c>
      <c r="AD104" s="607">
        <v>0</v>
      </c>
      <c r="AE104" s="607">
        <v>0</v>
      </c>
      <c r="AF104" s="607">
        <v>0</v>
      </c>
      <c r="AG104" s="607">
        <v>0</v>
      </c>
      <c r="AH104" s="607">
        <v>0</v>
      </c>
      <c r="AI104" s="607">
        <v>0</v>
      </c>
      <c r="AJ104" s="607">
        <v>0</v>
      </c>
      <c r="AK104" s="607">
        <v>0</v>
      </c>
      <c r="AL104" s="607">
        <v>0</v>
      </c>
      <c r="AM104" s="607">
        <v>0</v>
      </c>
      <c r="AN104" s="607">
        <v>0</v>
      </c>
      <c r="AO104" s="607">
        <v>0</v>
      </c>
      <c r="AP104" s="607">
        <v>0</v>
      </c>
      <c r="AQ104" s="607">
        <v>0</v>
      </c>
      <c r="AR104" s="607">
        <v>0</v>
      </c>
      <c r="AS104" s="607">
        <v>0</v>
      </c>
      <c r="AT104" s="607">
        <v>0</v>
      </c>
      <c r="AU104" s="607">
        <v>0</v>
      </c>
      <c r="AV104" s="607">
        <v>0</v>
      </c>
      <c r="AW104" s="607">
        <v>0</v>
      </c>
      <c r="AX104" s="607">
        <v>0</v>
      </c>
      <c r="AY104" s="607">
        <v>0</v>
      </c>
      <c r="AZ104" s="607">
        <v>0</v>
      </c>
      <c r="BA104" s="607">
        <v>0</v>
      </c>
      <c r="BB104" s="607">
        <v>0</v>
      </c>
      <c r="BC104" s="607">
        <v>0</v>
      </c>
      <c r="BD104" s="607">
        <v>0</v>
      </c>
      <c r="BE104" s="607">
        <v>0</v>
      </c>
      <c r="BF104" s="607">
        <v>0</v>
      </c>
      <c r="BG104" s="607">
        <v>0</v>
      </c>
      <c r="BH104" s="607">
        <v>0</v>
      </c>
      <c r="BI104" s="607">
        <v>0</v>
      </c>
      <c r="BJ104" s="607">
        <v>0</v>
      </c>
      <c r="BK104" s="607">
        <v>0</v>
      </c>
      <c r="BL104" s="607">
        <v>0</v>
      </c>
      <c r="BM104" s="607">
        <v>0</v>
      </c>
      <c r="BN104" s="607">
        <v>0</v>
      </c>
      <c r="BO104" s="607">
        <v>0</v>
      </c>
      <c r="BP104" s="607">
        <v>0</v>
      </c>
      <c r="BQ104" s="607">
        <v>0</v>
      </c>
      <c r="BR104" s="607">
        <v>0</v>
      </c>
      <c r="BS104" s="607">
        <v>0</v>
      </c>
      <c r="BT104" s="607">
        <v>0</v>
      </c>
      <c r="BU104" s="607">
        <v>0</v>
      </c>
      <c r="BV104" s="607">
        <v>0</v>
      </c>
      <c r="BW104" s="607">
        <v>0</v>
      </c>
      <c r="BX104" s="607">
        <v>0</v>
      </c>
      <c r="BY104" s="607">
        <v>0</v>
      </c>
      <c r="BZ104" s="607">
        <v>0</v>
      </c>
      <c r="CA104" s="607">
        <v>0</v>
      </c>
      <c r="CB104" s="607">
        <v>0</v>
      </c>
      <c r="CC104" s="607">
        <v>0</v>
      </c>
      <c r="CD104" s="607">
        <v>0</v>
      </c>
      <c r="CE104" s="616">
        <v>0</v>
      </c>
      <c r="CF104" s="616">
        <v>0</v>
      </c>
      <c r="CG104" s="616">
        <v>0</v>
      </c>
      <c r="CH104" s="616">
        <v>0</v>
      </c>
      <c r="CI104" s="616">
        <v>0</v>
      </c>
      <c r="CJ104" s="616">
        <v>0</v>
      </c>
      <c r="CK104" s="616">
        <v>0</v>
      </c>
      <c r="CL104" s="616">
        <v>0</v>
      </c>
      <c r="CM104" s="616">
        <v>0</v>
      </c>
      <c r="CN104" s="616">
        <v>0</v>
      </c>
      <c r="CO104" s="616">
        <v>0</v>
      </c>
      <c r="CP104" s="616">
        <v>0</v>
      </c>
      <c r="CQ104" s="616">
        <v>0</v>
      </c>
      <c r="CR104" s="616">
        <v>0</v>
      </c>
      <c r="CS104" s="616">
        <v>0</v>
      </c>
      <c r="CT104" s="616">
        <v>0</v>
      </c>
      <c r="CU104" s="616">
        <v>0</v>
      </c>
      <c r="CV104" s="616">
        <v>0</v>
      </c>
      <c r="CW104" s="616">
        <v>0</v>
      </c>
      <c r="CX104" s="616">
        <v>0</v>
      </c>
      <c r="CY104" s="617">
        <v>0</v>
      </c>
      <c r="CZ104" s="618">
        <v>0</v>
      </c>
      <c r="DA104" s="619">
        <v>0</v>
      </c>
      <c r="DB104" s="619">
        <v>0</v>
      </c>
      <c r="DC104" s="619">
        <v>0</v>
      </c>
      <c r="DD104" s="619">
        <v>0</v>
      </c>
      <c r="DE104" s="619">
        <v>0</v>
      </c>
      <c r="DF104" s="619">
        <v>0</v>
      </c>
      <c r="DG104" s="619">
        <v>0</v>
      </c>
      <c r="DH104" s="619">
        <v>0</v>
      </c>
      <c r="DI104" s="619">
        <v>0</v>
      </c>
      <c r="DJ104" s="619">
        <v>0</v>
      </c>
      <c r="DK104" s="619">
        <v>0</v>
      </c>
      <c r="DL104" s="619">
        <v>0</v>
      </c>
      <c r="DM104" s="619">
        <v>0</v>
      </c>
      <c r="DN104" s="619">
        <v>0</v>
      </c>
      <c r="DO104" s="619">
        <v>0</v>
      </c>
      <c r="DP104" s="619">
        <v>0</v>
      </c>
      <c r="DQ104" s="619">
        <v>0</v>
      </c>
      <c r="DR104" s="619">
        <v>0</v>
      </c>
      <c r="DS104" s="619">
        <v>0</v>
      </c>
      <c r="DT104" s="619">
        <v>0</v>
      </c>
      <c r="DU104" s="619">
        <v>0</v>
      </c>
      <c r="DV104" s="619">
        <v>0</v>
      </c>
      <c r="DW104" s="620">
        <v>0</v>
      </c>
    </row>
    <row r="105" spans="2:127" x14ac:dyDescent="0.2">
      <c r="B105" s="641"/>
      <c r="C105" s="642"/>
      <c r="D105" s="643"/>
      <c r="E105" s="643"/>
      <c r="F105" s="643"/>
      <c r="G105" s="643"/>
      <c r="H105" s="643"/>
      <c r="I105" s="644"/>
      <c r="J105" s="644"/>
      <c r="K105" s="644"/>
      <c r="L105" s="644"/>
      <c r="M105" s="644"/>
      <c r="N105" s="644"/>
      <c r="O105" s="644"/>
      <c r="P105" s="644"/>
      <c r="Q105" s="644"/>
      <c r="R105" s="645"/>
      <c r="S105" s="644"/>
      <c r="T105" s="644"/>
      <c r="U105" s="626" t="s">
        <v>495</v>
      </c>
      <c r="V105" s="614" t="s">
        <v>124</v>
      </c>
      <c r="W105" s="640" t="s">
        <v>490</v>
      </c>
      <c r="X105" s="607">
        <v>13.737500000000002</v>
      </c>
      <c r="Y105" s="607">
        <v>15.7</v>
      </c>
      <c r="Z105" s="607">
        <v>19.625</v>
      </c>
      <c r="AA105" s="607">
        <v>78.5</v>
      </c>
      <c r="AB105" s="607">
        <v>68.6875</v>
      </c>
      <c r="AC105" s="607">
        <v>0</v>
      </c>
      <c r="AD105" s="607">
        <v>0</v>
      </c>
      <c r="AE105" s="607">
        <v>0</v>
      </c>
      <c r="AF105" s="607">
        <v>0</v>
      </c>
      <c r="AG105" s="607">
        <v>0</v>
      </c>
      <c r="AH105" s="607">
        <v>0</v>
      </c>
      <c r="AI105" s="607">
        <v>0</v>
      </c>
      <c r="AJ105" s="607">
        <v>0</v>
      </c>
      <c r="AK105" s="607">
        <v>0</v>
      </c>
      <c r="AL105" s="607">
        <v>0</v>
      </c>
      <c r="AM105" s="607">
        <v>0</v>
      </c>
      <c r="AN105" s="607">
        <v>0</v>
      </c>
      <c r="AO105" s="607">
        <v>0</v>
      </c>
      <c r="AP105" s="607">
        <v>0</v>
      </c>
      <c r="AQ105" s="607">
        <v>0</v>
      </c>
      <c r="AR105" s="607">
        <v>6.2161416035150943</v>
      </c>
      <c r="AS105" s="607">
        <v>7.1041618325886793</v>
      </c>
      <c r="AT105" s="607">
        <v>8.8802022907358502</v>
      </c>
      <c r="AU105" s="607">
        <v>35.520809162943401</v>
      </c>
      <c r="AV105" s="607">
        <v>31.080708017575475</v>
      </c>
      <c r="AW105" s="607">
        <v>0</v>
      </c>
      <c r="AX105" s="607">
        <v>0</v>
      </c>
      <c r="AY105" s="607">
        <v>0</v>
      </c>
      <c r="AZ105" s="607">
        <v>0</v>
      </c>
      <c r="BA105" s="607">
        <v>0</v>
      </c>
      <c r="BB105" s="607">
        <v>0</v>
      </c>
      <c r="BC105" s="607">
        <v>0</v>
      </c>
      <c r="BD105" s="607">
        <v>0</v>
      </c>
      <c r="BE105" s="607">
        <v>0</v>
      </c>
      <c r="BF105" s="607">
        <v>0</v>
      </c>
      <c r="BG105" s="607">
        <v>0</v>
      </c>
      <c r="BH105" s="607">
        <v>0</v>
      </c>
      <c r="BI105" s="607">
        <v>0</v>
      </c>
      <c r="BJ105" s="607">
        <v>0</v>
      </c>
      <c r="BK105" s="607">
        <v>0</v>
      </c>
      <c r="BL105" s="607">
        <v>6.2161416035150943</v>
      </c>
      <c r="BM105" s="607">
        <v>7.1041618325886793</v>
      </c>
      <c r="BN105" s="607">
        <v>8.8802022907358502</v>
      </c>
      <c r="BO105" s="607">
        <v>35.520809162943401</v>
      </c>
      <c r="BP105" s="607">
        <v>31.080708017575475</v>
      </c>
      <c r="BQ105" s="607">
        <v>0</v>
      </c>
      <c r="BR105" s="607">
        <v>0</v>
      </c>
      <c r="BS105" s="607">
        <v>0</v>
      </c>
      <c r="BT105" s="607">
        <v>0</v>
      </c>
      <c r="BU105" s="607">
        <v>0</v>
      </c>
      <c r="BV105" s="607">
        <v>0</v>
      </c>
      <c r="BW105" s="607">
        <v>0</v>
      </c>
      <c r="BX105" s="607">
        <v>0</v>
      </c>
      <c r="BY105" s="607">
        <v>0</v>
      </c>
      <c r="BZ105" s="607">
        <v>0</v>
      </c>
      <c r="CA105" s="607">
        <v>0</v>
      </c>
      <c r="CB105" s="607">
        <v>0</v>
      </c>
      <c r="CC105" s="607">
        <v>0</v>
      </c>
      <c r="CD105" s="607">
        <v>0</v>
      </c>
      <c r="CE105" s="616">
        <v>0</v>
      </c>
      <c r="CF105" s="616">
        <v>11.395637913159389</v>
      </c>
      <c r="CG105" s="616">
        <v>13.023586186467874</v>
      </c>
      <c r="CH105" s="616">
        <v>16.279482733084841</v>
      </c>
      <c r="CI105" s="616">
        <v>65.117930932339362</v>
      </c>
      <c r="CJ105" s="616">
        <v>56.978189565796946</v>
      </c>
      <c r="CK105" s="616">
        <v>0</v>
      </c>
      <c r="CL105" s="616">
        <v>0</v>
      </c>
      <c r="CM105" s="616">
        <v>0</v>
      </c>
      <c r="CN105" s="616">
        <v>0</v>
      </c>
      <c r="CO105" s="616">
        <v>0</v>
      </c>
      <c r="CP105" s="616">
        <v>0</v>
      </c>
      <c r="CQ105" s="616">
        <v>0</v>
      </c>
      <c r="CR105" s="616">
        <v>0</v>
      </c>
      <c r="CS105" s="616">
        <v>0</v>
      </c>
      <c r="CT105" s="616">
        <v>0</v>
      </c>
      <c r="CU105" s="616">
        <v>0</v>
      </c>
      <c r="CV105" s="616">
        <v>0</v>
      </c>
      <c r="CW105" s="616">
        <v>0</v>
      </c>
      <c r="CX105" s="616">
        <v>0</v>
      </c>
      <c r="CY105" s="617">
        <v>0</v>
      </c>
      <c r="CZ105" s="618">
        <v>0</v>
      </c>
      <c r="DA105" s="619">
        <v>0</v>
      </c>
      <c r="DB105" s="619">
        <v>0</v>
      </c>
      <c r="DC105" s="619">
        <v>0</v>
      </c>
      <c r="DD105" s="619">
        <v>0</v>
      </c>
      <c r="DE105" s="619">
        <v>0</v>
      </c>
      <c r="DF105" s="619">
        <v>0</v>
      </c>
      <c r="DG105" s="619">
        <v>0</v>
      </c>
      <c r="DH105" s="619">
        <v>0</v>
      </c>
      <c r="DI105" s="619">
        <v>0</v>
      </c>
      <c r="DJ105" s="619">
        <v>0</v>
      </c>
      <c r="DK105" s="619">
        <v>0</v>
      </c>
      <c r="DL105" s="619">
        <v>0</v>
      </c>
      <c r="DM105" s="619">
        <v>0</v>
      </c>
      <c r="DN105" s="619">
        <v>0</v>
      </c>
      <c r="DO105" s="619">
        <v>0</v>
      </c>
      <c r="DP105" s="619">
        <v>0</v>
      </c>
      <c r="DQ105" s="619">
        <v>0</v>
      </c>
      <c r="DR105" s="619">
        <v>0</v>
      </c>
      <c r="DS105" s="619">
        <v>0</v>
      </c>
      <c r="DT105" s="619">
        <v>0</v>
      </c>
      <c r="DU105" s="619">
        <v>0</v>
      </c>
      <c r="DV105" s="619">
        <v>0</v>
      </c>
      <c r="DW105" s="620">
        <v>0</v>
      </c>
    </row>
    <row r="106" spans="2:127" x14ac:dyDescent="0.2">
      <c r="B106" s="648"/>
      <c r="C106" s="642"/>
      <c r="D106" s="643"/>
      <c r="E106" s="643"/>
      <c r="F106" s="643"/>
      <c r="G106" s="643"/>
      <c r="H106" s="643"/>
      <c r="I106" s="644"/>
      <c r="J106" s="644"/>
      <c r="K106" s="644"/>
      <c r="L106" s="644"/>
      <c r="M106" s="644"/>
      <c r="N106" s="644"/>
      <c r="O106" s="644"/>
      <c r="P106" s="644"/>
      <c r="Q106" s="644"/>
      <c r="R106" s="645"/>
      <c r="S106" s="644"/>
      <c r="T106" s="644"/>
      <c r="U106" s="626" t="s">
        <v>496</v>
      </c>
      <c r="V106" s="614" t="s">
        <v>124</v>
      </c>
      <c r="W106" s="640" t="s">
        <v>490</v>
      </c>
      <c r="X106" s="607">
        <v>0</v>
      </c>
      <c r="Y106" s="607">
        <v>0</v>
      </c>
      <c r="Z106" s="607">
        <v>0</v>
      </c>
      <c r="AA106" s="607">
        <v>0</v>
      </c>
      <c r="AB106" s="607">
        <v>0</v>
      </c>
      <c r="AC106" s="607">
        <v>4.55</v>
      </c>
      <c r="AD106" s="607">
        <v>4.55</v>
      </c>
      <c r="AE106" s="607">
        <v>4.55</v>
      </c>
      <c r="AF106" s="607">
        <v>4.55</v>
      </c>
      <c r="AG106" s="607">
        <v>4.55</v>
      </c>
      <c r="AH106" s="607">
        <v>4.55</v>
      </c>
      <c r="AI106" s="607">
        <v>4.55</v>
      </c>
      <c r="AJ106" s="607">
        <v>4.55</v>
      </c>
      <c r="AK106" s="607">
        <v>4.55</v>
      </c>
      <c r="AL106" s="607">
        <v>4.55</v>
      </c>
      <c r="AM106" s="607">
        <v>4.55</v>
      </c>
      <c r="AN106" s="607">
        <v>4.55</v>
      </c>
      <c r="AO106" s="607">
        <v>4.55</v>
      </c>
      <c r="AP106" s="607">
        <v>4.55</v>
      </c>
      <c r="AQ106" s="607">
        <v>4.55</v>
      </c>
      <c r="AR106" s="607">
        <v>4.55</v>
      </c>
      <c r="AS106" s="607">
        <v>4.55</v>
      </c>
      <c r="AT106" s="607">
        <v>4.55</v>
      </c>
      <c r="AU106" s="607">
        <v>4.55</v>
      </c>
      <c r="AV106" s="607">
        <v>4.55</v>
      </c>
      <c r="AW106" s="607">
        <v>4.55</v>
      </c>
      <c r="AX106" s="607">
        <v>4.55</v>
      </c>
      <c r="AY106" s="607">
        <v>4.55</v>
      </c>
      <c r="AZ106" s="607">
        <v>4.55</v>
      </c>
      <c r="BA106" s="607">
        <v>4.55</v>
      </c>
      <c r="BB106" s="607">
        <v>4.55</v>
      </c>
      <c r="BC106" s="607">
        <v>4.55</v>
      </c>
      <c r="BD106" s="607">
        <v>4.55</v>
      </c>
      <c r="BE106" s="607">
        <v>4.55</v>
      </c>
      <c r="BF106" s="607">
        <v>4.55</v>
      </c>
      <c r="BG106" s="607">
        <v>4.55</v>
      </c>
      <c r="BH106" s="607">
        <v>4.55</v>
      </c>
      <c r="BI106" s="607">
        <v>4.55</v>
      </c>
      <c r="BJ106" s="607">
        <v>4.55</v>
      </c>
      <c r="BK106" s="607">
        <v>4.55</v>
      </c>
      <c r="BL106" s="607">
        <v>4.55</v>
      </c>
      <c r="BM106" s="607">
        <v>4.55</v>
      </c>
      <c r="BN106" s="607">
        <v>4.55</v>
      </c>
      <c r="BO106" s="607">
        <v>4.55</v>
      </c>
      <c r="BP106" s="607">
        <v>4.55</v>
      </c>
      <c r="BQ106" s="607">
        <v>4.55</v>
      </c>
      <c r="BR106" s="607">
        <v>4.55</v>
      </c>
      <c r="BS106" s="607">
        <v>4.55</v>
      </c>
      <c r="BT106" s="607">
        <v>4.55</v>
      </c>
      <c r="BU106" s="607">
        <v>4.55</v>
      </c>
      <c r="BV106" s="607">
        <v>4.55</v>
      </c>
      <c r="BW106" s="607">
        <v>4.55</v>
      </c>
      <c r="BX106" s="607">
        <v>4.55</v>
      </c>
      <c r="BY106" s="607">
        <v>4.55</v>
      </c>
      <c r="BZ106" s="607">
        <v>4.55</v>
      </c>
      <c r="CA106" s="607">
        <v>4.55</v>
      </c>
      <c r="CB106" s="607">
        <v>4.55</v>
      </c>
      <c r="CC106" s="607">
        <v>4.55</v>
      </c>
      <c r="CD106" s="607">
        <v>4.55</v>
      </c>
      <c r="CE106" s="616">
        <v>4.55</v>
      </c>
      <c r="CF106" s="616">
        <v>4.55</v>
      </c>
      <c r="CG106" s="616">
        <v>4.55</v>
      </c>
      <c r="CH106" s="616">
        <v>4.55</v>
      </c>
      <c r="CI106" s="616">
        <v>4.55</v>
      </c>
      <c r="CJ106" s="616">
        <v>4.55</v>
      </c>
      <c r="CK106" s="616">
        <v>4.55</v>
      </c>
      <c r="CL106" s="616">
        <v>4.55</v>
      </c>
      <c r="CM106" s="616">
        <v>4.55</v>
      </c>
      <c r="CN106" s="616">
        <v>4.55</v>
      </c>
      <c r="CO106" s="616">
        <v>4.55</v>
      </c>
      <c r="CP106" s="616">
        <v>4.55</v>
      </c>
      <c r="CQ106" s="616">
        <v>4.55</v>
      </c>
      <c r="CR106" s="616">
        <v>4.55</v>
      </c>
      <c r="CS106" s="616">
        <v>4.55</v>
      </c>
      <c r="CT106" s="616">
        <v>4.55</v>
      </c>
      <c r="CU106" s="616">
        <v>4.55</v>
      </c>
      <c r="CV106" s="616">
        <v>4.55</v>
      </c>
      <c r="CW106" s="616">
        <v>4.55</v>
      </c>
      <c r="CX106" s="616">
        <v>4.55</v>
      </c>
      <c r="CY106" s="617">
        <v>4.55</v>
      </c>
      <c r="CZ106" s="618">
        <v>0</v>
      </c>
      <c r="DA106" s="619">
        <v>0</v>
      </c>
      <c r="DB106" s="619">
        <v>0</v>
      </c>
      <c r="DC106" s="619">
        <v>0</v>
      </c>
      <c r="DD106" s="619">
        <v>0</v>
      </c>
      <c r="DE106" s="619">
        <v>0</v>
      </c>
      <c r="DF106" s="619">
        <v>0</v>
      </c>
      <c r="DG106" s="619">
        <v>0</v>
      </c>
      <c r="DH106" s="619">
        <v>0</v>
      </c>
      <c r="DI106" s="619">
        <v>0</v>
      </c>
      <c r="DJ106" s="619">
        <v>0</v>
      </c>
      <c r="DK106" s="619">
        <v>0</v>
      </c>
      <c r="DL106" s="619">
        <v>0</v>
      </c>
      <c r="DM106" s="619">
        <v>0</v>
      </c>
      <c r="DN106" s="619">
        <v>0</v>
      </c>
      <c r="DO106" s="619">
        <v>0</v>
      </c>
      <c r="DP106" s="619">
        <v>0</v>
      </c>
      <c r="DQ106" s="619">
        <v>0</v>
      </c>
      <c r="DR106" s="619">
        <v>0</v>
      </c>
      <c r="DS106" s="619">
        <v>0</v>
      </c>
      <c r="DT106" s="619">
        <v>0</v>
      </c>
      <c r="DU106" s="619">
        <v>0</v>
      </c>
      <c r="DV106" s="619">
        <v>0</v>
      </c>
      <c r="DW106" s="620">
        <v>0</v>
      </c>
    </row>
    <row r="107" spans="2:127" x14ac:dyDescent="0.2">
      <c r="B107" s="648"/>
      <c r="C107" s="642"/>
      <c r="D107" s="643"/>
      <c r="E107" s="643"/>
      <c r="F107" s="643"/>
      <c r="G107" s="643"/>
      <c r="H107" s="643"/>
      <c r="I107" s="644"/>
      <c r="J107" s="644"/>
      <c r="K107" s="644"/>
      <c r="L107" s="644"/>
      <c r="M107" s="644"/>
      <c r="N107" s="644"/>
      <c r="O107" s="644"/>
      <c r="P107" s="644"/>
      <c r="Q107" s="644"/>
      <c r="R107" s="645"/>
      <c r="S107" s="644"/>
      <c r="T107" s="644"/>
      <c r="U107" s="626" t="s">
        <v>497</v>
      </c>
      <c r="V107" s="614" t="s">
        <v>124</v>
      </c>
      <c r="W107" s="640" t="s">
        <v>490</v>
      </c>
      <c r="X107" s="607">
        <v>2.3209759999999999</v>
      </c>
      <c r="Y107" s="607">
        <v>2.6525439999999998</v>
      </c>
      <c r="Z107" s="607">
        <v>3.31568</v>
      </c>
      <c r="AA107" s="607">
        <v>13.26272</v>
      </c>
      <c r="AB107" s="607">
        <v>11.604879999999998</v>
      </c>
      <c r="AC107" s="607">
        <v>0</v>
      </c>
      <c r="AD107" s="607">
        <v>0</v>
      </c>
      <c r="AE107" s="607">
        <v>0</v>
      </c>
      <c r="AF107" s="607">
        <v>0</v>
      </c>
      <c r="AG107" s="607">
        <v>0</v>
      </c>
      <c r="AH107" s="607">
        <v>0</v>
      </c>
      <c r="AI107" s="607">
        <v>0</v>
      </c>
      <c r="AJ107" s="607">
        <v>0</v>
      </c>
      <c r="AK107" s="607">
        <v>0</v>
      </c>
      <c r="AL107" s="607">
        <v>0</v>
      </c>
      <c r="AM107" s="607">
        <v>0</v>
      </c>
      <c r="AN107" s="607">
        <v>0</v>
      </c>
      <c r="AO107" s="607">
        <v>0</v>
      </c>
      <c r="AP107" s="607">
        <v>0</v>
      </c>
      <c r="AQ107" s="607">
        <v>0</v>
      </c>
      <c r="AR107" s="607">
        <v>1.0502286059588752</v>
      </c>
      <c r="AS107" s="607">
        <v>1.2002612639530001</v>
      </c>
      <c r="AT107" s="607">
        <v>1.5003265799412504</v>
      </c>
      <c r="AU107" s="607">
        <v>6.0013063197650016</v>
      </c>
      <c r="AV107" s="607">
        <v>5.2511430297943757</v>
      </c>
      <c r="AW107" s="607">
        <v>0</v>
      </c>
      <c r="AX107" s="607">
        <v>0</v>
      </c>
      <c r="AY107" s="607">
        <v>0</v>
      </c>
      <c r="AZ107" s="607">
        <v>0</v>
      </c>
      <c r="BA107" s="607">
        <v>0</v>
      </c>
      <c r="BB107" s="607">
        <v>0</v>
      </c>
      <c r="BC107" s="607">
        <v>0</v>
      </c>
      <c r="BD107" s="607">
        <v>0</v>
      </c>
      <c r="BE107" s="607">
        <v>0</v>
      </c>
      <c r="BF107" s="607">
        <v>0</v>
      </c>
      <c r="BG107" s="607">
        <v>0</v>
      </c>
      <c r="BH107" s="607">
        <v>0</v>
      </c>
      <c r="BI107" s="607">
        <v>0</v>
      </c>
      <c r="BJ107" s="607">
        <v>0</v>
      </c>
      <c r="BK107" s="607">
        <v>0</v>
      </c>
      <c r="BL107" s="607">
        <v>1.0502286059588752</v>
      </c>
      <c r="BM107" s="607">
        <v>1.2002612639530001</v>
      </c>
      <c r="BN107" s="607">
        <v>1.5003265799412504</v>
      </c>
      <c r="BO107" s="607">
        <v>6.0013063197650016</v>
      </c>
      <c r="BP107" s="607">
        <v>5.2511430297943757</v>
      </c>
      <c r="BQ107" s="607">
        <v>0</v>
      </c>
      <c r="BR107" s="607">
        <v>0</v>
      </c>
      <c r="BS107" s="607">
        <v>0</v>
      </c>
      <c r="BT107" s="607">
        <v>0</v>
      </c>
      <c r="BU107" s="607">
        <v>0</v>
      </c>
      <c r="BV107" s="607">
        <v>0</v>
      </c>
      <c r="BW107" s="607">
        <v>0</v>
      </c>
      <c r="BX107" s="607">
        <v>0</v>
      </c>
      <c r="BY107" s="607">
        <v>0</v>
      </c>
      <c r="BZ107" s="607">
        <v>0</v>
      </c>
      <c r="CA107" s="607">
        <v>0</v>
      </c>
      <c r="CB107" s="607">
        <v>0</v>
      </c>
      <c r="CC107" s="607">
        <v>0</v>
      </c>
      <c r="CD107" s="607">
        <v>0</v>
      </c>
      <c r="CE107" s="616">
        <v>0</v>
      </c>
      <c r="CF107" s="616">
        <v>1.9253140746957615</v>
      </c>
      <c r="CG107" s="616">
        <v>2.2003589425094416</v>
      </c>
      <c r="CH107" s="616">
        <v>2.7504486781368018</v>
      </c>
      <c r="CI107" s="616">
        <v>11.001794712547207</v>
      </c>
      <c r="CJ107" s="616">
        <v>9.626570373478808</v>
      </c>
      <c r="CK107" s="616">
        <v>0</v>
      </c>
      <c r="CL107" s="616">
        <v>0</v>
      </c>
      <c r="CM107" s="616">
        <v>0</v>
      </c>
      <c r="CN107" s="616">
        <v>0</v>
      </c>
      <c r="CO107" s="616">
        <v>0</v>
      </c>
      <c r="CP107" s="616">
        <v>0</v>
      </c>
      <c r="CQ107" s="616">
        <v>0</v>
      </c>
      <c r="CR107" s="616">
        <v>0</v>
      </c>
      <c r="CS107" s="616">
        <v>0</v>
      </c>
      <c r="CT107" s="616">
        <v>0</v>
      </c>
      <c r="CU107" s="616">
        <v>0</v>
      </c>
      <c r="CV107" s="616">
        <v>0</v>
      </c>
      <c r="CW107" s="616">
        <v>0</v>
      </c>
      <c r="CX107" s="616">
        <v>0</v>
      </c>
      <c r="CY107" s="617">
        <v>0</v>
      </c>
      <c r="CZ107" s="618">
        <v>0</v>
      </c>
      <c r="DA107" s="619">
        <v>0</v>
      </c>
      <c r="DB107" s="619">
        <v>0</v>
      </c>
      <c r="DC107" s="619">
        <v>0</v>
      </c>
      <c r="DD107" s="619">
        <v>0</v>
      </c>
      <c r="DE107" s="619">
        <v>0</v>
      </c>
      <c r="DF107" s="619">
        <v>0</v>
      </c>
      <c r="DG107" s="619">
        <v>0</v>
      </c>
      <c r="DH107" s="619">
        <v>0</v>
      </c>
      <c r="DI107" s="619">
        <v>0</v>
      </c>
      <c r="DJ107" s="619">
        <v>0</v>
      </c>
      <c r="DK107" s="619">
        <v>0</v>
      </c>
      <c r="DL107" s="619">
        <v>0</v>
      </c>
      <c r="DM107" s="619">
        <v>0</v>
      </c>
      <c r="DN107" s="619">
        <v>0</v>
      </c>
      <c r="DO107" s="619">
        <v>0</v>
      </c>
      <c r="DP107" s="619">
        <v>0</v>
      </c>
      <c r="DQ107" s="619">
        <v>0</v>
      </c>
      <c r="DR107" s="619">
        <v>0</v>
      </c>
      <c r="DS107" s="619">
        <v>0</v>
      </c>
      <c r="DT107" s="619">
        <v>0</v>
      </c>
      <c r="DU107" s="619">
        <v>0</v>
      </c>
      <c r="DV107" s="619">
        <v>0</v>
      </c>
      <c r="DW107" s="620">
        <v>0</v>
      </c>
    </row>
    <row r="108" spans="2:127" x14ac:dyDescent="0.2">
      <c r="B108" s="648"/>
      <c r="C108" s="642"/>
      <c r="D108" s="643"/>
      <c r="E108" s="643"/>
      <c r="F108" s="643"/>
      <c r="G108" s="643"/>
      <c r="H108" s="643"/>
      <c r="I108" s="644"/>
      <c r="J108" s="644"/>
      <c r="K108" s="644"/>
      <c r="L108" s="644"/>
      <c r="M108" s="644"/>
      <c r="N108" s="644"/>
      <c r="O108" s="644"/>
      <c r="P108" s="644"/>
      <c r="Q108" s="644"/>
      <c r="R108" s="645"/>
      <c r="S108" s="644"/>
      <c r="T108" s="644"/>
      <c r="U108" s="626" t="s">
        <v>498</v>
      </c>
      <c r="V108" s="614" t="s">
        <v>124</v>
      </c>
      <c r="W108" s="640" t="s">
        <v>490</v>
      </c>
      <c r="X108" s="607">
        <v>0</v>
      </c>
      <c r="Y108" s="607">
        <v>0</v>
      </c>
      <c r="Z108" s="607">
        <v>0</v>
      </c>
      <c r="AA108" s="607">
        <v>0</v>
      </c>
      <c r="AB108" s="607">
        <v>0</v>
      </c>
      <c r="AC108" s="607">
        <v>87.68004370122496</v>
      </c>
      <c r="AD108" s="607">
        <v>81.223950972997727</v>
      </c>
      <c r="AE108" s="607">
        <v>77.200086214191543</v>
      </c>
      <c r="AF108" s="607">
        <v>75.829025168790295</v>
      </c>
      <c r="AG108" s="607">
        <v>70.661388335193763</v>
      </c>
      <c r="AH108" s="607">
        <v>66.703835516247608</v>
      </c>
      <c r="AI108" s="607">
        <v>62.746282697301446</v>
      </c>
      <c r="AJ108" s="607">
        <v>58.788729878355284</v>
      </c>
      <c r="AK108" s="607">
        <v>54.831177059409129</v>
      </c>
      <c r="AL108" s="607">
        <v>50.873624240462973</v>
      </c>
      <c r="AM108" s="607">
        <v>46.916071421516811</v>
      </c>
      <c r="AN108" s="607">
        <v>42.958518602570642</v>
      </c>
      <c r="AO108" s="607">
        <v>39.000965783624487</v>
      </c>
      <c r="AP108" s="607">
        <v>35.043412964678339</v>
      </c>
      <c r="AQ108" s="607">
        <v>31.085860145732177</v>
      </c>
      <c r="AR108" s="607">
        <v>27.128307326786029</v>
      </c>
      <c r="AS108" s="607">
        <v>23.170754507839874</v>
      </c>
      <c r="AT108" s="607">
        <v>19.213201688893719</v>
      </c>
      <c r="AU108" s="607">
        <v>15.255648869947562</v>
      </c>
      <c r="AV108" s="607">
        <v>11.298096051001407</v>
      </c>
      <c r="AW108" s="607">
        <v>11.298096051001407</v>
      </c>
      <c r="AX108" s="607">
        <v>11.298096051001407</v>
      </c>
      <c r="AY108" s="607">
        <v>11.298096051001407</v>
      </c>
      <c r="AZ108" s="607">
        <v>11.298096051001407</v>
      </c>
      <c r="BA108" s="607">
        <v>11.298096051001407</v>
      </c>
      <c r="BB108" s="607">
        <v>11.298096051001407</v>
      </c>
      <c r="BC108" s="607">
        <v>11.298096051001407</v>
      </c>
      <c r="BD108" s="607">
        <v>11.298096051001407</v>
      </c>
      <c r="BE108" s="607">
        <v>11.298096051001407</v>
      </c>
      <c r="BF108" s="607">
        <v>11.298096051001407</v>
      </c>
      <c r="BG108" s="607">
        <v>11.298096051001407</v>
      </c>
      <c r="BH108" s="607">
        <v>11.298096051001407</v>
      </c>
      <c r="BI108" s="607">
        <v>11.298096051001407</v>
      </c>
      <c r="BJ108" s="607">
        <v>11.298096051001407</v>
      </c>
      <c r="BK108" s="607">
        <v>11.298096051001407</v>
      </c>
      <c r="BL108" s="607">
        <v>11.298096051001407</v>
      </c>
      <c r="BM108" s="607">
        <v>11.298096051001407</v>
      </c>
      <c r="BN108" s="607">
        <v>11.298096051001407</v>
      </c>
      <c r="BO108" s="607">
        <v>11.298096051001407</v>
      </c>
      <c r="BP108" s="607">
        <v>11.298096051001407</v>
      </c>
      <c r="BQ108" s="607">
        <v>11.298096051001407</v>
      </c>
      <c r="BR108" s="607">
        <v>11.298096051001407</v>
      </c>
      <c r="BS108" s="607">
        <v>11.298096051001407</v>
      </c>
      <c r="BT108" s="607">
        <v>11.298096051001407</v>
      </c>
      <c r="BU108" s="607">
        <v>11.298096051001407</v>
      </c>
      <c r="BV108" s="607">
        <v>11.298096051001407</v>
      </c>
      <c r="BW108" s="607">
        <v>11.298096051001407</v>
      </c>
      <c r="BX108" s="607">
        <v>11.298096051001407</v>
      </c>
      <c r="BY108" s="607">
        <v>11.298096051001407</v>
      </c>
      <c r="BZ108" s="607">
        <v>11.298096051001407</v>
      </c>
      <c r="CA108" s="607">
        <v>11.298096051001407</v>
      </c>
      <c r="CB108" s="607">
        <v>11.298096051001407</v>
      </c>
      <c r="CC108" s="607">
        <v>11.298096051001407</v>
      </c>
      <c r="CD108" s="607">
        <v>11.298096051001407</v>
      </c>
      <c r="CE108" s="616">
        <v>11.298096051001407</v>
      </c>
      <c r="CF108" s="616">
        <v>11.298096051001407</v>
      </c>
      <c r="CG108" s="616">
        <v>11.298096051001407</v>
      </c>
      <c r="CH108" s="616">
        <v>11.298096051001407</v>
      </c>
      <c r="CI108" s="616">
        <v>11.298096051001407</v>
      </c>
      <c r="CJ108" s="616">
        <v>11.298096051001407</v>
      </c>
      <c r="CK108" s="616">
        <v>11.298096051001407</v>
      </c>
      <c r="CL108" s="616">
        <v>11.298096051001407</v>
      </c>
      <c r="CM108" s="616">
        <v>11.298096051001407</v>
      </c>
      <c r="CN108" s="616">
        <v>11.298096051001407</v>
      </c>
      <c r="CO108" s="616">
        <v>11.298096051001407</v>
      </c>
      <c r="CP108" s="616">
        <v>11.298096051001407</v>
      </c>
      <c r="CQ108" s="616">
        <v>11.298096051001407</v>
      </c>
      <c r="CR108" s="616">
        <v>11.298096051001407</v>
      </c>
      <c r="CS108" s="616">
        <v>11.298096051001407</v>
      </c>
      <c r="CT108" s="616">
        <v>11.298096051001407</v>
      </c>
      <c r="CU108" s="616">
        <v>11.298096051001407</v>
      </c>
      <c r="CV108" s="616">
        <v>11.298096051001407</v>
      </c>
      <c r="CW108" s="616">
        <v>11.298096051001407</v>
      </c>
      <c r="CX108" s="616">
        <v>11.298096051001407</v>
      </c>
      <c r="CY108" s="617">
        <v>11.298096051001407</v>
      </c>
      <c r="CZ108" s="618">
        <v>0</v>
      </c>
      <c r="DA108" s="619">
        <v>0</v>
      </c>
      <c r="DB108" s="619">
        <v>0</v>
      </c>
      <c r="DC108" s="619">
        <v>0</v>
      </c>
      <c r="DD108" s="619">
        <v>0</v>
      </c>
      <c r="DE108" s="619">
        <v>0</v>
      </c>
      <c r="DF108" s="619">
        <v>0</v>
      </c>
      <c r="DG108" s="619">
        <v>0</v>
      </c>
      <c r="DH108" s="619">
        <v>0</v>
      </c>
      <c r="DI108" s="619">
        <v>0</v>
      </c>
      <c r="DJ108" s="619">
        <v>0</v>
      </c>
      <c r="DK108" s="619">
        <v>0</v>
      </c>
      <c r="DL108" s="619">
        <v>0</v>
      </c>
      <c r="DM108" s="619">
        <v>0</v>
      </c>
      <c r="DN108" s="619">
        <v>0</v>
      </c>
      <c r="DO108" s="619">
        <v>0</v>
      </c>
      <c r="DP108" s="619">
        <v>0</v>
      </c>
      <c r="DQ108" s="619">
        <v>0</v>
      </c>
      <c r="DR108" s="619">
        <v>0</v>
      </c>
      <c r="DS108" s="619">
        <v>0</v>
      </c>
      <c r="DT108" s="619">
        <v>0</v>
      </c>
      <c r="DU108" s="619">
        <v>0</v>
      </c>
      <c r="DV108" s="619">
        <v>0</v>
      </c>
      <c r="DW108" s="620">
        <v>0</v>
      </c>
    </row>
    <row r="109" spans="2:127" x14ac:dyDescent="0.2">
      <c r="B109" s="648"/>
      <c r="C109" s="642"/>
      <c r="D109" s="643"/>
      <c r="E109" s="643"/>
      <c r="F109" s="643"/>
      <c r="G109" s="643"/>
      <c r="H109" s="643"/>
      <c r="I109" s="644"/>
      <c r="J109" s="644"/>
      <c r="K109" s="644"/>
      <c r="L109" s="644"/>
      <c r="M109" s="644"/>
      <c r="N109" s="644"/>
      <c r="O109" s="644"/>
      <c r="P109" s="644"/>
      <c r="Q109" s="644"/>
      <c r="R109" s="645"/>
      <c r="S109" s="644"/>
      <c r="T109" s="644"/>
      <c r="U109" s="649" t="s">
        <v>499</v>
      </c>
      <c r="V109" s="614" t="s">
        <v>124</v>
      </c>
      <c r="W109" s="640" t="s">
        <v>490</v>
      </c>
      <c r="X109" s="607">
        <v>0</v>
      </c>
      <c r="Y109" s="607">
        <v>0</v>
      </c>
      <c r="Z109" s="607">
        <v>0</v>
      </c>
      <c r="AA109" s="607">
        <v>0</v>
      </c>
      <c r="AB109" s="607">
        <v>0</v>
      </c>
      <c r="AC109" s="607">
        <v>0</v>
      </c>
      <c r="AD109" s="607">
        <v>0</v>
      </c>
      <c r="AE109" s="607">
        <v>0</v>
      </c>
      <c r="AF109" s="607">
        <v>0</v>
      </c>
      <c r="AG109" s="607">
        <v>0</v>
      </c>
      <c r="AH109" s="607">
        <v>0</v>
      </c>
      <c r="AI109" s="607">
        <v>0</v>
      </c>
      <c r="AJ109" s="607">
        <v>0</v>
      </c>
      <c r="AK109" s="607">
        <v>0</v>
      </c>
      <c r="AL109" s="607">
        <v>0</v>
      </c>
      <c r="AM109" s="607">
        <v>0</v>
      </c>
      <c r="AN109" s="607">
        <v>0</v>
      </c>
      <c r="AO109" s="607">
        <v>0</v>
      </c>
      <c r="AP109" s="607">
        <v>0</v>
      </c>
      <c r="AQ109" s="607">
        <v>0</v>
      </c>
      <c r="AR109" s="607">
        <v>0</v>
      </c>
      <c r="AS109" s="607">
        <v>0</v>
      </c>
      <c r="AT109" s="607">
        <v>0</v>
      </c>
      <c r="AU109" s="607">
        <v>0</v>
      </c>
      <c r="AV109" s="607">
        <v>0</v>
      </c>
      <c r="AW109" s="607">
        <v>0</v>
      </c>
      <c r="AX109" s="607">
        <v>0</v>
      </c>
      <c r="AY109" s="607">
        <v>0</v>
      </c>
      <c r="AZ109" s="607">
        <v>0</v>
      </c>
      <c r="BA109" s="607">
        <v>0</v>
      </c>
      <c r="BB109" s="607">
        <v>0</v>
      </c>
      <c r="BC109" s="607">
        <v>0</v>
      </c>
      <c r="BD109" s="607">
        <v>0</v>
      </c>
      <c r="BE109" s="607">
        <v>0</v>
      </c>
      <c r="BF109" s="607">
        <v>0</v>
      </c>
      <c r="BG109" s="607">
        <v>0</v>
      </c>
      <c r="BH109" s="607">
        <v>0</v>
      </c>
      <c r="BI109" s="607">
        <v>0</v>
      </c>
      <c r="BJ109" s="607">
        <v>0</v>
      </c>
      <c r="BK109" s="607">
        <v>0</v>
      </c>
      <c r="BL109" s="607">
        <v>0</v>
      </c>
      <c r="BM109" s="607">
        <v>0</v>
      </c>
      <c r="BN109" s="607">
        <v>0</v>
      </c>
      <c r="BO109" s="607">
        <v>0</v>
      </c>
      <c r="BP109" s="607">
        <v>0</v>
      </c>
      <c r="BQ109" s="607">
        <v>0</v>
      </c>
      <c r="BR109" s="607">
        <v>0</v>
      </c>
      <c r="BS109" s="607">
        <v>0</v>
      </c>
      <c r="BT109" s="607">
        <v>0</v>
      </c>
      <c r="BU109" s="607">
        <v>0</v>
      </c>
      <c r="BV109" s="607">
        <v>0</v>
      </c>
      <c r="BW109" s="607">
        <v>0</v>
      </c>
      <c r="BX109" s="607">
        <v>0</v>
      </c>
      <c r="BY109" s="607">
        <v>0</v>
      </c>
      <c r="BZ109" s="607">
        <v>0</v>
      </c>
      <c r="CA109" s="607">
        <v>0</v>
      </c>
      <c r="CB109" s="607">
        <v>0</v>
      </c>
      <c r="CC109" s="607">
        <v>0</v>
      </c>
      <c r="CD109" s="607">
        <v>0</v>
      </c>
      <c r="CE109" s="607">
        <v>0</v>
      </c>
      <c r="CF109" s="607">
        <v>0</v>
      </c>
      <c r="CG109" s="607">
        <v>0</v>
      </c>
      <c r="CH109" s="607">
        <v>0</v>
      </c>
      <c r="CI109" s="607">
        <v>0</v>
      </c>
      <c r="CJ109" s="607">
        <v>0</v>
      </c>
      <c r="CK109" s="607">
        <v>0</v>
      </c>
      <c r="CL109" s="607">
        <v>0</v>
      </c>
      <c r="CM109" s="607">
        <v>0</v>
      </c>
      <c r="CN109" s="607">
        <v>0</v>
      </c>
      <c r="CO109" s="607">
        <v>0</v>
      </c>
      <c r="CP109" s="607">
        <v>0</v>
      </c>
      <c r="CQ109" s="607">
        <v>0</v>
      </c>
      <c r="CR109" s="607">
        <v>0</v>
      </c>
      <c r="CS109" s="607">
        <v>0</v>
      </c>
      <c r="CT109" s="607">
        <v>0</v>
      </c>
      <c r="CU109" s="607">
        <v>0</v>
      </c>
      <c r="CV109" s="607">
        <v>0</v>
      </c>
      <c r="CW109" s="607">
        <v>0</v>
      </c>
      <c r="CX109" s="607">
        <v>0</v>
      </c>
      <c r="CY109" s="607">
        <v>0</v>
      </c>
      <c r="CZ109" s="618">
        <v>0</v>
      </c>
      <c r="DA109" s="619">
        <v>0</v>
      </c>
      <c r="DB109" s="619">
        <v>0</v>
      </c>
      <c r="DC109" s="619">
        <v>0</v>
      </c>
      <c r="DD109" s="619">
        <v>0</v>
      </c>
      <c r="DE109" s="619">
        <v>0</v>
      </c>
      <c r="DF109" s="619">
        <v>0</v>
      </c>
      <c r="DG109" s="619">
        <v>0</v>
      </c>
      <c r="DH109" s="619">
        <v>0</v>
      </c>
      <c r="DI109" s="619">
        <v>0</v>
      </c>
      <c r="DJ109" s="619">
        <v>0</v>
      </c>
      <c r="DK109" s="619">
        <v>0</v>
      </c>
      <c r="DL109" s="619">
        <v>0</v>
      </c>
      <c r="DM109" s="619">
        <v>0</v>
      </c>
      <c r="DN109" s="619">
        <v>0</v>
      </c>
      <c r="DO109" s="619">
        <v>0</v>
      </c>
      <c r="DP109" s="619">
        <v>0</v>
      </c>
      <c r="DQ109" s="619">
        <v>0</v>
      </c>
      <c r="DR109" s="619">
        <v>0</v>
      </c>
      <c r="DS109" s="619">
        <v>0</v>
      </c>
      <c r="DT109" s="619">
        <v>0</v>
      </c>
      <c r="DU109" s="619">
        <v>0</v>
      </c>
      <c r="DV109" s="619">
        <v>0</v>
      </c>
      <c r="DW109" s="620">
        <v>0</v>
      </c>
    </row>
    <row r="110" spans="2:127" ht="15.75" thickBot="1" x14ac:dyDescent="0.25">
      <c r="B110" s="650"/>
      <c r="C110" s="651"/>
      <c r="D110" s="652"/>
      <c r="E110" s="652"/>
      <c r="F110" s="652"/>
      <c r="G110" s="652"/>
      <c r="H110" s="652"/>
      <c r="I110" s="653"/>
      <c r="J110" s="653"/>
      <c r="K110" s="653"/>
      <c r="L110" s="653"/>
      <c r="M110" s="653"/>
      <c r="N110" s="653"/>
      <c r="O110" s="653"/>
      <c r="P110" s="653"/>
      <c r="Q110" s="653"/>
      <c r="R110" s="654"/>
      <c r="S110" s="653"/>
      <c r="T110" s="653"/>
      <c r="U110" s="655" t="s">
        <v>127</v>
      </c>
      <c r="V110" s="656" t="s">
        <v>500</v>
      </c>
      <c r="W110" s="657" t="s">
        <v>490</v>
      </c>
      <c r="X110" s="658">
        <f>SUM(X99:X109)</f>
        <v>2851.8284760000006</v>
      </c>
      <c r="Y110" s="658">
        <f t="shared" ref="Y110:CJ110" si="22">SUM(Y99:Y109)</f>
        <v>3259.232544</v>
      </c>
      <c r="Z110" s="658">
        <f t="shared" si="22"/>
        <v>4074.0406800000001</v>
      </c>
      <c r="AA110" s="658">
        <f t="shared" si="22"/>
        <v>16296.16272</v>
      </c>
      <c r="AB110" s="658">
        <f t="shared" si="22"/>
        <v>14259.142380000001</v>
      </c>
      <c r="AC110" s="658">
        <f t="shared" si="22"/>
        <v>919.30964370122479</v>
      </c>
      <c r="AD110" s="658">
        <f t="shared" si="22"/>
        <v>912.8535509729976</v>
      </c>
      <c r="AE110" s="658">
        <f t="shared" si="22"/>
        <v>908.82968621419138</v>
      </c>
      <c r="AF110" s="658">
        <f t="shared" si="22"/>
        <v>907.45862516879015</v>
      </c>
      <c r="AG110" s="658">
        <f t="shared" si="22"/>
        <v>902.29098833519367</v>
      </c>
      <c r="AH110" s="658">
        <f t="shared" si="22"/>
        <v>898.3334355162475</v>
      </c>
      <c r="AI110" s="658">
        <f t="shared" si="22"/>
        <v>894.37588269730134</v>
      </c>
      <c r="AJ110" s="658">
        <f t="shared" si="22"/>
        <v>890.41832987835517</v>
      </c>
      <c r="AK110" s="658">
        <f t="shared" si="22"/>
        <v>886.460777059409</v>
      </c>
      <c r="AL110" s="658">
        <f t="shared" si="22"/>
        <v>882.50322424046283</v>
      </c>
      <c r="AM110" s="658">
        <f t="shared" si="22"/>
        <v>878.54567142151666</v>
      </c>
      <c r="AN110" s="658">
        <f t="shared" si="22"/>
        <v>874.58811860257049</v>
      </c>
      <c r="AO110" s="658">
        <f t="shared" si="22"/>
        <v>870.63056578362432</v>
      </c>
      <c r="AP110" s="658">
        <f t="shared" si="22"/>
        <v>866.67301296467826</v>
      </c>
      <c r="AQ110" s="658">
        <f t="shared" si="22"/>
        <v>862.7154601457321</v>
      </c>
      <c r="AR110" s="658">
        <f t="shared" si="22"/>
        <v>2149.1942775362604</v>
      </c>
      <c r="AS110" s="658">
        <f t="shared" si="22"/>
        <v>2329.5847776043815</v>
      </c>
      <c r="AT110" s="658">
        <f t="shared" si="22"/>
        <v>2694.3233305595709</v>
      </c>
      <c r="AU110" s="658">
        <f t="shared" si="22"/>
        <v>8220.807364352655</v>
      </c>
      <c r="AV110" s="658">
        <f t="shared" si="22"/>
        <v>7295.109547098371</v>
      </c>
      <c r="AW110" s="658">
        <f t="shared" si="22"/>
        <v>842.92769605100125</v>
      </c>
      <c r="AX110" s="658">
        <f t="shared" si="22"/>
        <v>842.92769605100125</v>
      </c>
      <c r="AY110" s="658">
        <f t="shared" si="22"/>
        <v>842.92769605100125</v>
      </c>
      <c r="AZ110" s="658">
        <f t="shared" si="22"/>
        <v>842.92769605100125</v>
      </c>
      <c r="BA110" s="658">
        <f t="shared" si="22"/>
        <v>842.92769605100125</v>
      </c>
      <c r="BB110" s="658">
        <f t="shared" si="22"/>
        <v>842.92769605100125</v>
      </c>
      <c r="BC110" s="658">
        <f t="shared" si="22"/>
        <v>842.92769605100125</v>
      </c>
      <c r="BD110" s="658">
        <f t="shared" si="22"/>
        <v>842.92769605100125</v>
      </c>
      <c r="BE110" s="658">
        <f t="shared" si="22"/>
        <v>842.92769605100125</v>
      </c>
      <c r="BF110" s="658">
        <f t="shared" si="22"/>
        <v>842.92769605100125</v>
      </c>
      <c r="BG110" s="658">
        <f t="shared" si="22"/>
        <v>842.92769605100125</v>
      </c>
      <c r="BH110" s="658">
        <f t="shared" si="22"/>
        <v>842.92769605100125</v>
      </c>
      <c r="BI110" s="658">
        <f t="shared" si="22"/>
        <v>842.92769605100125</v>
      </c>
      <c r="BJ110" s="658">
        <f t="shared" si="22"/>
        <v>842.92769605100125</v>
      </c>
      <c r="BK110" s="658">
        <f t="shared" si="22"/>
        <v>842.92769605100125</v>
      </c>
      <c r="BL110" s="658">
        <f t="shared" si="22"/>
        <v>2133.3640662604757</v>
      </c>
      <c r="BM110" s="658">
        <f t="shared" si="22"/>
        <v>2317.712119147543</v>
      </c>
      <c r="BN110" s="658">
        <f t="shared" si="22"/>
        <v>2686.4082249216785</v>
      </c>
      <c r="BO110" s="658">
        <f t="shared" si="22"/>
        <v>8216.8498115337079</v>
      </c>
      <c r="BP110" s="658">
        <f t="shared" si="22"/>
        <v>7295.109547098371</v>
      </c>
      <c r="BQ110" s="658">
        <f t="shared" si="22"/>
        <v>842.92769605100125</v>
      </c>
      <c r="BR110" s="658">
        <f t="shared" si="22"/>
        <v>842.92769605100125</v>
      </c>
      <c r="BS110" s="658">
        <f t="shared" si="22"/>
        <v>842.92769605100125</v>
      </c>
      <c r="BT110" s="658">
        <f t="shared" si="22"/>
        <v>842.92769605100125</v>
      </c>
      <c r="BU110" s="658">
        <f t="shared" si="22"/>
        <v>842.92769605100125</v>
      </c>
      <c r="BV110" s="658">
        <f t="shared" si="22"/>
        <v>842.92769605100125</v>
      </c>
      <c r="BW110" s="658">
        <f t="shared" si="22"/>
        <v>842.92769605100125</v>
      </c>
      <c r="BX110" s="658">
        <f t="shared" si="22"/>
        <v>842.92769605100125</v>
      </c>
      <c r="BY110" s="658">
        <f t="shared" si="22"/>
        <v>842.92769605100125</v>
      </c>
      <c r="BZ110" s="658">
        <f t="shared" si="22"/>
        <v>842.92769605100125</v>
      </c>
      <c r="CA110" s="658">
        <f t="shared" si="22"/>
        <v>842.92769605100125</v>
      </c>
      <c r="CB110" s="658">
        <f t="shared" si="22"/>
        <v>842.92769605100125</v>
      </c>
      <c r="CC110" s="658">
        <f t="shared" si="22"/>
        <v>842.92769605100125</v>
      </c>
      <c r="CD110" s="658">
        <f t="shared" si="22"/>
        <v>842.92769605100125</v>
      </c>
      <c r="CE110" s="658">
        <f t="shared" si="22"/>
        <v>842.92769605100125</v>
      </c>
      <c r="CF110" s="658">
        <f t="shared" si="22"/>
        <v>3208.5986480388569</v>
      </c>
      <c r="CG110" s="658">
        <f t="shared" si="22"/>
        <v>3546.551641179979</v>
      </c>
      <c r="CH110" s="658">
        <f t="shared" si="22"/>
        <v>4222.4576274622232</v>
      </c>
      <c r="CI110" s="658">
        <f t="shared" si="22"/>
        <v>14361.047421695886</v>
      </c>
      <c r="CJ110" s="658">
        <f t="shared" si="22"/>
        <v>12671.282455990275</v>
      </c>
      <c r="CK110" s="658">
        <f t="shared" ref="CK110:DW110" si="23">SUM(CK99:CK109)</f>
        <v>842.92769605100125</v>
      </c>
      <c r="CL110" s="658">
        <f t="shared" si="23"/>
        <v>842.92769605100125</v>
      </c>
      <c r="CM110" s="658">
        <f t="shared" si="23"/>
        <v>842.92769605100125</v>
      </c>
      <c r="CN110" s="658">
        <f t="shared" si="23"/>
        <v>842.92769605100125</v>
      </c>
      <c r="CO110" s="658">
        <f t="shared" si="23"/>
        <v>842.92769605100125</v>
      </c>
      <c r="CP110" s="658">
        <f t="shared" si="23"/>
        <v>842.92769605100125</v>
      </c>
      <c r="CQ110" s="658">
        <f t="shared" si="23"/>
        <v>842.92769605100125</v>
      </c>
      <c r="CR110" s="658">
        <f t="shared" si="23"/>
        <v>842.92769605100125</v>
      </c>
      <c r="CS110" s="658">
        <f t="shared" si="23"/>
        <v>842.92769605100125</v>
      </c>
      <c r="CT110" s="658">
        <f t="shared" si="23"/>
        <v>842.92769605100125</v>
      </c>
      <c r="CU110" s="658">
        <f t="shared" si="23"/>
        <v>842.92769605100125</v>
      </c>
      <c r="CV110" s="658">
        <f t="shared" si="23"/>
        <v>842.92769605100125</v>
      </c>
      <c r="CW110" s="658">
        <f t="shared" si="23"/>
        <v>842.92769605100125</v>
      </c>
      <c r="CX110" s="658">
        <f t="shared" si="23"/>
        <v>842.92769605100125</v>
      </c>
      <c r="CY110" s="659">
        <f t="shared" si="23"/>
        <v>842.92769605100125</v>
      </c>
      <c r="CZ110" s="660">
        <f t="shared" si="23"/>
        <v>0</v>
      </c>
      <c r="DA110" s="661">
        <f t="shared" si="23"/>
        <v>0</v>
      </c>
      <c r="DB110" s="661">
        <f t="shared" si="23"/>
        <v>0</v>
      </c>
      <c r="DC110" s="661">
        <f t="shared" si="23"/>
        <v>0</v>
      </c>
      <c r="DD110" s="661">
        <f t="shared" si="23"/>
        <v>0</v>
      </c>
      <c r="DE110" s="661">
        <f t="shared" si="23"/>
        <v>0</v>
      </c>
      <c r="DF110" s="661">
        <f t="shared" si="23"/>
        <v>0</v>
      </c>
      <c r="DG110" s="661">
        <f t="shared" si="23"/>
        <v>0</v>
      </c>
      <c r="DH110" s="661">
        <f t="shared" si="23"/>
        <v>0</v>
      </c>
      <c r="DI110" s="661">
        <f t="shared" si="23"/>
        <v>0</v>
      </c>
      <c r="DJ110" s="661">
        <f t="shared" si="23"/>
        <v>0</v>
      </c>
      <c r="DK110" s="661">
        <f t="shared" si="23"/>
        <v>0</v>
      </c>
      <c r="DL110" s="661">
        <f t="shared" si="23"/>
        <v>0</v>
      </c>
      <c r="DM110" s="661">
        <f t="shared" si="23"/>
        <v>0</v>
      </c>
      <c r="DN110" s="661">
        <f t="shared" si="23"/>
        <v>0</v>
      </c>
      <c r="DO110" s="661">
        <f t="shared" si="23"/>
        <v>0</v>
      </c>
      <c r="DP110" s="661">
        <f t="shared" si="23"/>
        <v>0</v>
      </c>
      <c r="DQ110" s="661">
        <f t="shared" si="23"/>
        <v>0</v>
      </c>
      <c r="DR110" s="661">
        <f t="shared" si="23"/>
        <v>0</v>
      </c>
      <c r="DS110" s="661">
        <f t="shared" si="23"/>
        <v>0</v>
      </c>
      <c r="DT110" s="661">
        <f t="shared" si="23"/>
        <v>0</v>
      </c>
      <c r="DU110" s="661">
        <f t="shared" si="23"/>
        <v>0</v>
      </c>
      <c r="DV110" s="661">
        <f t="shared" si="23"/>
        <v>0</v>
      </c>
      <c r="DW110" s="662">
        <f t="shared" si="23"/>
        <v>0</v>
      </c>
    </row>
    <row r="111" spans="2:127" ht="25.5" x14ac:dyDescent="0.2">
      <c r="B111" s="603" t="s">
        <v>485</v>
      </c>
      <c r="C111" s="604" t="s">
        <v>840</v>
      </c>
      <c r="D111" s="605" t="s">
        <v>841</v>
      </c>
      <c r="E111" s="606" t="s">
        <v>554</v>
      </c>
      <c r="F111" s="607" t="s">
        <v>754</v>
      </c>
      <c r="G111" s="608" t="s">
        <v>59</v>
      </c>
      <c r="H111" s="609" t="s">
        <v>487</v>
      </c>
      <c r="I111" s="609">
        <f>MAX(X111:AV111)</f>
        <v>2.5</v>
      </c>
      <c r="J111" s="609">
        <f>SUMPRODUCT($X$2:$CY$2,$X111:$CY111)*365</f>
        <v>21769.456262054278</v>
      </c>
      <c r="K111" s="609">
        <f>SUMPRODUCT($X$2:$CY$2,$X112:$CY112)+SUMPRODUCT($X$2:$CY$2,$X113:$CY113)+SUMPRODUCT($X$2:$CY$2,$X114:$CY114)</f>
        <v>1020.087343439568</v>
      </c>
      <c r="L111" s="609">
        <f>SUMPRODUCT($X$2:$CY$2,$X115:$CY115) +SUMPRODUCT($X$2:$CY$2,$X116:$CY116)</f>
        <v>2137.5816778959588</v>
      </c>
      <c r="M111" s="609">
        <f>SUMPRODUCT($X$2:$CY$2,$X117:$CY117)</f>
        <v>0</v>
      </c>
      <c r="N111" s="609">
        <f>SUMPRODUCT($X$2:$CY$2,$X120:$CY120) +SUMPRODUCT($X$2:$CY$2,$X121:$CY121)</f>
        <v>99.856556142224164</v>
      </c>
      <c r="O111" s="609">
        <f>SUMPRODUCT($X$2:$CY$2,$X118:$CY118) +SUMPRODUCT($X$2:$CY$2,$X119:$CY119) +SUMPRODUCT($X$2:$CY$2,$X122:$CY122)</f>
        <v>12.613332728834553</v>
      </c>
      <c r="P111" s="609">
        <f>SUM(K111:O111)</f>
        <v>3270.1389102065855</v>
      </c>
      <c r="Q111" s="609">
        <f>(SUM(K111:M111)*100000)/(J111*1000)</f>
        <v>14.505043136238408</v>
      </c>
      <c r="R111" s="610">
        <f>(P111*100000)/(J111*1000)</f>
        <v>15.021683917327195</v>
      </c>
      <c r="S111" s="611">
        <v>3</v>
      </c>
      <c r="T111" s="612">
        <v>3</v>
      </c>
      <c r="U111" s="613" t="s">
        <v>488</v>
      </c>
      <c r="V111" s="614" t="s">
        <v>124</v>
      </c>
      <c r="W111" s="615" t="s">
        <v>75</v>
      </c>
      <c r="X111" s="607">
        <v>0</v>
      </c>
      <c r="Y111" s="607">
        <v>0</v>
      </c>
      <c r="Z111" s="607">
        <v>0</v>
      </c>
      <c r="AA111" s="607">
        <v>0</v>
      </c>
      <c r="AB111" s="607">
        <v>0</v>
      </c>
      <c r="AC111" s="607">
        <v>2.5</v>
      </c>
      <c r="AD111" s="607">
        <v>2.5</v>
      </c>
      <c r="AE111" s="607">
        <v>2.5</v>
      </c>
      <c r="AF111" s="607">
        <v>2.5</v>
      </c>
      <c r="AG111" s="607">
        <v>2.5</v>
      </c>
      <c r="AH111" s="607">
        <v>2.5</v>
      </c>
      <c r="AI111" s="607">
        <v>2.5</v>
      </c>
      <c r="AJ111" s="607">
        <v>2.5</v>
      </c>
      <c r="AK111" s="607">
        <v>2.5</v>
      </c>
      <c r="AL111" s="607">
        <v>2.5</v>
      </c>
      <c r="AM111" s="607">
        <v>2.5</v>
      </c>
      <c r="AN111" s="607">
        <v>2.5</v>
      </c>
      <c r="AO111" s="607">
        <v>2.5</v>
      </c>
      <c r="AP111" s="607">
        <v>2.5</v>
      </c>
      <c r="AQ111" s="607">
        <v>2.5</v>
      </c>
      <c r="AR111" s="607">
        <v>2.5</v>
      </c>
      <c r="AS111" s="607">
        <v>2.5</v>
      </c>
      <c r="AT111" s="607">
        <v>2.5</v>
      </c>
      <c r="AU111" s="607">
        <v>2.5</v>
      </c>
      <c r="AV111" s="607">
        <v>2.5</v>
      </c>
      <c r="AW111" s="607">
        <v>2.5</v>
      </c>
      <c r="AX111" s="607">
        <v>2.5</v>
      </c>
      <c r="AY111" s="607">
        <v>2.5</v>
      </c>
      <c r="AZ111" s="607">
        <v>2.5</v>
      </c>
      <c r="BA111" s="607">
        <v>2.5</v>
      </c>
      <c r="BB111" s="607">
        <v>2.5</v>
      </c>
      <c r="BC111" s="607">
        <v>2.5</v>
      </c>
      <c r="BD111" s="607">
        <v>2.5</v>
      </c>
      <c r="BE111" s="607">
        <v>2.5</v>
      </c>
      <c r="BF111" s="607">
        <v>2.5</v>
      </c>
      <c r="BG111" s="607">
        <v>2.5</v>
      </c>
      <c r="BH111" s="607">
        <v>2.5</v>
      </c>
      <c r="BI111" s="607">
        <v>2.5</v>
      </c>
      <c r="BJ111" s="607">
        <v>2.5</v>
      </c>
      <c r="BK111" s="607">
        <v>2.5</v>
      </c>
      <c r="BL111" s="607">
        <v>2.5</v>
      </c>
      <c r="BM111" s="607">
        <v>2.5</v>
      </c>
      <c r="BN111" s="607">
        <v>2.5</v>
      </c>
      <c r="BO111" s="607">
        <v>2.5</v>
      </c>
      <c r="BP111" s="607">
        <v>2.5</v>
      </c>
      <c r="BQ111" s="607">
        <v>2.5</v>
      </c>
      <c r="BR111" s="607">
        <v>2.5</v>
      </c>
      <c r="BS111" s="607">
        <v>2.5</v>
      </c>
      <c r="BT111" s="607">
        <v>2.5</v>
      </c>
      <c r="BU111" s="607">
        <v>2.5</v>
      </c>
      <c r="BV111" s="607">
        <v>2.5</v>
      </c>
      <c r="BW111" s="607">
        <v>2.5</v>
      </c>
      <c r="BX111" s="607">
        <v>2.5</v>
      </c>
      <c r="BY111" s="607">
        <v>2.5</v>
      </c>
      <c r="BZ111" s="607">
        <v>2.5</v>
      </c>
      <c r="CA111" s="607">
        <v>2.5</v>
      </c>
      <c r="CB111" s="607">
        <v>2.5</v>
      </c>
      <c r="CC111" s="607">
        <v>2.5</v>
      </c>
      <c r="CD111" s="607">
        <v>2.5</v>
      </c>
      <c r="CE111" s="616">
        <v>2.5</v>
      </c>
      <c r="CF111" s="616">
        <v>2.5</v>
      </c>
      <c r="CG111" s="616">
        <v>2.5</v>
      </c>
      <c r="CH111" s="616">
        <v>2.5</v>
      </c>
      <c r="CI111" s="616">
        <v>2.5</v>
      </c>
      <c r="CJ111" s="616">
        <v>2.5</v>
      </c>
      <c r="CK111" s="616">
        <v>2.5</v>
      </c>
      <c r="CL111" s="616">
        <v>2.5</v>
      </c>
      <c r="CM111" s="616">
        <v>2.5</v>
      </c>
      <c r="CN111" s="616">
        <v>2.5</v>
      </c>
      <c r="CO111" s="616">
        <v>2.5</v>
      </c>
      <c r="CP111" s="616">
        <v>2.5</v>
      </c>
      <c r="CQ111" s="616">
        <v>2.5</v>
      </c>
      <c r="CR111" s="616">
        <v>2.5</v>
      </c>
      <c r="CS111" s="616">
        <v>2.5</v>
      </c>
      <c r="CT111" s="616">
        <v>2.5</v>
      </c>
      <c r="CU111" s="616">
        <v>2.5</v>
      </c>
      <c r="CV111" s="616">
        <v>2.5</v>
      </c>
      <c r="CW111" s="616">
        <v>2.5</v>
      </c>
      <c r="CX111" s="616">
        <v>2.5</v>
      </c>
      <c r="CY111" s="617">
        <v>2.5</v>
      </c>
      <c r="CZ111" s="618">
        <v>0</v>
      </c>
      <c r="DA111" s="619">
        <v>0</v>
      </c>
      <c r="DB111" s="619">
        <v>0</v>
      </c>
      <c r="DC111" s="619">
        <v>0</v>
      </c>
      <c r="DD111" s="619">
        <v>0</v>
      </c>
      <c r="DE111" s="619">
        <v>0</v>
      </c>
      <c r="DF111" s="619">
        <v>0</v>
      </c>
      <c r="DG111" s="619">
        <v>0</v>
      </c>
      <c r="DH111" s="619">
        <v>0</v>
      </c>
      <c r="DI111" s="619">
        <v>0</v>
      </c>
      <c r="DJ111" s="619">
        <v>0</v>
      </c>
      <c r="DK111" s="619">
        <v>0</v>
      </c>
      <c r="DL111" s="619">
        <v>0</v>
      </c>
      <c r="DM111" s="619">
        <v>0</v>
      </c>
      <c r="DN111" s="619">
        <v>0</v>
      </c>
      <c r="DO111" s="619">
        <v>0</v>
      </c>
      <c r="DP111" s="619">
        <v>0</v>
      </c>
      <c r="DQ111" s="619">
        <v>0</v>
      </c>
      <c r="DR111" s="619">
        <v>0</v>
      </c>
      <c r="DS111" s="619">
        <v>0</v>
      </c>
      <c r="DT111" s="619">
        <v>0</v>
      </c>
      <c r="DU111" s="619">
        <v>0</v>
      </c>
      <c r="DV111" s="619">
        <v>0</v>
      </c>
      <c r="DW111" s="620">
        <v>0</v>
      </c>
    </row>
    <row r="112" spans="2:127" x14ac:dyDescent="0.2">
      <c r="B112" s="621"/>
      <c r="C112" s="622"/>
      <c r="D112" s="623"/>
      <c r="E112" s="624"/>
      <c r="F112" s="624"/>
      <c r="G112" s="623"/>
      <c r="H112" s="624"/>
      <c r="I112" s="624"/>
      <c r="J112" s="624"/>
      <c r="K112" s="624"/>
      <c r="L112" s="624"/>
      <c r="M112" s="624"/>
      <c r="N112" s="624"/>
      <c r="O112" s="624"/>
      <c r="P112" s="624"/>
      <c r="Q112" s="624"/>
      <c r="R112" s="625"/>
      <c r="S112" s="624"/>
      <c r="T112" s="624"/>
      <c r="U112" s="626" t="s">
        <v>489</v>
      </c>
      <c r="V112" s="614" t="s">
        <v>124</v>
      </c>
      <c r="W112" s="615" t="s">
        <v>490</v>
      </c>
      <c r="X112" s="607">
        <v>68.53</v>
      </c>
      <c r="Y112" s="607">
        <v>78.319999999999993</v>
      </c>
      <c r="Z112" s="607">
        <v>97.9</v>
      </c>
      <c r="AA112" s="607">
        <v>391.6</v>
      </c>
      <c r="AB112" s="607">
        <v>342.65</v>
      </c>
      <c r="AC112" s="607">
        <v>0</v>
      </c>
      <c r="AD112" s="607">
        <v>0</v>
      </c>
      <c r="AE112" s="607">
        <v>0</v>
      </c>
      <c r="AF112" s="607">
        <v>0</v>
      </c>
      <c r="AG112" s="607">
        <v>0</v>
      </c>
      <c r="AH112" s="607">
        <v>0</v>
      </c>
      <c r="AI112" s="607">
        <v>0</v>
      </c>
      <c r="AJ112" s="607">
        <v>0</v>
      </c>
      <c r="AK112" s="607">
        <v>0</v>
      </c>
      <c r="AL112" s="607">
        <v>0</v>
      </c>
      <c r="AM112" s="607">
        <v>0</v>
      </c>
      <c r="AN112" s="607">
        <v>0</v>
      </c>
      <c r="AO112" s="607">
        <v>0</v>
      </c>
      <c r="AP112" s="607">
        <v>0</v>
      </c>
      <c r="AQ112" s="607">
        <v>0</v>
      </c>
      <c r="AR112" s="607">
        <v>0</v>
      </c>
      <c r="AS112" s="607">
        <v>0</v>
      </c>
      <c r="AT112" s="607">
        <v>0</v>
      </c>
      <c r="AU112" s="607">
        <v>0</v>
      </c>
      <c r="AV112" s="607">
        <v>0</v>
      </c>
      <c r="AW112" s="607">
        <v>0</v>
      </c>
      <c r="AX112" s="607">
        <v>0</v>
      </c>
      <c r="AY112" s="607">
        <v>0</v>
      </c>
      <c r="AZ112" s="607">
        <v>0</v>
      </c>
      <c r="BA112" s="607">
        <v>0</v>
      </c>
      <c r="BB112" s="607">
        <v>0</v>
      </c>
      <c r="BC112" s="607">
        <v>0</v>
      </c>
      <c r="BD112" s="607">
        <v>0</v>
      </c>
      <c r="BE112" s="607">
        <v>0</v>
      </c>
      <c r="BF112" s="607">
        <v>0</v>
      </c>
      <c r="BG112" s="607">
        <v>0</v>
      </c>
      <c r="BH112" s="607">
        <v>0</v>
      </c>
      <c r="BI112" s="607">
        <v>0</v>
      </c>
      <c r="BJ112" s="607">
        <v>0</v>
      </c>
      <c r="BK112" s="607">
        <v>0</v>
      </c>
      <c r="BL112" s="607">
        <v>0</v>
      </c>
      <c r="BM112" s="607">
        <v>0</v>
      </c>
      <c r="BN112" s="607">
        <v>0</v>
      </c>
      <c r="BO112" s="607">
        <v>0</v>
      </c>
      <c r="BP112" s="607">
        <v>0</v>
      </c>
      <c r="BQ112" s="607">
        <v>0</v>
      </c>
      <c r="BR112" s="607">
        <v>0</v>
      </c>
      <c r="BS112" s="607">
        <v>0</v>
      </c>
      <c r="BT112" s="607">
        <v>0</v>
      </c>
      <c r="BU112" s="607">
        <v>0</v>
      </c>
      <c r="BV112" s="607">
        <v>0</v>
      </c>
      <c r="BW112" s="607">
        <v>0</v>
      </c>
      <c r="BX112" s="607">
        <v>0</v>
      </c>
      <c r="BY112" s="607">
        <v>0</v>
      </c>
      <c r="BZ112" s="607">
        <v>0</v>
      </c>
      <c r="CA112" s="607">
        <v>0</v>
      </c>
      <c r="CB112" s="607">
        <v>0</v>
      </c>
      <c r="CC112" s="607">
        <v>0</v>
      </c>
      <c r="CD112" s="607">
        <v>0</v>
      </c>
      <c r="CE112" s="616">
        <v>0</v>
      </c>
      <c r="CF112" s="616">
        <v>68.53</v>
      </c>
      <c r="CG112" s="616">
        <v>78.319999999999993</v>
      </c>
      <c r="CH112" s="616">
        <v>97.9</v>
      </c>
      <c r="CI112" s="616">
        <v>391.6</v>
      </c>
      <c r="CJ112" s="616">
        <v>342.65</v>
      </c>
      <c r="CK112" s="616">
        <v>0</v>
      </c>
      <c r="CL112" s="616">
        <v>0</v>
      </c>
      <c r="CM112" s="616">
        <v>0</v>
      </c>
      <c r="CN112" s="616">
        <v>0</v>
      </c>
      <c r="CO112" s="616">
        <v>0</v>
      </c>
      <c r="CP112" s="616">
        <v>0</v>
      </c>
      <c r="CQ112" s="616">
        <v>0</v>
      </c>
      <c r="CR112" s="616">
        <v>0</v>
      </c>
      <c r="CS112" s="616">
        <v>0</v>
      </c>
      <c r="CT112" s="616">
        <v>0</v>
      </c>
      <c r="CU112" s="616">
        <v>0</v>
      </c>
      <c r="CV112" s="616">
        <v>0</v>
      </c>
      <c r="CW112" s="616">
        <v>0</v>
      </c>
      <c r="CX112" s="616">
        <v>0</v>
      </c>
      <c r="CY112" s="617">
        <v>0</v>
      </c>
      <c r="CZ112" s="618">
        <v>0</v>
      </c>
      <c r="DA112" s="619">
        <v>0</v>
      </c>
      <c r="DB112" s="619">
        <v>0</v>
      </c>
      <c r="DC112" s="619">
        <v>0</v>
      </c>
      <c r="DD112" s="619">
        <v>0</v>
      </c>
      <c r="DE112" s="619">
        <v>0</v>
      </c>
      <c r="DF112" s="619">
        <v>0</v>
      </c>
      <c r="DG112" s="619">
        <v>0</v>
      </c>
      <c r="DH112" s="619">
        <v>0</v>
      </c>
      <c r="DI112" s="619">
        <v>0</v>
      </c>
      <c r="DJ112" s="619">
        <v>0</v>
      </c>
      <c r="DK112" s="619">
        <v>0</v>
      </c>
      <c r="DL112" s="619">
        <v>0</v>
      </c>
      <c r="DM112" s="619">
        <v>0</v>
      </c>
      <c r="DN112" s="619">
        <v>0</v>
      </c>
      <c r="DO112" s="619">
        <v>0</v>
      </c>
      <c r="DP112" s="619">
        <v>0</v>
      </c>
      <c r="DQ112" s="619">
        <v>0</v>
      </c>
      <c r="DR112" s="619">
        <v>0</v>
      </c>
      <c r="DS112" s="619">
        <v>0</v>
      </c>
      <c r="DT112" s="619">
        <v>0</v>
      </c>
      <c r="DU112" s="619">
        <v>0</v>
      </c>
      <c r="DV112" s="619">
        <v>0</v>
      </c>
      <c r="DW112" s="620">
        <v>0</v>
      </c>
    </row>
    <row r="113" spans="2:127" x14ac:dyDescent="0.2">
      <c r="B113" s="627"/>
      <c r="C113" s="628"/>
      <c r="D113" s="629"/>
      <c r="E113" s="629"/>
      <c r="F113" s="629"/>
      <c r="G113" s="629"/>
      <c r="H113" s="629"/>
      <c r="I113" s="630"/>
      <c r="J113" s="630"/>
      <c r="K113" s="630"/>
      <c r="L113" s="630"/>
      <c r="M113" s="630"/>
      <c r="N113" s="630"/>
      <c r="O113" s="630"/>
      <c r="P113" s="630"/>
      <c r="Q113" s="630"/>
      <c r="R113" s="631"/>
      <c r="S113" s="630"/>
      <c r="T113" s="630"/>
      <c r="U113" s="626" t="s">
        <v>491</v>
      </c>
      <c r="V113" s="614" t="s">
        <v>124</v>
      </c>
      <c r="W113" s="615" t="s">
        <v>490</v>
      </c>
      <c r="X113" s="607">
        <v>0</v>
      </c>
      <c r="Y113" s="607">
        <v>0</v>
      </c>
      <c r="Z113" s="607">
        <v>0</v>
      </c>
      <c r="AA113" s="607">
        <v>0</v>
      </c>
      <c r="AB113" s="607">
        <v>0</v>
      </c>
      <c r="AC113" s="607">
        <v>0</v>
      </c>
      <c r="AD113" s="607">
        <v>0</v>
      </c>
      <c r="AE113" s="607">
        <v>0</v>
      </c>
      <c r="AF113" s="607">
        <v>0</v>
      </c>
      <c r="AG113" s="607">
        <v>0</v>
      </c>
      <c r="AH113" s="607">
        <v>0</v>
      </c>
      <c r="AI113" s="607">
        <v>0</v>
      </c>
      <c r="AJ113" s="607">
        <v>0</v>
      </c>
      <c r="AK113" s="607">
        <v>0</v>
      </c>
      <c r="AL113" s="607">
        <v>0</v>
      </c>
      <c r="AM113" s="607">
        <v>0</v>
      </c>
      <c r="AN113" s="607">
        <v>0</v>
      </c>
      <c r="AO113" s="607">
        <v>0</v>
      </c>
      <c r="AP113" s="607">
        <v>0</v>
      </c>
      <c r="AQ113" s="607">
        <v>0</v>
      </c>
      <c r="AR113" s="607">
        <v>0</v>
      </c>
      <c r="AS113" s="607">
        <v>0</v>
      </c>
      <c r="AT113" s="607">
        <v>0</v>
      </c>
      <c r="AU113" s="607">
        <v>0</v>
      </c>
      <c r="AV113" s="607">
        <v>0</v>
      </c>
      <c r="AW113" s="607">
        <v>0</v>
      </c>
      <c r="AX113" s="607">
        <v>0</v>
      </c>
      <c r="AY113" s="607">
        <v>0</v>
      </c>
      <c r="AZ113" s="607">
        <v>0</v>
      </c>
      <c r="BA113" s="607">
        <v>0</v>
      </c>
      <c r="BB113" s="607">
        <v>0</v>
      </c>
      <c r="BC113" s="607">
        <v>0</v>
      </c>
      <c r="BD113" s="607">
        <v>0</v>
      </c>
      <c r="BE113" s="607">
        <v>0</v>
      </c>
      <c r="BF113" s="607">
        <v>0</v>
      </c>
      <c r="BG113" s="607">
        <v>0</v>
      </c>
      <c r="BH113" s="607">
        <v>0</v>
      </c>
      <c r="BI113" s="607">
        <v>0</v>
      </c>
      <c r="BJ113" s="607">
        <v>0</v>
      </c>
      <c r="BK113" s="607">
        <v>0</v>
      </c>
      <c r="BL113" s="607">
        <v>0</v>
      </c>
      <c r="BM113" s="607">
        <v>0</v>
      </c>
      <c r="BN113" s="607">
        <v>0</v>
      </c>
      <c r="BO113" s="607">
        <v>0</v>
      </c>
      <c r="BP113" s="607">
        <v>0</v>
      </c>
      <c r="BQ113" s="607">
        <v>0</v>
      </c>
      <c r="BR113" s="607">
        <v>0</v>
      </c>
      <c r="BS113" s="607">
        <v>0</v>
      </c>
      <c r="BT113" s="607">
        <v>0</v>
      </c>
      <c r="BU113" s="607">
        <v>0</v>
      </c>
      <c r="BV113" s="607">
        <v>0</v>
      </c>
      <c r="BW113" s="607">
        <v>0</v>
      </c>
      <c r="BX113" s="607">
        <v>0</v>
      </c>
      <c r="BY113" s="607">
        <v>0</v>
      </c>
      <c r="BZ113" s="607">
        <v>0</v>
      </c>
      <c r="CA113" s="607">
        <v>0</v>
      </c>
      <c r="CB113" s="607">
        <v>0</v>
      </c>
      <c r="CC113" s="607">
        <v>0</v>
      </c>
      <c r="CD113" s="607">
        <v>0</v>
      </c>
      <c r="CE113" s="616">
        <v>0</v>
      </c>
      <c r="CF113" s="616">
        <v>0</v>
      </c>
      <c r="CG113" s="616">
        <v>0</v>
      </c>
      <c r="CH113" s="616">
        <v>0</v>
      </c>
      <c r="CI113" s="616">
        <v>0</v>
      </c>
      <c r="CJ113" s="616">
        <v>0</v>
      </c>
      <c r="CK113" s="616">
        <v>0</v>
      </c>
      <c r="CL113" s="616">
        <v>0</v>
      </c>
      <c r="CM113" s="616">
        <v>0</v>
      </c>
      <c r="CN113" s="616">
        <v>0</v>
      </c>
      <c r="CO113" s="616">
        <v>0</v>
      </c>
      <c r="CP113" s="616">
        <v>0</v>
      </c>
      <c r="CQ113" s="616">
        <v>0</v>
      </c>
      <c r="CR113" s="616">
        <v>0</v>
      </c>
      <c r="CS113" s="616">
        <v>0</v>
      </c>
      <c r="CT113" s="616">
        <v>0</v>
      </c>
      <c r="CU113" s="616">
        <v>0</v>
      </c>
      <c r="CV113" s="616">
        <v>0</v>
      </c>
      <c r="CW113" s="616">
        <v>0</v>
      </c>
      <c r="CX113" s="616">
        <v>0</v>
      </c>
      <c r="CY113" s="617">
        <v>0</v>
      </c>
      <c r="CZ113" s="618">
        <v>0</v>
      </c>
      <c r="DA113" s="619">
        <v>0</v>
      </c>
      <c r="DB113" s="619">
        <v>0</v>
      </c>
      <c r="DC113" s="619">
        <v>0</v>
      </c>
      <c r="DD113" s="619">
        <v>0</v>
      </c>
      <c r="DE113" s="619">
        <v>0</v>
      </c>
      <c r="DF113" s="619">
        <v>0</v>
      </c>
      <c r="DG113" s="619">
        <v>0</v>
      </c>
      <c r="DH113" s="619">
        <v>0</v>
      </c>
      <c r="DI113" s="619">
        <v>0</v>
      </c>
      <c r="DJ113" s="619">
        <v>0</v>
      </c>
      <c r="DK113" s="619">
        <v>0</v>
      </c>
      <c r="DL113" s="619">
        <v>0</v>
      </c>
      <c r="DM113" s="619">
        <v>0</v>
      </c>
      <c r="DN113" s="619">
        <v>0</v>
      </c>
      <c r="DO113" s="619">
        <v>0</v>
      </c>
      <c r="DP113" s="619">
        <v>0</v>
      </c>
      <c r="DQ113" s="619">
        <v>0</v>
      </c>
      <c r="DR113" s="619">
        <v>0</v>
      </c>
      <c r="DS113" s="619">
        <v>0</v>
      </c>
      <c r="DT113" s="619">
        <v>0</v>
      </c>
      <c r="DU113" s="619">
        <v>0</v>
      </c>
      <c r="DV113" s="619">
        <v>0</v>
      </c>
      <c r="DW113" s="620">
        <v>0</v>
      </c>
    </row>
    <row r="114" spans="2:127" x14ac:dyDescent="0.2">
      <c r="B114" s="627"/>
      <c r="C114" s="628"/>
      <c r="D114" s="629"/>
      <c r="E114" s="629"/>
      <c r="F114" s="629"/>
      <c r="G114" s="629"/>
      <c r="H114" s="629"/>
      <c r="I114" s="630"/>
      <c r="J114" s="630"/>
      <c r="K114" s="630"/>
      <c r="L114" s="630"/>
      <c r="M114" s="630"/>
      <c r="N114" s="630"/>
      <c r="O114" s="630"/>
      <c r="P114" s="630"/>
      <c r="Q114" s="630"/>
      <c r="R114" s="631"/>
      <c r="S114" s="630"/>
      <c r="T114" s="630"/>
      <c r="U114" s="632" t="s">
        <v>828</v>
      </c>
      <c r="V114" s="633" t="s">
        <v>124</v>
      </c>
      <c r="W114" s="634" t="s">
        <v>490</v>
      </c>
      <c r="X114" s="607">
        <v>0</v>
      </c>
      <c r="Y114" s="607">
        <v>0</v>
      </c>
      <c r="Z114" s="607">
        <v>0</v>
      </c>
      <c r="AA114" s="607">
        <v>0</v>
      </c>
      <c r="AB114" s="607">
        <v>0</v>
      </c>
      <c r="AC114" s="607">
        <v>0</v>
      </c>
      <c r="AD114" s="607">
        <v>0</v>
      </c>
      <c r="AE114" s="607">
        <v>0</v>
      </c>
      <c r="AF114" s="607">
        <v>0</v>
      </c>
      <c r="AG114" s="607">
        <v>0</v>
      </c>
      <c r="AH114" s="607">
        <v>0</v>
      </c>
      <c r="AI114" s="607">
        <v>0</v>
      </c>
      <c r="AJ114" s="607">
        <v>0</v>
      </c>
      <c r="AK114" s="607">
        <v>0</v>
      </c>
      <c r="AL114" s="607">
        <v>0</v>
      </c>
      <c r="AM114" s="607">
        <v>0</v>
      </c>
      <c r="AN114" s="607">
        <v>0</v>
      </c>
      <c r="AO114" s="607">
        <v>0</v>
      </c>
      <c r="AP114" s="607">
        <v>0</v>
      </c>
      <c r="AQ114" s="607">
        <v>0</v>
      </c>
      <c r="AR114" s="607">
        <v>0</v>
      </c>
      <c r="AS114" s="607">
        <v>0</v>
      </c>
      <c r="AT114" s="607">
        <v>0</v>
      </c>
      <c r="AU114" s="607">
        <v>0</v>
      </c>
      <c r="AV114" s="607">
        <v>0</v>
      </c>
      <c r="AW114" s="607">
        <v>0</v>
      </c>
      <c r="AX114" s="607">
        <v>0</v>
      </c>
      <c r="AY114" s="607">
        <v>0</v>
      </c>
      <c r="AZ114" s="607">
        <v>0</v>
      </c>
      <c r="BA114" s="607">
        <v>0</v>
      </c>
      <c r="BB114" s="607">
        <v>0</v>
      </c>
      <c r="BC114" s="607">
        <v>0</v>
      </c>
      <c r="BD114" s="607">
        <v>0</v>
      </c>
      <c r="BE114" s="607">
        <v>0</v>
      </c>
      <c r="BF114" s="607">
        <v>0</v>
      </c>
      <c r="BG114" s="607">
        <v>0</v>
      </c>
      <c r="BH114" s="607">
        <v>0</v>
      </c>
      <c r="BI114" s="607">
        <v>0</v>
      </c>
      <c r="BJ114" s="607">
        <v>0</v>
      </c>
      <c r="BK114" s="607">
        <v>0</v>
      </c>
      <c r="BL114" s="607">
        <v>0</v>
      </c>
      <c r="BM114" s="607">
        <v>0</v>
      </c>
      <c r="BN114" s="607">
        <v>0</v>
      </c>
      <c r="BO114" s="607">
        <v>0</v>
      </c>
      <c r="BP114" s="607">
        <v>0</v>
      </c>
      <c r="BQ114" s="607">
        <v>0</v>
      </c>
      <c r="BR114" s="607">
        <v>0</v>
      </c>
      <c r="BS114" s="607">
        <v>0</v>
      </c>
      <c r="BT114" s="607">
        <v>0</v>
      </c>
      <c r="BU114" s="607">
        <v>0</v>
      </c>
      <c r="BV114" s="607">
        <v>0</v>
      </c>
      <c r="BW114" s="607">
        <v>0</v>
      </c>
      <c r="BX114" s="607">
        <v>0</v>
      </c>
      <c r="BY114" s="607">
        <v>0</v>
      </c>
      <c r="BZ114" s="607">
        <v>0</v>
      </c>
      <c r="CA114" s="607">
        <v>0</v>
      </c>
      <c r="CB114" s="607">
        <v>0</v>
      </c>
      <c r="CC114" s="607">
        <v>0</v>
      </c>
      <c r="CD114" s="607">
        <v>0</v>
      </c>
      <c r="CE114" s="607">
        <v>0</v>
      </c>
      <c r="CF114" s="607">
        <v>0</v>
      </c>
      <c r="CG114" s="607">
        <v>0</v>
      </c>
      <c r="CH114" s="607">
        <v>0</v>
      </c>
      <c r="CI114" s="607">
        <v>0</v>
      </c>
      <c r="CJ114" s="607">
        <v>0</v>
      </c>
      <c r="CK114" s="607">
        <v>0</v>
      </c>
      <c r="CL114" s="607">
        <v>0</v>
      </c>
      <c r="CM114" s="607">
        <v>0</v>
      </c>
      <c r="CN114" s="607">
        <v>0</v>
      </c>
      <c r="CO114" s="607">
        <v>0</v>
      </c>
      <c r="CP114" s="607">
        <v>0</v>
      </c>
      <c r="CQ114" s="607">
        <v>0</v>
      </c>
      <c r="CR114" s="607">
        <v>0</v>
      </c>
      <c r="CS114" s="607">
        <v>0</v>
      </c>
      <c r="CT114" s="607">
        <v>0</v>
      </c>
      <c r="CU114" s="607">
        <v>0</v>
      </c>
      <c r="CV114" s="607">
        <v>0</v>
      </c>
      <c r="CW114" s="607">
        <v>0</v>
      </c>
      <c r="CX114" s="607">
        <v>0</v>
      </c>
      <c r="CY114" s="607">
        <v>0</v>
      </c>
      <c r="CZ114" s="618">
        <v>0</v>
      </c>
      <c r="DA114" s="619">
        <v>0</v>
      </c>
      <c r="DB114" s="619">
        <v>0</v>
      </c>
      <c r="DC114" s="619">
        <v>0</v>
      </c>
      <c r="DD114" s="619">
        <v>0</v>
      </c>
      <c r="DE114" s="619">
        <v>0</v>
      </c>
      <c r="DF114" s="619">
        <v>0</v>
      </c>
      <c r="DG114" s="619">
        <v>0</v>
      </c>
      <c r="DH114" s="619">
        <v>0</v>
      </c>
      <c r="DI114" s="619">
        <v>0</v>
      </c>
      <c r="DJ114" s="619">
        <v>0</v>
      </c>
      <c r="DK114" s="619">
        <v>0</v>
      </c>
      <c r="DL114" s="619">
        <v>0</v>
      </c>
      <c r="DM114" s="619">
        <v>0</v>
      </c>
      <c r="DN114" s="619">
        <v>0</v>
      </c>
      <c r="DO114" s="619">
        <v>0</v>
      </c>
      <c r="DP114" s="619">
        <v>0</v>
      </c>
      <c r="DQ114" s="619">
        <v>0</v>
      </c>
      <c r="DR114" s="619">
        <v>0</v>
      </c>
      <c r="DS114" s="619">
        <v>0</v>
      </c>
      <c r="DT114" s="619">
        <v>0</v>
      </c>
      <c r="DU114" s="619">
        <v>0</v>
      </c>
      <c r="DV114" s="619">
        <v>0</v>
      </c>
      <c r="DW114" s="620">
        <v>0</v>
      </c>
    </row>
    <row r="115" spans="2:127" x14ac:dyDescent="0.2">
      <c r="B115" s="635"/>
      <c r="C115" s="636"/>
      <c r="D115" s="637"/>
      <c r="E115" s="637"/>
      <c r="F115" s="637"/>
      <c r="G115" s="637"/>
      <c r="H115" s="637"/>
      <c r="I115" s="638"/>
      <c r="J115" s="638"/>
      <c r="K115" s="638"/>
      <c r="L115" s="638"/>
      <c r="M115" s="638"/>
      <c r="N115" s="638"/>
      <c r="O115" s="638"/>
      <c r="P115" s="638"/>
      <c r="Q115" s="638"/>
      <c r="R115" s="639"/>
      <c r="S115" s="638"/>
      <c r="T115" s="638"/>
      <c r="U115" s="626" t="s">
        <v>492</v>
      </c>
      <c r="V115" s="614" t="s">
        <v>124</v>
      </c>
      <c r="W115" s="640" t="s">
        <v>490</v>
      </c>
      <c r="X115" s="607">
        <v>0</v>
      </c>
      <c r="Y115" s="607">
        <v>0</v>
      </c>
      <c r="Z115" s="607">
        <v>0</v>
      </c>
      <c r="AA115" s="607">
        <v>0</v>
      </c>
      <c r="AB115" s="607">
        <v>0</v>
      </c>
      <c r="AC115" s="607">
        <v>19.8</v>
      </c>
      <c r="AD115" s="607">
        <v>19.8</v>
      </c>
      <c r="AE115" s="607">
        <v>19.8</v>
      </c>
      <c r="AF115" s="607">
        <v>19.8</v>
      </c>
      <c r="AG115" s="607">
        <v>19.8</v>
      </c>
      <c r="AH115" s="607">
        <v>19.8</v>
      </c>
      <c r="AI115" s="607">
        <v>19.8</v>
      </c>
      <c r="AJ115" s="607">
        <v>19.8</v>
      </c>
      <c r="AK115" s="607">
        <v>19.8</v>
      </c>
      <c r="AL115" s="607">
        <v>19.8</v>
      </c>
      <c r="AM115" s="607">
        <v>19.8</v>
      </c>
      <c r="AN115" s="607">
        <v>19.8</v>
      </c>
      <c r="AO115" s="607">
        <v>19.8</v>
      </c>
      <c r="AP115" s="607">
        <v>19.8</v>
      </c>
      <c r="AQ115" s="607">
        <v>19.8</v>
      </c>
      <c r="AR115" s="607">
        <v>19.8</v>
      </c>
      <c r="AS115" s="607">
        <v>19.8</v>
      </c>
      <c r="AT115" s="607">
        <v>19.8</v>
      </c>
      <c r="AU115" s="607">
        <v>19.8</v>
      </c>
      <c r="AV115" s="607">
        <v>19.8</v>
      </c>
      <c r="AW115" s="607">
        <v>19.8</v>
      </c>
      <c r="AX115" s="607">
        <v>19.8</v>
      </c>
      <c r="AY115" s="607">
        <v>19.8</v>
      </c>
      <c r="AZ115" s="607">
        <v>19.8</v>
      </c>
      <c r="BA115" s="607">
        <v>19.8</v>
      </c>
      <c r="BB115" s="607">
        <v>19.8</v>
      </c>
      <c r="BC115" s="607">
        <v>19.8</v>
      </c>
      <c r="BD115" s="607">
        <v>19.8</v>
      </c>
      <c r="BE115" s="607">
        <v>19.8</v>
      </c>
      <c r="BF115" s="607">
        <v>19.8</v>
      </c>
      <c r="BG115" s="607">
        <v>19.8</v>
      </c>
      <c r="BH115" s="607">
        <v>19.8</v>
      </c>
      <c r="BI115" s="607">
        <v>19.8</v>
      </c>
      <c r="BJ115" s="607">
        <v>19.8</v>
      </c>
      <c r="BK115" s="607">
        <v>19.8</v>
      </c>
      <c r="BL115" s="607">
        <v>19.8</v>
      </c>
      <c r="BM115" s="607">
        <v>19.8</v>
      </c>
      <c r="BN115" s="607">
        <v>19.8</v>
      </c>
      <c r="BO115" s="607">
        <v>19.8</v>
      </c>
      <c r="BP115" s="607">
        <v>19.8</v>
      </c>
      <c r="BQ115" s="607">
        <v>19.8</v>
      </c>
      <c r="BR115" s="607">
        <v>19.8</v>
      </c>
      <c r="BS115" s="607">
        <v>19.8</v>
      </c>
      <c r="BT115" s="607">
        <v>19.8</v>
      </c>
      <c r="BU115" s="607">
        <v>19.8</v>
      </c>
      <c r="BV115" s="607">
        <v>19.8</v>
      </c>
      <c r="BW115" s="607">
        <v>19.8</v>
      </c>
      <c r="BX115" s="607">
        <v>19.8</v>
      </c>
      <c r="BY115" s="607">
        <v>19.8</v>
      </c>
      <c r="BZ115" s="607">
        <v>19.8</v>
      </c>
      <c r="CA115" s="607">
        <v>19.8</v>
      </c>
      <c r="CB115" s="607">
        <v>19.8</v>
      </c>
      <c r="CC115" s="607">
        <v>19.8</v>
      </c>
      <c r="CD115" s="607">
        <v>19.8</v>
      </c>
      <c r="CE115" s="616">
        <v>19.8</v>
      </c>
      <c r="CF115" s="616">
        <v>19.8</v>
      </c>
      <c r="CG115" s="616">
        <v>19.8</v>
      </c>
      <c r="CH115" s="616">
        <v>19.8</v>
      </c>
      <c r="CI115" s="616">
        <v>19.8</v>
      </c>
      <c r="CJ115" s="616">
        <v>19.8</v>
      </c>
      <c r="CK115" s="616">
        <v>19.8</v>
      </c>
      <c r="CL115" s="616">
        <v>19.8</v>
      </c>
      <c r="CM115" s="616">
        <v>19.8</v>
      </c>
      <c r="CN115" s="616">
        <v>19.8</v>
      </c>
      <c r="CO115" s="616">
        <v>19.8</v>
      </c>
      <c r="CP115" s="616">
        <v>19.8</v>
      </c>
      <c r="CQ115" s="616">
        <v>19.8</v>
      </c>
      <c r="CR115" s="616">
        <v>19.8</v>
      </c>
      <c r="CS115" s="616">
        <v>19.8</v>
      </c>
      <c r="CT115" s="616">
        <v>19.8</v>
      </c>
      <c r="CU115" s="616">
        <v>19.8</v>
      </c>
      <c r="CV115" s="616">
        <v>19.8</v>
      </c>
      <c r="CW115" s="616">
        <v>19.8</v>
      </c>
      <c r="CX115" s="616">
        <v>19.8</v>
      </c>
      <c r="CY115" s="617">
        <v>19.8</v>
      </c>
      <c r="CZ115" s="618">
        <v>0</v>
      </c>
      <c r="DA115" s="619">
        <v>0</v>
      </c>
      <c r="DB115" s="619">
        <v>0</v>
      </c>
      <c r="DC115" s="619">
        <v>0</v>
      </c>
      <c r="DD115" s="619">
        <v>0</v>
      </c>
      <c r="DE115" s="619">
        <v>0</v>
      </c>
      <c r="DF115" s="619">
        <v>0</v>
      </c>
      <c r="DG115" s="619">
        <v>0</v>
      </c>
      <c r="DH115" s="619">
        <v>0</v>
      </c>
      <c r="DI115" s="619">
        <v>0</v>
      </c>
      <c r="DJ115" s="619">
        <v>0</v>
      </c>
      <c r="DK115" s="619">
        <v>0</v>
      </c>
      <c r="DL115" s="619">
        <v>0</v>
      </c>
      <c r="DM115" s="619">
        <v>0</v>
      </c>
      <c r="DN115" s="619">
        <v>0</v>
      </c>
      <c r="DO115" s="619">
        <v>0</v>
      </c>
      <c r="DP115" s="619">
        <v>0</v>
      </c>
      <c r="DQ115" s="619">
        <v>0</v>
      </c>
      <c r="DR115" s="619">
        <v>0</v>
      </c>
      <c r="DS115" s="619">
        <v>0</v>
      </c>
      <c r="DT115" s="619">
        <v>0</v>
      </c>
      <c r="DU115" s="619">
        <v>0</v>
      </c>
      <c r="DV115" s="619">
        <v>0</v>
      </c>
      <c r="DW115" s="620">
        <v>0</v>
      </c>
    </row>
    <row r="116" spans="2:127" x14ac:dyDescent="0.2">
      <c r="B116" s="641"/>
      <c r="C116" s="642"/>
      <c r="D116" s="643"/>
      <c r="E116" s="643"/>
      <c r="F116" s="643"/>
      <c r="G116" s="643"/>
      <c r="H116" s="643"/>
      <c r="I116" s="644"/>
      <c r="J116" s="644"/>
      <c r="K116" s="644"/>
      <c r="L116" s="644"/>
      <c r="M116" s="644"/>
      <c r="N116" s="644"/>
      <c r="O116" s="644"/>
      <c r="P116" s="644"/>
      <c r="Q116" s="644"/>
      <c r="R116" s="645"/>
      <c r="S116" s="644"/>
      <c r="T116" s="644"/>
      <c r="U116" s="626" t="s">
        <v>493</v>
      </c>
      <c r="V116" s="614" t="s">
        <v>124</v>
      </c>
      <c r="W116" s="640" t="s">
        <v>490</v>
      </c>
      <c r="X116" s="607">
        <v>0</v>
      </c>
      <c r="Y116" s="607">
        <v>0</v>
      </c>
      <c r="Z116" s="607">
        <v>0</v>
      </c>
      <c r="AA116" s="607">
        <v>0</v>
      </c>
      <c r="AB116" s="607">
        <v>0</v>
      </c>
      <c r="AC116" s="607">
        <v>69.8</v>
      </c>
      <c r="AD116" s="607">
        <v>69.8</v>
      </c>
      <c r="AE116" s="607">
        <v>69.8</v>
      </c>
      <c r="AF116" s="607">
        <v>69.8</v>
      </c>
      <c r="AG116" s="607">
        <v>69.8</v>
      </c>
      <c r="AH116" s="607">
        <v>69.8</v>
      </c>
      <c r="AI116" s="607">
        <v>69.8</v>
      </c>
      <c r="AJ116" s="607">
        <v>69.8</v>
      </c>
      <c r="AK116" s="607">
        <v>69.8</v>
      </c>
      <c r="AL116" s="607">
        <v>69.8</v>
      </c>
      <c r="AM116" s="607">
        <v>69.8</v>
      </c>
      <c r="AN116" s="607">
        <v>69.8</v>
      </c>
      <c r="AO116" s="607">
        <v>69.8</v>
      </c>
      <c r="AP116" s="607">
        <v>69.8</v>
      </c>
      <c r="AQ116" s="607">
        <v>69.8</v>
      </c>
      <c r="AR116" s="607">
        <v>69.8</v>
      </c>
      <c r="AS116" s="607">
        <v>69.8</v>
      </c>
      <c r="AT116" s="607">
        <v>69.8</v>
      </c>
      <c r="AU116" s="607">
        <v>69.8</v>
      </c>
      <c r="AV116" s="607">
        <v>69.8</v>
      </c>
      <c r="AW116" s="607">
        <v>69.8</v>
      </c>
      <c r="AX116" s="607">
        <v>69.8</v>
      </c>
      <c r="AY116" s="607">
        <v>69.8</v>
      </c>
      <c r="AZ116" s="607">
        <v>69.8</v>
      </c>
      <c r="BA116" s="607">
        <v>69.8</v>
      </c>
      <c r="BB116" s="607">
        <v>69.8</v>
      </c>
      <c r="BC116" s="607">
        <v>69.8</v>
      </c>
      <c r="BD116" s="607">
        <v>69.8</v>
      </c>
      <c r="BE116" s="607">
        <v>69.8</v>
      </c>
      <c r="BF116" s="607">
        <v>69.8</v>
      </c>
      <c r="BG116" s="607">
        <v>69.8</v>
      </c>
      <c r="BH116" s="607">
        <v>69.8</v>
      </c>
      <c r="BI116" s="607">
        <v>69.8</v>
      </c>
      <c r="BJ116" s="607">
        <v>69.8</v>
      </c>
      <c r="BK116" s="607">
        <v>69.8</v>
      </c>
      <c r="BL116" s="607">
        <v>69.8</v>
      </c>
      <c r="BM116" s="607">
        <v>69.8</v>
      </c>
      <c r="BN116" s="607">
        <v>69.8</v>
      </c>
      <c r="BO116" s="607">
        <v>69.8</v>
      </c>
      <c r="BP116" s="607">
        <v>69.8</v>
      </c>
      <c r="BQ116" s="607">
        <v>69.8</v>
      </c>
      <c r="BR116" s="607">
        <v>69.8</v>
      </c>
      <c r="BS116" s="607">
        <v>69.8</v>
      </c>
      <c r="BT116" s="607">
        <v>69.8</v>
      </c>
      <c r="BU116" s="607">
        <v>69.8</v>
      </c>
      <c r="BV116" s="607">
        <v>69.8</v>
      </c>
      <c r="BW116" s="607">
        <v>69.8</v>
      </c>
      <c r="BX116" s="607">
        <v>69.8</v>
      </c>
      <c r="BY116" s="607">
        <v>69.8</v>
      </c>
      <c r="BZ116" s="607">
        <v>69.8</v>
      </c>
      <c r="CA116" s="607">
        <v>69.8</v>
      </c>
      <c r="CB116" s="607">
        <v>69.8</v>
      </c>
      <c r="CC116" s="607">
        <v>69.8</v>
      </c>
      <c r="CD116" s="607">
        <v>69.8</v>
      </c>
      <c r="CE116" s="616">
        <v>69.8</v>
      </c>
      <c r="CF116" s="616">
        <v>69.8</v>
      </c>
      <c r="CG116" s="616">
        <v>69.8</v>
      </c>
      <c r="CH116" s="616">
        <v>69.8</v>
      </c>
      <c r="CI116" s="616">
        <v>69.8</v>
      </c>
      <c r="CJ116" s="616">
        <v>69.8</v>
      </c>
      <c r="CK116" s="616">
        <v>69.8</v>
      </c>
      <c r="CL116" s="616">
        <v>69.8</v>
      </c>
      <c r="CM116" s="616">
        <v>69.8</v>
      </c>
      <c r="CN116" s="616">
        <v>69.8</v>
      </c>
      <c r="CO116" s="616">
        <v>69.8</v>
      </c>
      <c r="CP116" s="616">
        <v>69.8</v>
      </c>
      <c r="CQ116" s="616">
        <v>69.8</v>
      </c>
      <c r="CR116" s="616">
        <v>69.8</v>
      </c>
      <c r="CS116" s="616">
        <v>69.8</v>
      </c>
      <c r="CT116" s="616">
        <v>69.8</v>
      </c>
      <c r="CU116" s="616">
        <v>69.8</v>
      </c>
      <c r="CV116" s="616">
        <v>69.8</v>
      </c>
      <c r="CW116" s="616">
        <v>69.8</v>
      </c>
      <c r="CX116" s="616">
        <v>69.8</v>
      </c>
      <c r="CY116" s="617">
        <v>69.8</v>
      </c>
      <c r="CZ116" s="618">
        <v>0</v>
      </c>
      <c r="DA116" s="619">
        <v>0</v>
      </c>
      <c r="DB116" s="619">
        <v>0</v>
      </c>
      <c r="DC116" s="619">
        <v>0</v>
      </c>
      <c r="DD116" s="619">
        <v>0</v>
      </c>
      <c r="DE116" s="619">
        <v>0</v>
      </c>
      <c r="DF116" s="619">
        <v>0</v>
      </c>
      <c r="DG116" s="619">
        <v>0</v>
      </c>
      <c r="DH116" s="619">
        <v>0</v>
      </c>
      <c r="DI116" s="619">
        <v>0</v>
      </c>
      <c r="DJ116" s="619">
        <v>0</v>
      </c>
      <c r="DK116" s="619">
        <v>0</v>
      </c>
      <c r="DL116" s="619">
        <v>0</v>
      </c>
      <c r="DM116" s="619">
        <v>0</v>
      </c>
      <c r="DN116" s="619">
        <v>0</v>
      </c>
      <c r="DO116" s="619">
        <v>0</v>
      </c>
      <c r="DP116" s="619">
        <v>0</v>
      </c>
      <c r="DQ116" s="619">
        <v>0</v>
      </c>
      <c r="DR116" s="619">
        <v>0</v>
      </c>
      <c r="DS116" s="619">
        <v>0</v>
      </c>
      <c r="DT116" s="619">
        <v>0</v>
      </c>
      <c r="DU116" s="619">
        <v>0</v>
      </c>
      <c r="DV116" s="619">
        <v>0</v>
      </c>
      <c r="DW116" s="620">
        <v>0</v>
      </c>
    </row>
    <row r="117" spans="2:127" x14ac:dyDescent="0.2">
      <c r="B117" s="641"/>
      <c r="C117" s="642"/>
      <c r="D117" s="643"/>
      <c r="E117" s="643"/>
      <c r="F117" s="643"/>
      <c r="G117" s="643"/>
      <c r="H117" s="643"/>
      <c r="I117" s="644"/>
      <c r="J117" s="644"/>
      <c r="K117" s="644"/>
      <c r="L117" s="644"/>
      <c r="M117" s="644"/>
      <c r="N117" s="644"/>
      <c r="O117" s="644"/>
      <c r="P117" s="644"/>
      <c r="Q117" s="644"/>
      <c r="R117" s="645"/>
      <c r="S117" s="644"/>
      <c r="T117" s="644"/>
      <c r="U117" s="646" t="s">
        <v>494</v>
      </c>
      <c r="V117" s="647" t="s">
        <v>124</v>
      </c>
      <c r="W117" s="640" t="s">
        <v>490</v>
      </c>
      <c r="X117" s="607">
        <v>0</v>
      </c>
      <c r="Y117" s="607">
        <v>0</v>
      </c>
      <c r="Z117" s="607">
        <v>0</v>
      </c>
      <c r="AA117" s="607">
        <v>0</v>
      </c>
      <c r="AB117" s="607">
        <v>0</v>
      </c>
      <c r="AC117" s="607">
        <v>0</v>
      </c>
      <c r="AD117" s="607">
        <v>0</v>
      </c>
      <c r="AE117" s="607">
        <v>0</v>
      </c>
      <c r="AF117" s="607">
        <v>0</v>
      </c>
      <c r="AG117" s="607">
        <v>0</v>
      </c>
      <c r="AH117" s="607">
        <v>0</v>
      </c>
      <c r="AI117" s="607">
        <v>0</v>
      </c>
      <c r="AJ117" s="607">
        <v>0</v>
      </c>
      <c r="AK117" s="607">
        <v>0</v>
      </c>
      <c r="AL117" s="607">
        <v>0</v>
      </c>
      <c r="AM117" s="607">
        <v>0</v>
      </c>
      <c r="AN117" s="607">
        <v>0</v>
      </c>
      <c r="AO117" s="607">
        <v>0</v>
      </c>
      <c r="AP117" s="607">
        <v>0</v>
      </c>
      <c r="AQ117" s="607">
        <v>0</v>
      </c>
      <c r="AR117" s="607">
        <v>0</v>
      </c>
      <c r="AS117" s="607">
        <v>0</v>
      </c>
      <c r="AT117" s="607">
        <v>0</v>
      </c>
      <c r="AU117" s="607">
        <v>0</v>
      </c>
      <c r="AV117" s="607">
        <v>0</v>
      </c>
      <c r="AW117" s="607">
        <v>0</v>
      </c>
      <c r="AX117" s="607">
        <v>0</v>
      </c>
      <c r="AY117" s="607">
        <v>0</v>
      </c>
      <c r="AZ117" s="607">
        <v>0</v>
      </c>
      <c r="BA117" s="607">
        <v>0</v>
      </c>
      <c r="BB117" s="607">
        <v>0</v>
      </c>
      <c r="BC117" s="607">
        <v>0</v>
      </c>
      <c r="BD117" s="607">
        <v>0</v>
      </c>
      <c r="BE117" s="607">
        <v>0</v>
      </c>
      <c r="BF117" s="607">
        <v>0</v>
      </c>
      <c r="BG117" s="607">
        <v>0</v>
      </c>
      <c r="BH117" s="607">
        <v>0</v>
      </c>
      <c r="BI117" s="607">
        <v>0</v>
      </c>
      <c r="BJ117" s="607">
        <v>0</v>
      </c>
      <c r="BK117" s="607">
        <v>0</v>
      </c>
      <c r="BL117" s="607">
        <v>0</v>
      </c>
      <c r="BM117" s="607">
        <v>0</v>
      </c>
      <c r="BN117" s="607">
        <v>0</v>
      </c>
      <c r="BO117" s="607">
        <v>0</v>
      </c>
      <c r="BP117" s="607">
        <v>0</v>
      </c>
      <c r="BQ117" s="607">
        <v>0</v>
      </c>
      <c r="BR117" s="607">
        <v>0</v>
      </c>
      <c r="BS117" s="607">
        <v>0</v>
      </c>
      <c r="BT117" s="607">
        <v>0</v>
      </c>
      <c r="BU117" s="607">
        <v>0</v>
      </c>
      <c r="BV117" s="607">
        <v>0</v>
      </c>
      <c r="BW117" s="607">
        <v>0</v>
      </c>
      <c r="BX117" s="607">
        <v>0</v>
      </c>
      <c r="BY117" s="607">
        <v>0</v>
      </c>
      <c r="BZ117" s="607">
        <v>0</v>
      </c>
      <c r="CA117" s="607">
        <v>0</v>
      </c>
      <c r="CB117" s="607">
        <v>0</v>
      </c>
      <c r="CC117" s="607">
        <v>0</v>
      </c>
      <c r="CD117" s="607">
        <v>0</v>
      </c>
      <c r="CE117" s="616">
        <v>0</v>
      </c>
      <c r="CF117" s="616">
        <v>0</v>
      </c>
      <c r="CG117" s="616">
        <v>0</v>
      </c>
      <c r="CH117" s="616">
        <v>0</v>
      </c>
      <c r="CI117" s="616">
        <v>0</v>
      </c>
      <c r="CJ117" s="616">
        <v>0</v>
      </c>
      <c r="CK117" s="616">
        <v>0</v>
      </c>
      <c r="CL117" s="616">
        <v>0</v>
      </c>
      <c r="CM117" s="616">
        <v>0</v>
      </c>
      <c r="CN117" s="616">
        <v>0</v>
      </c>
      <c r="CO117" s="616">
        <v>0</v>
      </c>
      <c r="CP117" s="616">
        <v>0</v>
      </c>
      <c r="CQ117" s="616">
        <v>0</v>
      </c>
      <c r="CR117" s="616">
        <v>0</v>
      </c>
      <c r="CS117" s="616">
        <v>0</v>
      </c>
      <c r="CT117" s="616">
        <v>0</v>
      </c>
      <c r="CU117" s="616">
        <v>0</v>
      </c>
      <c r="CV117" s="616">
        <v>0</v>
      </c>
      <c r="CW117" s="616">
        <v>0</v>
      </c>
      <c r="CX117" s="616">
        <v>0</v>
      </c>
      <c r="CY117" s="617">
        <v>0</v>
      </c>
      <c r="CZ117" s="618">
        <v>0</v>
      </c>
      <c r="DA117" s="619">
        <v>0</v>
      </c>
      <c r="DB117" s="619">
        <v>0</v>
      </c>
      <c r="DC117" s="619">
        <v>0</v>
      </c>
      <c r="DD117" s="619">
        <v>0</v>
      </c>
      <c r="DE117" s="619">
        <v>0</v>
      </c>
      <c r="DF117" s="619">
        <v>0</v>
      </c>
      <c r="DG117" s="619">
        <v>0</v>
      </c>
      <c r="DH117" s="619">
        <v>0</v>
      </c>
      <c r="DI117" s="619">
        <v>0</v>
      </c>
      <c r="DJ117" s="619">
        <v>0</v>
      </c>
      <c r="DK117" s="619">
        <v>0</v>
      </c>
      <c r="DL117" s="619">
        <v>0</v>
      </c>
      <c r="DM117" s="619">
        <v>0</v>
      </c>
      <c r="DN117" s="619">
        <v>0</v>
      </c>
      <c r="DO117" s="619">
        <v>0</v>
      </c>
      <c r="DP117" s="619">
        <v>0</v>
      </c>
      <c r="DQ117" s="619">
        <v>0</v>
      </c>
      <c r="DR117" s="619">
        <v>0</v>
      </c>
      <c r="DS117" s="619">
        <v>0</v>
      </c>
      <c r="DT117" s="619">
        <v>0</v>
      </c>
      <c r="DU117" s="619">
        <v>0</v>
      </c>
      <c r="DV117" s="619">
        <v>0</v>
      </c>
      <c r="DW117" s="620">
        <v>0</v>
      </c>
    </row>
    <row r="118" spans="2:127" x14ac:dyDescent="0.2">
      <c r="B118" s="641"/>
      <c r="C118" s="642"/>
      <c r="D118" s="643"/>
      <c r="E118" s="643"/>
      <c r="F118" s="643"/>
      <c r="G118" s="643"/>
      <c r="H118" s="643"/>
      <c r="I118" s="644"/>
      <c r="J118" s="644"/>
      <c r="K118" s="644"/>
      <c r="L118" s="644"/>
      <c r="M118" s="644"/>
      <c r="N118" s="644"/>
      <c r="O118" s="644"/>
      <c r="P118" s="644"/>
      <c r="Q118" s="644"/>
      <c r="R118" s="645"/>
      <c r="S118" s="644"/>
      <c r="T118" s="644"/>
      <c r="U118" s="626" t="s">
        <v>495</v>
      </c>
      <c r="V118" s="614" t="s">
        <v>124</v>
      </c>
      <c r="W118" s="640" t="s">
        <v>490</v>
      </c>
      <c r="X118" s="607">
        <v>0.15820000000000001</v>
      </c>
      <c r="Y118" s="607">
        <v>0.18080000000000002</v>
      </c>
      <c r="Z118" s="607">
        <v>0.22600000000000001</v>
      </c>
      <c r="AA118" s="607">
        <v>0.90400000000000003</v>
      </c>
      <c r="AB118" s="607">
        <v>0.79100000000000004</v>
      </c>
      <c r="AC118" s="607">
        <v>0</v>
      </c>
      <c r="AD118" s="607">
        <v>0</v>
      </c>
      <c r="AE118" s="607">
        <v>0</v>
      </c>
      <c r="AF118" s="607">
        <v>0</v>
      </c>
      <c r="AG118" s="607">
        <v>0</v>
      </c>
      <c r="AH118" s="607">
        <v>0</v>
      </c>
      <c r="AI118" s="607">
        <v>0</v>
      </c>
      <c r="AJ118" s="607">
        <v>0</v>
      </c>
      <c r="AK118" s="607">
        <v>0</v>
      </c>
      <c r="AL118" s="607">
        <v>0</v>
      </c>
      <c r="AM118" s="607">
        <v>0</v>
      </c>
      <c r="AN118" s="607">
        <v>0</v>
      </c>
      <c r="AO118" s="607">
        <v>0</v>
      </c>
      <c r="AP118" s="607">
        <v>0</v>
      </c>
      <c r="AQ118" s="607">
        <v>0</v>
      </c>
      <c r="AR118" s="607">
        <v>0</v>
      </c>
      <c r="AS118" s="607">
        <v>0</v>
      </c>
      <c r="AT118" s="607">
        <v>0</v>
      </c>
      <c r="AU118" s="607">
        <v>0</v>
      </c>
      <c r="AV118" s="607">
        <v>0</v>
      </c>
      <c r="AW118" s="607">
        <v>0</v>
      </c>
      <c r="AX118" s="607">
        <v>0</v>
      </c>
      <c r="AY118" s="607">
        <v>0</v>
      </c>
      <c r="AZ118" s="607">
        <v>0</v>
      </c>
      <c r="BA118" s="607">
        <v>0</v>
      </c>
      <c r="BB118" s="607">
        <v>0</v>
      </c>
      <c r="BC118" s="607">
        <v>0</v>
      </c>
      <c r="BD118" s="607">
        <v>0</v>
      </c>
      <c r="BE118" s="607">
        <v>0</v>
      </c>
      <c r="BF118" s="607">
        <v>0</v>
      </c>
      <c r="BG118" s="607">
        <v>0</v>
      </c>
      <c r="BH118" s="607">
        <v>0</v>
      </c>
      <c r="BI118" s="607">
        <v>0</v>
      </c>
      <c r="BJ118" s="607">
        <v>0</v>
      </c>
      <c r="BK118" s="607">
        <v>0</v>
      </c>
      <c r="BL118" s="607">
        <v>0</v>
      </c>
      <c r="BM118" s="607">
        <v>0</v>
      </c>
      <c r="BN118" s="607">
        <v>0</v>
      </c>
      <c r="BO118" s="607">
        <v>0</v>
      </c>
      <c r="BP118" s="607">
        <v>0</v>
      </c>
      <c r="BQ118" s="607">
        <v>0</v>
      </c>
      <c r="BR118" s="607">
        <v>0</v>
      </c>
      <c r="BS118" s="607">
        <v>0</v>
      </c>
      <c r="BT118" s="607">
        <v>0</v>
      </c>
      <c r="BU118" s="607">
        <v>0</v>
      </c>
      <c r="BV118" s="607">
        <v>0</v>
      </c>
      <c r="BW118" s="607">
        <v>0</v>
      </c>
      <c r="BX118" s="607">
        <v>0</v>
      </c>
      <c r="BY118" s="607">
        <v>0</v>
      </c>
      <c r="BZ118" s="607">
        <v>0</v>
      </c>
      <c r="CA118" s="607">
        <v>0</v>
      </c>
      <c r="CB118" s="607">
        <v>0</v>
      </c>
      <c r="CC118" s="607">
        <v>0</v>
      </c>
      <c r="CD118" s="607">
        <v>0</v>
      </c>
      <c r="CE118" s="616">
        <v>0</v>
      </c>
      <c r="CF118" s="616">
        <v>0.15820000000000001</v>
      </c>
      <c r="CG118" s="616">
        <v>0.18080000000000002</v>
      </c>
      <c r="CH118" s="616">
        <v>0.22600000000000001</v>
      </c>
      <c r="CI118" s="616">
        <v>0.90400000000000003</v>
      </c>
      <c r="CJ118" s="616">
        <v>0.79100000000000004</v>
      </c>
      <c r="CK118" s="616">
        <v>0</v>
      </c>
      <c r="CL118" s="616">
        <v>0</v>
      </c>
      <c r="CM118" s="616">
        <v>0</v>
      </c>
      <c r="CN118" s="616">
        <v>0</v>
      </c>
      <c r="CO118" s="616">
        <v>0</v>
      </c>
      <c r="CP118" s="616">
        <v>0</v>
      </c>
      <c r="CQ118" s="616">
        <v>0</v>
      </c>
      <c r="CR118" s="616">
        <v>0</v>
      </c>
      <c r="CS118" s="616">
        <v>0</v>
      </c>
      <c r="CT118" s="616">
        <v>0</v>
      </c>
      <c r="CU118" s="616">
        <v>0</v>
      </c>
      <c r="CV118" s="616">
        <v>0</v>
      </c>
      <c r="CW118" s="616">
        <v>0</v>
      </c>
      <c r="CX118" s="616">
        <v>0</v>
      </c>
      <c r="CY118" s="617">
        <v>0</v>
      </c>
      <c r="CZ118" s="618">
        <v>0</v>
      </c>
      <c r="DA118" s="619">
        <v>0</v>
      </c>
      <c r="DB118" s="619">
        <v>0</v>
      </c>
      <c r="DC118" s="619">
        <v>0</v>
      </c>
      <c r="DD118" s="619">
        <v>0</v>
      </c>
      <c r="DE118" s="619">
        <v>0</v>
      </c>
      <c r="DF118" s="619">
        <v>0</v>
      </c>
      <c r="DG118" s="619">
        <v>0</v>
      </c>
      <c r="DH118" s="619">
        <v>0</v>
      </c>
      <c r="DI118" s="619">
        <v>0</v>
      </c>
      <c r="DJ118" s="619">
        <v>0</v>
      </c>
      <c r="DK118" s="619">
        <v>0</v>
      </c>
      <c r="DL118" s="619">
        <v>0</v>
      </c>
      <c r="DM118" s="619">
        <v>0</v>
      </c>
      <c r="DN118" s="619">
        <v>0</v>
      </c>
      <c r="DO118" s="619">
        <v>0</v>
      </c>
      <c r="DP118" s="619">
        <v>0</v>
      </c>
      <c r="DQ118" s="619">
        <v>0</v>
      </c>
      <c r="DR118" s="619">
        <v>0</v>
      </c>
      <c r="DS118" s="619">
        <v>0</v>
      </c>
      <c r="DT118" s="619">
        <v>0</v>
      </c>
      <c r="DU118" s="619">
        <v>0</v>
      </c>
      <c r="DV118" s="619">
        <v>0</v>
      </c>
      <c r="DW118" s="620">
        <v>0</v>
      </c>
    </row>
    <row r="119" spans="2:127" x14ac:dyDescent="0.2">
      <c r="B119" s="648"/>
      <c r="C119" s="642"/>
      <c r="D119" s="643"/>
      <c r="E119" s="643"/>
      <c r="F119" s="643"/>
      <c r="G119" s="643"/>
      <c r="H119" s="643"/>
      <c r="I119" s="644"/>
      <c r="J119" s="644"/>
      <c r="K119" s="644"/>
      <c r="L119" s="644"/>
      <c r="M119" s="644"/>
      <c r="N119" s="644"/>
      <c r="O119" s="644"/>
      <c r="P119" s="644"/>
      <c r="Q119" s="644"/>
      <c r="R119" s="645"/>
      <c r="S119" s="644"/>
      <c r="T119" s="644"/>
      <c r="U119" s="626" t="s">
        <v>496</v>
      </c>
      <c r="V119" s="614" t="s">
        <v>124</v>
      </c>
      <c r="W119" s="640" t="s">
        <v>490</v>
      </c>
      <c r="X119" s="607">
        <v>0</v>
      </c>
      <c r="Y119" s="607">
        <v>0</v>
      </c>
      <c r="Z119" s="607">
        <v>0</v>
      </c>
      <c r="AA119" s="607">
        <v>0</v>
      </c>
      <c r="AB119" s="607">
        <v>0</v>
      </c>
      <c r="AC119" s="607">
        <v>0.43</v>
      </c>
      <c r="AD119" s="607">
        <v>0.43</v>
      </c>
      <c r="AE119" s="607">
        <v>0.43</v>
      </c>
      <c r="AF119" s="607">
        <v>0.43</v>
      </c>
      <c r="AG119" s="607">
        <v>0.43</v>
      </c>
      <c r="AH119" s="607">
        <v>0.43</v>
      </c>
      <c r="AI119" s="607">
        <v>0.43</v>
      </c>
      <c r="AJ119" s="607">
        <v>0.43</v>
      </c>
      <c r="AK119" s="607">
        <v>0.43</v>
      </c>
      <c r="AL119" s="607">
        <v>0.43</v>
      </c>
      <c r="AM119" s="607">
        <v>0.43</v>
      </c>
      <c r="AN119" s="607">
        <v>0.43</v>
      </c>
      <c r="AO119" s="607">
        <v>0.43</v>
      </c>
      <c r="AP119" s="607">
        <v>0.43</v>
      </c>
      <c r="AQ119" s="607">
        <v>0.43</v>
      </c>
      <c r="AR119" s="607">
        <v>0.43</v>
      </c>
      <c r="AS119" s="607">
        <v>0.43</v>
      </c>
      <c r="AT119" s="607">
        <v>0.43</v>
      </c>
      <c r="AU119" s="607">
        <v>0.43</v>
      </c>
      <c r="AV119" s="607">
        <v>0.43</v>
      </c>
      <c r="AW119" s="607">
        <v>0.43</v>
      </c>
      <c r="AX119" s="607">
        <v>0.43</v>
      </c>
      <c r="AY119" s="607">
        <v>0.43</v>
      </c>
      <c r="AZ119" s="607">
        <v>0.43</v>
      </c>
      <c r="BA119" s="607">
        <v>0.43</v>
      </c>
      <c r="BB119" s="607">
        <v>0.43</v>
      </c>
      <c r="BC119" s="607">
        <v>0.43</v>
      </c>
      <c r="BD119" s="607">
        <v>0.43</v>
      </c>
      <c r="BE119" s="607">
        <v>0.43</v>
      </c>
      <c r="BF119" s="607">
        <v>0.43</v>
      </c>
      <c r="BG119" s="607">
        <v>0.43</v>
      </c>
      <c r="BH119" s="607">
        <v>0.43</v>
      </c>
      <c r="BI119" s="607">
        <v>0.43</v>
      </c>
      <c r="BJ119" s="607">
        <v>0.43</v>
      </c>
      <c r="BK119" s="607">
        <v>0.43</v>
      </c>
      <c r="BL119" s="607">
        <v>0.43</v>
      </c>
      <c r="BM119" s="607">
        <v>0.43</v>
      </c>
      <c r="BN119" s="607">
        <v>0.43</v>
      </c>
      <c r="BO119" s="607">
        <v>0.43</v>
      </c>
      <c r="BP119" s="607">
        <v>0.43</v>
      </c>
      <c r="BQ119" s="607">
        <v>0.43</v>
      </c>
      <c r="BR119" s="607">
        <v>0.43</v>
      </c>
      <c r="BS119" s="607">
        <v>0.43</v>
      </c>
      <c r="BT119" s="607">
        <v>0.43</v>
      </c>
      <c r="BU119" s="607">
        <v>0.43</v>
      </c>
      <c r="BV119" s="607">
        <v>0.43</v>
      </c>
      <c r="BW119" s="607">
        <v>0.43</v>
      </c>
      <c r="BX119" s="607">
        <v>0.43</v>
      </c>
      <c r="BY119" s="607">
        <v>0.43</v>
      </c>
      <c r="BZ119" s="607">
        <v>0.43</v>
      </c>
      <c r="CA119" s="607">
        <v>0.43</v>
      </c>
      <c r="CB119" s="607">
        <v>0.43</v>
      </c>
      <c r="CC119" s="607">
        <v>0.43</v>
      </c>
      <c r="CD119" s="607">
        <v>0.43</v>
      </c>
      <c r="CE119" s="616">
        <v>0.43</v>
      </c>
      <c r="CF119" s="616">
        <v>0.43</v>
      </c>
      <c r="CG119" s="616">
        <v>0.43</v>
      </c>
      <c r="CH119" s="616">
        <v>0.43</v>
      </c>
      <c r="CI119" s="616">
        <v>0.43</v>
      </c>
      <c r="CJ119" s="616">
        <v>0.43</v>
      </c>
      <c r="CK119" s="616">
        <v>0.43</v>
      </c>
      <c r="CL119" s="616">
        <v>0.43</v>
      </c>
      <c r="CM119" s="616">
        <v>0.43</v>
      </c>
      <c r="CN119" s="616">
        <v>0.43</v>
      </c>
      <c r="CO119" s="616">
        <v>0.43</v>
      </c>
      <c r="CP119" s="616">
        <v>0.43</v>
      </c>
      <c r="CQ119" s="616">
        <v>0.43</v>
      </c>
      <c r="CR119" s="616">
        <v>0.43</v>
      </c>
      <c r="CS119" s="616">
        <v>0.43</v>
      </c>
      <c r="CT119" s="616">
        <v>0.43</v>
      </c>
      <c r="CU119" s="616">
        <v>0.43</v>
      </c>
      <c r="CV119" s="616">
        <v>0.43</v>
      </c>
      <c r="CW119" s="616">
        <v>0.43</v>
      </c>
      <c r="CX119" s="616">
        <v>0.43</v>
      </c>
      <c r="CY119" s="617">
        <v>0.43</v>
      </c>
      <c r="CZ119" s="618">
        <v>0</v>
      </c>
      <c r="DA119" s="619">
        <v>0</v>
      </c>
      <c r="DB119" s="619">
        <v>0</v>
      </c>
      <c r="DC119" s="619">
        <v>0</v>
      </c>
      <c r="DD119" s="619">
        <v>0</v>
      </c>
      <c r="DE119" s="619">
        <v>0</v>
      </c>
      <c r="DF119" s="619">
        <v>0</v>
      </c>
      <c r="DG119" s="619">
        <v>0</v>
      </c>
      <c r="DH119" s="619">
        <v>0</v>
      </c>
      <c r="DI119" s="619">
        <v>0</v>
      </c>
      <c r="DJ119" s="619">
        <v>0</v>
      </c>
      <c r="DK119" s="619">
        <v>0</v>
      </c>
      <c r="DL119" s="619">
        <v>0</v>
      </c>
      <c r="DM119" s="619">
        <v>0</v>
      </c>
      <c r="DN119" s="619">
        <v>0</v>
      </c>
      <c r="DO119" s="619">
        <v>0</v>
      </c>
      <c r="DP119" s="619">
        <v>0</v>
      </c>
      <c r="DQ119" s="619">
        <v>0</v>
      </c>
      <c r="DR119" s="619">
        <v>0</v>
      </c>
      <c r="DS119" s="619">
        <v>0</v>
      </c>
      <c r="DT119" s="619">
        <v>0</v>
      </c>
      <c r="DU119" s="619">
        <v>0</v>
      </c>
      <c r="DV119" s="619">
        <v>0</v>
      </c>
      <c r="DW119" s="620">
        <v>0</v>
      </c>
    </row>
    <row r="120" spans="2:127" x14ac:dyDescent="0.2">
      <c r="B120" s="648"/>
      <c r="C120" s="642"/>
      <c r="D120" s="643"/>
      <c r="E120" s="643"/>
      <c r="F120" s="643"/>
      <c r="G120" s="643"/>
      <c r="H120" s="643"/>
      <c r="I120" s="644"/>
      <c r="J120" s="644"/>
      <c r="K120" s="644"/>
      <c r="L120" s="644"/>
      <c r="M120" s="644"/>
      <c r="N120" s="644"/>
      <c r="O120" s="644"/>
      <c r="P120" s="644"/>
      <c r="Q120" s="644"/>
      <c r="R120" s="645"/>
      <c r="S120" s="644"/>
      <c r="T120" s="644"/>
      <c r="U120" s="626" t="s">
        <v>497</v>
      </c>
      <c r="V120" s="614" t="s">
        <v>124</v>
      </c>
      <c r="W120" s="640" t="s">
        <v>490</v>
      </c>
      <c r="X120" s="607">
        <v>0.13652799999999998</v>
      </c>
      <c r="Y120" s="607">
        <v>0.15603199999999998</v>
      </c>
      <c r="Z120" s="607">
        <v>0.19503999999999999</v>
      </c>
      <c r="AA120" s="607">
        <v>0.78015999999999996</v>
      </c>
      <c r="AB120" s="607">
        <v>0.68263999999999991</v>
      </c>
      <c r="AC120" s="607">
        <v>0</v>
      </c>
      <c r="AD120" s="607">
        <v>0</v>
      </c>
      <c r="AE120" s="607">
        <v>0</v>
      </c>
      <c r="AF120" s="607">
        <v>0</v>
      </c>
      <c r="AG120" s="607">
        <v>0</v>
      </c>
      <c r="AH120" s="607">
        <v>0</v>
      </c>
      <c r="AI120" s="607">
        <v>0</v>
      </c>
      <c r="AJ120" s="607">
        <v>0</v>
      </c>
      <c r="AK120" s="607">
        <v>0</v>
      </c>
      <c r="AL120" s="607">
        <v>0</v>
      </c>
      <c r="AM120" s="607">
        <v>0</v>
      </c>
      <c r="AN120" s="607">
        <v>0</v>
      </c>
      <c r="AO120" s="607">
        <v>0</v>
      </c>
      <c r="AP120" s="607">
        <v>0</v>
      </c>
      <c r="AQ120" s="607">
        <v>0</v>
      </c>
      <c r="AR120" s="607">
        <v>0</v>
      </c>
      <c r="AS120" s="607">
        <v>0</v>
      </c>
      <c r="AT120" s="607">
        <v>0</v>
      </c>
      <c r="AU120" s="607">
        <v>0</v>
      </c>
      <c r="AV120" s="607">
        <v>0</v>
      </c>
      <c r="AW120" s="607">
        <v>0</v>
      </c>
      <c r="AX120" s="607">
        <v>0</v>
      </c>
      <c r="AY120" s="607">
        <v>0</v>
      </c>
      <c r="AZ120" s="607">
        <v>0</v>
      </c>
      <c r="BA120" s="607">
        <v>0</v>
      </c>
      <c r="BB120" s="607">
        <v>0</v>
      </c>
      <c r="BC120" s="607">
        <v>0</v>
      </c>
      <c r="BD120" s="607">
        <v>0</v>
      </c>
      <c r="BE120" s="607">
        <v>0</v>
      </c>
      <c r="BF120" s="607">
        <v>0</v>
      </c>
      <c r="BG120" s="607">
        <v>0</v>
      </c>
      <c r="BH120" s="607">
        <v>0</v>
      </c>
      <c r="BI120" s="607">
        <v>0</v>
      </c>
      <c r="BJ120" s="607">
        <v>0</v>
      </c>
      <c r="BK120" s="607">
        <v>0</v>
      </c>
      <c r="BL120" s="607">
        <v>0</v>
      </c>
      <c r="BM120" s="607">
        <v>0</v>
      </c>
      <c r="BN120" s="607">
        <v>0</v>
      </c>
      <c r="BO120" s="607">
        <v>0</v>
      </c>
      <c r="BP120" s="607">
        <v>0</v>
      </c>
      <c r="BQ120" s="607">
        <v>0</v>
      </c>
      <c r="BR120" s="607">
        <v>0</v>
      </c>
      <c r="BS120" s="607">
        <v>0</v>
      </c>
      <c r="BT120" s="607">
        <v>0</v>
      </c>
      <c r="BU120" s="607">
        <v>0</v>
      </c>
      <c r="BV120" s="607">
        <v>0</v>
      </c>
      <c r="BW120" s="607">
        <v>0</v>
      </c>
      <c r="BX120" s="607">
        <v>0</v>
      </c>
      <c r="BY120" s="607">
        <v>0</v>
      </c>
      <c r="BZ120" s="607">
        <v>0</v>
      </c>
      <c r="CA120" s="607">
        <v>0</v>
      </c>
      <c r="CB120" s="607">
        <v>0</v>
      </c>
      <c r="CC120" s="607">
        <v>0</v>
      </c>
      <c r="CD120" s="607">
        <v>0</v>
      </c>
      <c r="CE120" s="616">
        <v>0</v>
      </c>
      <c r="CF120" s="616">
        <v>0.13652799999999998</v>
      </c>
      <c r="CG120" s="616">
        <v>0.15603199999999998</v>
      </c>
      <c r="CH120" s="616">
        <v>0.19503999999999999</v>
      </c>
      <c r="CI120" s="616">
        <v>0.78015999999999996</v>
      </c>
      <c r="CJ120" s="616">
        <v>0.68263999999999991</v>
      </c>
      <c r="CK120" s="616">
        <v>0</v>
      </c>
      <c r="CL120" s="616">
        <v>0</v>
      </c>
      <c r="CM120" s="616">
        <v>0</v>
      </c>
      <c r="CN120" s="616">
        <v>0</v>
      </c>
      <c r="CO120" s="616">
        <v>0</v>
      </c>
      <c r="CP120" s="616">
        <v>0</v>
      </c>
      <c r="CQ120" s="616">
        <v>0</v>
      </c>
      <c r="CR120" s="616">
        <v>0</v>
      </c>
      <c r="CS120" s="616">
        <v>0</v>
      </c>
      <c r="CT120" s="616">
        <v>0</v>
      </c>
      <c r="CU120" s="616">
        <v>0</v>
      </c>
      <c r="CV120" s="616">
        <v>0</v>
      </c>
      <c r="CW120" s="616">
        <v>0</v>
      </c>
      <c r="CX120" s="616">
        <v>0</v>
      </c>
      <c r="CY120" s="617">
        <v>0</v>
      </c>
      <c r="CZ120" s="618">
        <v>0</v>
      </c>
      <c r="DA120" s="619">
        <v>0</v>
      </c>
      <c r="DB120" s="619">
        <v>0</v>
      </c>
      <c r="DC120" s="619">
        <v>0</v>
      </c>
      <c r="DD120" s="619">
        <v>0</v>
      </c>
      <c r="DE120" s="619">
        <v>0</v>
      </c>
      <c r="DF120" s="619">
        <v>0</v>
      </c>
      <c r="DG120" s="619">
        <v>0</v>
      </c>
      <c r="DH120" s="619">
        <v>0</v>
      </c>
      <c r="DI120" s="619">
        <v>0</v>
      </c>
      <c r="DJ120" s="619">
        <v>0</v>
      </c>
      <c r="DK120" s="619">
        <v>0</v>
      </c>
      <c r="DL120" s="619">
        <v>0</v>
      </c>
      <c r="DM120" s="619">
        <v>0</v>
      </c>
      <c r="DN120" s="619">
        <v>0</v>
      </c>
      <c r="DO120" s="619">
        <v>0</v>
      </c>
      <c r="DP120" s="619">
        <v>0</v>
      </c>
      <c r="DQ120" s="619">
        <v>0</v>
      </c>
      <c r="DR120" s="619">
        <v>0</v>
      </c>
      <c r="DS120" s="619">
        <v>0</v>
      </c>
      <c r="DT120" s="619">
        <v>0</v>
      </c>
      <c r="DU120" s="619">
        <v>0</v>
      </c>
      <c r="DV120" s="619">
        <v>0</v>
      </c>
      <c r="DW120" s="620">
        <v>0</v>
      </c>
    </row>
    <row r="121" spans="2:127" x14ac:dyDescent="0.2">
      <c r="B121" s="648"/>
      <c r="C121" s="642"/>
      <c r="D121" s="643"/>
      <c r="E121" s="643"/>
      <c r="F121" s="643"/>
      <c r="G121" s="643"/>
      <c r="H121" s="643"/>
      <c r="I121" s="644"/>
      <c r="J121" s="644"/>
      <c r="K121" s="644"/>
      <c r="L121" s="644"/>
      <c r="M121" s="644"/>
      <c r="N121" s="644"/>
      <c r="O121" s="644"/>
      <c r="P121" s="644"/>
      <c r="Q121" s="644"/>
      <c r="R121" s="645"/>
      <c r="S121" s="644"/>
      <c r="T121" s="644"/>
      <c r="U121" s="626" t="s">
        <v>498</v>
      </c>
      <c r="V121" s="614" t="s">
        <v>124</v>
      </c>
      <c r="W121" s="640" t="s">
        <v>490</v>
      </c>
      <c r="X121" s="607">
        <v>0</v>
      </c>
      <c r="Y121" s="607">
        <v>0</v>
      </c>
      <c r="Z121" s="607">
        <v>0</v>
      </c>
      <c r="AA121" s="607">
        <v>0</v>
      </c>
      <c r="AB121" s="607">
        <v>0</v>
      </c>
      <c r="AC121" s="607">
        <v>10.849240960698346</v>
      </c>
      <c r="AD121" s="607">
        <v>10.050385226640687</v>
      </c>
      <c r="AE121" s="607">
        <v>9.5524854022483687</v>
      </c>
      <c r="AF121" s="607">
        <v>9.3828348064517666</v>
      </c>
      <c r="AG121" s="607">
        <v>8.7434083778323455</v>
      </c>
      <c r="AH121" s="607">
        <v>8.25371377533253</v>
      </c>
      <c r="AI121" s="607">
        <v>7.7640191728327119</v>
      </c>
      <c r="AJ121" s="607">
        <v>7.2743245703328956</v>
      </c>
      <c r="AK121" s="607">
        <v>6.784629967833081</v>
      </c>
      <c r="AL121" s="607">
        <v>6.2949353653332647</v>
      </c>
      <c r="AM121" s="607">
        <v>5.8052407628334484</v>
      </c>
      <c r="AN121" s="607">
        <v>5.3155461603336311</v>
      </c>
      <c r="AO121" s="607">
        <v>4.8258515578338157</v>
      </c>
      <c r="AP121" s="607">
        <v>4.3361569553340003</v>
      </c>
      <c r="AQ121" s="607">
        <v>3.8464623528341844</v>
      </c>
      <c r="AR121" s="607">
        <v>3.3567677503343685</v>
      </c>
      <c r="AS121" s="607">
        <v>2.867073147834553</v>
      </c>
      <c r="AT121" s="607">
        <v>2.3773785453347367</v>
      </c>
      <c r="AU121" s="607">
        <v>1.8876839428349208</v>
      </c>
      <c r="AV121" s="607">
        <v>1.3979893403351051</v>
      </c>
      <c r="AW121" s="607">
        <v>1.3979893403351051</v>
      </c>
      <c r="AX121" s="607">
        <v>1.3979893403351051</v>
      </c>
      <c r="AY121" s="607">
        <v>1.3979893403351051</v>
      </c>
      <c r="AZ121" s="607">
        <v>1.3979893403351051</v>
      </c>
      <c r="BA121" s="607">
        <v>1.3979893403351051</v>
      </c>
      <c r="BB121" s="607">
        <v>1.3979893403351051</v>
      </c>
      <c r="BC121" s="607">
        <v>1.3979893403351051</v>
      </c>
      <c r="BD121" s="607">
        <v>1.3979893403351051</v>
      </c>
      <c r="BE121" s="607">
        <v>1.3979893403351051</v>
      </c>
      <c r="BF121" s="607">
        <v>1.3979893403351051</v>
      </c>
      <c r="BG121" s="607">
        <v>1.3979893403351051</v>
      </c>
      <c r="BH121" s="607">
        <v>1.3979893403351051</v>
      </c>
      <c r="BI121" s="607">
        <v>1.3979893403351051</v>
      </c>
      <c r="BJ121" s="607">
        <v>1.3979893403351051</v>
      </c>
      <c r="BK121" s="607">
        <v>1.3979893403351051</v>
      </c>
      <c r="BL121" s="607">
        <v>1.3979893403351051</v>
      </c>
      <c r="BM121" s="607">
        <v>1.3979893403351051</v>
      </c>
      <c r="BN121" s="607">
        <v>1.3979893403351051</v>
      </c>
      <c r="BO121" s="607">
        <v>1.3979893403351051</v>
      </c>
      <c r="BP121" s="607">
        <v>1.3979893403351051</v>
      </c>
      <c r="BQ121" s="607">
        <v>1.3979893403351051</v>
      </c>
      <c r="BR121" s="607">
        <v>1.3979893403351051</v>
      </c>
      <c r="BS121" s="607">
        <v>1.3979893403351051</v>
      </c>
      <c r="BT121" s="607">
        <v>1.3979893403351051</v>
      </c>
      <c r="BU121" s="607">
        <v>1.3979893403351051</v>
      </c>
      <c r="BV121" s="607">
        <v>1.3979893403351051</v>
      </c>
      <c r="BW121" s="607">
        <v>1.3979893403351051</v>
      </c>
      <c r="BX121" s="607">
        <v>1.3979893403351051</v>
      </c>
      <c r="BY121" s="607">
        <v>1.3979893403351051</v>
      </c>
      <c r="BZ121" s="607">
        <v>1.3979893403351051</v>
      </c>
      <c r="CA121" s="607">
        <v>1.3979893403351051</v>
      </c>
      <c r="CB121" s="607">
        <v>1.3979893403351051</v>
      </c>
      <c r="CC121" s="607">
        <v>1.3979893403351051</v>
      </c>
      <c r="CD121" s="607">
        <v>1.3979893403351051</v>
      </c>
      <c r="CE121" s="616">
        <v>1.3979893403351051</v>
      </c>
      <c r="CF121" s="616">
        <v>1.3979893403351051</v>
      </c>
      <c r="CG121" s="616">
        <v>1.3979893403351051</v>
      </c>
      <c r="CH121" s="616">
        <v>1.3979893403351051</v>
      </c>
      <c r="CI121" s="616">
        <v>1.3979893403351051</v>
      </c>
      <c r="CJ121" s="616">
        <v>1.3979893403351051</v>
      </c>
      <c r="CK121" s="616">
        <v>1.3979893403351051</v>
      </c>
      <c r="CL121" s="616">
        <v>1.3979893403351051</v>
      </c>
      <c r="CM121" s="616">
        <v>1.3979893403351051</v>
      </c>
      <c r="CN121" s="616">
        <v>1.3979893403351051</v>
      </c>
      <c r="CO121" s="616">
        <v>1.3979893403351051</v>
      </c>
      <c r="CP121" s="616">
        <v>1.3979893403351051</v>
      </c>
      <c r="CQ121" s="616">
        <v>1.3979893403351051</v>
      </c>
      <c r="CR121" s="616">
        <v>1.3979893403351051</v>
      </c>
      <c r="CS121" s="616">
        <v>1.3979893403351051</v>
      </c>
      <c r="CT121" s="616">
        <v>1.3979893403351051</v>
      </c>
      <c r="CU121" s="616">
        <v>1.3979893403351051</v>
      </c>
      <c r="CV121" s="616">
        <v>1.3979893403351051</v>
      </c>
      <c r="CW121" s="616">
        <v>1.3979893403351051</v>
      </c>
      <c r="CX121" s="616">
        <v>1.3979893403351051</v>
      </c>
      <c r="CY121" s="617">
        <v>1.3979893403351051</v>
      </c>
      <c r="CZ121" s="618">
        <v>0</v>
      </c>
      <c r="DA121" s="619">
        <v>0</v>
      </c>
      <c r="DB121" s="619">
        <v>0</v>
      </c>
      <c r="DC121" s="619">
        <v>0</v>
      </c>
      <c r="DD121" s="619">
        <v>0</v>
      </c>
      <c r="DE121" s="619">
        <v>0</v>
      </c>
      <c r="DF121" s="619">
        <v>0</v>
      </c>
      <c r="DG121" s="619">
        <v>0</v>
      </c>
      <c r="DH121" s="619">
        <v>0</v>
      </c>
      <c r="DI121" s="619">
        <v>0</v>
      </c>
      <c r="DJ121" s="619">
        <v>0</v>
      </c>
      <c r="DK121" s="619">
        <v>0</v>
      </c>
      <c r="DL121" s="619">
        <v>0</v>
      </c>
      <c r="DM121" s="619">
        <v>0</v>
      </c>
      <c r="DN121" s="619">
        <v>0</v>
      </c>
      <c r="DO121" s="619">
        <v>0</v>
      </c>
      <c r="DP121" s="619">
        <v>0</v>
      </c>
      <c r="DQ121" s="619">
        <v>0</v>
      </c>
      <c r="DR121" s="619">
        <v>0</v>
      </c>
      <c r="DS121" s="619">
        <v>0</v>
      </c>
      <c r="DT121" s="619">
        <v>0</v>
      </c>
      <c r="DU121" s="619">
        <v>0</v>
      </c>
      <c r="DV121" s="619">
        <v>0</v>
      </c>
      <c r="DW121" s="620">
        <v>0</v>
      </c>
    </row>
    <row r="122" spans="2:127" x14ac:dyDescent="0.2">
      <c r="B122" s="648"/>
      <c r="C122" s="642"/>
      <c r="D122" s="643"/>
      <c r="E122" s="643"/>
      <c r="F122" s="643"/>
      <c r="G122" s="643"/>
      <c r="H122" s="643"/>
      <c r="I122" s="644"/>
      <c r="J122" s="644"/>
      <c r="K122" s="644"/>
      <c r="L122" s="644"/>
      <c r="M122" s="644"/>
      <c r="N122" s="644"/>
      <c r="O122" s="644"/>
      <c r="P122" s="644"/>
      <c r="Q122" s="644"/>
      <c r="R122" s="645"/>
      <c r="S122" s="644"/>
      <c r="T122" s="644"/>
      <c r="U122" s="649" t="s">
        <v>499</v>
      </c>
      <c r="V122" s="614" t="s">
        <v>124</v>
      </c>
      <c r="W122" s="640" t="s">
        <v>490</v>
      </c>
      <c r="X122" s="607">
        <v>0</v>
      </c>
      <c r="Y122" s="607">
        <v>0</v>
      </c>
      <c r="Z122" s="607">
        <v>0</v>
      </c>
      <c r="AA122" s="607">
        <v>0</v>
      </c>
      <c r="AB122" s="607">
        <v>0</v>
      </c>
      <c r="AC122" s="607">
        <v>0</v>
      </c>
      <c r="AD122" s="607">
        <v>0</v>
      </c>
      <c r="AE122" s="607">
        <v>0</v>
      </c>
      <c r="AF122" s="607">
        <v>0</v>
      </c>
      <c r="AG122" s="607">
        <v>0</v>
      </c>
      <c r="AH122" s="607">
        <v>0</v>
      </c>
      <c r="AI122" s="607">
        <v>0</v>
      </c>
      <c r="AJ122" s="607">
        <v>0</v>
      </c>
      <c r="AK122" s="607">
        <v>0</v>
      </c>
      <c r="AL122" s="607">
        <v>0</v>
      </c>
      <c r="AM122" s="607">
        <v>0</v>
      </c>
      <c r="AN122" s="607">
        <v>0</v>
      </c>
      <c r="AO122" s="607">
        <v>0</v>
      </c>
      <c r="AP122" s="607">
        <v>0</v>
      </c>
      <c r="AQ122" s="607">
        <v>0</v>
      </c>
      <c r="AR122" s="607">
        <v>0</v>
      </c>
      <c r="AS122" s="607">
        <v>0</v>
      </c>
      <c r="AT122" s="607">
        <v>0</v>
      </c>
      <c r="AU122" s="607">
        <v>0</v>
      </c>
      <c r="AV122" s="607">
        <v>0</v>
      </c>
      <c r="AW122" s="607">
        <v>0</v>
      </c>
      <c r="AX122" s="607">
        <v>0</v>
      </c>
      <c r="AY122" s="607">
        <v>0</v>
      </c>
      <c r="AZ122" s="607">
        <v>0</v>
      </c>
      <c r="BA122" s="607">
        <v>0</v>
      </c>
      <c r="BB122" s="607">
        <v>0</v>
      </c>
      <c r="BC122" s="607">
        <v>0</v>
      </c>
      <c r="BD122" s="607">
        <v>0</v>
      </c>
      <c r="BE122" s="607">
        <v>0</v>
      </c>
      <c r="BF122" s="607">
        <v>0</v>
      </c>
      <c r="BG122" s="607">
        <v>0</v>
      </c>
      <c r="BH122" s="607">
        <v>0</v>
      </c>
      <c r="BI122" s="607">
        <v>0</v>
      </c>
      <c r="BJ122" s="607">
        <v>0</v>
      </c>
      <c r="BK122" s="607">
        <v>0</v>
      </c>
      <c r="BL122" s="607">
        <v>0</v>
      </c>
      <c r="BM122" s="607">
        <v>0</v>
      </c>
      <c r="BN122" s="607">
        <v>0</v>
      </c>
      <c r="BO122" s="607">
        <v>0</v>
      </c>
      <c r="BP122" s="607">
        <v>0</v>
      </c>
      <c r="BQ122" s="607">
        <v>0</v>
      </c>
      <c r="BR122" s="607">
        <v>0</v>
      </c>
      <c r="BS122" s="607">
        <v>0</v>
      </c>
      <c r="BT122" s="607">
        <v>0</v>
      </c>
      <c r="BU122" s="607">
        <v>0</v>
      </c>
      <c r="BV122" s="607">
        <v>0</v>
      </c>
      <c r="BW122" s="607">
        <v>0</v>
      </c>
      <c r="BX122" s="607">
        <v>0</v>
      </c>
      <c r="BY122" s="607">
        <v>0</v>
      </c>
      <c r="BZ122" s="607">
        <v>0</v>
      </c>
      <c r="CA122" s="607">
        <v>0</v>
      </c>
      <c r="CB122" s="607">
        <v>0</v>
      </c>
      <c r="CC122" s="607">
        <v>0</v>
      </c>
      <c r="CD122" s="607">
        <v>0</v>
      </c>
      <c r="CE122" s="607">
        <v>0</v>
      </c>
      <c r="CF122" s="607">
        <v>0</v>
      </c>
      <c r="CG122" s="607">
        <v>0</v>
      </c>
      <c r="CH122" s="607">
        <v>0</v>
      </c>
      <c r="CI122" s="607">
        <v>0</v>
      </c>
      <c r="CJ122" s="607">
        <v>0</v>
      </c>
      <c r="CK122" s="607">
        <v>0</v>
      </c>
      <c r="CL122" s="607">
        <v>0</v>
      </c>
      <c r="CM122" s="607">
        <v>0</v>
      </c>
      <c r="CN122" s="607">
        <v>0</v>
      </c>
      <c r="CO122" s="607">
        <v>0</v>
      </c>
      <c r="CP122" s="607">
        <v>0</v>
      </c>
      <c r="CQ122" s="607">
        <v>0</v>
      </c>
      <c r="CR122" s="607">
        <v>0</v>
      </c>
      <c r="CS122" s="607">
        <v>0</v>
      </c>
      <c r="CT122" s="607">
        <v>0</v>
      </c>
      <c r="CU122" s="607">
        <v>0</v>
      </c>
      <c r="CV122" s="607">
        <v>0</v>
      </c>
      <c r="CW122" s="607">
        <v>0</v>
      </c>
      <c r="CX122" s="607">
        <v>0</v>
      </c>
      <c r="CY122" s="607">
        <v>0</v>
      </c>
      <c r="CZ122" s="618">
        <v>0</v>
      </c>
      <c r="DA122" s="619">
        <v>0</v>
      </c>
      <c r="DB122" s="619">
        <v>0</v>
      </c>
      <c r="DC122" s="619">
        <v>0</v>
      </c>
      <c r="DD122" s="619">
        <v>0</v>
      </c>
      <c r="DE122" s="619">
        <v>0</v>
      </c>
      <c r="DF122" s="619">
        <v>0</v>
      </c>
      <c r="DG122" s="619">
        <v>0</v>
      </c>
      <c r="DH122" s="619">
        <v>0</v>
      </c>
      <c r="DI122" s="619">
        <v>0</v>
      </c>
      <c r="DJ122" s="619">
        <v>0</v>
      </c>
      <c r="DK122" s="619">
        <v>0</v>
      </c>
      <c r="DL122" s="619">
        <v>0</v>
      </c>
      <c r="DM122" s="619">
        <v>0</v>
      </c>
      <c r="DN122" s="619">
        <v>0</v>
      </c>
      <c r="DO122" s="619">
        <v>0</v>
      </c>
      <c r="DP122" s="619">
        <v>0</v>
      </c>
      <c r="DQ122" s="619">
        <v>0</v>
      </c>
      <c r="DR122" s="619">
        <v>0</v>
      </c>
      <c r="DS122" s="619">
        <v>0</v>
      </c>
      <c r="DT122" s="619">
        <v>0</v>
      </c>
      <c r="DU122" s="619">
        <v>0</v>
      </c>
      <c r="DV122" s="619">
        <v>0</v>
      </c>
      <c r="DW122" s="620">
        <v>0</v>
      </c>
    </row>
    <row r="123" spans="2:127" ht="15.75" thickBot="1" x14ac:dyDescent="0.25">
      <c r="B123" s="650"/>
      <c r="C123" s="651"/>
      <c r="D123" s="652"/>
      <c r="E123" s="652"/>
      <c r="F123" s="652"/>
      <c r="G123" s="652"/>
      <c r="H123" s="652"/>
      <c r="I123" s="653"/>
      <c r="J123" s="653"/>
      <c r="K123" s="653"/>
      <c r="L123" s="653"/>
      <c r="M123" s="653"/>
      <c r="N123" s="653"/>
      <c r="O123" s="653"/>
      <c r="P123" s="653"/>
      <c r="Q123" s="653"/>
      <c r="R123" s="654"/>
      <c r="S123" s="653"/>
      <c r="T123" s="653"/>
      <c r="U123" s="655" t="s">
        <v>127</v>
      </c>
      <c r="V123" s="656" t="s">
        <v>500</v>
      </c>
      <c r="W123" s="657" t="s">
        <v>490</v>
      </c>
      <c r="X123" s="658">
        <f>SUM(X112:X122)</f>
        <v>68.824727999999993</v>
      </c>
      <c r="Y123" s="658">
        <f t="shared" ref="Y123:CJ123" si="24">SUM(Y112:Y122)</f>
        <v>78.656831999999994</v>
      </c>
      <c r="Z123" s="658">
        <f t="shared" si="24"/>
        <v>98.321040000000011</v>
      </c>
      <c r="AA123" s="658">
        <f t="shared" si="24"/>
        <v>393.28416000000004</v>
      </c>
      <c r="AB123" s="658">
        <f t="shared" si="24"/>
        <v>344.12363999999997</v>
      </c>
      <c r="AC123" s="658">
        <f t="shared" si="24"/>
        <v>100.87924096069835</v>
      </c>
      <c r="AD123" s="658">
        <f t="shared" si="24"/>
        <v>100.08038522664069</v>
      </c>
      <c r="AE123" s="658">
        <f t="shared" si="24"/>
        <v>99.582485402248366</v>
      </c>
      <c r="AF123" s="658">
        <f t="shared" si="24"/>
        <v>99.41283480645177</v>
      </c>
      <c r="AG123" s="658">
        <f t="shared" si="24"/>
        <v>98.77340837783234</v>
      </c>
      <c r="AH123" s="658">
        <f t="shared" si="24"/>
        <v>98.283713775332529</v>
      </c>
      <c r="AI123" s="658">
        <f t="shared" si="24"/>
        <v>97.794019172832719</v>
      </c>
      <c r="AJ123" s="658">
        <f t="shared" si="24"/>
        <v>97.304324570332895</v>
      </c>
      <c r="AK123" s="658">
        <f t="shared" si="24"/>
        <v>96.814629967833085</v>
      </c>
      <c r="AL123" s="658">
        <f t="shared" si="24"/>
        <v>96.324935365333261</v>
      </c>
      <c r="AM123" s="658">
        <f t="shared" si="24"/>
        <v>95.83524076283345</v>
      </c>
      <c r="AN123" s="658">
        <f t="shared" si="24"/>
        <v>95.345546160333626</v>
      </c>
      <c r="AO123" s="658">
        <f t="shared" si="24"/>
        <v>94.855851557833816</v>
      </c>
      <c r="AP123" s="658">
        <f t="shared" si="24"/>
        <v>94.366156955334006</v>
      </c>
      <c r="AQ123" s="658">
        <f t="shared" si="24"/>
        <v>93.876462352834182</v>
      </c>
      <c r="AR123" s="658">
        <f t="shared" si="24"/>
        <v>93.386767750334371</v>
      </c>
      <c r="AS123" s="658">
        <f t="shared" si="24"/>
        <v>92.897073147834561</v>
      </c>
      <c r="AT123" s="658">
        <f t="shared" si="24"/>
        <v>92.407378545334737</v>
      </c>
      <c r="AU123" s="658">
        <f t="shared" si="24"/>
        <v>91.917683942834927</v>
      </c>
      <c r="AV123" s="658">
        <f t="shared" si="24"/>
        <v>91.427989340335102</v>
      </c>
      <c r="AW123" s="658">
        <f t="shared" si="24"/>
        <v>91.427989340335102</v>
      </c>
      <c r="AX123" s="658">
        <f t="shared" si="24"/>
        <v>91.427989340335102</v>
      </c>
      <c r="AY123" s="658">
        <f t="shared" si="24"/>
        <v>91.427989340335102</v>
      </c>
      <c r="AZ123" s="658">
        <f t="shared" si="24"/>
        <v>91.427989340335102</v>
      </c>
      <c r="BA123" s="658">
        <f t="shared" si="24"/>
        <v>91.427989340335102</v>
      </c>
      <c r="BB123" s="658">
        <f t="shared" si="24"/>
        <v>91.427989340335102</v>
      </c>
      <c r="BC123" s="658">
        <f t="shared" si="24"/>
        <v>91.427989340335102</v>
      </c>
      <c r="BD123" s="658">
        <f t="shared" si="24"/>
        <v>91.427989340335102</v>
      </c>
      <c r="BE123" s="658">
        <f t="shared" si="24"/>
        <v>91.427989340335102</v>
      </c>
      <c r="BF123" s="658">
        <f t="shared" si="24"/>
        <v>91.427989340335102</v>
      </c>
      <c r="BG123" s="658">
        <f t="shared" si="24"/>
        <v>91.427989340335102</v>
      </c>
      <c r="BH123" s="658">
        <f t="shared" si="24"/>
        <v>91.427989340335102</v>
      </c>
      <c r="BI123" s="658">
        <f t="shared" si="24"/>
        <v>91.427989340335102</v>
      </c>
      <c r="BJ123" s="658">
        <f t="shared" si="24"/>
        <v>91.427989340335102</v>
      </c>
      <c r="BK123" s="658">
        <f t="shared" si="24"/>
        <v>91.427989340335102</v>
      </c>
      <c r="BL123" s="658">
        <f t="shared" si="24"/>
        <v>91.427989340335102</v>
      </c>
      <c r="BM123" s="658">
        <f t="shared" si="24"/>
        <v>91.427989340335102</v>
      </c>
      <c r="BN123" s="658">
        <f t="shared" si="24"/>
        <v>91.427989340335102</v>
      </c>
      <c r="BO123" s="658">
        <f t="shared" si="24"/>
        <v>91.427989340335102</v>
      </c>
      <c r="BP123" s="658">
        <f t="shared" si="24"/>
        <v>91.427989340335102</v>
      </c>
      <c r="BQ123" s="658">
        <f t="shared" si="24"/>
        <v>91.427989340335102</v>
      </c>
      <c r="BR123" s="658">
        <f t="shared" si="24"/>
        <v>91.427989340335102</v>
      </c>
      <c r="BS123" s="658">
        <f t="shared" si="24"/>
        <v>91.427989340335102</v>
      </c>
      <c r="BT123" s="658">
        <f t="shared" si="24"/>
        <v>91.427989340335102</v>
      </c>
      <c r="BU123" s="658">
        <f t="shared" si="24"/>
        <v>91.427989340335102</v>
      </c>
      <c r="BV123" s="658">
        <f t="shared" si="24"/>
        <v>91.427989340335102</v>
      </c>
      <c r="BW123" s="658">
        <f t="shared" si="24"/>
        <v>91.427989340335102</v>
      </c>
      <c r="BX123" s="658">
        <f t="shared" si="24"/>
        <v>91.427989340335102</v>
      </c>
      <c r="BY123" s="658">
        <f t="shared" si="24"/>
        <v>91.427989340335102</v>
      </c>
      <c r="BZ123" s="658">
        <f t="shared" si="24"/>
        <v>91.427989340335102</v>
      </c>
      <c r="CA123" s="658">
        <f t="shared" si="24"/>
        <v>91.427989340335102</v>
      </c>
      <c r="CB123" s="658">
        <f t="shared" si="24"/>
        <v>91.427989340335102</v>
      </c>
      <c r="CC123" s="658">
        <f t="shared" si="24"/>
        <v>91.427989340335102</v>
      </c>
      <c r="CD123" s="658">
        <f t="shared" si="24"/>
        <v>91.427989340335102</v>
      </c>
      <c r="CE123" s="658">
        <f t="shared" si="24"/>
        <v>91.427989340335102</v>
      </c>
      <c r="CF123" s="658">
        <f t="shared" si="24"/>
        <v>160.2527173403351</v>
      </c>
      <c r="CG123" s="658">
        <f t="shared" si="24"/>
        <v>170.08482134033511</v>
      </c>
      <c r="CH123" s="658">
        <f t="shared" si="24"/>
        <v>189.74902934033511</v>
      </c>
      <c r="CI123" s="658">
        <f t="shared" si="24"/>
        <v>484.7121493403352</v>
      </c>
      <c r="CJ123" s="658">
        <f t="shared" si="24"/>
        <v>435.55162934033513</v>
      </c>
      <c r="CK123" s="658">
        <f t="shared" ref="CK123:DW123" si="25">SUM(CK112:CK122)</f>
        <v>91.427989340335102</v>
      </c>
      <c r="CL123" s="658">
        <f t="shared" si="25"/>
        <v>91.427989340335102</v>
      </c>
      <c r="CM123" s="658">
        <f t="shared" si="25"/>
        <v>91.427989340335102</v>
      </c>
      <c r="CN123" s="658">
        <f t="shared" si="25"/>
        <v>91.427989340335102</v>
      </c>
      <c r="CO123" s="658">
        <f t="shared" si="25"/>
        <v>91.427989340335102</v>
      </c>
      <c r="CP123" s="658">
        <f t="shared" si="25"/>
        <v>91.427989340335102</v>
      </c>
      <c r="CQ123" s="658">
        <f t="shared" si="25"/>
        <v>91.427989340335102</v>
      </c>
      <c r="CR123" s="658">
        <f t="shared" si="25"/>
        <v>91.427989340335102</v>
      </c>
      <c r="CS123" s="658">
        <f t="shared" si="25"/>
        <v>91.427989340335102</v>
      </c>
      <c r="CT123" s="658">
        <f t="shared" si="25"/>
        <v>91.427989340335102</v>
      </c>
      <c r="CU123" s="658">
        <f t="shared" si="25"/>
        <v>91.427989340335102</v>
      </c>
      <c r="CV123" s="658">
        <f t="shared" si="25"/>
        <v>91.427989340335102</v>
      </c>
      <c r="CW123" s="658">
        <f t="shared" si="25"/>
        <v>91.427989340335102</v>
      </c>
      <c r="CX123" s="658">
        <f t="shared" si="25"/>
        <v>91.427989340335102</v>
      </c>
      <c r="CY123" s="659">
        <f t="shared" si="25"/>
        <v>91.427989340335102</v>
      </c>
      <c r="CZ123" s="660">
        <f t="shared" si="25"/>
        <v>0</v>
      </c>
      <c r="DA123" s="661">
        <f t="shared" si="25"/>
        <v>0</v>
      </c>
      <c r="DB123" s="661">
        <f t="shared" si="25"/>
        <v>0</v>
      </c>
      <c r="DC123" s="661">
        <f t="shared" si="25"/>
        <v>0</v>
      </c>
      <c r="DD123" s="661">
        <f t="shared" si="25"/>
        <v>0</v>
      </c>
      <c r="DE123" s="661">
        <f t="shared" si="25"/>
        <v>0</v>
      </c>
      <c r="DF123" s="661">
        <f t="shared" si="25"/>
        <v>0</v>
      </c>
      <c r="DG123" s="661">
        <f t="shared" si="25"/>
        <v>0</v>
      </c>
      <c r="DH123" s="661">
        <f t="shared" si="25"/>
        <v>0</v>
      </c>
      <c r="DI123" s="661">
        <f t="shared" si="25"/>
        <v>0</v>
      </c>
      <c r="DJ123" s="661">
        <f t="shared" si="25"/>
        <v>0</v>
      </c>
      <c r="DK123" s="661">
        <f t="shared" si="25"/>
        <v>0</v>
      </c>
      <c r="DL123" s="661">
        <f t="shared" si="25"/>
        <v>0</v>
      </c>
      <c r="DM123" s="661">
        <f t="shared" si="25"/>
        <v>0</v>
      </c>
      <c r="DN123" s="661">
        <f t="shared" si="25"/>
        <v>0</v>
      </c>
      <c r="DO123" s="661">
        <f t="shared" si="25"/>
        <v>0</v>
      </c>
      <c r="DP123" s="661">
        <f t="shared" si="25"/>
        <v>0</v>
      </c>
      <c r="DQ123" s="661">
        <f t="shared" si="25"/>
        <v>0</v>
      </c>
      <c r="DR123" s="661">
        <f t="shared" si="25"/>
        <v>0</v>
      </c>
      <c r="DS123" s="661">
        <f t="shared" si="25"/>
        <v>0</v>
      </c>
      <c r="DT123" s="661">
        <f t="shared" si="25"/>
        <v>0</v>
      </c>
      <c r="DU123" s="661">
        <f t="shared" si="25"/>
        <v>0</v>
      </c>
      <c r="DV123" s="661">
        <f t="shared" si="25"/>
        <v>0</v>
      </c>
      <c r="DW123" s="662">
        <f t="shared" si="25"/>
        <v>0</v>
      </c>
    </row>
    <row r="124" spans="2:127" ht="25.5" x14ac:dyDescent="0.2">
      <c r="B124" s="603" t="s">
        <v>485</v>
      </c>
      <c r="C124" s="604" t="s">
        <v>845</v>
      </c>
      <c r="D124" s="605" t="s">
        <v>846</v>
      </c>
      <c r="E124" s="606" t="s">
        <v>554</v>
      </c>
      <c r="F124" s="607" t="s">
        <v>754</v>
      </c>
      <c r="G124" s="608" t="s">
        <v>59</v>
      </c>
      <c r="H124" s="609" t="s">
        <v>487</v>
      </c>
      <c r="I124" s="609">
        <f>MAX(X124:AV124)</f>
        <v>2.5</v>
      </c>
      <c r="J124" s="609">
        <f>SUMPRODUCT($X$2:$CY$2,$X124:$CY124)*365</f>
        <v>21769.456262054278</v>
      </c>
      <c r="K124" s="609">
        <f>SUMPRODUCT($X$2:$CY$2,$X125:$CY125)+SUMPRODUCT($X$2:$CY$2,$X126:$CY126)+SUMPRODUCT($X$2:$CY$2,$X127:$CY127)</f>
        <v>1892.2151334895357</v>
      </c>
      <c r="L124" s="609">
        <f>SUMPRODUCT($X$2:$CY$2,$X128:$CY128) +SUMPRODUCT($X$2:$CY$2,$X129:$CY129)</f>
        <v>1941.9547832670887</v>
      </c>
      <c r="M124" s="609">
        <f>SUMPRODUCT($X$2:$CY$2,$X130:$CY130)</f>
        <v>0</v>
      </c>
      <c r="N124" s="609">
        <f>SUMPRODUCT($X$2:$CY$2,$X133:$CY133) +SUMPRODUCT($X$2:$CY$2,$X134:$CY134)</f>
        <v>109.1795572229933</v>
      </c>
      <c r="O124" s="609">
        <f>SUMPRODUCT($X$2:$CY$2,$X131:$CY131) +SUMPRODUCT($X$2:$CY$2,$X132:$CY132) +SUMPRODUCT($X$2:$CY$2,$X135:$CY135)</f>
        <v>23.033019587257108</v>
      </c>
      <c r="P124" s="609">
        <f>SUM(K124:O124)</f>
        <v>3966.3824935668749</v>
      </c>
      <c r="Q124" s="609">
        <f>(SUM(K124:M124)*100000)/(J124*1000)</f>
        <v>17.612612233406384</v>
      </c>
      <c r="R124" s="610">
        <f>(P124*100000)/(J124*1000)</f>
        <v>18.219942867753492</v>
      </c>
      <c r="S124" s="611">
        <v>3</v>
      </c>
      <c r="T124" s="612">
        <v>3</v>
      </c>
      <c r="U124" s="613" t="s">
        <v>488</v>
      </c>
      <c r="V124" s="614" t="s">
        <v>124</v>
      </c>
      <c r="W124" s="615" t="s">
        <v>75</v>
      </c>
      <c r="X124" s="607">
        <v>0</v>
      </c>
      <c r="Y124" s="607">
        <v>0</v>
      </c>
      <c r="Z124" s="607">
        <v>0</v>
      </c>
      <c r="AA124" s="607">
        <v>0</v>
      </c>
      <c r="AB124" s="607">
        <v>0</v>
      </c>
      <c r="AC124" s="607">
        <v>2.5</v>
      </c>
      <c r="AD124" s="607">
        <v>2.5</v>
      </c>
      <c r="AE124" s="607">
        <v>2.5</v>
      </c>
      <c r="AF124" s="607">
        <v>2.5</v>
      </c>
      <c r="AG124" s="607">
        <v>2.5</v>
      </c>
      <c r="AH124" s="607">
        <v>2.5</v>
      </c>
      <c r="AI124" s="607">
        <v>2.5</v>
      </c>
      <c r="AJ124" s="607">
        <v>2.5</v>
      </c>
      <c r="AK124" s="607">
        <v>2.5</v>
      </c>
      <c r="AL124" s="607">
        <v>2.5</v>
      </c>
      <c r="AM124" s="607">
        <v>2.5</v>
      </c>
      <c r="AN124" s="607">
        <v>2.5</v>
      </c>
      <c r="AO124" s="607">
        <v>2.5</v>
      </c>
      <c r="AP124" s="607">
        <v>2.5</v>
      </c>
      <c r="AQ124" s="607">
        <v>2.5</v>
      </c>
      <c r="AR124" s="607">
        <v>2.5</v>
      </c>
      <c r="AS124" s="607">
        <v>2.5</v>
      </c>
      <c r="AT124" s="607">
        <v>2.5</v>
      </c>
      <c r="AU124" s="607">
        <v>2.5</v>
      </c>
      <c r="AV124" s="607">
        <v>2.5</v>
      </c>
      <c r="AW124" s="607">
        <v>2.5</v>
      </c>
      <c r="AX124" s="607">
        <v>2.5</v>
      </c>
      <c r="AY124" s="607">
        <v>2.5</v>
      </c>
      <c r="AZ124" s="607">
        <v>2.5</v>
      </c>
      <c r="BA124" s="607">
        <v>2.5</v>
      </c>
      <c r="BB124" s="607">
        <v>2.5</v>
      </c>
      <c r="BC124" s="607">
        <v>2.5</v>
      </c>
      <c r="BD124" s="607">
        <v>2.5</v>
      </c>
      <c r="BE124" s="607">
        <v>2.5</v>
      </c>
      <c r="BF124" s="607">
        <v>2.5</v>
      </c>
      <c r="BG124" s="607">
        <v>2.5</v>
      </c>
      <c r="BH124" s="607">
        <v>2.5</v>
      </c>
      <c r="BI124" s="607">
        <v>2.5</v>
      </c>
      <c r="BJ124" s="607">
        <v>2.5</v>
      </c>
      <c r="BK124" s="607">
        <v>2.5</v>
      </c>
      <c r="BL124" s="607">
        <v>2.5</v>
      </c>
      <c r="BM124" s="607">
        <v>2.5</v>
      </c>
      <c r="BN124" s="607">
        <v>2.5</v>
      </c>
      <c r="BO124" s="607">
        <v>2.5</v>
      </c>
      <c r="BP124" s="607">
        <v>2.5</v>
      </c>
      <c r="BQ124" s="607">
        <v>2.5</v>
      </c>
      <c r="BR124" s="607">
        <v>2.5</v>
      </c>
      <c r="BS124" s="607">
        <v>2.5</v>
      </c>
      <c r="BT124" s="607">
        <v>2.5</v>
      </c>
      <c r="BU124" s="607">
        <v>2.5</v>
      </c>
      <c r="BV124" s="607">
        <v>2.5</v>
      </c>
      <c r="BW124" s="607">
        <v>2.5</v>
      </c>
      <c r="BX124" s="607">
        <v>2.5</v>
      </c>
      <c r="BY124" s="607">
        <v>2.5</v>
      </c>
      <c r="BZ124" s="607">
        <v>2.5</v>
      </c>
      <c r="CA124" s="607">
        <v>2.5</v>
      </c>
      <c r="CB124" s="607">
        <v>2.5</v>
      </c>
      <c r="CC124" s="607">
        <v>2.5</v>
      </c>
      <c r="CD124" s="607">
        <v>2.5</v>
      </c>
      <c r="CE124" s="616">
        <v>2.5</v>
      </c>
      <c r="CF124" s="616">
        <v>2.5</v>
      </c>
      <c r="CG124" s="616">
        <v>2.5</v>
      </c>
      <c r="CH124" s="616">
        <v>2.5</v>
      </c>
      <c r="CI124" s="616">
        <v>2.5</v>
      </c>
      <c r="CJ124" s="616">
        <v>2.5</v>
      </c>
      <c r="CK124" s="616">
        <v>2.5</v>
      </c>
      <c r="CL124" s="616">
        <v>2.5</v>
      </c>
      <c r="CM124" s="616">
        <v>2.5</v>
      </c>
      <c r="CN124" s="616">
        <v>2.5</v>
      </c>
      <c r="CO124" s="616">
        <v>2.5</v>
      </c>
      <c r="CP124" s="616">
        <v>2.5</v>
      </c>
      <c r="CQ124" s="616">
        <v>2.5</v>
      </c>
      <c r="CR124" s="616">
        <v>2.5</v>
      </c>
      <c r="CS124" s="616">
        <v>2.5</v>
      </c>
      <c r="CT124" s="616">
        <v>2.5</v>
      </c>
      <c r="CU124" s="616">
        <v>2.5</v>
      </c>
      <c r="CV124" s="616">
        <v>2.5</v>
      </c>
      <c r="CW124" s="616">
        <v>2.5</v>
      </c>
      <c r="CX124" s="616">
        <v>2.5</v>
      </c>
      <c r="CY124" s="617">
        <v>2.5</v>
      </c>
      <c r="CZ124" s="618">
        <v>0</v>
      </c>
      <c r="DA124" s="619">
        <v>0</v>
      </c>
      <c r="DB124" s="619">
        <v>0</v>
      </c>
      <c r="DC124" s="619">
        <v>0</v>
      </c>
      <c r="DD124" s="619">
        <v>0</v>
      </c>
      <c r="DE124" s="619">
        <v>0</v>
      </c>
      <c r="DF124" s="619">
        <v>0</v>
      </c>
      <c r="DG124" s="619">
        <v>0</v>
      </c>
      <c r="DH124" s="619">
        <v>0</v>
      </c>
      <c r="DI124" s="619">
        <v>0</v>
      </c>
      <c r="DJ124" s="619">
        <v>0</v>
      </c>
      <c r="DK124" s="619">
        <v>0</v>
      </c>
      <c r="DL124" s="619">
        <v>0</v>
      </c>
      <c r="DM124" s="619">
        <v>0</v>
      </c>
      <c r="DN124" s="619">
        <v>0</v>
      </c>
      <c r="DO124" s="619">
        <v>0</v>
      </c>
      <c r="DP124" s="619">
        <v>0</v>
      </c>
      <c r="DQ124" s="619">
        <v>0</v>
      </c>
      <c r="DR124" s="619">
        <v>0</v>
      </c>
      <c r="DS124" s="619">
        <v>0</v>
      </c>
      <c r="DT124" s="619">
        <v>0</v>
      </c>
      <c r="DU124" s="619">
        <v>0</v>
      </c>
      <c r="DV124" s="619">
        <v>0</v>
      </c>
      <c r="DW124" s="620">
        <v>0</v>
      </c>
    </row>
    <row r="125" spans="2:127" x14ac:dyDescent="0.2">
      <c r="B125" s="621"/>
      <c r="C125" s="622"/>
      <c r="D125" s="623"/>
      <c r="E125" s="624"/>
      <c r="F125" s="624"/>
      <c r="G125" s="623"/>
      <c r="H125" s="624"/>
      <c r="I125" s="624"/>
      <c r="J125" s="624"/>
      <c r="K125" s="624"/>
      <c r="L125" s="624"/>
      <c r="M125" s="624"/>
      <c r="N125" s="624"/>
      <c r="O125" s="624"/>
      <c r="P125" s="624"/>
      <c r="Q125" s="624"/>
      <c r="R125" s="625"/>
      <c r="S125" s="624"/>
      <c r="T125" s="624"/>
      <c r="U125" s="626" t="s">
        <v>489</v>
      </c>
      <c r="V125" s="614" t="s">
        <v>124</v>
      </c>
      <c r="W125" s="615" t="s">
        <v>490</v>
      </c>
      <c r="X125" s="607">
        <v>127.12000000000002</v>
      </c>
      <c r="Y125" s="607">
        <v>145.28</v>
      </c>
      <c r="Z125" s="607">
        <v>181.6</v>
      </c>
      <c r="AA125" s="607">
        <v>726.4</v>
      </c>
      <c r="AB125" s="607">
        <v>635.6</v>
      </c>
      <c r="AC125" s="607">
        <v>0</v>
      </c>
      <c r="AD125" s="607">
        <v>0</v>
      </c>
      <c r="AE125" s="607">
        <v>0</v>
      </c>
      <c r="AF125" s="607">
        <v>0</v>
      </c>
      <c r="AG125" s="607">
        <v>0</v>
      </c>
      <c r="AH125" s="607">
        <v>0</v>
      </c>
      <c r="AI125" s="607">
        <v>0</v>
      </c>
      <c r="AJ125" s="607">
        <v>0</v>
      </c>
      <c r="AK125" s="607">
        <v>0</v>
      </c>
      <c r="AL125" s="607">
        <v>0</v>
      </c>
      <c r="AM125" s="607">
        <v>0</v>
      </c>
      <c r="AN125" s="607">
        <v>0</v>
      </c>
      <c r="AO125" s="607">
        <v>0</v>
      </c>
      <c r="AP125" s="607">
        <v>0</v>
      </c>
      <c r="AQ125" s="607">
        <v>0</v>
      </c>
      <c r="AR125" s="607">
        <v>0</v>
      </c>
      <c r="AS125" s="607">
        <v>0</v>
      </c>
      <c r="AT125" s="607">
        <v>0</v>
      </c>
      <c r="AU125" s="607">
        <v>0</v>
      </c>
      <c r="AV125" s="607">
        <v>0</v>
      </c>
      <c r="AW125" s="607">
        <v>0</v>
      </c>
      <c r="AX125" s="607">
        <v>0</v>
      </c>
      <c r="AY125" s="607">
        <v>0</v>
      </c>
      <c r="AZ125" s="607">
        <v>0</v>
      </c>
      <c r="BA125" s="607">
        <v>0</v>
      </c>
      <c r="BB125" s="607">
        <v>0</v>
      </c>
      <c r="BC125" s="607">
        <v>0</v>
      </c>
      <c r="BD125" s="607">
        <v>0</v>
      </c>
      <c r="BE125" s="607">
        <v>0</v>
      </c>
      <c r="BF125" s="607">
        <v>0</v>
      </c>
      <c r="BG125" s="607">
        <v>0</v>
      </c>
      <c r="BH125" s="607">
        <v>0</v>
      </c>
      <c r="BI125" s="607">
        <v>0</v>
      </c>
      <c r="BJ125" s="607">
        <v>0</v>
      </c>
      <c r="BK125" s="607">
        <v>0</v>
      </c>
      <c r="BL125" s="607">
        <v>0</v>
      </c>
      <c r="BM125" s="607">
        <v>0</v>
      </c>
      <c r="BN125" s="607">
        <v>0</v>
      </c>
      <c r="BO125" s="607">
        <v>0</v>
      </c>
      <c r="BP125" s="607">
        <v>0</v>
      </c>
      <c r="BQ125" s="607">
        <v>0</v>
      </c>
      <c r="BR125" s="607">
        <v>0</v>
      </c>
      <c r="BS125" s="607">
        <v>0</v>
      </c>
      <c r="BT125" s="607">
        <v>0</v>
      </c>
      <c r="BU125" s="607">
        <v>0</v>
      </c>
      <c r="BV125" s="607">
        <v>0</v>
      </c>
      <c r="BW125" s="607">
        <v>0</v>
      </c>
      <c r="BX125" s="607">
        <v>0</v>
      </c>
      <c r="BY125" s="607">
        <v>0</v>
      </c>
      <c r="BZ125" s="607">
        <v>0</v>
      </c>
      <c r="CA125" s="607">
        <v>0</v>
      </c>
      <c r="CB125" s="607">
        <v>0</v>
      </c>
      <c r="CC125" s="607">
        <v>0</v>
      </c>
      <c r="CD125" s="607">
        <v>0</v>
      </c>
      <c r="CE125" s="616">
        <v>0</v>
      </c>
      <c r="CF125" s="616">
        <v>127.12</v>
      </c>
      <c r="CG125" s="616">
        <v>145.28</v>
      </c>
      <c r="CH125" s="616">
        <v>181.6</v>
      </c>
      <c r="CI125" s="616">
        <v>726.4</v>
      </c>
      <c r="CJ125" s="616">
        <v>635.6</v>
      </c>
      <c r="CK125" s="616">
        <v>0</v>
      </c>
      <c r="CL125" s="616">
        <v>0</v>
      </c>
      <c r="CM125" s="616">
        <v>0</v>
      </c>
      <c r="CN125" s="616">
        <v>0</v>
      </c>
      <c r="CO125" s="616">
        <v>0</v>
      </c>
      <c r="CP125" s="616">
        <v>0</v>
      </c>
      <c r="CQ125" s="616">
        <v>0</v>
      </c>
      <c r="CR125" s="616">
        <v>0</v>
      </c>
      <c r="CS125" s="616">
        <v>0</v>
      </c>
      <c r="CT125" s="616">
        <v>0</v>
      </c>
      <c r="CU125" s="616">
        <v>0</v>
      </c>
      <c r="CV125" s="616">
        <v>0</v>
      </c>
      <c r="CW125" s="616">
        <v>0</v>
      </c>
      <c r="CX125" s="616">
        <v>0</v>
      </c>
      <c r="CY125" s="617">
        <v>0</v>
      </c>
      <c r="CZ125" s="618">
        <v>0</v>
      </c>
      <c r="DA125" s="619">
        <v>0</v>
      </c>
      <c r="DB125" s="619">
        <v>0</v>
      </c>
      <c r="DC125" s="619">
        <v>0</v>
      </c>
      <c r="DD125" s="619">
        <v>0</v>
      </c>
      <c r="DE125" s="619">
        <v>0</v>
      </c>
      <c r="DF125" s="619">
        <v>0</v>
      </c>
      <c r="DG125" s="619">
        <v>0</v>
      </c>
      <c r="DH125" s="619">
        <v>0</v>
      </c>
      <c r="DI125" s="619">
        <v>0</v>
      </c>
      <c r="DJ125" s="619">
        <v>0</v>
      </c>
      <c r="DK125" s="619">
        <v>0</v>
      </c>
      <c r="DL125" s="619">
        <v>0</v>
      </c>
      <c r="DM125" s="619">
        <v>0</v>
      </c>
      <c r="DN125" s="619">
        <v>0</v>
      </c>
      <c r="DO125" s="619">
        <v>0</v>
      </c>
      <c r="DP125" s="619">
        <v>0</v>
      </c>
      <c r="DQ125" s="619">
        <v>0</v>
      </c>
      <c r="DR125" s="619">
        <v>0</v>
      </c>
      <c r="DS125" s="619">
        <v>0</v>
      </c>
      <c r="DT125" s="619">
        <v>0</v>
      </c>
      <c r="DU125" s="619">
        <v>0</v>
      </c>
      <c r="DV125" s="619">
        <v>0</v>
      </c>
      <c r="DW125" s="620">
        <v>0</v>
      </c>
    </row>
    <row r="126" spans="2:127" x14ac:dyDescent="0.2">
      <c r="B126" s="627"/>
      <c r="C126" s="628"/>
      <c r="D126" s="629"/>
      <c r="E126" s="629"/>
      <c r="F126" s="629"/>
      <c r="G126" s="629"/>
      <c r="H126" s="629"/>
      <c r="I126" s="630"/>
      <c r="J126" s="630"/>
      <c r="K126" s="630"/>
      <c r="L126" s="630"/>
      <c r="M126" s="630"/>
      <c r="N126" s="630"/>
      <c r="O126" s="630"/>
      <c r="P126" s="630"/>
      <c r="Q126" s="630"/>
      <c r="R126" s="631"/>
      <c r="S126" s="630"/>
      <c r="T126" s="630"/>
      <c r="U126" s="626" t="s">
        <v>491</v>
      </c>
      <c r="V126" s="614" t="s">
        <v>124</v>
      </c>
      <c r="W126" s="615" t="s">
        <v>490</v>
      </c>
      <c r="X126" s="607">
        <v>0</v>
      </c>
      <c r="Y126" s="607">
        <v>0</v>
      </c>
      <c r="Z126" s="607">
        <v>0</v>
      </c>
      <c r="AA126" s="607">
        <v>0</v>
      </c>
      <c r="AB126" s="607">
        <v>0</v>
      </c>
      <c r="AC126" s="607">
        <v>0</v>
      </c>
      <c r="AD126" s="607">
        <v>0</v>
      </c>
      <c r="AE126" s="607">
        <v>0</v>
      </c>
      <c r="AF126" s="607">
        <v>0</v>
      </c>
      <c r="AG126" s="607">
        <v>0</v>
      </c>
      <c r="AH126" s="607">
        <v>0</v>
      </c>
      <c r="AI126" s="607">
        <v>0</v>
      </c>
      <c r="AJ126" s="607">
        <v>0</v>
      </c>
      <c r="AK126" s="607">
        <v>0</v>
      </c>
      <c r="AL126" s="607">
        <v>0</v>
      </c>
      <c r="AM126" s="607">
        <v>0</v>
      </c>
      <c r="AN126" s="607">
        <v>0</v>
      </c>
      <c r="AO126" s="607">
        <v>0</v>
      </c>
      <c r="AP126" s="607">
        <v>0</v>
      </c>
      <c r="AQ126" s="607">
        <v>0</v>
      </c>
      <c r="AR126" s="607">
        <v>0</v>
      </c>
      <c r="AS126" s="607">
        <v>0</v>
      </c>
      <c r="AT126" s="607">
        <v>0</v>
      </c>
      <c r="AU126" s="607">
        <v>0</v>
      </c>
      <c r="AV126" s="607">
        <v>0</v>
      </c>
      <c r="AW126" s="607">
        <v>0</v>
      </c>
      <c r="AX126" s="607">
        <v>0</v>
      </c>
      <c r="AY126" s="607">
        <v>0</v>
      </c>
      <c r="AZ126" s="607">
        <v>0</v>
      </c>
      <c r="BA126" s="607">
        <v>0</v>
      </c>
      <c r="BB126" s="607">
        <v>0</v>
      </c>
      <c r="BC126" s="607">
        <v>0</v>
      </c>
      <c r="BD126" s="607">
        <v>0</v>
      </c>
      <c r="BE126" s="607">
        <v>0</v>
      </c>
      <c r="BF126" s="607">
        <v>0</v>
      </c>
      <c r="BG126" s="607">
        <v>0</v>
      </c>
      <c r="BH126" s="607">
        <v>0</v>
      </c>
      <c r="BI126" s="607">
        <v>0</v>
      </c>
      <c r="BJ126" s="607">
        <v>0</v>
      </c>
      <c r="BK126" s="607">
        <v>0</v>
      </c>
      <c r="BL126" s="607">
        <v>0</v>
      </c>
      <c r="BM126" s="607">
        <v>0</v>
      </c>
      <c r="BN126" s="607">
        <v>0</v>
      </c>
      <c r="BO126" s="607">
        <v>0</v>
      </c>
      <c r="BP126" s="607">
        <v>0</v>
      </c>
      <c r="BQ126" s="607">
        <v>0</v>
      </c>
      <c r="BR126" s="607">
        <v>0</v>
      </c>
      <c r="BS126" s="607">
        <v>0</v>
      </c>
      <c r="BT126" s="607">
        <v>0</v>
      </c>
      <c r="BU126" s="607">
        <v>0</v>
      </c>
      <c r="BV126" s="607">
        <v>0</v>
      </c>
      <c r="BW126" s="607">
        <v>0</v>
      </c>
      <c r="BX126" s="607">
        <v>0</v>
      </c>
      <c r="BY126" s="607">
        <v>0</v>
      </c>
      <c r="BZ126" s="607">
        <v>0</v>
      </c>
      <c r="CA126" s="607">
        <v>0</v>
      </c>
      <c r="CB126" s="607">
        <v>0</v>
      </c>
      <c r="CC126" s="607">
        <v>0</v>
      </c>
      <c r="CD126" s="607">
        <v>0</v>
      </c>
      <c r="CE126" s="616">
        <v>0</v>
      </c>
      <c r="CF126" s="616">
        <v>0</v>
      </c>
      <c r="CG126" s="616">
        <v>0</v>
      </c>
      <c r="CH126" s="616">
        <v>0</v>
      </c>
      <c r="CI126" s="616">
        <v>0</v>
      </c>
      <c r="CJ126" s="616">
        <v>0</v>
      </c>
      <c r="CK126" s="616">
        <v>0</v>
      </c>
      <c r="CL126" s="616">
        <v>0</v>
      </c>
      <c r="CM126" s="616">
        <v>0</v>
      </c>
      <c r="CN126" s="616">
        <v>0</v>
      </c>
      <c r="CO126" s="616">
        <v>0</v>
      </c>
      <c r="CP126" s="616">
        <v>0</v>
      </c>
      <c r="CQ126" s="616">
        <v>0</v>
      </c>
      <c r="CR126" s="616">
        <v>0</v>
      </c>
      <c r="CS126" s="616">
        <v>0</v>
      </c>
      <c r="CT126" s="616">
        <v>0</v>
      </c>
      <c r="CU126" s="616">
        <v>0</v>
      </c>
      <c r="CV126" s="616">
        <v>0</v>
      </c>
      <c r="CW126" s="616">
        <v>0</v>
      </c>
      <c r="CX126" s="616">
        <v>0</v>
      </c>
      <c r="CY126" s="617">
        <v>0</v>
      </c>
      <c r="CZ126" s="618">
        <v>0</v>
      </c>
      <c r="DA126" s="619">
        <v>0</v>
      </c>
      <c r="DB126" s="619">
        <v>0</v>
      </c>
      <c r="DC126" s="619">
        <v>0</v>
      </c>
      <c r="DD126" s="619">
        <v>0</v>
      </c>
      <c r="DE126" s="619">
        <v>0</v>
      </c>
      <c r="DF126" s="619">
        <v>0</v>
      </c>
      <c r="DG126" s="619">
        <v>0</v>
      </c>
      <c r="DH126" s="619">
        <v>0</v>
      </c>
      <c r="DI126" s="619">
        <v>0</v>
      </c>
      <c r="DJ126" s="619">
        <v>0</v>
      </c>
      <c r="DK126" s="619">
        <v>0</v>
      </c>
      <c r="DL126" s="619">
        <v>0</v>
      </c>
      <c r="DM126" s="619">
        <v>0</v>
      </c>
      <c r="DN126" s="619">
        <v>0</v>
      </c>
      <c r="DO126" s="619">
        <v>0</v>
      </c>
      <c r="DP126" s="619">
        <v>0</v>
      </c>
      <c r="DQ126" s="619">
        <v>0</v>
      </c>
      <c r="DR126" s="619">
        <v>0</v>
      </c>
      <c r="DS126" s="619">
        <v>0</v>
      </c>
      <c r="DT126" s="619">
        <v>0</v>
      </c>
      <c r="DU126" s="619">
        <v>0</v>
      </c>
      <c r="DV126" s="619">
        <v>0</v>
      </c>
      <c r="DW126" s="620">
        <v>0</v>
      </c>
    </row>
    <row r="127" spans="2:127" x14ac:dyDescent="0.2">
      <c r="B127" s="627"/>
      <c r="C127" s="628"/>
      <c r="D127" s="629"/>
      <c r="E127" s="629"/>
      <c r="F127" s="629"/>
      <c r="G127" s="629"/>
      <c r="H127" s="629"/>
      <c r="I127" s="630"/>
      <c r="J127" s="630"/>
      <c r="K127" s="630"/>
      <c r="L127" s="630"/>
      <c r="M127" s="630"/>
      <c r="N127" s="630"/>
      <c r="O127" s="630"/>
      <c r="P127" s="630"/>
      <c r="Q127" s="630"/>
      <c r="R127" s="631"/>
      <c r="S127" s="630"/>
      <c r="T127" s="630"/>
      <c r="U127" s="632" t="s">
        <v>828</v>
      </c>
      <c r="V127" s="633" t="s">
        <v>124</v>
      </c>
      <c r="W127" s="634" t="s">
        <v>490</v>
      </c>
      <c r="X127" s="607">
        <v>0</v>
      </c>
      <c r="Y127" s="607">
        <v>0</v>
      </c>
      <c r="Z127" s="607">
        <v>0</v>
      </c>
      <c r="AA127" s="607">
        <v>0</v>
      </c>
      <c r="AB127" s="607">
        <v>0</v>
      </c>
      <c r="AC127" s="607">
        <v>0</v>
      </c>
      <c r="AD127" s="607">
        <v>0</v>
      </c>
      <c r="AE127" s="607">
        <v>0</v>
      </c>
      <c r="AF127" s="607">
        <v>0</v>
      </c>
      <c r="AG127" s="607">
        <v>0</v>
      </c>
      <c r="AH127" s="607">
        <v>0</v>
      </c>
      <c r="AI127" s="607">
        <v>0</v>
      </c>
      <c r="AJ127" s="607">
        <v>0</v>
      </c>
      <c r="AK127" s="607">
        <v>0</v>
      </c>
      <c r="AL127" s="607">
        <v>0</v>
      </c>
      <c r="AM127" s="607">
        <v>0</v>
      </c>
      <c r="AN127" s="607">
        <v>0</v>
      </c>
      <c r="AO127" s="607">
        <v>0</v>
      </c>
      <c r="AP127" s="607">
        <v>0</v>
      </c>
      <c r="AQ127" s="607">
        <v>0</v>
      </c>
      <c r="AR127" s="607">
        <v>0</v>
      </c>
      <c r="AS127" s="607">
        <v>0</v>
      </c>
      <c r="AT127" s="607">
        <v>0</v>
      </c>
      <c r="AU127" s="607">
        <v>0</v>
      </c>
      <c r="AV127" s="607">
        <v>0</v>
      </c>
      <c r="AW127" s="607">
        <v>0</v>
      </c>
      <c r="AX127" s="607">
        <v>0</v>
      </c>
      <c r="AY127" s="607">
        <v>0</v>
      </c>
      <c r="AZ127" s="607">
        <v>0</v>
      </c>
      <c r="BA127" s="607">
        <v>0</v>
      </c>
      <c r="BB127" s="607">
        <v>0</v>
      </c>
      <c r="BC127" s="607">
        <v>0</v>
      </c>
      <c r="BD127" s="607">
        <v>0</v>
      </c>
      <c r="BE127" s="607">
        <v>0</v>
      </c>
      <c r="BF127" s="607">
        <v>0</v>
      </c>
      <c r="BG127" s="607">
        <v>0</v>
      </c>
      <c r="BH127" s="607">
        <v>0</v>
      </c>
      <c r="BI127" s="607">
        <v>0</v>
      </c>
      <c r="BJ127" s="607">
        <v>0</v>
      </c>
      <c r="BK127" s="607">
        <v>0</v>
      </c>
      <c r="BL127" s="607">
        <v>0</v>
      </c>
      <c r="BM127" s="607">
        <v>0</v>
      </c>
      <c r="BN127" s="607">
        <v>0</v>
      </c>
      <c r="BO127" s="607">
        <v>0</v>
      </c>
      <c r="BP127" s="607">
        <v>0</v>
      </c>
      <c r="BQ127" s="607">
        <v>0</v>
      </c>
      <c r="BR127" s="607">
        <v>0</v>
      </c>
      <c r="BS127" s="607">
        <v>0</v>
      </c>
      <c r="BT127" s="607">
        <v>0</v>
      </c>
      <c r="BU127" s="607">
        <v>0</v>
      </c>
      <c r="BV127" s="607">
        <v>0</v>
      </c>
      <c r="BW127" s="607">
        <v>0</v>
      </c>
      <c r="BX127" s="607">
        <v>0</v>
      </c>
      <c r="BY127" s="607">
        <v>0</v>
      </c>
      <c r="BZ127" s="607">
        <v>0</v>
      </c>
      <c r="CA127" s="607">
        <v>0</v>
      </c>
      <c r="CB127" s="607">
        <v>0</v>
      </c>
      <c r="CC127" s="607">
        <v>0</v>
      </c>
      <c r="CD127" s="607">
        <v>0</v>
      </c>
      <c r="CE127" s="607">
        <v>0</v>
      </c>
      <c r="CF127" s="607">
        <v>0</v>
      </c>
      <c r="CG127" s="607">
        <v>0</v>
      </c>
      <c r="CH127" s="607">
        <v>0</v>
      </c>
      <c r="CI127" s="607">
        <v>0</v>
      </c>
      <c r="CJ127" s="607">
        <v>0</v>
      </c>
      <c r="CK127" s="607">
        <v>0</v>
      </c>
      <c r="CL127" s="607">
        <v>0</v>
      </c>
      <c r="CM127" s="607">
        <v>0</v>
      </c>
      <c r="CN127" s="607">
        <v>0</v>
      </c>
      <c r="CO127" s="607">
        <v>0</v>
      </c>
      <c r="CP127" s="607">
        <v>0</v>
      </c>
      <c r="CQ127" s="607">
        <v>0</v>
      </c>
      <c r="CR127" s="607">
        <v>0</v>
      </c>
      <c r="CS127" s="607">
        <v>0</v>
      </c>
      <c r="CT127" s="607">
        <v>0</v>
      </c>
      <c r="CU127" s="607">
        <v>0</v>
      </c>
      <c r="CV127" s="607">
        <v>0</v>
      </c>
      <c r="CW127" s="607">
        <v>0</v>
      </c>
      <c r="CX127" s="607">
        <v>0</v>
      </c>
      <c r="CY127" s="607">
        <v>0</v>
      </c>
      <c r="CZ127" s="618">
        <v>0</v>
      </c>
      <c r="DA127" s="619">
        <v>0</v>
      </c>
      <c r="DB127" s="619">
        <v>0</v>
      </c>
      <c r="DC127" s="619">
        <v>0</v>
      </c>
      <c r="DD127" s="619">
        <v>0</v>
      </c>
      <c r="DE127" s="619">
        <v>0</v>
      </c>
      <c r="DF127" s="619">
        <v>0</v>
      </c>
      <c r="DG127" s="619">
        <v>0</v>
      </c>
      <c r="DH127" s="619">
        <v>0</v>
      </c>
      <c r="DI127" s="619">
        <v>0</v>
      </c>
      <c r="DJ127" s="619">
        <v>0</v>
      </c>
      <c r="DK127" s="619">
        <v>0</v>
      </c>
      <c r="DL127" s="619">
        <v>0</v>
      </c>
      <c r="DM127" s="619">
        <v>0</v>
      </c>
      <c r="DN127" s="619">
        <v>0</v>
      </c>
      <c r="DO127" s="619">
        <v>0</v>
      </c>
      <c r="DP127" s="619">
        <v>0</v>
      </c>
      <c r="DQ127" s="619">
        <v>0</v>
      </c>
      <c r="DR127" s="619">
        <v>0</v>
      </c>
      <c r="DS127" s="619">
        <v>0</v>
      </c>
      <c r="DT127" s="619">
        <v>0</v>
      </c>
      <c r="DU127" s="619">
        <v>0</v>
      </c>
      <c r="DV127" s="619">
        <v>0</v>
      </c>
      <c r="DW127" s="620">
        <v>0</v>
      </c>
    </row>
    <row r="128" spans="2:127" x14ac:dyDescent="0.2">
      <c r="B128" s="635"/>
      <c r="C128" s="636"/>
      <c r="D128" s="637"/>
      <c r="E128" s="637"/>
      <c r="F128" s="637"/>
      <c r="G128" s="637"/>
      <c r="H128" s="637"/>
      <c r="I128" s="638"/>
      <c r="J128" s="638"/>
      <c r="K128" s="638"/>
      <c r="L128" s="638"/>
      <c r="M128" s="638"/>
      <c r="N128" s="638"/>
      <c r="O128" s="638"/>
      <c r="P128" s="638"/>
      <c r="Q128" s="638"/>
      <c r="R128" s="639"/>
      <c r="S128" s="638"/>
      <c r="T128" s="638"/>
      <c r="U128" s="626" t="s">
        <v>492</v>
      </c>
      <c r="V128" s="614" t="s">
        <v>124</v>
      </c>
      <c r="W128" s="640" t="s">
        <v>490</v>
      </c>
      <c r="X128" s="607">
        <v>0</v>
      </c>
      <c r="Y128" s="607">
        <v>0</v>
      </c>
      <c r="Z128" s="607">
        <v>0</v>
      </c>
      <c r="AA128" s="607">
        <v>0</v>
      </c>
      <c r="AB128" s="607">
        <v>0</v>
      </c>
      <c r="AC128" s="607">
        <v>15</v>
      </c>
      <c r="AD128" s="607">
        <v>15</v>
      </c>
      <c r="AE128" s="607">
        <v>15</v>
      </c>
      <c r="AF128" s="607">
        <v>15</v>
      </c>
      <c r="AG128" s="607">
        <v>15</v>
      </c>
      <c r="AH128" s="607">
        <v>15</v>
      </c>
      <c r="AI128" s="607">
        <v>15</v>
      </c>
      <c r="AJ128" s="607">
        <v>15</v>
      </c>
      <c r="AK128" s="607">
        <v>15</v>
      </c>
      <c r="AL128" s="607">
        <v>15</v>
      </c>
      <c r="AM128" s="607">
        <v>15</v>
      </c>
      <c r="AN128" s="607">
        <v>15</v>
      </c>
      <c r="AO128" s="607">
        <v>15</v>
      </c>
      <c r="AP128" s="607">
        <v>15</v>
      </c>
      <c r="AQ128" s="607">
        <v>15</v>
      </c>
      <c r="AR128" s="607">
        <v>15</v>
      </c>
      <c r="AS128" s="607">
        <v>15</v>
      </c>
      <c r="AT128" s="607">
        <v>15</v>
      </c>
      <c r="AU128" s="607">
        <v>15</v>
      </c>
      <c r="AV128" s="607">
        <v>15</v>
      </c>
      <c r="AW128" s="607">
        <v>15</v>
      </c>
      <c r="AX128" s="607">
        <v>15</v>
      </c>
      <c r="AY128" s="607">
        <v>15</v>
      </c>
      <c r="AZ128" s="607">
        <v>15</v>
      </c>
      <c r="BA128" s="607">
        <v>15</v>
      </c>
      <c r="BB128" s="607">
        <v>15</v>
      </c>
      <c r="BC128" s="607">
        <v>15</v>
      </c>
      <c r="BD128" s="607">
        <v>15</v>
      </c>
      <c r="BE128" s="607">
        <v>15</v>
      </c>
      <c r="BF128" s="607">
        <v>15</v>
      </c>
      <c r="BG128" s="607">
        <v>15</v>
      </c>
      <c r="BH128" s="607">
        <v>15</v>
      </c>
      <c r="BI128" s="607">
        <v>15</v>
      </c>
      <c r="BJ128" s="607">
        <v>15</v>
      </c>
      <c r="BK128" s="607">
        <v>15</v>
      </c>
      <c r="BL128" s="607">
        <v>15</v>
      </c>
      <c r="BM128" s="607">
        <v>15</v>
      </c>
      <c r="BN128" s="607">
        <v>15</v>
      </c>
      <c r="BO128" s="607">
        <v>15</v>
      </c>
      <c r="BP128" s="607">
        <v>15</v>
      </c>
      <c r="BQ128" s="607">
        <v>15</v>
      </c>
      <c r="BR128" s="607">
        <v>15</v>
      </c>
      <c r="BS128" s="607">
        <v>15</v>
      </c>
      <c r="BT128" s="607">
        <v>15</v>
      </c>
      <c r="BU128" s="607">
        <v>15</v>
      </c>
      <c r="BV128" s="607">
        <v>15</v>
      </c>
      <c r="BW128" s="607">
        <v>15</v>
      </c>
      <c r="BX128" s="607">
        <v>15</v>
      </c>
      <c r="BY128" s="607">
        <v>15</v>
      </c>
      <c r="BZ128" s="607">
        <v>15</v>
      </c>
      <c r="CA128" s="607">
        <v>15</v>
      </c>
      <c r="CB128" s="607">
        <v>15</v>
      </c>
      <c r="CC128" s="607">
        <v>15</v>
      </c>
      <c r="CD128" s="607">
        <v>15</v>
      </c>
      <c r="CE128" s="616">
        <v>15</v>
      </c>
      <c r="CF128" s="616">
        <v>15</v>
      </c>
      <c r="CG128" s="616">
        <v>15</v>
      </c>
      <c r="CH128" s="616">
        <v>15</v>
      </c>
      <c r="CI128" s="616">
        <v>15</v>
      </c>
      <c r="CJ128" s="616">
        <v>15</v>
      </c>
      <c r="CK128" s="616">
        <v>15</v>
      </c>
      <c r="CL128" s="616">
        <v>15</v>
      </c>
      <c r="CM128" s="616">
        <v>15</v>
      </c>
      <c r="CN128" s="616">
        <v>15</v>
      </c>
      <c r="CO128" s="616">
        <v>15</v>
      </c>
      <c r="CP128" s="616">
        <v>15</v>
      </c>
      <c r="CQ128" s="616">
        <v>15</v>
      </c>
      <c r="CR128" s="616">
        <v>15</v>
      </c>
      <c r="CS128" s="616">
        <v>15</v>
      </c>
      <c r="CT128" s="616">
        <v>15</v>
      </c>
      <c r="CU128" s="616">
        <v>15</v>
      </c>
      <c r="CV128" s="616">
        <v>15</v>
      </c>
      <c r="CW128" s="616">
        <v>15</v>
      </c>
      <c r="CX128" s="616">
        <v>15</v>
      </c>
      <c r="CY128" s="617">
        <v>15</v>
      </c>
      <c r="CZ128" s="618">
        <v>0</v>
      </c>
      <c r="DA128" s="619">
        <v>0</v>
      </c>
      <c r="DB128" s="619">
        <v>0</v>
      </c>
      <c r="DC128" s="619">
        <v>0</v>
      </c>
      <c r="DD128" s="619">
        <v>0</v>
      </c>
      <c r="DE128" s="619">
        <v>0</v>
      </c>
      <c r="DF128" s="619">
        <v>0</v>
      </c>
      <c r="DG128" s="619">
        <v>0</v>
      </c>
      <c r="DH128" s="619">
        <v>0</v>
      </c>
      <c r="DI128" s="619">
        <v>0</v>
      </c>
      <c r="DJ128" s="619">
        <v>0</v>
      </c>
      <c r="DK128" s="619">
        <v>0</v>
      </c>
      <c r="DL128" s="619">
        <v>0</v>
      </c>
      <c r="DM128" s="619">
        <v>0</v>
      </c>
      <c r="DN128" s="619">
        <v>0</v>
      </c>
      <c r="DO128" s="619">
        <v>0</v>
      </c>
      <c r="DP128" s="619">
        <v>0</v>
      </c>
      <c r="DQ128" s="619">
        <v>0</v>
      </c>
      <c r="DR128" s="619">
        <v>0</v>
      </c>
      <c r="DS128" s="619">
        <v>0</v>
      </c>
      <c r="DT128" s="619">
        <v>0</v>
      </c>
      <c r="DU128" s="619">
        <v>0</v>
      </c>
      <c r="DV128" s="619">
        <v>0</v>
      </c>
      <c r="DW128" s="620">
        <v>0</v>
      </c>
    </row>
    <row r="129" spans="2:127" x14ac:dyDescent="0.2">
      <c r="B129" s="641"/>
      <c r="C129" s="642"/>
      <c r="D129" s="643"/>
      <c r="E129" s="643"/>
      <c r="F129" s="643"/>
      <c r="G129" s="643"/>
      <c r="H129" s="643"/>
      <c r="I129" s="644"/>
      <c r="J129" s="644"/>
      <c r="K129" s="644"/>
      <c r="L129" s="644"/>
      <c r="M129" s="644"/>
      <c r="N129" s="644"/>
      <c r="O129" s="644"/>
      <c r="P129" s="644"/>
      <c r="Q129" s="644"/>
      <c r="R129" s="645"/>
      <c r="S129" s="644"/>
      <c r="T129" s="644"/>
      <c r="U129" s="626" t="s">
        <v>493</v>
      </c>
      <c r="V129" s="614" t="s">
        <v>124</v>
      </c>
      <c r="W129" s="640" t="s">
        <v>490</v>
      </c>
      <c r="X129" s="607">
        <v>0</v>
      </c>
      <c r="Y129" s="607">
        <v>0</v>
      </c>
      <c r="Z129" s="607">
        <v>0</v>
      </c>
      <c r="AA129" s="607">
        <v>0</v>
      </c>
      <c r="AB129" s="607">
        <v>0</v>
      </c>
      <c r="AC129" s="607">
        <v>66.400000000000006</v>
      </c>
      <c r="AD129" s="607">
        <v>66.400000000000006</v>
      </c>
      <c r="AE129" s="607">
        <v>66.400000000000006</v>
      </c>
      <c r="AF129" s="607">
        <v>66.400000000000006</v>
      </c>
      <c r="AG129" s="607">
        <v>66.400000000000006</v>
      </c>
      <c r="AH129" s="607">
        <v>66.400000000000006</v>
      </c>
      <c r="AI129" s="607">
        <v>66.400000000000006</v>
      </c>
      <c r="AJ129" s="607">
        <v>66.400000000000006</v>
      </c>
      <c r="AK129" s="607">
        <v>66.400000000000006</v>
      </c>
      <c r="AL129" s="607">
        <v>66.400000000000006</v>
      </c>
      <c r="AM129" s="607">
        <v>66.400000000000006</v>
      </c>
      <c r="AN129" s="607">
        <v>66.400000000000006</v>
      </c>
      <c r="AO129" s="607">
        <v>66.400000000000006</v>
      </c>
      <c r="AP129" s="607">
        <v>66.400000000000006</v>
      </c>
      <c r="AQ129" s="607">
        <v>66.400000000000006</v>
      </c>
      <c r="AR129" s="607">
        <v>66.400000000000006</v>
      </c>
      <c r="AS129" s="607">
        <v>66.400000000000006</v>
      </c>
      <c r="AT129" s="607">
        <v>66.400000000000006</v>
      </c>
      <c r="AU129" s="607">
        <v>66.400000000000006</v>
      </c>
      <c r="AV129" s="607">
        <v>66.400000000000006</v>
      </c>
      <c r="AW129" s="607">
        <v>66.400000000000006</v>
      </c>
      <c r="AX129" s="607">
        <v>66.400000000000006</v>
      </c>
      <c r="AY129" s="607">
        <v>66.400000000000006</v>
      </c>
      <c r="AZ129" s="607">
        <v>66.400000000000006</v>
      </c>
      <c r="BA129" s="607">
        <v>66.400000000000006</v>
      </c>
      <c r="BB129" s="607">
        <v>66.400000000000006</v>
      </c>
      <c r="BC129" s="607">
        <v>66.400000000000006</v>
      </c>
      <c r="BD129" s="607">
        <v>66.400000000000006</v>
      </c>
      <c r="BE129" s="607">
        <v>66.400000000000006</v>
      </c>
      <c r="BF129" s="607">
        <v>66.400000000000006</v>
      </c>
      <c r="BG129" s="607">
        <v>66.400000000000006</v>
      </c>
      <c r="BH129" s="607">
        <v>66.400000000000006</v>
      </c>
      <c r="BI129" s="607">
        <v>66.400000000000006</v>
      </c>
      <c r="BJ129" s="607">
        <v>66.400000000000006</v>
      </c>
      <c r="BK129" s="607">
        <v>66.400000000000006</v>
      </c>
      <c r="BL129" s="607">
        <v>66.400000000000006</v>
      </c>
      <c r="BM129" s="607">
        <v>66.400000000000006</v>
      </c>
      <c r="BN129" s="607">
        <v>66.400000000000006</v>
      </c>
      <c r="BO129" s="607">
        <v>66.400000000000006</v>
      </c>
      <c r="BP129" s="607">
        <v>66.400000000000006</v>
      </c>
      <c r="BQ129" s="607">
        <v>66.400000000000006</v>
      </c>
      <c r="BR129" s="607">
        <v>66.400000000000006</v>
      </c>
      <c r="BS129" s="607">
        <v>66.400000000000006</v>
      </c>
      <c r="BT129" s="607">
        <v>66.400000000000006</v>
      </c>
      <c r="BU129" s="607">
        <v>66.400000000000006</v>
      </c>
      <c r="BV129" s="607">
        <v>66.400000000000006</v>
      </c>
      <c r="BW129" s="607">
        <v>66.400000000000006</v>
      </c>
      <c r="BX129" s="607">
        <v>66.400000000000006</v>
      </c>
      <c r="BY129" s="607">
        <v>66.400000000000006</v>
      </c>
      <c r="BZ129" s="607">
        <v>66.400000000000006</v>
      </c>
      <c r="CA129" s="607">
        <v>66.400000000000006</v>
      </c>
      <c r="CB129" s="607">
        <v>66.400000000000006</v>
      </c>
      <c r="CC129" s="607">
        <v>66.400000000000006</v>
      </c>
      <c r="CD129" s="607">
        <v>66.400000000000006</v>
      </c>
      <c r="CE129" s="616">
        <v>66.400000000000006</v>
      </c>
      <c r="CF129" s="616">
        <v>66.400000000000006</v>
      </c>
      <c r="CG129" s="616">
        <v>66.400000000000006</v>
      </c>
      <c r="CH129" s="616">
        <v>66.400000000000006</v>
      </c>
      <c r="CI129" s="616">
        <v>66.400000000000006</v>
      </c>
      <c r="CJ129" s="616">
        <v>66.400000000000006</v>
      </c>
      <c r="CK129" s="616">
        <v>66.400000000000006</v>
      </c>
      <c r="CL129" s="616">
        <v>66.400000000000006</v>
      </c>
      <c r="CM129" s="616">
        <v>66.400000000000006</v>
      </c>
      <c r="CN129" s="616">
        <v>66.400000000000006</v>
      </c>
      <c r="CO129" s="616">
        <v>66.400000000000006</v>
      </c>
      <c r="CP129" s="616">
        <v>66.400000000000006</v>
      </c>
      <c r="CQ129" s="616">
        <v>66.400000000000006</v>
      </c>
      <c r="CR129" s="616">
        <v>66.400000000000006</v>
      </c>
      <c r="CS129" s="616">
        <v>66.400000000000006</v>
      </c>
      <c r="CT129" s="616">
        <v>66.400000000000006</v>
      </c>
      <c r="CU129" s="616">
        <v>66.400000000000006</v>
      </c>
      <c r="CV129" s="616">
        <v>66.400000000000006</v>
      </c>
      <c r="CW129" s="616">
        <v>66.400000000000006</v>
      </c>
      <c r="CX129" s="616">
        <v>66.400000000000006</v>
      </c>
      <c r="CY129" s="617">
        <v>66.400000000000006</v>
      </c>
      <c r="CZ129" s="618">
        <v>0</v>
      </c>
      <c r="DA129" s="619">
        <v>0</v>
      </c>
      <c r="DB129" s="619">
        <v>0</v>
      </c>
      <c r="DC129" s="619">
        <v>0</v>
      </c>
      <c r="DD129" s="619">
        <v>0</v>
      </c>
      <c r="DE129" s="619">
        <v>0</v>
      </c>
      <c r="DF129" s="619">
        <v>0</v>
      </c>
      <c r="DG129" s="619">
        <v>0</v>
      </c>
      <c r="DH129" s="619">
        <v>0</v>
      </c>
      <c r="DI129" s="619">
        <v>0</v>
      </c>
      <c r="DJ129" s="619">
        <v>0</v>
      </c>
      <c r="DK129" s="619">
        <v>0</v>
      </c>
      <c r="DL129" s="619">
        <v>0</v>
      </c>
      <c r="DM129" s="619">
        <v>0</v>
      </c>
      <c r="DN129" s="619">
        <v>0</v>
      </c>
      <c r="DO129" s="619">
        <v>0</v>
      </c>
      <c r="DP129" s="619">
        <v>0</v>
      </c>
      <c r="DQ129" s="619">
        <v>0</v>
      </c>
      <c r="DR129" s="619">
        <v>0</v>
      </c>
      <c r="DS129" s="619">
        <v>0</v>
      </c>
      <c r="DT129" s="619">
        <v>0</v>
      </c>
      <c r="DU129" s="619">
        <v>0</v>
      </c>
      <c r="DV129" s="619">
        <v>0</v>
      </c>
      <c r="DW129" s="620">
        <v>0</v>
      </c>
    </row>
    <row r="130" spans="2:127" x14ac:dyDescent="0.2">
      <c r="B130" s="641"/>
      <c r="C130" s="642"/>
      <c r="D130" s="643"/>
      <c r="E130" s="643"/>
      <c r="F130" s="643"/>
      <c r="G130" s="643"/>
      <c r="H130" s="643"/>
      <c r="I130" s="644"/>
      <c r="J130" s="644"/>
      <c r="K130" s="644"/>
      <c r="L130" s="644"/>
      <c r="M130" s="644"/>
      <c r="N130" s="644"/>
      <c r="O130" s="644"/>
      <c r="P130" s="644"/>
      <c r="Q130" s="644"/>
      <c r="R130" s="645"/>
      <c r="S130" s="644"/>
      <c r="T130" s="644"/>
      <c r="U130" s="646" t="s">
        <v>494</v>
      </c>
      <c r="V130" s="647" t="s">
        <v>124</v>
      </c>
      <c r="W130" s="640" t="s">
        <v>490</v>
      </c>
      <c r="X130" s="607">
        <v>0</v>
      </c>
      <c r="Y130" s="607">
        <v>0</v>
      </c>
      <c r="Z130" s="607">
        <v>0</v>
      </c>
      <c r="AA130" s="607">
        <v>0</v>
      </c>
      <c r="AB130" s="607">
        <v>0</v>
      </c>
      <c r="AC130" s="607">
        <v>0</v>
      </c>
      <c r="AD130" s="607">
        <v>0</v>
      </c>
      <c r="AE130" s="607">
        <v>0</v>
      </c>
      <c r="AF130" s="607">
        <v>0</v>
      </c>
      <c r="AG130" s="607">
        <v>0</v>
      </c>
      <c r="AH130" s="607">
        <v>0</v>
      </c>
      <c r="AI130" s="607">
        <v>0</v>
      </c>
      <c r="AJ130" s="607">
        <v>0</v>
      </c>
      <c r="AK130" s="607">
        <v>0</v>
      </c>
      <c r="AL130" s="607">
        <v>0</v>
      </c>
      <c r="AM130" s="607">
        <v>0</v>
      </c>
      <c r="AN130" s="607">
        <v>0</v>
      </c>
      <c r="AO130" s="607">
        <v>0</v>
      </c>
      <c r="AP130" s="607">
        <v>0</v>
      </c>
      <c r="AQ130" s="607">
        <v>0</v>
      </c>
      <c r="AR130" s="607">
        <v>0</v>
      </c>
      <c r="AS130" s="607">
        <v>0</v>
      </c>
      <c r="AT130" s="607">
        <v>0</v>
      </c>
      <c r="AU130" s="607">
        <v>0</v>
      </c>
      <c r="AV130" s="607">
        <v>0</v>
      </c>
      <c r="AW130" s="607">
        <v>0</v>
      </c>
      <c r="AX130" s="607">
        <v>0</v>
      </c>
      <c r="AY130" s="607">
        <v>0</v>
      </c>
      <c r="AZ130" s="607">
        <v>0</v>
      </c>
      <c r="BA130" s="607">
        <v>0</v>
      </c>
      <c r="BB130" s="607">
        <v>0</v>
      </c>
      <c r="BC130" s="607">
        <v>0</v>
      </c>
      <c r="BD130" s="607">
        <v>0</v>
      </c>
      <c r="BE130" s="607">
        <v>0</v>
      </c>
      <c r="BF130" s="607">
        <v>0</v>
      </c>
      <c r="BG130" s="607">
        <v>0</v>
      </c>
      <c r="BH130" s="607">
        <v>0</v>
      </c>
      <c r="BI130" s="607">
        <v>0</v>
      </c>
      <c r="BJ130" s="607">
        <v>0</v>
      </c>
      <c r="BK130" s="607">
        <v>0</v>
      </c>
      <c r="BL130" s="607">
        <v>0</v>
      </c>
      <c r="BM130" s="607">
        <v>0</v>
      </c>
      <c r="BN130" s="607">
        <v>0</v>
      </c>
      <c r="BO130" s="607">
        <v>0</v>
      </c>
      <c r="BP130" s="607">
        <v>0</v>
      </c>
      <c r="BQ130" s="607">
        <v>0</v>
      </c>
      <c r="BR130" s="607">
        <v>0</v>
      </c>
      <c r="BS130" s="607">
        <v>0</v>
      </c>
      <c r="BT130" s="607">
        <v>0</v>
      </c>
      <c r="BU130" s="607">
        <v>0</v>
      </c>
      <c r="BV130" s="607">
        <v>0</v>
      </c>
      <c r="BW130" s="607">
        <v>0</v>
      </c>
      <c r="BX130" s="607">
        <v>0</v>
      </c>
      <c r="BY130" s="607">
        <v>0</v>
      </c>
      <c r="BZ130" s="607">
        <v>0</v>
      </c>
      <c r="CA130" s="607">
        <v>0</v>
      </c>
      <c r="CB130" s="607">
        <v>0</v>
      </c>
      <c r="CC130" s="607">
        <v>0</v>
      </c>
      <c r="CD130" s="607">
        <v>0</v>
      </c>
      <c r="CE130" s="616">
        <v>0</v>
      </c>
      <c r="CF130" s="616">
        <v>0</v>
      </c>
      <c r="CG130" s="616">
        <v>0</v>
      </c>
      <c r="CH130" s="616">
        <v>0</v>
      </c>
      <c r="CI130" s="616">
        <v>0</v>
      </c>
      <c r="CJ130" s="616">
        <v>0</v>
      </c>
      <c r="CK130" s="616">
        <v>0</v>
      </c>
      <c r="CL130" s="616">
        <v>0</v>
      </c>
      <c r="CM130" s="616">
        <v>0</v>
      </c>
      <c r="CN130" s="616">
        <v>0</v>
      </c>
      <c r="CO130" s="616">
        <v>0</v>
      </c>
      <c r="CP130" s="616">
        <v>0</v>
      </c>
      <c r="CQ130" s="616">
        <v>0</v>
      </c>
      <c r="CR130" s="616">
        <v>0</v>
      </c>
      <c r="CS130" s="616">
        <v>0</v>
      </c>
      <c r="CT130" s="616">
        <v>0</v>
      </c>
      <c r="CU130" s="616">
        <v>0</v>
      </c>
      <c r="CV130" s="616">
        <v>0</v>
      </c>
      <c r="CW130" s="616">
        <v>0</v>
      </c>
      <c r="CX130" s="616">
        <v>0</v>
      </c>
      <c r="CY130" s="617">
        <v>0</v>
      </c>
      <c r="CZ130" s="618">
        <v>0</v>
      </c>
      <c r="DA130" s="619">
        <v>0</v>
      </c>
      <c r="DB130" s="619">
        <v>0</v>
      </c>
      <c r="DC130" s="619">
        <v>0</v>
      </c>
      <c r="DD130" s="619">
        <v>0</v>
      </c>
      <c r="DE130" s="619">
        <v>0</v>
      </c>
      <c r="DF130" s="619">
        <v>0</v>
      </c>
      <c r="DG130" s="619">
        <v>0</v>
      </c>
      <c r="DH130" s="619">
        <v>0</v>
      </c>
      <c r="DI130" s="619">
        <v>0</v>
      </c>
      <c r="DJ130" s="619">
        <v>0</v>
      </c>
      <c r="DK130" s="619">
        <v>0</v>
      </c>
      <c r="DL130" s="619">
        <v>0</v>
      </c>
      <c r="DM130" s="619">
        <v>0</v>
      </c>
      <c r="DN130" s="619">
        <v>0</v>
      </c>
      <c r="DO130" s="619">
        <v>0</v>
      </c>
      <c r="DP130" s="619">
        <v>0</v>
      </c>
      <c r="DQ130" s="619">
        <v>0</v>
      </c>
      <c r="DR130" s="619">
        <v>0</v>
      </c>
      <c r="DS130" s="619">
        <v>0</v>
      </c>
      <c r="DT130" s="619">
        <v>0</v>
      </c>
      <c r="DU130" s="619">
        <v>0</v>
      </c>
      <c r="DV130" s="619">
        <v>0</v>
      </c>
      <c r="DW130" s="620">
        <v>0</v>
      </c>
    </row>
    <row r="131" spans="2:127" x14ac:dyDescent="0.2">
      <c r="B131" s="641"/>
      <c r="C131" s="642"/>
      <c r="D131" s="643"/>
      <c r="E131" s="643"/>
      <c r="F131" s="643"/>
      <c r="G131" s="643"/>
      <c r="H131" s="643"/>
      <c r="I131" s="644"/>
      <c r="J131" s="644"/>
      <c r="K131" s="644"/>
      <c r="L131" s="644"/>
      <c r="M131" s="644"/>
      <c r="N131" s="644"/>
      <c r="O131" s="644"/>
      <c r="P131" s="644"/>
      <c r="Q131" s="644"/>
      <c r="R131" s="645"/>
      <c r="S131" s="644"/>
      <c r="T131" s="644"/>
      <c r="U131" s="626" t="s">
        <v>495</v>
      </c>
      <c r="V131" s="614" t="s">
        <v>124</v>
      </c>
      <c r="W131" s="640" t="s">
        <v>490</v>
      </c>
      <c r="X131" s="607">
        <v>0.85820000000000007</v>
      </c>
      <c r="Y131" s="607">
        <v>0.98080000000000012</v>
      </c>
      <c r="Z131" s="607">
        <v>1.226</v>
      </c>
      <c r="AA131" s="607">
        <v>4.9039999999999999</v>
      </c>
      <c r="AB131" s="607">
        <v>4.2910000000000004</v>
      </c>
      <c r="AC131" s="607">
        <v>0</v>
      </c>
      <c r="AD131" s="607">
        <v>0</v>
      </c>
      <c r="AE131" s="607">
        <v>0</v>
      </c>
      <c r="AF131" s="607">
        <v>0</v>
      </c>
      <c r="AG131" s="607">
        <v>0</v>
      </c>
      <c r="AH131" s="607">
        <v>0</v>
      </c>
      <c r="AI131" s="607">
        <v>0</v>
      </c>
      <c r="AJ131" s="607">
        <v>0</v>
      </c>
      <c r="AK131" s="607">
        <v>0</v>
      </c>
      <c r="AL131" s="607">
        <v>0</v>
      </c>
      <c r="AM131" s="607">
        <v>0</v>
      </c>
      <c r="AN131" s="607">
        <v>0</v>
      </c>
      <c r="AO131" s="607">
        <v>0</v>
      </c>
      <c r="AP131" s="607">
        <v>0</v>
      </c>
      <c r="AQ131" s="607">
        <v>0</v>
      </c>
      <c r="AR131" s="607">
        <v>0</v>
      </c>
      <c r="AS131" s="607">
        <v>0</v>
      </c>
      <c r="AT131" s="607">
        <v>0</v>
      </c>
      <c r="AU131" s="607">
        <v>0</v>
      </c>
      <c r="AV131" s="607">
        <v>0</v>
      </c>
      <c r="AW131" s="607">
        <v>0</v>
      </c>
      <c r="AX131" s="607">
        <v>0</v>
      </c>
      <c r="AY131" s="607">
        <v>0</v>
      </c>
      <c r="AZ131" s="607">
        <v>0</v>
      </c>
      <c r="BA131" s="607">
        <v>0</v>
      </c>
      <c r="BB131" s="607">
        <v>0</v>
      </c>
      <c r="BC131" s="607">
        <v>0</v>
      </c>
      <c r="BD131" s="607">
        <v>0</v>
      </c>
      <c r="BE131" s="607">
        <v>0</v>
      </c>
      <c r="BF131" s="607">
        <v>0</v>
      </c>
      <c r="BG131" s="607">
        <v>0</v>
      </c>
      <c r="BH131" s="607">
        <v>0</v>
      </c>
      <c r="BI131" s="607">
        <v>0</v>
      </c>
      <c r="BJ131" s="607">
        <v>0</v>
      </c>
      <c r="BK131" s="607">
        <v>0</v>
      </c>
      <c r="BL131" s="607">
        <v>0</v>
      </c>
      <c r="BM131" s="607">
        <v>0</v>
      </c>
      <c r="BN131" s="607">
        <v>0</v>
      </c>
      <c r="BO131" s="607">
        <v>0</v>
      </c>
      <c r="BP131" s="607">
        <v>0</v>
      </c>
      <c r="BQ131" s="607">
        <v>0</v>
      </c>
      <c r="BR131" s="607">
        <v>0</v>
      </c>
      <c r="BS131" s="607">
        <v>0</v>
      </c>
      <c r="BT131" s="607">
        <v>0</v>
      </c>
      <c r="BU131" s="607">
        <v>0</v>
      </c>
      <c r="BV131" s="607">
        <v>0</v>
      </c>
      <c r="BW131" s="607">
        <v>0</v>
      </c>
      <c r="BX131" s="607">
        <v>0</v>
      </c>
      <c r="BY131" s="607">
        <v>0</v>
      </c>
      <c r="BZ131" s="607">
        <v>0</v>
      </c>
      <c r="CA131" s="607">
        <v>0</v>
      </c>
      <c r="CB131" s="607">
        <v>0</v>
      </c>
      <c r="CC131" s="607">
        <v>0</v>
      </c>
      <c r="CD131" s="607">
        <v>0</v>
      </c>
      <c r="CE131" s="616">
        <v>0</v>
      </c>
      <c r="CF131" s="616">
        <v>0.85820000000000007</v>
      </c>
      <c r="CG131" s="616">
        <v>0.98080000000000012</v>
      </c>
      <c r="CH131" s="616">
        <v>1.226</v>
      </c>
      <c r="CI131" s="616">
        <v>4.9039999999999999</v>
      </c>
      <c r="CJ131" s="616">
        <v>4.2910000000000004</v>
      </c>
      <c r="CK131" s="616">
        <v>0</v>
      </c>
      <c r="CL131" s="616">
        <v>0</v>
      </c>
      <c r="CM131" s="616">
        <v>0</v>
      </c>
      <c r="CN131" s="616">
        <v>0</v>
      </c>
      <c r="CO131" s="616">
        <v>0</v>
      </c>
      <c r="CP131" s="616">
        <v>0</v>
      </c>
      <c r="CQ131" s="616">
        <v>0</v>
      </c>
      <c r="CR131" s="616">
        <v>0</v>
      </c>
      <c r="CS131" s="616">
        <v>0</v>
      </c>
      <c r="CT131" s="616">
        <v>0</v>
      </c>
      <c r="CU131" s="616">
        <v>0</v>
      </c>
      <c r="CV131" s="616">
        <v>0</v>
      </c>
      <c r="CW131" s="616">
        <v>0</v>
      </c>
      <c r="CX131" s="616">
        <v>0</v>
      </c>
      <c r="CY131" s="617">
        <v>0</v>
      </c>
      <c r="CZ131" s="618">
        <v>0</v>
      </c>
      <c r="DA131" s="619">
        <v>0</v>
      </c>
      <c r="DB131" s="619">
        <v>0</v>
      </c>
      <c r="DC131" s="619">
        <v>0</v>
      </c>
      <c r="DD131" s="619">
        <v>0</v>
      </c>
      <c r="DE131" s="619">
        <v>0</v>
      </c>
      <c r="DF131" s="619">
        <v>0</v>
      </c>
      <c r="DG131" s="619">
        <v>0</v>
      </c>
      <c r="DH131" s="619">
        <v>0</v>
      </c>
      <c r="DI131" s="619">
        <v>0</v>
      </c>
      <c r="DJ131" s="619">
        <v>0</v>
      </c>
      <c r="DK131" s="619">
        <v>0</v>
      </c>
      <c r="DL131" s="619">
        <v>0</v>
      </c>
      <c r="DM131" s="619">
        <v>0</v>
      </c>
      <c r="DN131" s="619">
        <v>0</v>
      </c>
      <c r="DO131" s="619">
        <v>0</v>
      </c>
      <c r="DP131" s="619">
        <v>0</v>
      </c>
      <c r="DQ131" s="619">
        <v>0</v>
      </c>
      <c r="DR131" s="619">
        <v>0</v>
      </c>
      <c r="DS131" s="619">
        <v>0</v>
      </c>
      <c r="DT131" s="619">
        <v>0</v>
      </c>
      <c r="DU131" s="619">
        <v>0</v>
      </c>
      <c r="DV131" s="619">
        <v>0</v>
      </c>
      <c r="DW131" s="620">
        <v>0</v>
      </c>
    </row>
    <row r="132" spans="2:127" x14ac:dyDescent="0.2">
      <c r="B132" s="648"/>
      <c r="C132" s="642"/>
      <c r="D132" s="643"/>
      <c r="E132" s="643"/>
      <c r="F132" s="643"/>
      <c r="G132" s="643"/>
      <c r="H132" s="643"/>
      <c r="I132" s="644"/>
      <c r="J132" s="644"/>
      <c r="K132" s="644"/>
      <c r="L132" s="644"/>
      <c r="M132" s="644"/>
      <c r="N132" s="644"/>
      <c r="O132" s="644"/>
      <c r="P132" s="644"/>
      <c r="Q132" s="644"/>
      <c r="R132" s="645"/>
      <c r="S132" s="644"/>
      <c r="T132" s="644"/>
      <c r="U132" s="626" t="s">
        <v>496</v>
      </c>
      <c r="V132" s="614" t="s">
        <v>124</v>
      </c>
      <c r="W132" s="640" t="s">
        <v>490</v>
      </c>
      <c r="X132" s="607">
        <v>0</v>
      </c>
      <c r="Y132" s="607">
        <v>0</v>
      </c>
      <c r="Z132" s="607">
        <v>0</v>
      </c>
      <c r="AA132" s="607">
        <v>0</v>
      </c>
      <c r="AB132" s="607">
        <v>0</v>
      </c>
      <c r="AC132" s="607">
        <v>0.43</v>
      </c>
      <c r="AD132" s="607">
        <v>0.43</v>
      </c>
      <c r="AE132" s="607">
        <v>0.43</v>
      </c>
      <c r="AF132" s="607">
        <v>0.43</v>
      </c>
      <c r="AG132" s="607">
        <v>0.43</v>
      </c>
      <c r="AH132" s="607">
        <v>0.43</v>
      </c>
      <c r="AI132" s="607">
        <v>0.43</v>
      </c>
      <c r="AJ132" s="607">
        <v>0.43</v>
      </c>
      <c r="AK132" s="607">
        <v>0.43</v>
      </c>
      <c r="AL132" s="607">
        <v>0.43</v>
      </c>
      <c r="AM132" s="607">
        <v>0.43</v>
      </c>
      <c r="AN132" s="607">
        <v>0.43</v>
      </c>
      <c r="AO132" s="607">
        <v>0.43</v>
      </c>
      <c r="AP132" s="607">
        <v>0.43</v>
      </c>
      <c r="AQ132" s="607">
        <v>0.43</v>
      </c>
      <c r="AR132" s="607">
        <v>0.43</v>
      </c>
      <c r="AS132" s="607">
        <v>0.43</v>
      </c>
      <c r="AT132" s="607">
        <v>0.43</v>
      </c>
      <c r="AU132" s="607">
        <v>0.43</v>
      </c>
      <c r="AV132" s="607">
        <v>0.43</v>
      </c>
      <c r="AW132" s="607">
        <v>0.43</v>
      </c>
      <c r="AX132" s="607">
        <v>0.43</v>
      </c>
      <c r="AY132" s="607">
        <v>0.43</v>
      </c>
      <c r="AZ132" s="607">
        <v>0.43</v>
      </c>
      <c r="BA132" s="607">
        <v>0.43</v>
      </c>
      <c r="BB132" s="607">
        <v>0.43</v>
      </c>
      <c r="BC132" s="607">
        <v>0.43</v>
      </c>
      <c r="BD132" s="607">
        <v>0.43</v>
      </c>
      <c r="BE132" s="607">
        <v>0.43</v>
      </c>
      <c r="BF132" s="607">
        <v>0.43</v>
      </c>
      <c r="BG132" s="607">
        <v>0.43</v>
      </c>
      <c r="BH132" s="607">
        <v>0.43</v>
      </c>
      <c r="BI132" s="607">
        <v>0.43</v>
      </c>
      <c r="BJ132" s="607">
        <v>0.43</v>
      </c>
      <c r="BK132" s="607">
        <v>0.43</v>
      </c>
      <c r="BL132" s="607">
        <v>0.43</v>
      </c>
      <c r="BM132" s="607">
        <v>0.43</v>
      </c>
      <c r="BN132" s="607">
        <v>0.43</v>
      </c>
      <c r="BO132" s="607">
        <v>0.43</v>
      </c>
      <c r="BP132" s="607">
        <v>0.43</v>
      </c>
      <c r="BQ132" s="607">
        <v>0.43</v>
      </c>
      <c r="BR132" s="607">
        <v>0.43</v>
      </c>
      <c r="BS132" s="607">
        <v>0.43</v>
      </c>
      <c r="BT132" s="607">
        <v>0.43</v>
      </c>
      <c r="BU132" s="607">
        <v>0.43</v>
      </c>
      <c r="BV132" s="607">
        <v>0.43</v>
      </c>
      <c r="BW132" s="607">
        <v>0.43</v>
      </c>
      <c r="BX132" s="607">
        <v>0.43</v>
      </c>
      <c r="BY132" s="607">
        <v>0.43</v>
      </c>
      <c r="BZ132" s="607">
        <v>0.43</v>
      </c>
      <c r="CA132" s="607">
        <v>0.43</v>
      </c>
      <c r="CB132" s="607">
        <v>0.43</v>
      </c>
      <c r="CC132" s="607">
        <v>0.43</v>
      </c>
      <c r="CD132" s="607">
        <v>0.43</v>
      </c>
      <c r="CE132" s="616">
        <v>0.43</v>
      </c>
      <c r="CF132" s="616">
        <v>0.43</v>
      </c>
      <c r="CG132" s="616">
        <v>0.43</v>
      </c>
      <c r="CH132" s="616">
        <v>0.43</v>
      </c>
      <c r="CI132" s="616">
        <v>0.43</v>
      </c>
      <c r="CJ132" s="616">
        <v>0.43</v>
      </c>
      <c r="CK132" s="616">
        <v>0.43</v>
      </c>
      <c r="CL132" s="616">
        <v>0.43</v>
      </c>
      <c r="CM132" s="616">
        <v>0.43</v>
      </c>
      <c r="CN132" s="616">
        <v>0.43</v>
      </c>
      <c r="CO132" s="616">
        <v>0.43</v>
      </c>
      <c r="CP132" s="616">
        <v>0.43</v>
      </c>
      <c r="CQ132" s="616">
        <v>0.43</v>
      </c>
      <c r="CR132" s="616">
        <v>0.43</v>
      </c>
      <c r="CS132" s="616">
        <v>0.43</v>
      </c>
      <c r="CT132" s="616">
        <v>0.43</v>
      </c>
      <c r="CU132" s="616">
        <v>0.43</v>
      </c>
      <c r="CV132" s="616">
        <v>0.43</v>
      </c>
      <c r="CW132" s="616">
        <v>0.43</v>
      </c>
      <c r="CX132" s="616">
        <v>0.43</v>
      </c>
      <c r="CY132" s="617">
        <v>0.43</v>
      </c>
      <c r="CZ132" s="618">
        <v>0</v>
      </c>
      <c r="DA132" s="619">
        <v>0</v>
      </c>
      <c r="DB132" s="619">
        <v>0</v>
      </c>
      <c r="DC132" s="619">
        <v>0</v>
      </c>
      <c r="DD132" s="619">
        <v>0</v>
      </c>
      <c r="DE132" s="619">
        <v>0</v>
      </c>
      <c r="DF132" s="619">
        <v>0</v>
      </c>
      <c r="DG132" s="619">
        <v>0</v>
      </c>
      <c r="DH132" s="619">
        <v>0</v>
      </c>
      <c r="DI132" s="619">
        <v>0</v>
      </c>
      <c r="DJ132" s="619">
        <v>0</v>
      </c>
      <c r="DK132" s="619">
        <v>0</v>
      </c>
      <c r="DL132" s="619">
        <v>0</v>
      </c>
      <c r="DM132" s="619">
        <v>0</v>
      </c>
      <c r="DN132" s="619">
        <v>0</v>
      </c>
      <c r="DO132" s="619">
        <v>0</v>
      </c>
      <c r="DP132" s="619">
        <v>0</v>
      </c>
      <c r="DQ132" s="619">
        <v>0</v>
      </c>
      <c r="DR132" s="619">
        <v>0</v>
      </c>
      <c r="DS132" s="619">
        <v>0</v>
      </c>
      <c r="DT132" s="619">
        <v>0</v>
      </c>
      <c r="DU132" s="619">
        <v>0</v>
      </c>
      <c r="DV132" s="619">
        <v>0</v>
      </c>
      <c r="DW132" s="620">
        <v>0</v>
      </c>
    </row>
    <row r="133" spans="2:127" x14ac:dyDescent="0.2">
      <c r="B133" s="648"/>
      <c r="C133" s="642"/>
      <c r="D133" s="643"/>
      <c r="E133" s="643"/>
      <c r="F133" s="643"/>
      <c r="G133" s="643"/>
      <c r="H133" s="643"/>
      <c r="I133" s="644"/>
      <c r="J133" s="644"/>
      <c r="K133" s="644"/>
      <c r="L133" s="644"/>
      <c r="M133" s="644"/>
      <c r="N133" s="644"/>
      <c r="O133" s="644"/>
      <c r="P133" s="644"/>
      <c r="Q133" s="644"/>
      <c r="R133" s="645"/>
      <c r="S133" s="644"/>
      <c r="T133" s="644"/>
      <c r="U133" s="626" t="s">
        <v>497</v>
      </c>
      <c r="V133" s="614" t="s">
        <v>124</v>
      </c>
      <c r="W133" s="640" t="s">
        <v>490</v>
      </c>
      <c r="X133" s="607">
        <v>0.88743200000000011</v>
      </c>
      <c r="Y133" s="607">
        <v>1.014208</v>
      </c>
      <c r="Z133" s="607">
        <v>1.2677600000000002</v>
      </c>
      <c r="AA133" s="607">
        <v>5.0710400000000009</v>
      </c>
      <c r="AB133" s="607">
        <v>4.4371599999999995</v>
      </c>
      <c r="AC133" s="607">
        <v>0</v>
      </c>
      <c r="AD133" s="607">
        <v>0</v>
      </c>
      <c r="AE133" s="607">
        <v>0</v>
      </c>
      <c r="AF133" s="607">
        <v>0</v>
      </c>
      <c r="AG133" s="607">
        <v>0</v>
      </c>
      <c r="AH133" s="607">
        <v>0</v>
      </c>
      <c r="AI133" s="607">
        <v>0</v>
      </c>
      <c r="AJ133" s="607">
        <v>0</v>
      </c>
      <c r="AK133" s="607">
        <v>0</v>
      </c>
      <c r="AL133" s="607">
        <v>0</v>
      </c>
      <c r="AM133" s="607">
        <v>0</v>
      </c>
      <c r="AN133" s="607">
        <v>0</v>
      </c>
      <c r="AO133" s="607">
        <v>0</v>
      </c>
      <c r="AP133" s="607">
        <v>0</v>
      </c>
      <c r="AQ133" s="607">
        <v>0</v>
      </c>
      <c r="AR133" s="607">
        <v>0</v>
      </c>
      <c r="AS133" s="607">
        <v>0</v>
      </c>
      <c r="AT133" s="607">
        <v>0</v>
      </c>
      <c r="AU133" s="607">
        <v>0</v>
      </c>
      <c r="AV133" s="607">
        <v>0</v>
      </c>
      <c r="AW133" s="607">
        <v>0</v>
      </c>
      <c r="AX133" s="607">
        <v>0</v>
      </c>
      <c r="AY133" s="607">
        <v>0</v>
      </c>
      <c r="AZ133" s="607">
        <v>0</v>
      </c>
      <c r="BA133" s="607">
        <v>0</v>
      </c>
      <c r="BB133" s="607">
        <v>0</v>
      </c>
      <c r="BC133" s="607">
        <v>0</v>
      </c>
      <c r="BD133" s="607">
        <v>0</v>
      </c>
      <c r="BE133" s="607">
        <v>0</v>
      </c>
      <c r="BF133" s="607">
        <v>0</v>
      </c>
      <c r="BG133" s="607">
        <v>0</v>
      </c>
      <c r="BH133" s="607">
        <v>0</v>
      </c>
      <c r="BI133" s="607">
        <v>0</v>
      </c>
      <c r="BJ133" s="607">
        <v>0</v>
      </c>
      <c r="BK133" s="607">
        <v>0</v>
      </c>
      <c r="BL133" s="607">
        <v>0</v>
      </c>
      <c r="BM133" s="607">
        <v>0</v>
      </c>
      <c r="BN133" s="607">
        <v>0</v>
      </c>
      <c r="BO133" s="607">
        <v>0</v>
      </c>
      <c r="BP133" s="607">
        <v>0</v>
      </c>
      <c r="BQ133" s="607">
        <v>0</v>
      </c>
      <c r="BR133" s="607">
        <v>0</v>
      </c>
      <c r="BS133" s="607">
        <v>0</v>
      </c>
      <c r="BT133" s="607">
        <v>0</v>
      </c>
      <c r="BU133" s="607">
        <v>0</v>
      </c>
      <c r="BV133" s="607">
        <v>0</v>
      </c>
      <c r="BW133" s="607">
        <v>0</v>
      </c>
      <c r="BX133" s="607">
        <v>0</v>
      </c>
      <c r="BY133" s="607">
        <v>0</v>
      </c>
      <c r="BZ133" s="607">
        <v>0</v>
      </c>
      <c r="CA133" s="607">
        <v>0</v>
      </c>
      <c r="CB133" s="607">
        <v>0</v>
      </c>
      <c r="CC133" s="607">
        <v>0</v>
      </c>
      <c r="CD133" s="607">
        <v>0</v>
      </c>
      <c r="CE133" s="616">
        <v>0</v>
      </c>
      <c r="CF133" s="616">
        <v>0.88743200000000011</v>
      </c>
      <c r="CG133" s="616">
        <v>1.014208</v>
      </c>
      <c r="CH133" s="616">
        <v>1.2677600000000002</v>
      </c>
      <c r="CI133" s="616">
        <v>5.0710400000000009</v>
      </c>
      <c r="CJ133" s="616">
        <v>4.4371599999999995</v>
      </c>
      <c r="CK133" s="616">
        <v>0</v>
      </c>
      <c r="CL133" s="616">
        <v>0</v>
      </c>
      <c r="CM133" s="616">
        <v>0</v>
      </c>
      <c r="CN133" s="616">
        <v>0</v>
      </c>
      <c r="CO133" s="616">
        <v>0</v>
      </c>
      <c r="CP133" s="616">
        <v>0</v>
      </c>
      <c r="CQ133" s="616">
        <v>0</v>
      </c>
      <c r="CR133" s="616">
        <v>0</v>
      </c>
      <c r="CS133" s="616">
        <v>0</v>
      </c>
      <c r="CT133" s="616">
        <v>0</v>
      </c>
      <c r="CU133" s="616">
        <v>0</v>
      </c>
      <c r="CV133" s="616">
        <v>0</v>
      </c>
      <c r="CW133" s="616">
        <v>0</v>
      </c>
      <c r="CX133" s="616">
        <v>0</v>
      </c>
      <c r="CY133" s="617">
        <v>0</v>
      </c>
      <c r="CZ133" s="618">
        <v>0</v>
      </c>
      <c r="DA133" s="619">
        <v>0</v>
      </c>
      <c r="DB133" s="619">
        <v>0</v>
      </c>
      <c r="DC133" s="619">
        <v>0</v>
      </c>
      <c r="DD133" s="619">
        <v>0</v>
      </c>
      <c r="DE133" s="619">
        <v>0</v>
      </c>
      <c r="DF133" s="619">
        <v>0</v>
      </c>
      <c r="DG133" s="619">
        <v>0</v>
      </c>
      <c r="DH133" s="619">
        <v>0</v>
      </c>
      <c r="DI133" s="619">
        <v>0</v>
      </c>
      <c r="DJ133" s="619">
        <v>0</v>
      </c>
      <c r="DK133" s="619">
        <v>0</v>
      </c>
      <c r="DL133" s="619">
        <v>0</v>
      </c>
      <c r="DM133" s="619">
        <v>0</v>
      </c>
      <c r="DN133" s="619">
        <v>0</v>
      </c>
      <c r="DO133" s="619">
        <v>0</v>
      </c>
      <c r="DP133" s="619">
        <v>0</v>
      </c>
      <c r="DQ133" s="619">
        <v>0</v>
      </c>
      <c r="DR133" s="619">
        <v>0</v>
      </c>
      <c r="DS133" s="619">
        <v>0</v>
      </c>
      <c r="DT133" s="619">
        <v>0</v>
      </c>
      <c r="DU133" s="619">
        <v>0</v>
      </c>
      <c r="DV133" s="619">
        <v>0</v>
      </c>
      <c r="DW133" s="620">
        <v>0</v>
      </c>
    </row>
    <row r="134" spans="2:127" x14ac:dyDescent="0.2">
      <c r="B134" s="648"/>
      <c r="C134" s="642"/>
      <c r="D134" s="643"/>
      <c r="E134" s="643"/>
      <c r="F134" s="643"/>
      <c r="G134" s="643"/>
      <c r="H134" s="643"/>
      <c r="I134" s="644"/>
      <c r="J134" s="644"/>
      <c r="K134" s="644"/>
      <c r="L134" s="644"/>
      <c r="M134" s="644"/>
      <c r="N134" s="644"/>
      <c r="O134" s="644"/>
      <c r="P134" s="644"/>
      <c r="Q134" s="644"/>
      <c r="R134" s="645"/>
      <c r="S134" s="644"/>
      <c r="T134" s="644"/>
      <c r="U134" s="626" t="s">
        <v>498</v>
      </c>
      <c r="V134" s="614" t="s">
        <v>124</v>
      </c>
      <c r="W134" s="640" t="s">
        <v>490</v>
      </c>
      <c r="X134" s="607">
        <v>0</v>
      </c>
      <c r="Y134" s="607">
        <v>0</v>
      </c>
      <c r="Z134" s="607">
        <v>0</v>
      </c>
      <c r="AA134" s="607">
        <v>0</v>
      </c>
      <c r="AB134" s="607">
        <v>0</v>
      </c>
      <c r="AC134" s="607">
        <v>10.643577429217332</v>
      </c>
      <c r="AD134" s="607">
        <v>9.8598651961663641</v>
      </c>
      <c r="AE134" s="607">
        <v>9.3714038049860342</v>
      </c>
      <c r="AF134" s="607">
        <v>9.2049691890700309</v>
      </c>
      <c r="AG134" s="607">
        <v>8.5776640413686529</v>
      </c>
      <c r="AH134" s="607">
        <v>8.0972523298712691</v>
      </c>
      <c r="AI134" s="607">
        <v>7.6168406183738862</v>
      </c>
      <c r="AJ134" s="607">
        <v>7.1364289068765041</v>
      </c>
      <c r="AK134" s="607">
        <v>6.6560171953791221</v>
      </c>
      <c r="AL134" s="607">
        <v>6.1756054838817409</v>
      </c>
      <c r="AM134" s="607">
        <v>5.695193772384358</v>
      </c>
      <c r="AN134" s="607">
        <v>5.214782060886975</v>
      </c>
      <c r="AO134" s="607">
        <v>4.7343703493895921</v>
      </c>
      <c r="AP134" s="607">
        <v>4.253958637892211</v>
      </c>
      <c r="AQ134" s="607">
        <v>3.7735469263948285</v>
      </c>
      <c r="AR134" s="607">
        <v>3.2931352148974469</v>
      </c>
      <c r="AS134" s="607">
        <v>2.8127235034000644</v>
      </c>
      <c r="AT134" s="607">
        <v>2.3323117919026828</v>
      </c>
      <c r="AU134" s="607">
        <v>1.8519000804053005</v>
      </c>
      <c r="AV134" s="607">
        <v>1.3714883689079185</v>
      </c>
      <c r="AW134" s="607">
        <v>1.3714883689079185</v>
      </c>
      <c r="AX134" s="607">
        <v>1.3714883689079185</v>
      </c>
      <c r="AY134" s="607">
        <v>1.3714883689079185</v>
      </c>
      <c r="AZ134" s="607">
        <v>1.3714883689079185</v>
      </c>
      <c r="BA134" s="607">
        <v>1.3714883689079185</v>
      </c>
      <c r="BB134" s="607">
        <v>1.3714883689079185</v>
      </c>
      <c r="BC134" s="607">
        <v>1.3714883689079185</v>
      </c>
      <c r="BD134" s="607">
        <v>1.3714883689079185</v>
      </c>
      <c r="BE134" s="607">
        <v>1.3714883689079185</v>
      </c>
      <c r="BF134" s="607">
        <v>1.3714883689079185</v>
      </c>
      <c r="BG134" s="607">
        <v>1.3714883689079185</v>
      </c>
      <c r="BH134" s="607">
        <v>1.3714883689079185</v>
      </c>
      <c r="BI134" s="607">
        <v>1.3714883689079185</v>
      </c>
      <c r="BJ134" s="607">
        <v>1.3714883689079185</v>
      </c>
      <c r="BK134" s="607">
        <v>1.3714883689079185</v>
      </c>
      <c r="BL134" s="607">
        <v>1.3714883689079185</v>
      </c>
      <c r="BM134" s="607">
        <v>1.3714883689079185</v>
      </c>
      <c r="BN134" s="607">
        <v>1.3714883689079185</v>
      </c>
      <c r="BO134" s="607">
        <v>1.3714883689079185</v>
      </c>
      <c r="BP134" s="607">
        <v>1.3714883689079185</v>
      </c>
      <c r="BQ134" s="607">
        <v>1.3714883689079185</v>
      </c>
      <c r="BR134" s="607">
        <v>1.3714883689079185</v>
      </c>
      <c r="BS134" s="607">
        <v>1.3714883689079185</v>
      </c>
      <c r="BT134" s="607">
        <v>1.3714883689079185</v>
      </c>
      <c r="BU134" s="607">
        <v>1.3714883689079185</v>
      </c>
      <c r="BV134" s="607">
        <v>1.3714883689079185</v>
      </c>
      <c r="BW134" s="607">
        <v>1.3714883689079185</v>
      </c>
      <c r="BX134" s="607">
        <v>1.3714883689079185</v>
      </c>
      <c r="BY134" s="607">
        <v>1.3714883689079185</v>
      </c>
      <c r="BZ134" s="607">
        <v>1.3714883689079185</v>
      </c>
      <c r="CA134" s="607">
        <v>1.3714883689079185</v>
      </c>
      <c r="CB134" s="607">
        <v>1.3714883689079185</v>
      </c>
      <c r="CC134" s="607">
        <v>1.3714883689079185</v>
      </c>
      <c r="CD134" s="607">
        <v>1.3714883689079185</v>
      </c>
      <c r="CE134" s="616">
        <v>1.3714883689079185</v>
      </c>
      <c r="CF134" s="616">
        <v>1.3714883689079185</v>
      </c>
      <c r="CG134" s="616">
        <v>1.3714883689079185</v>
      </c>
      <c r="CH134" s="616">
        <v>1.3714883689079185</v>
      </c>
      <c r="CI134" s="616">
        <v>1.3714883689079185</v>
      </c>
      <c r="CJ134" s="616">
        <v>1.3714883689079185</v>
      </c>
      <c r="CK134" s="616">
        <v>1.3714883689079185</v>
      </c>
      <c r="CL134" s="616">
        <v>1.3714883689079185</v>
      </c>
      <c r="CM134" s="616">
        <v>1.3714883689079185</v>
      </c>
      <c r="CN134" s="616">
        <v>1.3714883689079185</v>
      </c>
      <c r="CO134" s="616">
        <v>1.3714883689079185</v>
      </c>
      <c r="CP134" s="616">
        <v>1.3714883689079185</v>
      </c>
      <c r="CQ134" s="616">
        <v>1.3714883689079185</v>
      </c>
      <c r="CR134" s="616">
        <v>1.3714883689079185</v>
      </c>
      <c r="CS134" s="616">
        <v>1.3714883689079185</v>
      </c>
      <c r="CT134" s="616">
        <v>1.3714883689079185</v>
      </c>
      <c r="CU134" s="616">
        <v>1.3714883689079185</v>
      </c>
      <c r="CV134" s="616">
        <v>1.3714883689079185</v>
      </c>
      <c r="CW134" s="616">
        <v>1.3714883689079185</v>
      </c>
      <c r="CX134" s="616">
        <v>1.3714883689079185</v>
      </c>
      <c r="CY134" s="617">
        <v>1.3714883689079185</v>
      </c>
      <c r="CZ134" s="618">
        <v>0</v>
      </c>
      <c r="DA134" s="619">
        <v>0</v>
      </c>
      <c r="DB134" s="619">
        <v>0</v>
      </c>
      <c r="DC134" s="619">
        <v>0</v>
      </c>
      <c r="DD134" s="619">
        <v>0</v>
      </c>
      <c r="DE134" s="619">
        <v>0</v>
      </c>
      <c r="DF134" s="619">
        <v>0</v>
      </c>
      <c r="DG134" s="619">
        <v>0</v>
      </c>
      <c r="DH134" s="619">
        <v>0</v>
      </c>
      <c r="DI134" s="619">
        <v>0</v>
      </c>
      <c r="DJ134" s="619">
        <v>0</v>
      </c>
      <c r="DK134" s="619">
        <v>0</v>
      </c>
      <c r="DL134" s="619">
        <v>0</v>
      </c>
      <c r="DM134" s="619">
        <v>0</v>
      </c>
      <c r="DN134" s="619">
        <v>0</v>
      </c>
      <c r="DO134" s="619">
        <v>0</v>
      </c>
      <c r="DP134" s="619">
        <v>0</v>
      </c>
      <c r="DQ134" s="619">
        <v>0</v>
      </c>
      <c r="DR134" s="619">
        <v>0</v>
      </c>
      <c r="DS134" s="619">
        <v>0</v>
      </c>
      <c r="DT134" s="619">
        <v>0</v>
      </c>
      <c r="DU134" s="619">
        <v>0</v>
      </c>
      <c r="DV134" s="619">
        <v>0</v>
      </c>
      <c r="DW134" s="620">
        <v>0</v>
      </c>
    </row>
    <row r="135" spans="2:127" x14ac:dyDescent="0.2">
      <c r="B135" s="648"/>
      <c r="C135" s="642"/>
      <c r="D135" s="643"/>
      <c r="E135" s="643"/>
      <c r="F135" s="643"/>
      <c r="G135" s="643"/>
      <c r="H135" s="643"/>
      <c r="I135" s="644"/>
      <c r="J135" s="644"/>
      <c r="K135" s="644"/>
      <c r="L135" s="644"/>
      <c r="M135" s="644"/>
      <c r="N135" s="644"/>
      <c r="O135" s="644"/>
      <c r="P135" s="644"/>
      <c r="Q135" s="644"/>
      <c r="R135" s="645"/>
      <c r="S135" s="644"/>
      <c r="T135" s="644"/>
      <c r="U135" s="649" t="s">
        <v>499</v>
      </c>
      <c r="V135" s="614" t="s">
        <v>124</v>
      </c>
      <c r="W135" s="640" t="s">
        <v>490</v>
      </c>
      <c r="X135" s="607">
        <v>0</v>
      </c>
      <c r="Y135" s="607">
        <v>0</v>
      </c>
      <c r="Z135" s="607">
        <v>0</v>
      </c>
      <c r="AA135" s="607">
        <v>0</v>
      </c>
      <c r="AB135" s="607">
        <v>0</v>
      </c>
      <c r="AC135" s="607">
        <v>0</v>
      </c>
      <c r="AD135" s="607">
        <v>0</v>
      </c>
      <c r="AE135" s="607">
        <v>0</v>
      </c>
      <c r="AF135" s="607">
        <v>0</v>
      </c>
      <c r="AG135" s="607">
        <v>0</v>
      </c>
      <c r="AH135" s="607">
        <v>0</v>
      </c>
      <c r="AI135" s="607">
        <v>0</v>
      </c>
      <c r="AJ135" s="607">
        <v>0</v>
      </c>
      <c r="AK135" s="607">
        <v>0</v>
      </c>
      <c r="AL135" s="607">
        <v>0</v>
      </c>
      <c r="AM135" s="607">
        <v>0</v>
      </c>
      <c r="AN135" s="607">
        <v>0</v>
      </c>
      <c r="AO135" s="607">
        <v>0</v>
      </c>
      <c r="AP135" s="607">
        <v>0</v>
      </c>
      <c r="AQ135" s="607">
        <v>0</v>
      </c>
      <c r="AR135" s="607">
        <v>0</v>
      </c>
      <c r="AS135" s="607">
        <v>0</v>
      </c>
      <c r="AT135" s="607">
        <v>0</v>
      </c>
      <c r="AU135" s="607">
        <v>0</v>
      </c>
      <c r="AV135" s="607">
        <v>0</v>
      </c>
      <c r="AW135" s="607">
        <v>0</v>
      </c>
      <c r="AX135" s="607">
        <v>0</v>
      </c>
      <c r="AY135" s="607">
        <v>0</v>
      </c>
      <c r="AZ135" s="607">
        <v>0</v>
      </c>
      <c r="BA135" s="607">
        <v>0</v>
      </c>
      <c r="BB135" s="607">
        <v>0</v>
      </c>
      <c r="BC135" s="607">
        <v>0</v>
      </c>
      <c r="BD135" s="607">
        <v>0</v>
      </c>
      <c r="BE135" s="607">
        <v>0</v>
      </c>
      <c r="BF135" s="607">
        <v>0</v>
      </c>
      <c r="BG135" s="607">
        <v>0</v>
      </c>
      <c r="BH135" s="607">
        <v>0</v>
      </c>
      <c r="BI135" s="607">
        <v>0</v>
      </c>
      <c r="BJ135" s="607">
        <v>0</v>
      </c>
      <c r="BK135" s="607">
        <v>0</v>
      </c>
      <c r="BL135" s="607">
        <v>0</v>
      </c>
      <c r="BM135" s="607">
        <v>0</v>
      </c>
      <c r="BN135" s="607">
        <v>0</v>
      </c>
      <c r="BO135" s="607">
        <v>0</v>
      </c>
      <c r="BP135" s="607">
        <v>0</v>
      </c>
      <c r="BQ135" s="607">
        <v>0</v>
      </c>
      <c r="BR135" s="607">
        <v>0</v>
      </c>
      <c r="BS135" s="607">
        <v>0</v>
      </c>
      <c r="BT135" s="607">
        <v>0</v>
      </c>
      <c r="BU135" s="607">
        <v>0</v>
      </c>
      <c r="BV135" s="607">
        <v>0</v>
      </c>
      <c r="BW135" s="607">
        <v>0</v>
      </c>
      <c r="BX135" s="607">
        <v>0</v>
      </c>
      <c r="BY135" s="607">
        <v>0</v>
      </c>
      <c r="BZ135" s="607">
        <v>0</v>
      </c>
      <c r="CA135" s="607">
        <v>0</v>
      </c>
      <c r="CB135" s="607">
        <v>0</v>
      </c>
      <c r="CC135" s="607">
        <v>0</v>
      </c>
      <c r="CD135" s="607">
        <v>0</v>
      </c>
      <c r="CE135" s="607">
        <v>0</v>
      </c>
      <c r="CF135" s="607">
        <v>0</v>
      </c>
      <c r="CG135" s="607">
        <v>0</v>
      </c>
      <c r="CH135" s="607">
        <v>0</v>
      </c>
      <c r="CI135" s="607">
        <v>0</v>
      </c>
      <c r="CJ135" s="607">
        <v>0</v>
      </c>
      <c r="CK135" s="607">
        <v>0</v>
      </c>
      <c r="CL135" s="607">
        <v>0</v>
      </c>
      <c r="CM135" s="607">
        <v>0</v>
      </c>
      <c r="CN135" s="607">
        <v>0</v>
      </c>
      <c r="CO135" s="607">
        <v>0</v>
      </c>
      <c r="CP135" s="607">
        <v>0</v>
      </c>
      <c r="CQ135" s="607">
        <v>0</v>
      </c>
      <c r="CR135" s="607">
        <v>0</v>
      </c>
      <c r="CS135" s="607">
        <v>0</v>
      </c>
      <c r="CT135" s="607">
        <v>0</v>
      </c>
      <c r="CU135" s="607">
        <v>0</v>
      </c>
      <c r="CV135" s="607">
        <v>0</v>
      </c>
      <c r="CW135" s="607">
        <v>0</v>
      </c>
      <c r="CX135" s="607">
        <v>0</v>
      </c>
      <c r="CY135" s="607">
        <v>0</v>
      </c>
      <c r="CZ135" s="618">
        <v>0</v>
      </c>
      <c r="DA135" s="619">
        <v>0</v>
      </c>
      <c r="DB135" s="619">
        <v>0</v>
      </c>
      <c r="DC135" s="619">
        <v>0</v>
      </c>
      <c r="DD135" s="619">
        <v>0</v>
      </c>
      <c r="DE135" s="619">
        <v>0</v>
      </c>
      <c r="DF135" s="619">
        <v>0</v>
      </c>
      <c r="DG135" s="619">
        <v>0</v>
      </c>
      <c r="DH135" s="619">
        <v>0</v>
      </c>
      <c r="DI135" s="619">
        <v>0</v>
      </c>
      <c r="DJ135" s="619">
        <v>0</v>
      </c>
      <c r="DK135" s="619">
        <v>0</v>
      </c>
      <c r="DL135" s="619">
        <v>0</v>
      </c>
      <c r="DM135" s="619">
        <v>0</v>
      </c>
      <c r="DN135" s="619">
        <v>0</v>
      </c>
      <c r="DO135" s="619">
        <v>0</v>
      </c>
      <c r="DP135" s="619">
        <v>0</v>
      </c>
      <c r="DQ135" s="619">
        <v>0</v>
      </c>
      <c r="DR135" s="619">
        <v>0</v>
      </c>
      <c r="DS135" s="619">
        <v>0</v>
      </c>
      <c r="DT135" s="619">
        <v>0</v>
      </c>
      <c r="DU135" s="619">
        <v>0</v>
      </c>
      <c r="DV135" s="619">
        <v>0</v>
      </c>
      <c r="DW135" s="620">
        <v>0</v>
      </c>
    </row>
    <row r="136" spans="2:127" ht="15.75" thickBot="1" x14ac:dyDescent="0.25">
      <c r="B136" s="650"/>
      <c r="C136" s="651"/>
      <c r="D136" s="652"/>
      <c r="E136" s="652"/>
      <c r="F136" s="652"/>
      <c r="G136" s="652"/>
      <c r="H136" s="652"/>
      <c r="I136" s="653"/>
      <c r="J136" s="653"/>
      <c r="K136" s="653"/>
      <c r="L136" s="653"/>
      <c r="M136" s="653"/>
      <c r="N136" s="653"/>
      <c r="O136" s="653"/>
      <c r="P136" s="653"/>
      <c r="Q136" s="653"/>
      <c r="R136" s="654"/>
      <c r="S136" s="653"/>
      <c r="T136" s="653"/>
      <c r="U136" s="655" t="s">
        <v>127</v>
      </c>
      <c r="V136" s="656" t="s">
        <v>500</v>
      </c>
      <c r="W136" s="657" t="s">
        <v>490</v>
      </c>
      <c r="X136" s="658">
        <f>SUM(X125:X135)</f>
        <v>128.86563200000001</v>
      </c>
      <c r="Y136" s="658">
        <f t="shared" ref="Y136:CJ136" si="26">SUM(Y125:Y135)</f>
        <v>147.27500799999999</v>
      </c>
      <c r="Z136" s="658">
        <f t="shared" si="26"/>
        <v>184.09376</v>
      </c>
      <c r="AA136" s="658">
        <f t="shared" si="26"/>
        <v>736.37504000000001</v>
      </c>
      <c r="AB136" s="658">
        <f t="shared" si="26"/>
        <v>644.32816000000003</v>
      </c>
      <c r="AC136" s="658">
        <f t="shared" si="26"/>
        <v>92.473577429217343</v>
      </c>
      <c r="AD136" s="658">
        <f t="shared" si="26"/>
        <v>91.68986519616638</v>
      </c>
      <c r="AE136" s="658">
        <f t="shared" si="26"/>
        <v>91.201403804986043</v>
      </c>
      <c r="AF136" s="658">
        <f t="shared" si="26"/>
        <v>91.03496918907004</v>
      </c>
      <c r="AG136" s="658">
        <f t="shared" si="26"/>
        <v>90.407664041368662</v>
      </c>
      <c r="AH136" s="658">
        <f t="shared" si="26"/>
        <v>89.92725232987128</v>
      </c>
      <c r="AI136" s="658">
        <f t="shared" si="26"/>
        <v>89.446840618373898</v>
      </c>
      <c r="AJ136" s="658">
        <f t="shared" si="26"/>
        <v>88.966428906876516</v>
      </c>
      <c r="AK136" s="658">
        <f t="shared" si="26"/>
        <v>88.486017195379134</v>
      </c>
      <c r="AL136" s="658">
        <f t="shared" si="26"/>
        <v>88.005605483881752</v>
      </c>
      <c r="AM136" s="658">
        <f t="shared" si="26"/>
        <v>87.52519377238437</v>
      </c>
      <c r="AN136" s="658">
        <f t="shared" si="26"/>
        <v>87.044782060886988</v>
      </c>
      <c r="AO136" s="658">
        <f t="shared" si="26"/>
        <v>86.564370349389606</v>
      </c>
      <c r="AP136" s="658">
        <f t="shared" si="26"/>
        <v>86.083958637892223</v>
      </c>
      <c r="AQ136" s="658">
        <f t="shared" si="26"/>
        <v>85.603546926394841</v>
      </c>
      <c r="AR136" s="658">
        <f t="shared" si="26"/>
        <v>85.123135214897459</v>
      </c>
      <c r="AS136" s="658">
        <f t="shared" si="26"/>
        <v>84.642723503400077</v>
      </c>
      <c r="AT136" s="658">
        <f t="shared" si="26"/>
        <v>84.162311791902695</v>
      </c>
      <c r="AU136" s="658">
        <f t="shared" si="26"/>
        <v>83.681900080405313</v>
      </c>
      <c r="AV136" s="658">
        <f t="shared" si="26"/>
        <v>83.201488368907931</v>
      </c>
      <c r="AW136" s="658">
        <f t="shared" si="26"/>
        <v>83.201488368907931</v>
      </c>
      <c r="AX136" s="658">
        <f t="shared" si="26"/>
        <v>83.201488368907931</v>
      </c>
      <c r="AY136" s="658">
        <f t="shared" si="26"/>
        <v>83.201488368907931</v>
      </c>
      <c r="AZ136" s="658">
        <f t="shared" si="26"/>
        <v>83.201488368907931</v>
      </c>
      <c r="BA136" s="658">
        <f t="shared" si="26"/>
        <v>83.201488368907931</v>
      </c>
      <c r="BB136" s="658">
        <f t="shared" si="26"/>
        <v>83.201488368907931</v>
      </c>
      <c r="BC136" s="658">
        <f t="shared" si="26"/>
        <v>83.201488368907931</v>
      </c>
      <c r="BD136" s="658">
        <f t="shared" si="26"/>
        <v>83.201488368907931</v>
      </c>
      <c r="BE136" s="658">
        <f t="shared" si="26"/>
        <v>83.201488368907931</v>
      </c>
      <c r="BF136" s="658">
        <f t="shared" si="26"/>
        <v>83.201488368907931</v>
      </c>
      <c r="BG136" s="658">
        <f t="shared" si="26"/>
        <v>83.201488368907931</v>
      </c>
      <c r="BH136" s="658">
        <f t="shared" si="26"/>
        <v>83.201488368907931</v>
      </c>
      <c r="BI136" s="658">
        <f t="shared" si="26"/>
        <v>83.201488368907931</v>
      </c>
      <c r="BJ136" s="658">
        <f t="shared" si="26"/>
        <v>83.201488368907931</v>
      </c>
      <c r="BK136" s="658">
        <f t="shared" si="26"/>
        <v>83.201488368907931</v>
      </c>
      <c r="BL136" s="658">
        <f t="shared" si="26"/>
        <v>83.201488368907931</v>
      </c>
      <c r="BM136" s="658">
        <f t="shared" si="26"/>
        <v>83.201488368907931</v>
      </c>
      <c r="BN136" s="658">
        <f t="shared" si="26"/>
        <v>83.201488368907931</v>
      </c>
      <c r="BO136" s="658">
        <f t="shared" si="26"/>
        <v>83.201488368907931</v>
      </c>
      <c r="BP136" s="658">
        <f t="shared" si="26"/>
        <v>83.201488368907931</v>
      </c>
      <c r="BQ136" s="658">
        <f t="shared" si="26"/>
        <v>83.201488368907931</v>
      </c>
      <c r="BR136" s="658">
        <f t="shared" si="26"/>
        <v>83.201488368907931</v>
      </c>
      <c r="BS136" s="658">
        <f t="shared" si="26"/>
        <v>83.201488368907931</v>
      </c>
      <c r="BT136" s="658">
        <f t="shared" si="26"/>
        <v>83.201488368907931</v>
      </c>
      <c r="BU136" s="658">
        <f t="shared" si="26"/>
        <v>83.201488368907931</v>
      </c>
      <c r="BV136" s="658">
        <f t="shared" si="26"/>
        <v>83.201488368907931</v>
      </c>
      <c r="BW136" s="658">
        <f t="shared" si="26"/>
        <v>83.201488368907931</v>
      </c>
      <c r="BX136" s="658">
        <f t="shared" si="26"/>
        <v>83.201488368907931</v>
      </c>
      <c r="BY136" s="658">
        <f t="shared" si="26"/>
        <v>83.201488368907931</v>
      </c>
      <c r="BZ136" s="658">
        <f t="shared" si="26"/>
        <v>83.201488368907931</v>
      </c>
      <c r="CA136" s="658">
        <f t="shared" si="26"/>
        <v>83.201488368907931</v>
      </c>
      <c r="CB136" s="658">
        <f t="shared" si="26"/>
        <v>83.201488368907931</v>
      </c>
      <c r="CC136" s="658">
        <f t="shared" si="26"/>
        <v>83.201488368907931</v>
      </c>
      <c r="CD136" s="658">
        <f t="shared" si="26"/>
        <v>83.201488368907931</v>
      </c>
      <c r="CE136" s="658">
        <f t="shared" si="26"/>
        <v>83.201488368907931</v>
      </c>
      <c r="CF136" s="658">
        <f t="shared" si="26"/>
        <v>212.06712036890792</v>
      </c>
      <c r="CG136" s="658">
        <f t="shared" si="26"/>
        <v>230.4764963689079</v>
      </c>
      <c r="CH136" s="658">
        <f t="shared" si="26"/>
        <v>267.29524836890795</v>
      </c>
      <c r="CI136" s="658">
        <f t="shared" si="26"/>
        <v>819.57652836890782</v>
      </c>
      <c r="CJ136" s="658">
        <f t="shared" si="26"/>
        <v>727.52964836890783</v>
      </c>
      <c r="CK136" s="658">
        <f t="shared" ref="CK136:DW136" si="27">SUM(CK125:CK135)</f>
        <v>83.201488368907931</v>
      </c>
      <c r="CL136" s="658">
        <f t="shared" si="27"/>
        <v>83.201488368907931</v>
      </c>
      <c r="CM136" s="658">
        <f t="shared" si="27"/>
        <v>83.201488368907931</v>
      </c>
      <c r="CN136" s="658">
        <f t="shared" si="27"/>
        <v>83.201488368907931</v>
      </c>
      <c r="CO136" s="658">
        <f t="shared" si="27"/>
        <v>83.201488368907931</v>
      </c>
      <c r="CP136" s="658">
        <f t="shared" si="27"/>
        <v>83.201488368907931</v>
      </c>
      <c r="CQ136" s="658">
        <f t="shared" si="27"/>
        <v>83.201488368907931</v>
      </c>
      <c r="CR136" s="658">
        <f t="shared" si="27"/>
        <v>83.201488368907931</v>
      </c>
      <c r="CS136" s="658">
        <f t="shared" si="27"/>
        <v>83.201488368907931</v>
      </c>
      <c r="CT136" s="658">
        <f t="shared" si="27"/>
        <v>83.201488368907931</v>
      </c>
      <c r="CU136" s="658">
        <f t="shared" si="27"/>
        <v>83.201488368907931</v>
      </c>
      <c r="CV136" s="658">
        <f t="shared" si="27"/>
        <v>83.201488368907931</v>
      </c>
      <c r="CW136" s="658">
        <f t="shared" si="27"/>
        <v>83.201488368907931</v>
      </c>
      <c r="CX136" s="658">
        <f t="shared" si="27"/>
        <v>83.201488368907931</v>
      </c>
      <c r="CY136" s="659">
        <f t="shared" si="27"/>
        <v>83.201488368907931</v>
      </c>
      <c r="CZ136" s="660">
        <f t="shared" si="27"/>
        <v>0</v>
      </c>
      <c r="DA136" s="661">
        <f t="shared" si="27"/>
        <v>0</v>
      </c>
      <c r="DB136" s="661">
        <f t="shared" si="27"/>
        <v>0</v>
      </c>
      <c r="DC136" s="661">
        <f t="shared" si="27"/>
        <v>0</v>
      </c>
      <c r="DD136" s="661">
        <f t="shared" si="27"/>
        <v>0</v>
      </c>
      <c r="DE136" s="661">
        <f t="shared" si="27"/>
        <v>0</v>
      </c>
      <c r="DF136" s="661">
        <f t="shared" si="27"/>
        <v>0</v>
      </c>
      <c r="DG136" s="661">
        <f t="shared" si="27"/>
        <v>0</v>
      </c>
      <c r="DH136" s="661">
        <f t="shared" si="27"/>
        <v>0</v>
      </c>
      <c r="DI136" s="661">
        <f t="shared" si="27"/>
        <v>0</v>
      </c>
      <c r="DJ136" s="661">
        <f t="shared" si="27"/>
        <v>0</v>
      </c>
      <c r="DK136" s="661">
        <f t="shared" si="27"/>
        <v>0</v>
      </c>
      <c r="DL136" s="661">
        <f t="shared" si="27"/>
        <v>0</v>
      </c>
      <c r="DM136" s="661">
        <f t="shared" si="27"/>
        <v>0</v>
      </c>
      <c r="DN136" s="661">
        <f t="shared" si="27"/>
        <v>0</v>
      </c>
      <c r="DO136" s="661">
        <f t="shared" si="27"/>
        <v>0</v>
      </c>
      <c r="DP136" s="661">
        <f t="shared" si="27"/>
        <v>0</v>
      </c>
      <c r="DQ136" s="661">
        <f t="shared" si="27"/>
        <v>0</v>
      </c>
      <c r="DR136" s="661">
        <f t="shared" si="27"/>
        <v>0</v>
      </c>
      <c r="DS136" s="661">
        <f t="shared" si="27"/>
        <v>0</v>
      </c>
      <c r="DT136" s="661">
        <f t="shared" si="27"/>
        <v>0</v>
      </c>
      <c r="DU136" s="661">
        <f t="shared" si="27"/>
        <v>0</v>
      </c>
      <c r="DV136" s="661">
        <f t="shared" si="27"/>
        <v>0</v>
      </c>
      <c r="DW136" s="662">
        <f t="shared" si="27"/>
        <v>0</v>
      </c>
    </row>
    <row r="137" spans="2:127" ht="25.5" x14ac:dyDescent="0.2">
      <c r="B137" s="603" t="s">
        <v>485</v>
      </c>
      <c r="C137" s="604" t="s">
        <v>842</v>
      </c>
      <c r="D137" s="605" t="s">
        <v>843</v>
      </c>
      <c r="E137" s="606" t="s">
        <v>554</v>
      </c>
      <c r="F137" s="607" t="s">
        <v>754</v>
      </c>
      <c r="G137" s="608" t="s">
        <v>59</v>
      </c>
      <c r="H137" s="609" t="s">
        <v>487</v>
      </c>
      <c r="I137" s="609">
        <f>MAX(X137:AV137)</f>
        <v>2.5</v>
      </c>
      <c r="J137" s="609">
        <f>SUMPRODUCT($X$2:$CY$2,$X137:$CY137)*365</f>
        <v>21769.456262054278</v>
      </c>
      <c r="K137" s="609">
        <f>SUMPRODUCT($X$2:$CY$2,$X138:$CY138)+SUMPRODUCT($X$2:$CY$2,$X139:$CY139)+SUMPRODUCT($X$2:$CY$2,$X140:$CY140)</f>
        <v>631.43302362040686</v>
      </c>
      <c r="L137" s="609">
        <f>SUMPRODUCT($X$2:$CY$2,$X141:$CY141) +SUMPRODUCT($X$2:$CY$2,$X142:$CY142)</f>
        <v>1941.9547832670887</v>
      </c>
      <c r="M137" s="609">
        <f>SUMPRODUCT($X$2:$CY$2,$X143:$CY143)</f>
        <v>0</v>
      </c>
      <c r="N137" s="609">
        <f>SUMPRODUCT($X$2:$CY$2,$X146:$CY146) +SUMPRODUCT($X$2:$CY$2,$X147:$CY147)</f>
        <v>98.002150736226241</v>
      </c>
      <c r="O137" s="609">
        <f>SUMPRODUCT($X$2:$CY$2,$X144:$CY144) +SUMPRODUCT($X$2:$CY$2,$X145:$CY145) +SUMPRODUCT($X$2:$CY$2,$X148:$CY148)</f>
        <v>22.314061194025953</v>
      </c>
      <c r="P137" s="609">
        <f>SUM(K137:O137)</f>
        <v>2693.704018817748</v>
      </c>
      <c r="Q137" s="609">
        <f>(SUM(K137:M137)*100000)/(J137*1000)</f>
        <v>11.821093627281334</v>
      </c>
      <c r="R137" s="610">
        <f>(P137*100000)/(J137*1000)</f>
        <v>12.373777215157491</v>
      </c>
      <c r="S137" s="611">
        <v>3</v>
      </c>
      <c r="T137" s="612">
        <v>3</v>
      </c>
      <c r="U137" s="613" t="s">
        <v>488</v>
      </c>
      <c r="V137" s="614" t="s">
        <v>124</v>
      </c>
      <c r="W137" s="615" t="s">
        <v>75</v>
      </c>
      <c r="X137" s="607">
        <v>0</v>
      </c>
      <c r="Y137" s="607">
        <v>0</v>
      </c>
      <c r="Z137" s="607">
        <v>0</v>
      </c>
      <c r="AA137" s="607">
        <v>0</v>
      </c>
      <c r="AB137" s="607">
        <v>0</v>
      </c>
      <c r="AC137" s="607">
        <v>2.5</v>
      </c>
      <c r="AD137" s="607">
        <v>2.5</v>
      </c>
      <c r="AE137" s="607">
        <v>2.5</v>
      </c>
      <c r="AF137" s="607">
        <v>2.5</v>
      </c>
      <c r="AG137" s="607">
        <v>2.5</v>
      </c>
      <c r="AH137" s="607">
        <v>2.5</v>
      </c>
      <c r="AI137" s="607">
        <v>2.5</v>
      </c>
      <c r="AJ137" s="607">
        <v>2.5</v>
      </c>
      <c r="AK137" s="607">
        <v>2.5</v>
      </c>
      <c r="AL137" s="607">
        <v>2.5</v>
      </c>
      <c r="AM137" s="607">
        <v>2.5</v>
      </c>
      <c r="AN137" s="607">
        <v>2.5</v>
      </c>
      <c r="AO137" s="607">
        <v>2.5</v>
      </c>
      <c r="AP137" s="607">
        <v>2.5</v>
      </c>
      <c r="AQ137" s="607">
        <v>2.5</v>
      </c>
      <c r="AR137" s="607">
        <v>2.5</v>
      </c>
      <c r="AS137" s="607">
        <v>2.5</v>
      </c>
      <c r="AT137" s="607">
        <v>2.5</v>
      </c>
      <c r="AU137" s="607">
        <v>2.5</v>
      </c>
      <c r="AV137" s="607">
        <v>2.5</v>
      </c>
      <c r="AW137" s="607">
        <v>2.5</v>
      </c>
      <c r="AX137" s="607">
        <v>2.5</v>
      </c>
      <c r="AY137" s="607">
        <v>2.5</v>
      </c>
      <c r="AZ137" s="607">
        <v>2.5</v>
      </c>
      <c r="BA137" s="607">
        <v>2.5</v>
      </c>
      <c r="BB137" s="607">
        <v>2.5</v>
      </c>
      <c r="BC137" s="607">
        <v>2.5</v>
      </c>
      <c r="BD137" s="607">
        <v>2.5</v>
      </c>
      <c r="BE137" s="607">
        <v>2.5</v>
      </c>
      <c r="BF137" s="607">
        <v>2.5</v>
      </c>
      <c r="BG137" s="607">
        <v>2.5</v>
      </c>
      <c r="BH137" s="607">
        <v>2.5</v>
      </c>
      <c r="BI137" s="607">
        <v>2.5</v>
      </c>
      <c r="BJ137" s="607">
        <v>2.5</v>
      </c>
      <c r="BK137" s="607">
        <v>2.5</v>
      </c>
      <c r="BL137" s="607">
        <v>2.5</v>
      </c>
      <c r="BM137" s="607">
        <v>2.5</v>
      </c>
      <c r="BN137" s="607">
        <v>2.5</v>
      </c>
      <c r="BO137" s="607">
        <v>2.5</v>
      </c>
      <c r="BP137" s="607">
        <v>2.5</v>
      </c>
      <c r="BQ137" s="607">
        <v>2.5</v>
      </c>
      <c r="BR137" s="607">
        <v>2.5</v>
      </c>
      <c r="BS137" s="607">
        <v>2.5</v>
      </c>
      <c r="BT137" s="607">
        <v>2.5</v>
      </c>
      <c r="BU137" s="607">
        <v>2.5</v>
      </c>
      <c r="BV137" s="607">
        <v>2.5</v>
      </c>
      <c r="BW137" s="607">
        <v>2.5</v>
      </c>
      <c r="BX137" s="607">
        <v>2.5</v>
      </c>
      <c r="BY137" s="607">
        <v>2.5</v>
      </c>
      <c r="BZ137" s="607">
        <v>2.5</v>
      </c>
      <c r="CA137" s="607">
        <v>2.5</v>
      </c>
      <c r="CB137" s="607">
        <v>2.5</v>
      </c>
      <c r="CC137" s="607">
        <v>2.5</v>
      </c>
      <c r="CD137" s="607">
        <v>2.5</v>
      </c>
      <c r="CE137" s="616">
        <v>2.5</v>
      </c>
      <c r="CF137" s="616">
        <v>2.5</v>
      </c>
      <c r="CG137" s="616">
        <v>2.5</v>
      </c>
      <c r="CH137" s="616">
        <v>2.5</v>
      </c>
      <c r="CI137" s="616">
        <v>2.5</v>
      </c>
      <c r="CJ137" s="616">
        <v>2.5</v>
      </c>
      <c r="CK137" s="616">
        <v>2.5</v>
      </c>
      <c r="CL137" s="616">
        <v>2.5</v>
      </c>
      <c r="CM137" s="616">
        <v>2.5</v>
      </c>
      <c r="CN137" s="616">
        <v>2.5</v>
      </c>
      <c r="CO137" s="616">
        <v>2.5</v>
      </c>
      <c r="CP137" s="616">
        <v>2.5</v>
      </c>
      <c r="CQ137" s="616">
        <v>2.5</v>
      </c>
      <c r="CR137" s="616">
        <v>2.5</v>
      </c>
      <c r="CS137" s="616">
        <v>2.5</v>
      </c>
      <c r="CT137" s="616">
        <v>2.5</v>
      </c>
      <c r="CU137" s="616">
        <v>2.5</v>
      </c>
      <c r="CV137" s="616">
        <v>2.5</v>
      </c>
      <c r="CW137" s="616">
        <v>2.5</v>
      </c>
      <c r="CX137" s="616">
        <v>2.5</v>
      </c>
      <c r="CY137" s="617">
        <v>2.5</v>
      </c>
      <c r="CZ137" s="618">
        <v>0</v>
      </c>
      <c r="DA137" s="619">
        <v>0</v>
      </c>
      <c r="DB137" s="619">
        <v>0</v>
      </c>
      <c r="DC137" s="619">
        <v>0</v>
      </c>
      <c r="DD137" s="619">
        <v>0</v>
      </c>
      <c r="DE137" s="619">
        <v>0</v>
      </c>
      <c r="DF137" s="619">
        <v>0</v>
      </c>
      <c r="DG137" s="619">
        <v>0</v>
      </c>
      <c r="DH137" s="619">
        <v>0</v>
      </c>
      <c r="DI137" s="619">
        <v>0</v>
      </c>
      <c r="DJ137" s="619">
        <v>0</v>
      </c>
      <c r="DK137" s="619">
        <v>0</v>
      </c>
      <c r="DL137" s="619">
        <v>0</v>
      </c>
      <c r="DM137" s="619">
        <v>0</v>
      </c>
      <c r="DN137" s="619">
        <v>0</v>
      </c>
      <c r="DO137" s="619">
        <v>0</v>
      </c>
      <c r="DP137" s="619">
        <v>0</v>
      </c>
      <c r="DQ137" s="619">
        <v>0</v>
      </c>
      <c r="DR137" s="619">
        <v>0</v>
      </c>
      <c r="DS137" s="619">
        <v>0</v>
      </c>
      <c r="DT137" s="619">
        <v>0</v>
      </c>
      <c r="DU137" s="619">
        <v>0</v>
      </c>
      <c r="DV137" s="619">
        <v>0</v>
      </c>
      <c r="DW137" s="620">
        <v>0</v>
      </c>
    </row>
    <row r="138" spans="2:127" x14ac:dyDescent="0.2">
      <c r="B138" s="621"/>
      <c r="C138" s="622"/>
      <c r="D138" s="623"/>
      <c r="E138" s="624"/>
      <c r="F138" s="624"/>
      <c r="G138" s="623"/>
      <c r="H138" s="624"/>
      <c r="I138" s="624"/>
      <c r="J138" s="624"/>
      <c r="K138" s="624"/>
      <c r="L138" s="624"/>
      <c r="M138" s="624"/>
      <c r="N138" s="624"/>
      <c r="O138" s="624"/>
      <c r="P138" s="624"/>
      <c r="Q138" s="624"/>
      <c r="R138" s="625"/>
      <c r="S138" s="624"/>
      <c r="T138" s="624"/>
      <c r="U138" s="626" t="s">
        <v>489</v>
      </c>
      <c r="V138" s="614" t="s">
        <v>124</v>
      </c>
      <c r="W138" s="615" t="s">
        <v>490</v>
      </c>
      <c r="X138" s="607">
        <v>42.420000000000009</v>
      </c>
      <c r="Y138" s="607">
        <v>48.48</v>
      </c>
      <c r="Z138" s="607">
        <v>60.6</v>
      </c>
      <c r="AA138" s="607">
        <v>242.4</v>
      </c>
      <c r="AB138" s="607">
        <v>212.1</v>
      </c>
      <c r="AC138" s="607">
        <v>0</v>
      </c>
      <c r="AD138" s="607">
        <v>0</v>
      </c>
      <c r="AE138" s="607">
        <v>0</v>
      </c>
      <c r="AF138" s="607">
        <v>0</v>
      </c>
      <c r="AG138" s="607">
        <v>0</v>
      </c>
      <c r="AH138" s="607">
        <v>0</v>
      </c>
      <c r="AI138" s="607">
        <v>0</v>
      </c>
      <c r="AJ138" s="607">
        <v>0</v>
      </c>
      <c r="AK138" s="607">
        <v>0</v>
      </c>
      <c r="AL138" s="607">
        <v>0</v>
      </c>
      <c r="AM138" s="607">
        <v>0</v>
      </c>
      <c r="AN138" s="607">
        <v>0</v>
      </c>
      <c r="AO138" s="607">
        <v>0</v>
      </c>
      <c r="AP138" s="607">
        <v>0</v>
      </c>
      <c r="AQ138" s="607">
        <v>0</v>
      </c>
      <c r="AR138" s="607">
        <v>0</v>
      </c>
      <c r="AS138" s="607">
        <v>0</v>
      </c>
      <c r="AT138" s="607">
        <v>0</v>
      </c>
      <c r="AU138" s="607">
        <v>0</v>
      </c>
      <c r="AV138" s="607">
        <v>0</v>
      </c>
      <c r="AW138" s="607">
        <v>0</v>
      </c>
      <c r="AX138" s="607">
        <v>0</v>
      </c>
      <c r="AY138" s="607">
        <v>0</v>
      </c>
      <c r="AZ138" s="607">
        <v>0</v>
      </c>
      <c r="BA138" s="607">
        <v>0</v>
      </c>
      <c r="BB138" s="607">
        <v>0</v>
      </c>
      <c r="BC138" s="607">
        <v>0</v>
      </c>
      <c r="BD138" s="607">
        <v>0</v>
      </c>
      <c r="BE138" s="607">
        <v>0</v>
      </c>
      <c r="BF138" s="607">
        <v>0</v>
      </c>
      <c r="BG138" s="607">
        <v>0</v>
      </c>
      <c r="BH138" s="607">
        <v>0</v>
      </c>
      <c r="BI138" s="607">
        <v>0</v>
      </c>
      <c r="BJ138" s="607">
        <v>0</v>
      </c>
      <c r="BK138" s="607">
        <v>0</v>
      </c>
      <c r="BL138" s="607">
        <v>0</v>
      </c>
      <c r="BM138" s="607">
        <v>0</v>
      </c>
      <c r="BN138" s="607">
        <v>0</v>
      </c>
      <c r="BO138" s="607">
        <v>0</v>
      </c>
      <c r="BP138" s="607">
        <v>0</v>
      </c>
      <c r="BQ138" s="607">
        <v>0</v>
      </c>
      <c r="BR138" s="607">
        <v>0</v>
      </c>
      <c r="BS138" s="607">
        <v>0</v>
      </c>
      <c r="BT138" s="607">
        <v>0</v>
      </c>
      <c r="BU138" s="607">
        <v>0</v>
      </c>
      <c r="BV138" s="607">
        <v>0</v>
      </c>
      <c r="BW138" s="607">
        <v>0</v>
      </c>
      <c r="BX138" s="607">
        <v>0</v>
      </c>
      <c r="BY138" s="607">
        <v>0</v>
      </c>
      <c r="BZ138" s="607">
        <v>0</v>
      </c>
      <c r="CA138" s="607">
        <v>0</v>
      </c>
      <c r="CB138" s="607">
        <v>0</v>
      </c>
      <c r="CC138" s="607">
        <v>0</v>
      </c>
      <c r="CD138" s="607">
        <v>0</v>
      </c>
      <c r="CE138" s="616">
        <v>0</v>
      </c>
      <c r="CF138" s="616">
        <v>42.42</v>
      </c>
      <c r="CG138" s="616">
        <v>48.48</v>
      </c>
      <c r="CH138" s="616">
        <v>60.6</v>
      </c>
      <c r="CI138" s="616">
        <v>242.4</v>
      </c>
      <c r="CJ138" s="616">
        <v>212.1</v>
      </c>
      <c r="CK138" s="616">
        <v>0</v>
      </c>
      <c r="CL138" s="616">
        <v>0</v>
      </c>
      <c r="CM138" s="616">
        <v>0</v>
      </c>
      <c r="CN138" s="616">
        <v>0</v>
      </c>
      <c r="CO138" s="616">
        <v>0</v>
      </c>
      <c r="CP138" s="616">
        <v>0</v>
      </c>
      <c r="CQ138" s="616">
        <v>0</v>
      </c>
      <c r="CR138" s="616">
        <v>0</v>
      </c>
      <c r="CS138" s="616">
        <v>0</v>
      </c>
      <c r="CT138" s="616">
        <v>0</v>
      </c>
      <c r="CU138" s="616">
        <v>0</v>
      </c>
      <c r="CV138" s="616">
        <v>0</v>
      </c>
      <c r="CW138" s="616">
        <v>0</v>
      </c>
      <c r="CX138" s="616">
        <v>0</v>
      </c>
      <c r="CY138" s="617">
        <v>0</v>
      </c>
      <c r="CZ138" s="618">
        <v>0</v>
      </c>
      <c r="DA138" s="619">
        <v>0</v>
      </c>
      <c r="DB138" s="619">
        <v>0</v>
      </c>
      <c r="DC138" s="619">
        <v>0</v>
      </c>
      <c r="DD138" s="619">
        <v>0</v>
      </c>
      <c r="DE138" s="619">
        <v>0</v>
      </c>
      <c r="DF138" s="619">
        <v>0</v>
      </c>
      <c r="DG138" s="619">
        <v>0</v>
      </c>
      <c r="DH138" s="619">
        <v>0</v>
      </c>
      <c r="DI138" s="619">
        <v>0</v>
      </c>
      <c r="DJ138" s="619">
        <v>0</v>
      </c>
      <c r="DK138" s="619">
        <v>0</v>
      </c>
      <c r="DL138" s="619">
        <v>0</v>
      </c>
      <c r="DM138" s="619">
        <v>0</v>
      </c>
      <c r="DN138" s="619">
        <v>0</v>
      </c>
      <c r="DO138" s="619">
        <v>0</v>
      </c>
      <c r="DP138" s="619">
        <v>0</v>
      </c>
      <c r="DQ138" s="619">
        <v>0</v>
      </c>
      <c r="DR138" s="619">
        <v>0</v>
      </c>
      <c r="DS138" s="619">
        <v>0</v>
      </c>
      <c r="DT138" s="619">
        <v>0</v>
      </c>
      <c r="DU138" s="619">
        <v>0</v>
      </c>
      <c r="DV138" s="619">
        <v>0</v>
      </c>
      <c r="DW138" s="620">
        <v>0</v>
      </c>
    </row>
    <row r="139" spans="2:127" x14ac:dyDescent="0.2">
      <c r="B139" s="627"/>
      <c r="C139" s="628"/>
      <c r="D139" s="629"/>
      <c r="E139" s="629"/>
      <c r="F139" s="629"/>
      <c r="G139" s="629"/>
      <c r="H139" s="629"/>
      <c r="I139" s="630"/>
      <c r="J139" s="630"/>
      <c r="K139" s="630"/>
      <c r="L139" s="630"/>
      <c r="M139" s="630"/>
      <c r="N139" s="630"/>
      <c r="O139" s="630"/>
      <c r="P139" s="630"/>
      <c r="Q139" s="630"/>
      <c r="R139" s="631"/>
      <c r="S139" s="630"/>
      <c r="T139" s="630"/>
      <c r="U139" s="626" t="s">
        <v>491</v>
      </c>
      <c r="V139" s="614" t="s">
        <v>124</v>
      </c>
      <c r="W139" s="615" t="s">
        <v>490</v>
      </c>
      <c r="X139" s="607">
        <v>0</v>
      </c>
      <c r="Y139" s="607">
        <v>0</v>
      </c>
      <c r="Z139" s="607">
        <v>0</v>
      </c>
      <c r="AA139" s="607">
        <v>0</v>
      </c>
      <c r="AB139" s="607">
        <v>0</v>
      </c>
      <c r="AC139" s="607">
        <v>0</v>
      </c>
      <c r="AD139" s="607">
        <v>0</v>
      </c>
      <c r="AE139" s="607">
        <v>0</v>
      </c>
      <c r="AF139" s="607">
        <v>0</v>
      </c>
      <c r="AG139" s="607">
        <v>0</v>
      </c>
      <c r="AH139" s="607">
        <v>0</v>
      </c>
      <c r="AI139" s="607">
        <v>0</v>
      </c>
      <c r="AJ139" s="607">
        <v>0</v>
      </c>
      <c r="AK139" s="607">
        <v>0</v>
      </c>
      <c r="AL139" s="607">
        <v>0</v>
      </c>
      <c r="AM139" s="607">
        <v>0</v>
      </c>
      <c r="AN139" s="607">
        <v>0</v>
      </c>
      <c r="AO139" s="607">
        <v>0</v>
      </c>
      <c r="AP139" s="607">
        <v>0</v>
      </c>
      <c r="AQ139" s="607">
        <v>0</v>
      </c>
      <c r="AR139" s="607">
        <v>0</v>
      </c>
      <c r="AS139" s="607">
        <v>0</v>
      </c>
      <c r="AT139" s="607">
        <v>0</v>
      </c>
      <c r="AU139" s="607">
        <v>0</v>
      </c>
      <c r="AV139" s="607">
        <v>0</v>
      </c>
      <c r="AW139" s="607">
        <v>0</v>
      </c>
      <c r="AX139" s="607">
        <v>0</v>
      </c>
      <c r="AY139" s="607">
        <v>0</v>
      </c>
      <c r="AZ139" s="607">
        <v>0</v>
      </c>
      <c r="BA139" s="607">
        <v>0</v>
      </c>
      <c r="BB139" s="607">
        <v>0</v>
      </c>
      <c r="BC139" s="607">
        <v>0</v>
      </c>
      <c r="BD139" s="607">
        <v>0</v>
      </c>
      <c r="BE139" s="607">
        <v>0</v>
      </c>
      <c r="BF139" s="607">
        <v>0</v>
      </c>
      <c r="BG139" s="607">
        <v>0</v>
      </c>
      <c r="BH139" s="607">
        <v>0</v>
      </c>
      <c r="BI139" s="607">
        <v>0</v>
      </c>
      <c r="BJ139" s="607">
        <v>0</v>
      </c>
      <c r="BK139" s="607">
        <v>0</v>
      </c>
      <c r="BL139" s="607">
        <v>0</v>
      </c>
      <c r="BM139" s="607">
        <v>0</v>
      </c>
      <c r="BN139" s="607">
        <v>0</v>
      </c>
      <c r="BO139" s="607">
        <v>0</v>
      </c>
      <c r="BP139" s="607">
        <v>0</v>
      </c>
      <c r="BQ139" s="607">
        <v>0</v>
      </c>
      <c r="BR139" s="607">
        <v>0</v>
      </c>
      <c r="BS139" s="607">
        <v>0</v>
      </c>
      <c r="BT139" s="607">
        <v>0</v>
      </c>
      <c r="BU139" s="607">
        <v>0</v>
      </c>
      <c r="BV139" s="607">
        <v>0</v>
      </c>
      <c r="BW139" s="607">
        <v>0</v>
      </c>
      <c r="BX139" s="607">
        <v>0</v>
      </c>
      <c r="BY139" s="607">
        <v>0</v>
      </c>
      <c r="BZ139" s="607">
        <v>0</v>
      </c>
      <c r="CA139" s="607">
        <v>0</v>
      </c>
      <c r="CB139" s="607">
        <v>0</v>
      </c>
      <c r="CC139" s="607">
        <v>0</v>
      </c>
      <c r="CD139" s="607">
        <v>0</v>
      </c>
      <c r="CE139" s="616">
        <v>0</v>
      </c>
      <c r="CF139" s="616">
        <v>0</v>
      </c>
      <c r="CG139" s="616">
        <v>0</v>
      </c>
      <c r="CH139" s="616">
        <v>0</v>
      </c>
      <c r="CI139" s="616">
        <v>0</v>
      </c>
      <c r="CJ139" s="616">
        <v>0</v>
      </c>
      <c r="CK139" s="616">
        <v>0</v>
      </c>
      <c r="CL139" s="616">
        <v>0</v>
      </c>
      <c r="CM139" s="616">
        <v>0</v>
      </c>
      <c r="CN139" s="616">
        <v>0</v>
      </c>
      <c r="CO139" s="616">
        <v>0</v>
      </c>
      <c r="CP139" s="616">
        <v>0</v>
      </c>
      <c r="CQ139" s="616">
        <v>0</v>
      </c>
      <c r="CR139" s="616">
        <v>0</v>
      </c>
      <c r="CS139" s="616">
        <v>0</v>
      </c>
      <c r="CT139" s="616">
        <v>0</v>
      </c>
      <c r="CU139" s="616">
        <v>0</v>
      </c>
      <c r="CV139" s="616">
        <v>0</v>
      </c>
      <c r="CW139" s="616">
        <v>0</v>
      </c>
      <c r="CX139" s="616">
        <v>0</v>
      </c>
      <c r="CY139" s="617">
        <v>0</v>
      </c>
      <c r="CZ139" s="618">
        <v>0</v>
      </c>
      <c r="DA139" s="619">
        <v>0</v>
      </c>
      <c r="DB139" s="619">
        <v>0</v>
      </c>
      <c r="DC139" s="619">
        <v>0</v>
      </c>
      <c r="DD139" s="619">
        <v>0</v>
      </c>
      <c r="DE139" s="619">
        <v>0</v>
      </c>
      <c r="DF139" s="619">
        <v>0</v>
      </c>
      <c r="DG139" s="619">
        <v>0</v>
      </c>
      <c r="DH139" s="619">
        <v>0</v>
      </c>
      <c r="DI139" s="619">
        <v>0</v>
      </c>
      <c r="DJ139" s="619">
        <v>0</v>
      </c>
      <c r="DK139" s="619">
        <v>0</v>
      </c>
      <c r="DL139" s="619">
        <v>0</v>
      </c>
      <c r="DM139" s="619">
        <v>0</v>
      </c>
      <c r="DN139" s="619">
        <v>0</v>
      </c>
      <c r="DO139" s="619">
        <v>0</v>
      </c>
      <c r="DP139" s="619">
        <v>0</v>
      </c>
      <c r="DQ139" s="619">
        <v>0</v>
      </c>
      <c r="DR139" s="619">
        <v>0</v>
      </c>
      <c r="DS139" s="619">
        <v>0</v>
      </c>
      <c r="DT139" s="619">
        <v>0</v>
      </c>
      <c r="DU139" s="619">
        <v>0</v>
      </c>
      <c r="DV139" s="619">
        <v>0</v>
      </c>
      <c r="DW139" s="620">
        <v>0</v>
      </c>
    </row>
    <row r="140" spans="2:127" x14ac:dyDescent="0.2">
      <c r="B140" s="627"/>
      <c r="C140" s="628"/>
      <c r="D140" s="629"/>
      <c r="E140" s="629"/>
      <c r="F140" s="629"/>
      <c r="G140" s="629"/>
      <c r="H140" s="629"/>
      <c r="I140" s="630"/>
      <c r="J140" s="630"/>
      <c r="K140" s="630"/>
      <c r="L140" s="630"/>
      <c r="M140" s="630"/>
      <c r="N140" s="630"/>
      <c r="O140" s="630"/>
      <c r="P140" s="630"/>
      <c r="Q140" s="630"/>
      <c r="R140" s="631"/>
      <c r="S140" s="630"/>
      <c r="T140" s="630"/>
      <c r="U140" s="632" t="s">
        <v>828</v>
      </c>
      <c r="V140" s="633" t="s">
        <v>124</v>
      </c>
      <c r="W140" s="634" t="s">
        <v>490</v>
      </c>
      <c r="X140" s="607">
        <v>0</v>
      </c>
      <c r="Y140" s="607">
        <v>0</v>
      </c>
      <c r="Z140" s="607">
        <v>0</v>
      </c>
      <c r="AA140" s="607">
        <v>0</v>
      </c>
      <c r="AB140" s="607">
        <v>0</v>
      </c>
      <c r="AC140" s="607">
        <v>0</v>
      </c>
      <c r="AD140" s="607">
        <v>0</v>
      </c>
      <c r="AE140" s="607">
        <v>0</v>
      </c>
      <c r="AF140" s="607">
        <v>0</v>
      </c>
      <c r="AG140" s="607">
        <v>0</v>
      </c>
      <c r="AH140" s="607">
        <v>0</v>
      </c>
      <c r="AI140" s="607">
        <v>0</v>
      </c>
      <c r="AJ140" s="607">
        <v>0</v>
      </c>
      <c r="AK140" s="607">
        <v>0</v>
      </c>
      <c r="AL140" s="607">
        <v>0</v>
      </c>
      <c r="AM140" s="607">
        <v>0</v>
      </c>
      <c r="AN140" s="607">
        <v>0</v>
      </c>
      <c r="AO140" s="607">
        <v>0</v>
      </c>
      <c r="AP140" s="607">
        <v>0</v>
      </c>
      <c r="AQ140" s="607">
        <v>0</v>
      </c>
      <c r="AR140" s="607">
        <v>0</v>
      </c>
      <c r="AS140" s="607">
        <v>0</v>
      </c>
      <c r="AT140" s="607">
        <v>0</v>
      </c>
      <c r="AU140" s="607">
        <v>0</v>
      </c>
      <c r="AV140" s="607">
        <v>0</v>
      </c>
      <c r="AW140" s="607">
        <v>0</v>
      </c>
      <c r="AX140" s="607">
        <v>0</v>
      </c>
      <c r="AY140" s="607">
        <v>0</v>
      </c>
      <c r="AZ140" s="607">
        <v>0</v>
      </c>
      <c r="BA140" s="607">
        <v>0</v>
      </c>
      <c r="BB140" s="607">
        <v>0</v>
      </c>
      <c r="BC140" s="607">
        <v>0</v>
      </c>
      <c r="BD140" s="607">
        <v>0</v>
      </c>
      <c r="BE140" s="607">
        <v>0</v>
      </c>
      <c r="BF140" s="607">
        <v>0</v>
      </c>
      <c r="BG140" s="607">
        <v>0</v>
      </c>
      <c r="BH140" s="607">
        <v>0</v>
      </c>
      <c r="BI140" s="607">
        <v>0</v>
      </c>
      <c r="BJ140" s="607">
        <v>0</v>
      </c>
      <c r="BK140" s="607">
        <v>0</v>
      </c>
      <c r="BL140" s="607">
        <v>0</v>
      </c>
      <c r="BM140" s="607">
        <v>0</v>
      </c>
      <c r="BN140" s="607">
        <v>0</v>
      </c>
      <c r="BO140" s="607">
        <v>0</v>
      </c>
      <c r="BP140" s="607">
        <v>0</v>
      </c>
      <c r="BQ140" s="607">
        <v>0</v>
      </c>
      <c r="BR140" s="607">
        <v>0</v>
      </c>
      <c r="BS140" s="607">
        <v>0</v>
      </c>
      <c r="BT140" s="607">
        <v>0</v>
      </c>
      <c r="BU140" s="607">
        <v>0</v>
      </c>
      <c r="BV140" s="607">
        <v>0</v>
      </c>
      <c r="BW140" s="607">
        <v>0</v>
      </c>
      <c r="BX140" s="607">
        <v>0</v>
      </c>
      <c r="BY140" s="607">
        <v>0</v>
      </c>
      <c r="BZ140" s="607">
        <v>0</v>
      </c>
      <c r="CA140" s="607">
        <v>0</v>
      </c>
      <c r="CB140" s="607">
        <v>0</v>
      </c>
      <c r="CC140" s="607">
        <v>0</v>
      </c>
      <c r="CD140" s="607">
        <v>0</v>
      </c>
      <c r="CE140" s="607">
        <v>0</v>
      </c>
      <c r="CF140" s="607">
        <v>0</v>
      </c>
      <c r="CG140" s="607">
        <v>0</v>
      </c>
      <c r="CH140" s="607">
        <v>0</v>
      </c>
      <c r="CI140" s="607">
        <v>0</v>
      </c>
      <c r="CJ140" s="607">
        <v>0</v>
      </c>
      <c r="CK140" s="607">
        <v>0</v>
      </c>
      <c r="CL140" s="607">
        <v>0</v>
      </c>
      <c r="CM140" s="607">
        <v>0</v>
      </c>
      <c r="CN140" s="607">
        <v>0</v>
      </c>
      <c r="CO140" s="607">
        <v>0</v>
      </c>
      <c r="CP140" s="607">
        <v>0</v>
      </c>
      <c r="CQ140" s="607">
        <v>0</v>
      </c>
      <c r="CR140" s="607">
        <v>0</v>
      </c>
      <c r="CS140" s="607">
        <v>0</v>
      </c>
      <c r="CT140" s="607">
        <v>0</v>
      </c>
      <c r="CU140" s="607">
        <v>0</v>
      </c>
      <c r="CV140" s="607">
        <v>0</v>
      </c>
      <c r="CW140" s="607">
        <v>0</v>
      </c>
      <c r="CX140" s="607">
        <v>0</v>
      </c>
      <c r="CY140" s="607">
        <v>0</v>
      </c>
      <c r="CZ140" s="618">
        <v>0</v>
      </c>
      <c r="DA140" s="619">
        <v>0</v>
      </c>
      <c r="DB140" s="619">
        <v>0</v>
      </c>
      <c r="DC140" s="619">
        <v>0</v>
      </c>
      <c r="DD140" s="619">
        <v>0</v>
      </c>
      <c r="DE140" s="619">
        <v>0</v>
      </c>
      <c r="DF140" s="619">
        <v>0</v>
      </c>
      <c r="DG140" s="619">
        <v>0</v>
      </c>
      <c r="DH140" s="619">
        <v>0</v>
      </c>
      <c r="DI140" s="619">
        <v>0</v>
      </c>
      <c r="DJ140" s="619">
        <v>0</v>
      </c>
      <c r="DK140" s="619">
        <v>0</v>
      </c>
      <c r="DL140" s="619">
        <v>0</v>
      </c>
      <c r="DM140" s="619">
        <v>0</v>
      </c>
      <c r="DN140" s="619">
        <v>0</v>
      </c>
      <c r="DO140" s="619">
        <v>0</v>
      </c>
      <c r="DP140" s="619">
        <v>0</v>
      </c>
      <c r="DQ140" s="619">
        <v>0</v>
      </c>
      <c r="DR140" s="619">
        <v>0</v>
      </c>
      <c r="DS140" s="619">
        <v>0</v>
      </c>
      <c r="DT140" s="619">
        <v>0</v>
      </c>
      <c r="DU140" s="619">
        <v>0</v>
      </c>
      <c r="DV140" s="619">
        <v>0</v>
      </c>
      <c r="DW140" s="620">
        <v>0</v>
      </c>
    </row>
    <row r="141" spans="2:127" x14ac:dyDescent="0.2">
      <c r="B141" s="635"/>
      <c r="C141" s="636"/>
      <c r="D141" s="637"/>
      <c r="E141" s="637"/>
      <c r="F141" s="637"/>
      <c r="G141" s="637"/>
      <c r="H141" s="637"/>
      <c r="I141" s="638"/>
      <c r="J141" s="638"/>
      <c r="K141" s="638"/>
      <c r="L141" s="638"/>
      <c r="M141" s="638"/>
      <c r="N141" s="638"/>
      <c r="O141" s="638"/>
      <c r="P141" s="638"/>
      <c r="Q141" s="638"/>
      <c r="R141" s="639"/>
      <c r="S141" s="638"/>
      <c r="T141" s="638"/>
      <c r="U141" s="626" t="s">
        <v>492</v>
      </c>
      <c r="V141" s="614" t="s">
        <v>124</v>
      </c>
      <c r="W141" s="640" t="s">
        <v>490</v>
      </c>
      <c r="X141" s="607">
        <v>0</v>
      </c>
      <c r="Y141" s="607">
        <v>0</v>
      </c>
      <c r="Z141" s="607">
        <v>0</v>
      </c>
      <c r="AA141" s="607">
        <v>0</v>
      </c>
      <c r="AB141" s="607">
        <v>0</v>
      </c>
      <c r="AC141" s="607">
        <v>15</v>
      </c>
      <c r="AD141" s="607">
        <v>15</v>
      </c>
      <c r="AE141" s="607">
        <v>15</v>
      </c>
      <c r="AF141" s="607">
        <v>15</v>
      </c>
      <c r="AG141" s="607">
        <v>15</v>
      </c>
      <c r="AH141" s="607">
        <v>15</v>
      </c>
      <c r="AI141" s="607">
        <v>15</v>
      </c>
      <c r="AJ141" s="607">
        <v>15</v>
      </c>
      <c r="AK141" s="607">
        <v>15</v>
      </c>
      <c r="AL141" s="607">
        <v>15</v>
      </c>
      <c r="AM141" s="607">
        <v>15</v>
      </c>
      <c r="AN141" s="607">
        <v>15</v>
      </c>
      <c r="AO141" s="607">
        <v>15</v>
      </c>
      <c r="AP141" s="607">
        <v>15</v>
      </c>
      <c r="AQ141" s="607">
        <v>15</v>
      </c>
      <c r="AR141" s="607">
        <v>15</v>
      </c>
      <c r="AS141" s="607">
        <v>15</v>
      </c>
      <c r="AT141" s="607">
        <v>15</v>
      </c>
      <c r="AU141" s="607">
        <v>15</v>
      </c>
      <c r="AV141" s="607">
        <v>15</v>
      </c>
      <c r="AW141" s="607">
        <v>15</v>
      </c>
      <c r="AX141" s="607">
        <v>15</v>
      </c>
      <c r="AY141" s="607">
        <v>15</v>
      </c>
      <c r="AZ141" s="607">
        <v>15</v>
      </c>
      <c r="BA141" s="607">
        <v>15</v>
      </c>
      <c r="BB141" s="607">
        <v>15</v>
      </c>
      <c r="BC141" s="607">
        <v>15</v>
      </c>
      <c r="BD141" s="607">
        <v>15</v>
      </c>
      <c r="BE141" s="607">
        <v>15</v>
      </c>
      <c r="BF141" s="607">
        <v>15</v>
      </c>
      <c r="BG141" s="607">
        <v>15</v>
      </c>
      <c r="BH141" s="607">
        <v>15</v>
      </c>
      <c r="BI141" s="607">
        <v>15</v>
      </c>
      <c r="BJ141" s="607">
        <v>15</v>
      </c>
      <c r="BK141" s="607">
        <v>15</v>
      </c>
      <c r="BL141" s="607">
        <v>15</v>
      </c>
      <c r="BM141" s="607">
        <v>15</v>
      </c>
      <c r="BN141" s="607">
        <v>15</v>
      </c>
      <c r="BO141" s="607">
        <v>15</v>
      </c>
      <c r="BP141" s="607">
        <v>15</v>
      </c>
      <c r="BQ141" s="607">
        <v>15</v>
      </c>
      <c r="BR141" s="607">
        <v>15</v>
      </c>
      <c r="BS141" s="607">
        <v>15</v>
      </c>
      <c r="BT141" s="607">
        <v>15</v>
      </c>
      <c r="BU141" s="607">
        <v>15</v>
      </c>
      <c r="BV141" s="607">
        <v>15</v>
      </c>
      <c r="BW141" s="607">
        <v>15</v>
      </c>
      <c r="BX141" s="607">
        <v>15</v>
      </c>
      <c r="BY141" s="607">
        <v>15</v>
      </c>
      <c r="BZ141" s="607">
        <v>15</v>
      </c>
      <c r="CA141" s="607">
        <v>15</v>
      </c>
      <c r="CB141" s="607">
        <v>15</v>
      </c>
      <c r="CC141" s="607">
        <v>15</v>
      </c>
      <c r="CD141" s="607">
        <v>15</v>
      </c>
      <c r="CE141" s="616">
        <v>15</v>
      </c>
      <c r="CF141" s="616">
        <v>15</v>
      </c>
      <c r="CG141" s="616">
        <v>15</v>
      </c>
      <c r="CH141" s="616">
        <v>15</v>
      </c>
      <c r="CI141" s="616">
        <v>15</v>
      </c>
      <c r="CJ141" s="616">
        <v>15</v>
      </c>
      <c r="CK141" s="616">
        <v>15</v>
      </c>
      <c r="CL141" s="616">
        <v>15</v>
      </c>
      <c r="CM141" s="616">
        <v>15</v>
      </c>
      <c r="CN141" s="616">
        <v>15</v>
      </c>
      <c r="CO141" s="616">
        <v>15</v>
      </c>
      <c r="CP141" s="616">
        <v>15</v>
      </c>
      <c r="CQ141" s="616">
        <v>15</v>
      </c>
      <c r="CR141" s="616">
        <v>15</v>
      </c>
      <c r="CS141" s="616">
        <v>15</v>
      </c>
      <c r="CT141" s="616">
        <v>15</v>
      </c>
      <c r="CU141" s="616">
        <v>15</v>
      </c>
      <c r="CV141" s="616">
        <v>15</v>
      </c>
      <c r="CW141" s="616">
        <v>15</v>
      </c>
      <c r="CX141" s="616">
        <v>15</v>
      </c>
      <c r="CY141" s="617">
        <v>15</v>
      </c>
      <c r="CZ141" s="618">
        <v>0</v>
      </c>
      <c r="DA141" s="619">
        <v>0</v>
      </c>
      <c r="DB141" s="619">
        <v>0</v>
      </c>
      <c r="DC141" s="619">
        <v>0</v>
      </c>
      <c r="DD141" s="619">
        <v>0</v>
      </c>
      <c r="DE141" s="619">
        <v>0</v>
      </c>
      <c r="DF141" s="619">
        <v>0</v>
      </c>
      <c r="DG141" s="619">
        <v>0</v>
      </c>
      <c r="DH141" s="619">
        <v>0</v>
      </c>
      <c r="DI141" s="619">
        <v>0</v>
      </c>
      <c r="DJ141" s="619">
        <v>0</v>
      </c>
      <c r="DK141" s="619">
        <v>0</v>
      </c>
      <c r="DL141" s="619">
        <v>0</v>
      </c>
      <c r="DM141" s="619">
        <v>0</v>
      </c>
      <c r="DN141" s="619">
        <v>0</v>
      </c>
      <c r="DO141" s="619">
        <v>0</v>
      </c>
      <c r="DP141" s="619">
        <v>0</v>
      </c>
      <c r="DQ141" s="619">
        <v>0</v>
      </c>
      <c r="DR141" s="619">
        <v>0</v>
      </c>
      <c r="DS141" s="619">
        <v>0</v>
      </c>
      <c r="DT141" s="619">
        <v>0</v>
      </c>
      <c r="DU141" s="619">
        <v>0</v>
      </c>
      <c r="DV141" s="619">
        <v>0</v>
      </c>
      <c r="DW141" s="620">
        <v>0</v>
      </c>
    </row>
    <row r="142" spans="2:127" x14ac:dyDescent="0.2">
      <c r="B142" s="641"/>
      <c r="C142" s="642"/>
      <c r="D142" s="643"/>
      <c r="E142" s="643"/>
      <c r="F142" s="643"/>
      <c r="G142" s="643"/>
      <c r="H142" s="643"/>
      <c r="I142" s="644"/>
      <c r="J142" s="644"/>
      <c r="K142" s="644"/>
      <c r="L142" s="644"/>
      <c r="M142" s="644"/>
      <c r="N142" s="644"/>
      <c r="O142" s="644"/>
      <c r="P142" s="644"/>
      <c r="Q142" s="644"/>
      <c r="R142" s="645"/>
      <c r="S142" s="644"/>
      <c r="T142" s="644"/>
      <c r="U142" s="626" t="s">
        <v>493</v>
      </c>
      <c r="V142" s="614" t="s">
        <v>124</v>
      </c>
      <c r="W142" s="640" t="s">
        <v>490</v>
      </c>
      <c r="X142" s="607">
        <v>0</v>
      </c>
      <c r="Y142" s="607">
        <v>0</v>
      </c>
      <c r="Z142" s="607">
        <v>0</v>
      </c>
      <c r="AA142" s="607">
        <v>0</v>
      </c>
      <c r="AB142" s="607">
        <v>0</v>
      </c>
      <c r="AC142" s="607">
        <v>66.400000000000006</v>
      </c>
      <c r="AD142" s="607">
        <v>66.400000000000006</v>
      </c>
      <c r="AE142" s="607">
        <v>66.400000000000006</v>
      </c>
      <c r="AF142" s="607">
        <v>66.400000000000006</v>
      </c>
      <c r="AG142" s="607">
        <v>66.400000000000006</v>
      </c>
      <c r="AH142" s="607">
        <v>66.400000000000006</v>
      </c>
      <c r="AI142" s="607">
        <v>66.400000000000006</v>
      </c>
      <c r="AJ142" s="607">
        <v>66.400000000000006</v>
      </c>
      <c r="AK142" s="607">
        <v>66.400000000000006</v>
      </c>
      <c r="AL142" s="607">
        <v>66.400000000000006</v>
      </c>
      <c r="AM142" s="607">
        <v>66.400000000000006</v>
      </c>
      <c r="AN142" s="607">
        <v>66.400000000000006</v>
      </c>
      <c r="AO142" s="607">
        <v>66.400000000000006</v>
      </c>
      <c r="AP142" s="607">
        <v>66.400000000000006</v>
      </c>
      <c r="AQ142" s="607">
        <v>66.400000000000006</v>
      </c>
      <c r="AR142" s="607">
        <v>66.400000000000006</v>
      </c>
      <c r="AS142" s="607">
        <v>66.400000000000006</v>
      </c>
      <c r="AT142" s="607">
        <v>66.400000000000006</v>
      </c>
      <c r="AU142" s="607">
        <v>66.400000000000006</v>
      </c>
      <c r="AV142" s="607">
        <v>66.400000000000006</v>
      </c>
      <c r="AW142" s="607">
        <v>66.400000000000006</v>
      </c>
      <c r="AX142" s="607">
        <v>66.400000000000006</v>
      </c>
      <c r="AY142" s="607">
        <v>66.400000000000006</v>
      </c>
      <c r="AZ142" s="607">
        <v>66.400000000000006</v>
      </c>
      <c r="BA142" s="607">
        <v>66.400000000000006</v>
      </c>
      <c r="BB142" s="607">
        <v>66.400000000000006</v>
      </c>
      <c r="BC142" s="607">
        <v>66.400000000000006</v>
      </c>
      <c r="BD142" s="607">
        <v>66.400000000000006</v>
      </c>
      <c r="BE142" s="607">
        <v>66.400000000000006</v>
      </c>
      <c r="BF142" s="607">
        <v>66.400000000000006</v>
      </c>
      <c r="BG142" s="607">
        <v>66.400000000000006</v>
      </c>
      <c r="BH142" s="607">
        <v>66.400000000000006</v>
      </c>
      <c r="BI142" s="607">
        <v>66.400000000000006</v>
      </c>
      <c r="BJ142" s="607">
        <v>66.400000000000006</v>
      </c>
      <c r="BK142" s="607">
        <v>66.400000000000006</v>
      </c>
      <c r="BL142" s="607">
        <v>66.400000000000006</v>
      </c>
      <c r="BM142" s="607">
        <v>66.400000000000006</v>
      </c>
      <c r="BN142" s="607">
        <v>66.400000000000006</v>
      </c>
      <c r="BO142" s="607">
        <v>66.400000000000006</v>
      </c>
      <c r="BP142" s="607">
        <v>66.400000000000006</v>
      </c>
      <c r="BQ142" s="607">
        <v>66.400000000000006</v>
      </c>
      <c r="BR142" s="607">
        <v>66.400000000000006</v>
      </c>
      <c r="BS142" s="607">
        <v>66.400000000000006</v>
      </c>
      <c r="BT142" s="607">
        <v>66.400000000000006</v>
      </c>
      <c r="BU142" s="607">
        <v>66.400000000000006</v>
      </c>
      <c r="BV142" s="607">
        <v>66.400000000000006</v>
      </c>
      <c r="BW142" s="607">
        <v>66.400000000000006</v>
      </c>
      <c r="BX142" s="607">
        <v>66.400000000000006</v>
      </c>
      <c r="BY142" s="607">
        <v>66.400000000000006</v>
      </c>
      <c r="BZ142" s="607">
        <v>66.400000000000006</v>
      </c>
      <c r="CA142" s="607">
        <v>66.400000000000006</v>
      </c>
      <c r="CB142" s="607">
        <v>66.400000000000006</v>
      </c>
      <c r="CC142" s="607">
        <v>66.400000000000006</v>
      </c>
      <c r="CD142" s="607">
        <v>66.400000000000006</v>
      </c>
      <c r="CE142" s="616">
        <v>66.400000000000006</v>
      </c>
      <c r="CF142" s="616">
        <v>66.400000000000006</v>
      </c>
      <c r="CG142" s="616">
        <v>66.400000000000006</v>
      </c>
      <c r="CH142" s="616">
        <v>66.400000000000006</v>
      </c>
      <c r="CI142" s="616">
        <v>66.400000000000006</v>
      </c>
      <c r="CJ142" s="616">
        <v>66.400000000000006</v>
      </c>
      <c r="CK142" s="616">
        <v>66.400000000000006</v>
      </c>
      <c r="CL142" s="616">
        <v>66.400000000000006</v>
      </c>
      <c r="CM142" s="616">
        <v>66.400000000000006</v>
      </c>
      <c r="CN142" s="616">
        <v>66.400000000000006</v>
      </c>
      <c r="CO142" s="616">
        <v>66.400000000000006</v>
      </c>
      <c r="CP142" s="616">
        <v>66.400000000000006</v>
      </c>
      <c r="CQ142" s="616">
        <v>66.400000000000006</v>
      </c>
      <c r="CR142" s="616">
        <v>66.400000000000006</v>
      </c>
      <c r="CS142" s="616">
        <v>66.400000000000006</v>
      </c>
      <c r="CT142" s="616">
        <v>66.400000000000006</v>
      </c>
      <c r="CU142" s="616">
        <v>66.400000000000006</v>
      </c>
      <c r="CV142" s="616">
        <v>66.400000000000006</v>
      </c>
      <c r="CW142" s="616">
        <v>66.400000000000006</v>
      </c>
      <c r="CX142" s="616">
        <v>66.400000000000006</v>
      </c>
      <c r="CY142" s="617">
        <v>66.400000000000006</v>
      </c>
      <c r="CZ142" s="618">
        <v>0</v>
      </c>
      <c r="DA142" s="619">
        <v>0</v>
      </c>
      <c r="DB142" s="619">
        <v>0</v>
      </c>
      <c r="DC142" s="619">
        <v>0</v>
      </c>
      <c r="DD142" s="619">
        <v>0</v>
      </c>
      <c r="DE142" s="619">
        <v>0</v>
      </c>
      <c r="DF142" s="619">
        <v>0</v>
      </c>
      <c r="DG142" s="619">
        <v>0</v>
      </c>
      <c r="DH142" s="619">
        <v>0</v>
      </c>
      <c r="DI142" s="619">
        <v>0</v>
      </c>
      <c r="DJ142" s="619">
        <v>0</v>
      </c>
      <c r="DK142" s="619">
        <v>0</v>
      </c>
      <c r="DL142" s="619">
        <v>0</v>
      </c>
      <c r="DM142" s="619">
        <v>0</v>
      </c>
      <c r="DN142" s="619">
        <v>0</v>
      </c>
      <c r="DO142" s="619">
        <v>0</v>
      </c>
      <c r="DP142" s="619">
        <v>0</v>
      </c>
      <c r="DQ142" s="619">
        <v>0</v>
      </c>
      <c r="DR142" s="619">
        <v>0</v>
      </c>
      <c r="DS142" s="619">
        <v>0</v>
      </c>
      <c r="DT142" s="619">
        <v>0</v>
      </c>
      <c r="DU142" s="619">
        <v>0</v>
      </c>
      <c r="DV142" s="619">
        <v>0</v>
      </c>
      <c r="DW142" s="620">
        <v>0</v>
      </c>
    </row>
    <row r="143" spans="2:127" x14ac:dyDescent="0.2">
      <c r="B143" s="641"/>
      <c r="C143" s="642"/>
      <c r="D143" s="643"/>
      <c r="E143" s="643"/>
      <c r="F143" s="643"/>
      <c r="G143" s="643"/>
      <c r="H143" s="643"/>
      <c r="I143" s="644"/>
      <c r="J143" s="644"/>
      <c r="K143" s="644"/>
      <c r="L143" s="644"/>
      <c r="M143" s="644"/>
      <c r="N143" s="644"/>
      <c r="O143" s="644"/>
      <c r="P143" s="644"/>
      <c r="Q143" s="644"/>
      <c r="R143" s="645"/>
      <c r="S143" s="644"/>
      <c r="T143" s="644"/>
      <c r="U143" s="646" t="s">
        <v>494</v>
      </c>
      <c r="V143" s="647" t="s">
        <v>124</v>
      </c>
      <c r="W143" s="640" t="s">
        <v>490</v>
      </c>
      <c r="X143" s="607">
        <v>0</v>
      </c>
      <c r="Y143" s="607">
        <v>0</v>
      </c>
      <c r="Z143" s="607">
        <v>0</v>
      </c>
      <c r="AA143" s="607">
        <v>0</v>
      </c>
      <c r="AB143" s="607">
        <v>0</v>
      </c>
      <c r="AC143" s="607">
        <v>0</v>
      </c>
      <c r="AD143" s="607">
        <v>0</v>
      </c>
      <c r="AE143" s="607">
        <v>0</v>
      </c>
      <c r="AF143" s="607">
        <v>0</v>
      </c>
      <c r="AG143" s="607">
        <v>0</v>
      </c>
      <c r="AH143" s="607">
        <v>0</v>
      </c>
      <c r="AI143" s="607">
        <v>0</v>
      </c>
      <c r="AJ143" s="607">
        <v>0</v>
      </c>
      <c r="AK143" s="607">
        <v>0</v>
      </c>
      <c r="AL143" s="607">
        <v>0</v>
      </c>
      <c r="AM143" s="607">
        <v>0</v>
      </c>
      <c r="AN143" s="607">
        <v>0</v>
      </c>
      <c r="AO143" s="607">
        <v>0</v>
      </c>
      <c r="AP143" s="607">
        <v>0</v>
      </c>
      <c r="AQ143" s="607">
        <v>0</v>
      </c>
      <c r="AR143" s="607">
        <v>0</v>
      </c>
      <c r="AS143" s="607">
        <v>0</v>
      </c>
      <c r="AT143" s="607">
        <v>0</v>
      </c>
      <c r="AU143" s="607">
        <v>0</v>
      </c>
      <c r="AV143" s="607">
        <v>0</v>
      </c>
      <c r="AW143" s="607">
        <v>0</v>
      </c>
      <c r="AX143" s="607">
        <v>0</v>
      </c>
      <c r="AY143" s="607">
        <v>0</v>
      </c>
      <c r="AZ143" s="607">
        <v>0</v>
      </c>
      <c r="BA143" s="607">
        <v>0</v>
      </c>
      <c r="BB143" s="607">
        <v>0</v>
      </c>
      <c r="BC143" s="607">
        <v>0</v>
      </c>
      <c r="BD143" s="607">
        <v>0</v>
      </c>
      <c r="BE143" s="607">
        <v>0</v>
      </c>
      <c r="BF143" s="607">
        <v>0</v>
      </c>
      <c r="BG143" s="607">
        <v>0</v>
      </c>
      <c r="BH143" s="607">
        <v>0</v>
      </c>
      <c r="BI143" s="607">
        <v>0</v>
      </c>
      <c r="BJ143" s="607">
        <v>0</v>
      </c>
      <c r="BK143" s="607">
        <v>0</v>
      </c>
      <c r="BL143" s="607">
        <v>0</v>
      </c>
      <c r="BM143" s="607">
        <v>0</v>
      </c>
      <c r="BN143" s="607">
        <v>0</v>
      </c>
      <c r="BO143" s="607">
        <v>0</v>
      </c>
      <c r="BP143" s="607">
        <v>0</v>
      </c>
      <c r="BQ143" s="607">
        <v>0</v>
      </c>
      <c r="BR143" s="607">
        <v>0</v>
      </c>
      <c r="BS143" s="607">
        <v>0</v>
      </c>
      <c r="BT143" s="607">
        <v>0</v>
      </c>
      <c r="BU143" s="607">
        <v>0</v>
      </c>
      <c r="BV143" s="607">
        <v>0</v>
      </c>
      <c r="BW143" s="607">
        <v>0</v>
      </c>
      <c r="BX143" s="607">
        <v>0</v>
      </c>
      <c r="BY143" s="607">
        <v>0</v>
      </c>
      <c r="BZ143" s="607">
        <v>0</v>
      </c>
      <c r="CA143" s="607">
        <v>0</v>
      </c>
      <c r="CB143" s="607">
        <v>0</v>
      </c>
      <c r="CC143" s="607">
        <v>0</v>
      </c>
      <c r="CD143" s="607">
        <v>0</v>
      </c>
      <c r="CE143" s="616">
        <v>0</v>
      </c>
      <c r="CF143" s="616">
        <v>0</v>
      </c>
      <c r="CG143" s="616">
        <v>0</v>
      </c>
      <c r="CH143" s="616">
        <v>0</v>
      </c>
      <c r="CI143" s="616">
        <v>0</v>
      </c>
      <c r="CJ143" s="616">
        <v>0</v>
      </c>
      <c r="CK143" s="616">
        <v>0</v>
      </c>
      <c r="CL143" s="616">
        <v>0</v>
      </c>
      <c r="CM143" s="616">
        <v>0</v>
      </c>
      <c r="CN143" s="616">
        <v>0</v>
      </c>
      <c r="CO143" s="616">
        <v>0</v>
      </c>
      <c r="CP143" s="616">
        <v>0</v>
      </c>
      <c r="CQ143" s="616">
        <v>0</v>
      </c>
      <c r="CR143" s="616">
        <v>0</v>
      </c>
      <c r="CS143" s="616">
        <v>0</v>
      </c>
      <c r="CT143" s="616">
        <v>0</v>
      </c>
      <c r="CU143" s="616">
        <v>0</v>
      </c>
      <c r="CV143" s="616">
        <v>0</v>
      </c>
      <c r="CW143" s="616">
        <v>0</v>
      </c>
      <c r="CX143" s="616">
        <v>0</v>
      </c>
      <c r="CY143" s="617">
        <v>0</v>
      </c>
      <c r="CZ143" s="618">
        <v>0</v>
      </c>
      <c r="DA143" s="619">
        <v>0</v>
      </c>
      <c r="DB143" s="619">
        <v>0</v>
      </c>
      <c r="DC143" s="619">
        <v>0</v>
      </c>
      <c r="DD143" s="619">
        <v>0</v>
      </c>
      <c r="DE143" s="619">
        <v>0</v>
      </c>
      <c r="DF143" s="619">
        <v>0</v>
      </c>
      <c r="DG143" s="619">
        <v>0</v>
      </c>
      <c r="DH143" s="619">
        <v>0</v>
      </c>
      <c r="DI143" s="619">
        <v>0</v>
      </c>
      <c r="DJ143" s="619">
        <v>0</v>
      </c>
      <c r="DK143" s="619">
        <v>0</v>
      </c>
      <c r="DL143" s="619">
        <v>0</v>
      </c>
      <c r="DM143" s="619">
        <v>0</v>
      </c>
      <c r="DN143" s="619">
        <v>0</v>
      </c>
      <c r="DO143" s="619">
        <v>0</v>
      </c>
      <c r="DP143" s="619">
        <v>0</v>
      </c>
      <c r="DQ143" s="619">
        <v>0</v>
      </c>
      <c r="DR143" s="619">
        <v>0</v>
      </c>
      <c r="DS143" s="619">
        <v>0</v>
      </c>
      <c r="DT143" s="619">
        <v>0</v>
      </c>
      <c r="DU143" s="619">
        <v>0</v>
      </c>
      <c r="DV143" s="619">
        <v>0</v>
      </c>
      <c r="DW143" s="620">
        <v>0</v>
      </c>
    </row>
    <row r="144" spans="2:127" x14ac:dyDescent="0.2">
      <c r="B144" s="641"/>
      <c r="C144" s="642"/>
      <c r="D144" s="643"/>
      <c r="E144" s="643"/>
      <c r="F144" s="643"/>
      <c r="G144" s="643"/>
      <c r="H144" s="643"/>
      <c r="I144" s="644"/>
      <c r="J144" s="644"/>
      <c r="K144" s="644"/>
      <c r="L144" s="644"/>
      <c r="M144" s="644"/>
      <c r="N144" s="644"/>
      <c r="O144" s="644"/>
      <c r="P144" s="644"/>
      <c r="Q144" s="644"/>
      <c r="R144" s="645"/>
      <c r="S144" s="644"/>
      <c r="T144" s="644"/>
      <c r="U144" s="626" t="s">
        <v>495</v>
      </c>
      <c r="V144" s="614" t="s">
        <v>124</v>
      </c>
      <c r="W144" s="640" t="s">
        <v>490</v>
      </c>
      <c r="X144" s="607">
        <v>0.80990000000000006</v>
      </c>
      <c r="Y144" s="607">
        <v>0.92559999999999998</v>
      </c>
      <c r="Z144" s="607">
        <v>1.157</v>
      </c>
      <c r="AA144" s="607">
        <v>4.6280000000000001</v>
      </c>
      <c r="AB144" s="607">
        <v>4.0494999999999992</v>
      </c>
      <c r="AC144" s="607">
        <v>0</v>
      </c>
      <c r="AD144" s="607">
        <v>0</v>
      </c>
      <c r="AE144" s="607">
        <v>0</v>
      </c>
      <c r="AF144" s="607">
        <v>0</v>
      </c>
      <c r="AG144" s="607">
        <v>0</v>
      </c>
      <c r="AH144" s="607">
        <v>0</v>
      </c>
      <c r="AI144" s="607">
        <v>0</v>
      </c>
      <c r="AJ144" s="607">
        <v>0</v>
      </c>
      <c r="AK144" s="607">
        <v>0</v>
      </c>
      <c r="AL144" s="607">
        <v>0</v>
      </c>
      <c r="AM144" s="607">
        <v>0</v>
      </c>
      <c r="AN144" s="607">
        <v>0</v>
      </c>
      <c r="AO144" s="607">
        <v>0</v>
      </c>
      <c r="AP144" s="607">
        <v>0</v>
      </c>
      <c r="AQ144" s="607">
        <v>0</v>
      </c>
      <c r="AR144" s="607">
        <v>0</v>
      </c>
      <c r="AS144" s="607">
        <v>0</v>
      </c>
      <c r="AT144" s="607">
        <v>0</v>
      </c>
      <c r="AU144" s="607">
        <v>0</v>
      </c>
      <c r="AV144" s="607">
        <v>0</v>
      </c>
      <c r="AW144" s="607">
        <v>0</v>
      </c>
      <c r="AX144" s="607">
        <v>0</v>
      </c>
      <c r="AY144" s="607">
        <v>0</v>
      </c>
      <c r="AZ144" s="607">
        <v>0</v>
      </c>
      <c r="BA144" s="607">
        <v>0</v>
      </c>
      <c r="BB144" s="607">
        <v>0</v>
      </c>
      <c r="BC144" s="607">
        <v>0</v>
      </c>
      <c r="BD144" s="607">
        <v>0</v>
      </c>
      <c r="BE144" s="607">
        <v>0</v>
      </c>
      <c r="BF144" s="607">
        <v>0</v>
      </c>
      <c r="BG144" s="607">
        <v>0</v>
      </c>
      <c r="BH144" s="607">
        <v>0</v>
      </c>
      <c r="BI144" s="607">
        <v>0</v>
      </c>
      <c r="BJ144" s="607">
        <v>0</v>
      </c>
      <c r="BK144" s="607">
        <v>0</v>
      </c>
      <c r="BL144" s="607">
        <v>0</v>
      </c>
      <c r="BM144" s="607">
        <v>0</v>
      </c>
      <c r="BN144" s="607">
        <v>0</v>
      </c>
      <c r="BO144" s="607">
        <v>0</v>
      </c>
      <c r="BP144" s="607">
        <v>0</v>
      </c>
      <c r="BQ144" s="607">
        <v>0</v>
      </c>
      <c r="BR144" s="607">
        <v>0</v>
      </c>
      <c r="BS144" s="607">
        <v>0</v>
      </c>
      <c r="BT144" s="607">
        <v>0</v>
      </c>
      <c r="BU144" s="607">
        <v>0</v>
      </c>
      <c r="BV144" s="607">
        <v>0</v>
      </c>
      <c r="BW144" s="607">
        <v>0</v>
      </c>
      <c r="BX144" s="607">
        <v>0</v>
      </c>
      <c r="BY144" s="607">
        <v>0</v>
      </c>
      <c r="BZ144" s="607">
        <v>0</v>
      </c>
      <c r="CA144" s="607">
        <v>0</v>
      </c>
      <c r="CB144" s="607">
        <v>0</v>
      </c>
      <c r="CC144" s="607">
        <v>0</v>
      </c>
      <c r="CD144" s="607">
        <v>0</v>
      </c>
      <c r="CE144" s="616">
        <v>0</v>
      </c>
      <c r="CF144" s="616">
        <v>0.80990000000000006</v>
      </c>
      <c r="CG144" s="616">
        <v>0.92559999999999998</v>
      </c>
      <c r="CH144" s="616">
        <v>1.157</v>
      </c>
      <c r="CI144" s="616">
        <v>4.6280000000000001</v>
      </c>
      <c r="CJ144" s="616">
        <v>4.0494999999999992</v>
      </c>
      <c r="CK144" s="616">
        <v>0</v>
      </c>
      <c r="CL144" s="616">
        <v>0</v>
      </c>
      <c r="CM144" s="616">
        <v>0</v>
      </c>
      <c r="CN144" s="616">
        <v>0</v>
      </c>
      <c r="CO144" s="616">
        <v>0</v>
      </c>
      <c r="CP144" s="616">
        <v>0</v>
      </c>
      <c r="CQ144" s="616">
        <v>0</v>
      </c>
      <c r="CR144" s="616">
        <v>0</v>
      </c>
      <c r="CS144" s="616">
        <v>0</v>
      </c>
      <c r="CT144" s="616">
        <v>0</v>
      </c>
      <c r="CU144" s="616">
        <v>0</v>
      </c>
      <c r="CV144" s="616">
        <v>0</v>
      </c>
      <c r="CW144" s="616">
        <v>0</v>
      </c>
      <c r="CX144" s="616">
        <v>0</v>
      </c>
      <c r="CY144" s="617">
        <v>0</v>
      </c>
      <c r="CZ144" s="618">
        <v>0</v>
      </c>
      <c r="DA144" s="619">
        <v>0</v>
      </c>
      <c r="DB144" s="619">
        <v>0</v>
      </c>
      <c r="DC144" s="619">
        <v>0</v>
      </c>
      <c r="DD144" s="619">
        <v>0</v>
      </c>
      <c r="DE144" s="619">
        <v>0</v>
      </c>
      <c r="DF144" s="619">
        <v>0</v>
      </c>
      <c r="DG144" s="619">
        <v>0</v>
      </c>
      <c r="DH144" s="619">
        <v>0</v>
      </c>
      <c r="DI144" s="619">
        <v>0</v>
      </c>
      <c r="DJ144" s="619">
        <v>0</v>
      </c>
      <c r="DK144" s="619">
        <v>0</v>
      </c>
      <c r="DL144" s="619">
        <v>0</v>
      </c>
      <c r="DM144" s="619">
        <v>0</v>
      </c>
      <c r="DN144" s="619">
        <v>0</v>
      </c>
      <c r="DO144" s="619">
        <v>0</v>
      </c>
      <c r="DP144" s="619">
        <v>0</v>
      </c>
      <c r="DQ144" s="619">
        <v>0</v>
      </c>
      <c r="DR144" s="619">
        <v>0</v>
      </c>
      <c r="DS144" s="619">
        <v>0</v>
      </c>
      <c r="DT144" s="619">
        <v>0</v>
      </c>
      <c r="DU144" s="619">
        <v>0</v>
      </c>
      <c r="DV144" s="619">
        <v>0</v>
      </c>
      <c r="DW144" s="620">
        <v>0</v>
      </c>
    </row>
    <row r="145" spans="2:127" x14ac:dyDescent="0.2">
      <c r="B145" s="648"/>
      <c r="C145" s="642"/>
      <c r="D145" s="643"/>
      <c r="E145" s="643"/>
      <c r="F145" s="643"/>
      <c r="G145" s="643"/>
      <c r="H145" s="643"/>
      <c r="I145" s="644"/>
      <c r="J145" s="644"/>
      <c r="K145" s="644"/>
      <c r="L145" s="644"/>
      <c r="M145" s="644"/>
      <c r="N145" s="644"/>
      <c r="O145" s="644"/>
      <c r="P145" s="644"/>
      <c r="Q145" s="644"/>
      <c r="R145" s="645"/>
      <c r="S145" s="644"/>
      <c r="T145" s="644"/>
      <c r="U145" s="626" t="s">
        <v>496</v>
      </c>
      <c r="V145" s="614" t="s">
        <v>124</v>
      </c>
      <c r="W145" s="640" t="s">
        <v>490</v>
      </c>
      <c r="X145" s="607">
        <v>0</v>
      </c>
      <c r="Y145" s="607">
        <v>0</v>
      </c>
      <c r="Z145" s="607">
        <v>0</v>
      </c>
      <c r="AA145" s="607">
        <v>0</v>
      </c>
      <c r="AB145" s="607">
        <v>0</v>
      </c>
      <c r="AC145" s="607">
        <v>0.43</v>
      </c>
      <c r="AD145" s="607">
        <v>0.43</v>
      </c>
      <c r="AE145" s="607">
        <v>0.43</v>
      </c>
      <c r="AF145" s="607">
        <v>0.43</v>
      </c>
      <c r="AG145" s="607">
        <v>0.43</v>
      </c>
      <c r="AH145" s="607">
        <v>0.43</v>
      </c>
      <c r="AI145" s="607">
        <v>0.43</v>
      </c>
      <c r="AJ145" s="607">
        <v>0.43</v>
      </c>
      <c r="AK145" s="607">
        <v>0.43</v>
      </c>
      <c r="AL145" s="607">
        <v>0.43</v>
      </c>
      <c r="AM145" s="607">
        <v>0.43</v>
      </c>
      <c r="AN145" s="607">
        <v>0.43</v>
      </c>
      <c r="AO145" s="607">
        <v>0.43</v>
      </c>
      <c r="AP145" s="607">
        <v>0.43</v>
      </c>
      <c r="AQ145" s="607">
        <v>0.43</v>
      </c>
      <c r="AR145" s="607">
        <v>0.43</v>
      </c>
      <c r="AS145" s="607">
        <v>0.43</v>
      </c>
      <c r="AT145" s="607">
        <v>0.43</v>
      </c>
      <c r="AU145" s="607">
        <v>0.43</v>
      </c>
      <c r="AV145" s="607">
        <v>0.43</v>
      </c>
      <c r="AW145" s="607">
        <v>0.43</v>
      </c>
      <c r="AX145" s="607">
        <v>0.43</v>
      </c>
      <c r="AY145" s="607">
        <v>0.43</v>
      </c>
      <c r="AZ145" s="607">
        <v>0.43</v>
      </c>
      <c r="BA145" s="607">
        <v>0.43</v>
      </c>
      <c r="BB145" s="607">
        <v>0.43</v>
      </c>
      <c r="BC145" s="607">
        <v>0.43</v>
      </c>
      <c r="BD145" s="607">
        <v>0.43</v>
      </c>
      <c r="BE145" s="607">
        <v>0.43</v>
      </c>
      <c r="BF145" s="607">
        <v>0.43</v>
      </c>
      <c r="BG145" s="607">
        <v>0.43</v>
      </c>
      <c r="BH145" s="607">
        <v>0.43</v>
      </c>
      <c r="BI145" s="607">
        <v>0.43</v>
      </c>
      <c r="BJ145" s="607">
        <v>0.43</v>
      </c>
      <c r="BK145" s="607">
        <v>0.43</v>
      </c>
      <c r="BL145" s="607">
        <v>0.43</v>
      </c>
      <c r="BM145" s="607">
        <v>0.43</v>
      </c>
      <c r="BN145" s="607">
        <v>0.43</v>
      </c>
      <c r="BO145" s="607">
        <v>0.43</v>
      </c>
      <c r="BP145" s="607">
        <v>0.43</v>
      </c>
      <c r="BQ145" s="607">
        <v>0.43</v>
      </c>
      <c r="BR145" s="607">
        <v>0.43</v>
      </c>
      <c r="BS145" s="607">
        <v>0.43</v>
      </c>
      <c r="BT145" s="607">
        <v>0.43</v>
      </c>
      <c r="BU145" s="607">
        <v>0.43</v>
      </c>
      <c r="BV145" s="607">
        <v>0.43</v>
      </c>
      <c r="BW145" s="607">
        <v>0.43</v>
      </c>
      <c r="BX145" s="607">
        <v>0.43</v>
      </c>
      <c r="BY145" s="607">
        <v>0.43</v>
      </c>
      <c r="BZ145" s="607">
        <v>0.43</v>
      </c>
      <c r="CA145" s="607">
        <v>0.43</v>
      </c>
      <c r="CB145" s="607">
        <v>0.43</v>
      </c>
      <c r="CC145" s="607">
        <v>0.43</v>
      </c>
      <c r="CD145" s="607">
        <v>0.43</v>
      </c>
      <c r="CE145" s="616">
        <v>0.43</v>
      </c>
      <c r="CF145" s="616">
        <v>0.43</v>
      </c>
      <c r="CG145" s="616">
        <v>0.43</v>
      </c>
      <c r="CH145" s="616">
        <v>0.43</v>
      </c>
      <c r="CI145" s="616">
        <v>0.43</v>
      </c>
      <c r="CJ145" s="616">
        <v>0.43</v>
      </c>
      <c r="CK145" s="616">
        <v>0.43</v>
      </c>
      <c r="CL145" s="616">
        <v>0.43</v>
      </c>
      <c r="CM145" s="616">
        <v>0.43</v>
      </c>
      <c r="CN145" s="616">
        <v>0.43</v>
      </c>
      <c r="CO145" s="616">
        <v>0.43</v>
      </c>
      <c r="CP145" s="616">
        <v>0.43</v>
      </c>
      <c r="CQ145" s="616">
        <v>0.43</v>
      </c>
      <c r="CR145" s="616">
        <v>0.43</v>
      </c>
      <c r="CS145" s="616">
        <v>0.43</v>
      </c>
      <c r="CT145" s="616">
        <v>0.43</v>
      </c>
      <c r="CU145" s="616">
        <v>0.43</v>
      </c>
      <c r="CV145" s="616">
        <v>0.43</v>
      </c>
      <c r="CW145" s="616">
        <v>0.43</v>
      </c>
      <c r="CX145" s="616">
        <v>0.43</v>
      </c>
      <c r="CY145" s="617">
        <v>0.43</v>
      </c>
      <c r="CZ145" s="618">
        <v>0</v>
      </c>
      <c r="DA145" s="619">
        <v>0</v>
      </c>
      <c r="DB145" s="619">
        <v>0</v>
      </c>
      <c r="DC145" s="619">
        <v>0</v>
      </c>
      <c r="DD145" s="619">
        <v>0</v>
      </c>
      <c r="DE145" s="619">
        <v>0</v>
      </c>
      <c r="DF145" s="619">
        <v>0</v>
      </c>
      <c r="DG145" s="619">
        <v>0</v>
      </c>
      <c r="DH145" s="619">
        <v>0</v>
      </c>
      <c r="DI145" s="619">
        <v>0</v>
      </c>
      <c r="DJ145" s="619">
        <v>0</v>
      </c>
      <c r="DK145" s="619">
        <v>0</v>
      </c>
      <c r="DL145" s="619">
        <v>0</v>
      </c>
      <c r="DM145" s="619">
        <v>0</v>
      </c>
      <c r="DN145" s="619">
        <v>0</v>
      </c>
      <c r="DO145" s="619">
        <v>0</v>
      </c>
      <c r="DP145" s="619">
        <v>0</v>
      </c>
      <c r="DQ145" s="619">
        <v>0</v>
      </c>
      <c r="DR145" s="619">
        <v>0</v>
      </c>
      <c r="DS145" s="619">
        <v>0</v>
      </c>
      <c r="DT145" s="619">
        <v>0</v>
      </c>
      <c r="DU145" s="619">
        <v>0</v>
      </c>
      <c r="DV145" s="619">
        <v>0</v>
      </c>
      <c r="DW145" s="620">
        <v>0</v>
      </c>
    </row>
    <row r="146" spans="2:127" x14ac:dyDescent="0.2">
      <c r="B146" s="648"/>
      <c r="C146" s="642"/>
      <c r="D146" s="643"/>
      <c r="E146" s="643"/>
      <c r="F146" s="643"/>
      <c r="G146" s="643"/>
      <c r="H146" s="643"/>
      <c r="I146" s="644"/>
      <c r="J146" s="644"/>
      <c r="K146" s="644"/>
      <c r="L146" s="644"/>
      <c r="M146" s="644"/>
      <c r="N146" s="644"/>
      <c r="O146" s="644"/>
      <c r="P146" s="644"/>
      <c r="Q146" s="644"/>
      <c r="R146" s="645"/>
      <c r="S146" s="644"/>
      <c r="T146" s="644"/>
      <c r="U146" s="626" t="s">
        <v>497</v>
      </c>
      <c r="V146" s="614" t="s">
        <v>124</v>
      </c>
      <c r="W146" s="640" t="s">
        <v>490</v>
      </c>
      <c r="X146" s="607">
        <v>0.13652799999999998</v>
      </c>
      <c r="Y146" s="607">
        <v>0.15603199999999998</v>
      </c>
      <c r="Z146" s="607">
        <v>0.19503999999999999</v>
      </c>
      <c r="AA146" s="607">
        <v>0.78015999999999996</v>
      </c>
      <c r="AB146" s="607">
        <v>0.68263999999999991</v>
      </c>
      <c r="AC146" s="607">
        <v>0</v>
      </c>
      <c r="AD146" s="607">
        <v>0</v>
      </c>
      <c r="AE146" s="607">
        <v>0</v>
      </c>
      <c r="AF146" s="607">
        <v>0</v>
      </c>
      <c r="AG146" s="607">
        <v>0</v>
      </c>
      <c r="AH146" s="607">
        <v>0</v>
      </c>
      <c r="AI146" s="607">
        <v>0</v>
      </c>
      <c r="AJ146" s="607">
        <v>0</v>
      </c>
      <c r="AK146" s="607">
        <v>0</v>
      </c>
      <c r="AL146" s="607">
        <v>0</v>
      </c>
      <c r="AM146" s="607">
        <v>0</v>
      </c>
      <c r="AN146" s="607">
        <v>0</v>
      </c>
      <c r="AO146" s="607">
        <v>0</v>
      </c>
      <c r="AP146" s="607">
        <v>0</v>
      </c>
      <c r="AQ146" s="607">
        <v>0</v>
      </c>
      <c r="AR146" s="607">
        <v>0</v>
      </c>
      <c r="AS146" s="607">
        <v>0</v>
      </c>
      <c r="AT146" s="607">
        <v>0</v>
      </c>
      <c r="AU146" s="607">
        <v>0</v>
      </c>
      <c r="AV146" s="607">
        <v>0</v>
      </c>
      <c r="AW146" s="607">
        <v>0</v>
      </c>
      <c r="AX146" s="607">
        <v>0</v>
      </c>
      <c r="AY146" s="607">
        <v>0</v>
      </c>
      <c r="AZ146" s="607">
        <v>0</v>
      </c>
      <c r="BA146" s="607">
        <v>0</v>
      </c>
      <c r="BB146" s="607">
        <v>0</v>
      </c>
      <c r="BC146" s="607">
        <v>0</v>
      </c>
      <c r="BD146" s="607">
        <v>0</v>
      </c>
      <c r="BE146" s="607">
        <v>0</v>
      </c>
      <c r="BF146" s="607">
        <v>0</v>
      </c>
      <c r="BG146" s="607">
        <v>0</v>
      </c>
      <c r="BH146" s="607">
        <v>0</v>
      </c>
      <c r="BI146" s="607">
        <v>0</v>
      </c>
      <c r="BJ146" s="607">
        <v>0</v>
      </c>
      <c r="BK146" s="607">
        <v>0</v>
      </c>
      <c r="BL146" s="607">
        <v>0</v>
      </c>
      <c r="BM146" s="607">
        <v>0</v>
      </c>
      <c r="BN146" s="607">
        <v>0</v>
      </c>
      <c r="BO146" s="607">
        <v>0</v>
      </c>
      <c r="BP146" s="607">
        <v>0</v>
      </c>
      <c r="BQ146" s="607">
        <v>0</v>
      </c>
      <c r="BR146" s="607">
        <v>0</v>
      </c>
      <c r="BS146" s="607">
        <v>0</v>
      </c>
      <c r="BT146" s="607">
        <v>0</v>
      </c>
      <c r="BU146" s="607">
        <v>0</v>
      </c>
      <c r="BV146" s="607">
        <v>0</v>
      </c>
      <c r="BW146" s="607">
        <v>0</v>
      </c>
      <c r="BX146" s="607">
        <v>0</v>
      </c>
      <c r="BY146" s="607">
        <v>0</v>
      </c>
      <c r="BZ146" s="607">
        <v>0</v>
      </c>
      <c r="CA146" s="607">
        <v>0</v>
      </c>
      <c r="CB146" s="607">
        <v>0</v>
      </c>
      <c r="CC146" s="607">
        <v>0</v>
      </c>
      <c r="CD146" s="607">
        <v>0</v>
      </c>
      <c r="CE146" s="616">
        <v>0</v>
      </c>
      <c r="CF146" s="616">
        <v>0.13652799999999998</v>
      </c>
      <c r="CG146" s="616">
        <v>0.15603199999999998</v>
      </c>
      <c r="CH146" s="616">
        <v>0.19503999999999999</v>
      </c>
      <c r="CI146" s="616">
        <v>0.78015999999999996</v>
      </c>
      <c r="CJ146" s="616">
        <v>0.68263999999999991</v>
      </c>
      <c r="CK146" s="616">
        <v>0</v>
      </c>
      <c r="CL146" s="616">
        <v>0</v>
      </c>
      <c r="CM146" s="616">
        <v>0</v>
      </c>
      <c r="CN146" s="616">
        <v>0</v>
      </c>
      <c r="CO146" s="616">
        <v>0</v>
      </c>
      <c r="CP146" s="616">
        <v>0</v>
      </c>
      <c r="CQ146" s="616">
        <v>0</v>
      </c>
      <c r="CR146" s="616">
        <v>0</v>
      </c>
      <c r="CS146" s="616">
        <v>0</v>
      </c>
      <c r="CT146" s="616">
        <v>0</v>
      </c>
      <c r="CU146" s="616">
        <v>0</v>
      </c>
      <c r="CV146" s="616">
        <v>0</v>
      </c>
      <c r="CW146" s="616">
        <v>0</v>
      </c>
      <c r="CX146" s="616">
        <v>0</v>
      </c>
      <c r="CY146" s="617">
        <v>0</v>
      </c>
      <c r="CZ146" s="618">
        <v>0</v>
      </c>
      <c r="DA146" s="619">
        <v>0</v>
      </c>
      <c r="DB146" s="619">
        <v>0</v>
      </c>
      <c r="DC146" s="619">
        <v>0</v>
      </c>
      <c r="DD146" s="619">
        <v>0</v>
      </c>
      <c r="DE146" s="619">
        <v>0</v>
      </c>
      <c r="DF146" s="619">
        <v>0</v>
      </c>
      <c r="DG146" s="619">
        <v>0</v>
      </c>
      <c r="DH146" s="619">
        <v>0</v>
      </c>
      <c r="DI146" s="619">
        <v>0</v>
      </c>
      <c r="DJ146" s="619">
        <v>0</v>
      </c>
      <c r="DK146" s="619">
        <v>0</v>
      </c>
      <c r="DL146" s="619">
        <v>0</v>
      </c>
      <c r="DM146" s="619">
        <v>0</v>
      </c>
      <c r="DN146" s="619">
        <v>0</v>
      </c>
      <c r="DO146" s="619">
        <v>0</v>
      </c>
      <c r="DP146" s="619">
        <v>0</v>
      </c>
      <c r="DQ146" s="619">
        <v>0</v>
      </c>
      <c r="DR146" s="619">
        <v>0</v>
      </c>
      <c r="DS146" s="619">
        <v>0</v>
      </c>
      <c r="DT146" s="619">
        <v>0</v>
      </c>
      <c r="DU146" s="619">
        <v>0</v>
      </c>
      <c r="DV146" s="619">
        <v>0</v>
      </c>
      <c r="DW146" s="620">
        <v>0</v>
      </c>
    </row>
    <row r="147" spans="2:127" x14ac:dyDescent="0.2">
      <c r="B147" s="648"/>
      <c r="C147" s="642"/>
      <c r="D147" s="643"/>
      <c r="E147" s="643"/>
      <c r="F147" s="643"/>
      <c r="G147" s="643"/>
      <c r="H147" s="643"/>
      <c r="I147" s="644"/>
      <c r="J147" s="644"/>
      <c r="K147" s="644"/>
      <c r="L147" s="644"/>
      <c r="M147" s="644"/>
      <c r="N147" s="644"/>
      <c r="O147" s="644"/>
      <c r="P147" s="644"/>
      <c r="Q147" s="644"/>
      <c r="R147" s="645"/>
      <c r="S147" s="644"/>
      <c r="T147" s="644"/>
      <c r="U147" s="626" t="s">
        <v>498</v>
      </c>
      <c r="V147" s="614" t="s">
        <v>124</v>
      </c>
      <c r="W147" s="640" t="s">
        <v>490</v>
      </c>
      <c r="X147" s="607">
        <v>0</v>
      </c>
      <c r="Y147" s="607">
        <v>0</v>
      </c>
      <c r="Z147" s="607">
        <v>0</v>
      </c>
      <c r="AA147" s="607">
        <v>0</v>
      </c>
      <c r="AB147" s="607">
        <v>0</v>
      </c>
      <c r="AC147" s="607">
        <v>10.643577429217332</v>
      </c>
      <c r="AD147" s="607">
        <v>9.8598651961663641</v>
      </c>
      <c r="AE147" s="607">
        <v>9.3714038049860342</v>
      </c>
      <c r="AF147" s="607">
        <v>9.2049691890700309</v>
      </c>
      <c r="AG147" s="607">
        <v>8.5776640413686529</v>
      </c>
      <c r="AH147" s="607">
        <v>8.0972523298712691</v>
      </c>
      <c r="AI147" s="607">
        <v>7.6168406183738862</v>
      </c>
      <c r="AJ147" s="607">
        <v>7.1364289068765041</v>
      </c>
      <c r="AK147" s="607">
        <v>6.6560171953791221</v>
      </c>
      <c r="AL147" s="607">
        <v>6.1756054838817409</v>
      </c>
      <c r="AM147" s="607">
        <v>5.695193772384358</v>
      </c>
      <c r="AN147" s="607">
        <v>5.214782060886975</v>
      </c>
      <c r="AO147" s="607">
        <v>4.7343703493895921</v>
      </c>
      <c r="AP147" s="607">
        <v>4.253958637892211</v>
      </c>
      <c r="AQ147" s="607">
        <v>3.7735469263948285</v>
      </c>
      <c r="AR147" s="607">
        <v>3.2931352148974469</v>
      </c>
      <c r="AS147" s="607">
        <v>2.8127235034000644</v>
      </c>
      <c r="AT147" s="607">
        <v>2.3323117919026828</v>
      </c>
      <c r="AU147" s="607">
        <v>1.8519000804053005</v>
      </c>
      <c r="AV147" s="607">
        <v>1.3714883689079185</v>
      </c>
      <c r="AW147" s="607">
        <v>1.3714883689079185</v>
      </c>
      <c r="AX147" s="607">
        <v>1.3714883689079185</v>
      </c>
      <c r="AY147" s="607">
        <v>1.3714883689079185</v>
      </c>
      <c r="AZ147" s="607">
        <v>1.3714883689079185</v>
      </c>
      <c r="BA147" s="607">
        <v>1.3714883689079185</v>
      </c>
      <c r="BB147" s="607">
        <v>1.3714883689079185</v>
      </c>
      <c r="BC147" s="607">
        <v>1.3714883689079185</v>
      </c>
      <c r="BD147" s="607">
        <v>1.3714883689079185</v>
      </c>
      <c r="BE147" s="607">
        <v>1.3714883689079185</v>
      </c>
      <c r="BF147" s="607">
        <v>1.3714883689079185</v>
      </c>
      <c r="BG147" s="607">
        <v>1.3714883689079185</v>
      </c>
      <c r="BH147" s="607">
        <v>1.3714883689079185</v>
      </c>
      <c r="BI147" s="607">
        <v>1.3714883689079185</v>
      </c>
      <c r="BJ147" s="607">
        <v>1.3714883689079185</v>
      </c>
      <c r="BK147" s="607">
        <v>1.3714883689079185</v>
      </c>
      <c r="BL147" s="607">
        <v>1.3714883689079185</v>
      </c>
      <c r="BM147" s="607">
        <v>1.3714883689079185</v>
      </c>
      <c r="BN147" s="607">
        <v>1.3714883689079185</v>
      </c>
      <c r="BO147" s="607">
        <v>1.3714883689079185</v>
      </c>
      <c r="BP147" s="607">
        <v>1.3714883689079185</v>
      </c>
      <c r="BQ147" s="607">
        <v>1.3714883689079185</v>
      </c>
      <c r="BR147" s="607">
        <v>1.3714883689079185</v>
      </c>
      <c r="BS147" s="607">
        <v>1.3714883689079185</v>
      </c>
      <c r="BT147" s="607">
        <v>1.3714883689079185</v>
      </c>
      <c r="BU147" s="607">
        <v>1.3714883689079185</v>
      </c>
      <c r="BV147" s="607">
        <v>1.3714883689079185</v>
      </c>
      <c r="BW147" s="607">
        <v>1.3714883689079185</v>
      </c>
      <c r="BX147" s="607">
        <v>1.3714883689079185</v>
      </c>
      <c r="BY147" s="607">
        <v>1.3714883689079185</v>
      </c>
      <c r="BZ147" s="607">
        <v>1.3714883689079185</v>
      </c>
      <c r="CA147" s="607">
        <v>1.3714883689079185</v>
      </c>
      <c r="CB147" s="607">
        <v>1.3714883689079185</v>
      </c>
      <c r="CC147" s="607">
        <v>1.3714883689079185</v>
      </c>
      <c r="CD147" s="607">
        <v>1.3714883689079185</v>
      </c>
      <c r="CE147" s="616">
        <v>1.3714883689079185</v>
      </c>
      <c r="CF147" s="616">
        <v>1.3714883689079185</v>
      </c>
      <c r="CG147" s="616">
        <v>1.3714883689079185</v>
      </c>
      <c r="CH147" s="616">
        <v>1.3714883689079185</v>
      </c>
      <c r="CI147" s="616">
        <v>1.3714883689079185</v>
      </c>
      <c r="CJ147" s="616">
        <v>1.3714883689079185</v>
      </c>
      <c r="CK147" s="616">
        <v>1.3714883689079185</v>
      </c>
      <c r="CL147" s="616">
        <v>1.3714883689079185</v>
      </c>
      <c r="CM147" s="616">
        <v>1.3714883689079185</v>
      </c>
      <c r="CN147" s="616">
        <v>1.3714883689079185</v>
      </c>
      <c r="CO147" s="616">
        <v>1.3714883689079185</v>
      </c>
      <c r="CP147" s="616">
        <v>1.3714883689079185</v>
      </c>
      <c r="CQ147" s="616">
        <v>1.3714883689079185</v>
      </c>
      <c r="CR147" s="616">
        <v>1.3714883689079185</v>
      </c>
      <c r="CS147" s="616">
        <v>1.3714883689079185</v>
      </c>
      <c r="CT147" s="616">
        <v>1.3714883689079185</v>
      </c>
      <c r="CU147" s="616">
        <v>1.3714883689079185</v>
      </c>
      <c r="CV147" s="616">
        <v>1.3714883689079185</v>
      </c>
      <c r="CW147" s="616">
        <v>1.3714883689079185</v>
      </c>
      <c r="CX147" s="616">
        <v>1.3714883689079185</v>
      </c>
      <c r="CY147" s="617">
        <v>1.3714883689079185</v>
      </c>
      <c r="CZ147" s="618">
        <v>0</v>
      </c>
      <c r="DA147" s="619">
        <v>0</v>
      </c>
      <c r="DB147" s="619">
        <v>0</v>
      </c>
      <c r="DC147" s="619">
        <v>0</v>
      </c>
      <c r="DD147" s="619">
        <v>0</v>
      </c>
      <c r="DE147" s="619">
        <v>0</v>
      </c>
      <c r="DF147" s="619">
        <v>0</v>
      </c>
      <c r="DG147" s="619">
        <v>0</v>
      </c>
      <c r="DH147" s="619">
        <v>0</v>
      </c>
      <c r="DI147" s="619">
        <v>0</v>
      </c>
      <c r="DJ147" s="619">
        <v>0</v>
      </c>
      <c r="DK147" s="619">
        <v>0</v>
      </c>
      <c r="DL147" s="619">
        <v>0</v>
      </c>
      <c r="DM147" s="619">
        <v>0</v>
      </c>
      <c r="DN147" s="619">
        <v>0</v>
      </c>
      <c r="DO147" s="619">
        <v>0</v>
      </c>
      <c r="DP147" s="619">
        <v>0</v>
      </c>
      <c r="DQ147" s="619">
        <v>0</v>
      </c>
      <c r="DR147" s="619">
        <v>0</v>
      </c>
      <c r="DS147" s="619">
        <v>0</v>
      </c>
      <c r="DT147" s="619">
        <v>0</v>
      </c>
      <c r="DU147" s="619">
        <v>0</v>
      </c>
      <c r="DV147" s="619">
        <v>0</v>
      </c>
      <c r="DW147" s="620">
        <v>0</v>
      </c>
    </row>
    <row r="148" spans="2:127" x14ac:dyDescent="0.2">
      <c r="B148" s="648"/>
      <c r="C148" s="642"/>
      <c r="D148" s="643"/>
      <c r="E148" s="643"/>
      <c r="F148" s="643"/>
      <c r="G148" s="643"/>
      <c r="H148" s="643"/>
      <c r="I148" s="644"/>
      <c r="J148" s="644"/>
      <c r="K148" s="644"/>
      <c r="L148" s="644"/>
      <c r="M148" s="644"/>
      <c r="N148" s="644"/>
      <c r="O148" s="644"/>
      <c r="P148" s="644"/>
      <c r="Q148" s="644"/>
      <c r="R148" s="645"/>
      <c r="S148" s="644"/>
      <c r="T148" s="644"/>
      <c r="U148" s="649" t="s">
        <v>499</v>
      </c>
      <c r="V148" s="614" t="s">
        <v>124</v>
      </c>
      <c r="W148" s="640" t="s">
        <v>490</v>
      </c>
      <c r="X148" s="607">
        <v>0</v>
      </c>
      <c r="Y148" s="607">
        <v>0</v>
      </c>
      <c r="Z148" s="607">
        <v>0</v>
      </c>
      <c r="AA148" s="607">
        <v>0</v>
      </c>
      <c r="AB148" s="607">
        <v>0</v>
      </c>
      <c r="AC148" s="607">
        <v>0</v>
      </c>
      <c r="AD148" s="607">
        <v>0</v>
      </c>
      <c r="AE148" s="607">
        <v>0</v>
      </c>
      <c r="AF148" s="607">
        <v>0</v>
      </c>
      <c r="AG148" s="607">
        <v>0</v>
      </c>
      <c r="AH148" s="607">
        <v>0</v>
      </c>
      <c r="AI148" s="607">
        <v>0</v>
      </c>
      <c r="AJ148" s="607">
        <v>0</v>
      </c>
      <c r="AK148" s="607">
        <v>0</v>
      </c>
      <c r="AL148" s="607">
        <v>0</v>
      </c>
      <c r="AM148" s="607">
        <v>0</v>
      </c>
      <c r="AN148" s="607">
        <v>0</v>
      </c>
      <c r="AO148" s="607">
        <v>0</v>
      </c>
      <c r="AP148" s="607">
        <v>0</v>
      </c>
      <c r="AQ148" s="607">
        <v>0</v>
      </c>
      <c r="AR148" s="607">
        <v>0</v>
      </c>
      <c r="AS148" s="607">
        <v>0</v>
      </c>
      <c r="AT148" s="607">
        <v>0</v>
      </c>
      <c r="AU148" s="607">
        <v>0</v>
      </c>
      <c r="AV148" s="607">
        <v>0</v>
      </c>
      <c r="AW148" s="607">
        <v>0</v>
      </c>
      <c r="AX148" s="607">
        <v>0</v>
      </c>
      <c r="AY148" s="607">
        <v>0</v>
      </c>
      <c r="AZ148" s="607">
        <v>0</v>
      </c>
      <c r="BA148" s="607">
        <v>0</v>
      </c>
      <c r="BB148" s="607">
        <v>0</v>
      </c>
      <c r="BC148" s="607">
        <v>0</v>
      </c>
      <c r="BD148" s="607">
        <v>0</v>
      </c>
      <c r="BE148" s="607">
        <v>0</v>
      </c>
      <c r="BF148" s="607">
        <v>0</v>
      </c>
      <c r="BG148" s="607">
        <v>0</v>
      </c>
      <c r="BH148" s="607">
        <v>0</v>
      </c>
      <c r="BI148" s="607">
        <v>0</v>
      </c>
      <c r="BJ148" s="607">
        <v>0</v>
      </c>
      <c r="BK148" s="607">
        <v>0</v>
      </c>
      <c r="BL148" s="607">
        <v>0</v>
      </c>
      <c r="BM148" s="607">
        <v>0</v>
      </c>
      <c r="BN148" s="607">
        <v>0</v>
      </c>
      <c r="BO148" s="607">
        <v>0</v>
      </c>
      <c r="BP148" s="607">
        <v>0</v>
      </c>
      <c r="BQ148" s="607">
        <v>0</v>
      </c>
      <c r="BR148" s="607">
        <v>0</v>
      </c>
      <c r="BS148" s="607">
        <v>0</v>
      </c>
      <c r="BT148" s="607">
        <v>0</v>
      </c>
      <c r="BU148" s="607">
        <v>0</v>
      </c>
      <c r="BV148" s="607">
        <v>0</v>
      </c>
      <c r="BW148" s="607">
        <v>0</v>
      </c>
      <c r="BX148" s="607">
        <v>0</v>
      </c>
      <c r="BY148" s="607">
        <v>0</v>
      </c>
      <c r="BZ148" s="607">
        <v>0</v>
      </c>
      <c r="CA148" s="607">
        <v>0</v>
      </c>
      <c r="CB148" s="607">
        <v>0</v>
      </c>
      <c r="CC148" s="607">
        <v>0</v>
      </c>
      <c r="CD148" s="607">
        <v>0</v>
      </c>
      <c r="CE148" s="607">
        <v>0</v>
      </c>
      <c r="CF148" s="607">
        <v>0</v>
      </c>
      <c r="CG148" s="607">
        <v>0</v>
      </c>
      <c r="CH148" s="607">
        <v>0</v>
      </c>
      <c r="CI148" s="607">
        <v>0</v>
      </c>
      <c r="CJ148" s="607">
        <v>0</v>
      </c>
      <c r="CK148" s="607">
        <v>0</v>
      </c>
      <c r="CL148" s="607">
        <v>0</v>
      </c>
      <c r="CM148" s="607">
        <v>0</v>
      </c>
      <c r="CN148" s="607">
        <v>0</v>
      </c>
      <c r="CO148" s="607">
        <v>0</v>
      </c>
      <c r="CP148" s="607">
        <v>0</v>
      </c>
      <c r="CQ148" s="607">
        <v>0</v>
      </c>
      <c r="CR148" s="607">
        <v>0</v>
      </c>
      <c r="CS148" s="607">
        <v>0</v>
      </c>
      <c r="CT148" s="607">
        <v>0</v>
      </c>
      <c r="CU148" s="607">
        <v>0</v>
      </c>
      <c r="CV148" s="607">
        <v>0</v>
      </c>
      <c r="CW148" s="607">
        <v>0</v>
      </c>
      <c r="CX148" s="607">
        <v>0</v>
      </c>
      <c r="CY148" s="607">
        <v>0</v>
      </c>
      <c r="CZ148" s="618">
        <v>0</v>
      </c>
      <c r="DA148" s="619">
        <v>0</v>
      </c>
      <c r="DB148" s="619">
        <v>0</v>
      </c>
      <c r="DC148" s="619">
        <v>0</v>
      </c>
      <c r="DD148" s="619">
        <v>0</v>
      </c>
      <c r="DE148" s="619">
        <v>0</v>
      </c>
      <c r="DF148" s="619">
        <v>0</v>
      </c>
      <c r="DG148" s="619">
        <v>0</v>
      </c>
      <c r="DH148" s="619">
        <v>0</v>
      </c>
      <c r="DI148" s="619">
        <v>0</v>
      </c>
      <c r="DJ148" s="619">
        <v>0</v>
      </c>
      <c r="DK148" s="619">
        <v>0</v>
      </c>
      <c r="DL148" s="619">
        <v>0</v>
      </c>
      <c r="DM148" s="619">
        <v>0</v>
      </c>
      <c r="DN148" s="619">
        <v>0</v>
      </c>
      <c r="DO148" s="619">
        <v>0</v>
      </c>
      <c r="DP148" s="619">
        <v>0</v>
      </c>
      <c r="DQ148" s="619">
        <v>0</v>
      </c>
      <c r="DR148" s="619">
        <v>0</v>
      </c>
      <c r="DS148" s="619">
        <v>0</v>
      </c>
      <c r="DT148" s="619">
        <v>0</v>
      </c>
      <c r="DU148" s="619">
        <v>0</v>
      </c>
      <c r="DV148" s="619">
        <v>0</v>
      </c>
      <c r="DW148" s="620">
        <v>0</v>
      </c>
    </row>
    <row r="149" spans="2:127" ht="15.75" thickBot="1" x14ac:dyDescent="0.25">
      <c r="B149" s="650"/>
      <c r="C149" s="651"/>
      <c r="D149" s="652"/>
      <c r="E149" s="652"/>
      <c r="F149" s="652"/>
      <c r="G149" s="652"/>
      <c r="H149" s="652"/>
      <c r="I149" s="653"/>
      <c r="J149" s="653"/>
      <c r="K149" s="653"/>
      <c r="L149" s="653"/>
      <c r="M149" s="653"/>
      <c r="N149" s="653"/>
      <c r="O149" s="653"/>
      <c r="P149" s="653"/>
      <c r="Q149" s="653"/>
      <c r="R149" s="654"/>
      <c r="S149" s="653"/>
      <c r="T149" s="653"/>
      <c r="U149" s="655" t="s">
        <v>127</v>
      </c>
      <c r="V149" s="656" t="s">
        <v>500</v>
      </c>
      <c r="W149" s="657" t="s">
        <v>490</v>
      </c>
      <c r="X149" s="658">
        <f>SUM(X138:X148)</f>
        <v>43.366428000000006</v>
      </c>
      <c r="Y149" s="658">
        <f t="shared" ref="Y149:CJ149" si="28">SUM(Y138:Y148)</f>
        <v>49.561632000000003</v>
      </c>
      <c r="Z149" s="658">
        <f t="shared" si="28"/>
        <v>61.952040000000004</v>
      </c>
      <c r="AA149" s="658">
        <f t="shared" si="28"/>
        <v>247.80816000000002</v>
      </c>
      <c r="AB149" s="658">
        <f t="shared" si="28"/>
        <v>216.83213999999998</v>
      </c>
      <c r="AC149" s="658">
        <f t="shared" si="28"/>
        <v>92.473577429217343</v>
      </c>
      <c r="AD149" s="658">
        <f t="shared" si="28"/>
        <v>91.68986519616638</v>
      </c>
      <c r="AE149" s="658">
        <f t="shared" si="28"/>
        <v>91.201403804986043</v>
      </c>
      <c r="AF149" s="658">
        <f t="shared" si="28"/>
        <v>91.03496918907004</v>
      </c>
      <c r="AG149" s="658">
        <f t="shared" si="28"/>
        <v>90.407664041368662</v>
      </c>
      <c r="AH149" s="658">
        <f t="shared" si="28"/>
        <v>89.92725232987128</v>
      </c>
      <c r="AI149" s="658">
        <f t="shared" si="28"/>
        <v>89.446840618373898</v>
      </c>
      <c r="AJ149" s="658">
        <f t="shared" si="28"/>
        <v>88.966428906876516</v>
      </c>
      <c r="AK149" s="658">
        <f t="shared" si="28"/>
        <v>88.486017195379134</v>
      </c>
      <c r="AL149" s="658">
        <f t="shared" si="28"/>
        <v>88.005605483881752</v>
      </c>
      <c r="AM149" s="658">
        <f t="shared" si="28"/>
        <v>87.52519377238437</v>
      </c>
      <c r="AN149" s="658">
        <f t="shared" si="28"/>
        <v>87.044782060886988</v>
      </c>
      <c r="AO149" s="658">
        <f t="shared" si="28"/>
        <v>86.564370349389606</v>
      </c>
      <c r="AP149" s="658">
        <f t="shared" si="28"/>
        <v>86.083958637892223</v>
      </c>
      <c r="AQ149" s="658">
        <f t="shared" si="28"/>
        <v>85.603546926394841</v>
      </c>
      <c r="AR149" s="658">
        <f t="shared" si="28"/>
        <v>85.123135214897459</v>
      </c>
      <c r="AS149" s="658">
        <f t="shared" si="28"/>
        <v>84.642723503400077</v>
      </c>
      <c r="AT149" s="658">
        <f t="shared" si="28"/>
        <v>84.162311791902695</v>
      </c>
      <c r="AU149" s="658">
        <f t="shared" si="28"/>
        <v>83.681900080405313</v>
      </c>
      <c r="AV149" s="658">
        <f t="shared" si="28"/>
        <v>83.201488368907931</v>
      </c>
      <c r="AW149" s="658">
        <f t="shared" si="28"/>
        <v>83.201488368907931</v>
      </c>
      <c r="AX149" s="658">
        <f t="shared" si="28"/>
        <v>83.201488368907931</v>
      </c>
      <c r="AY149" s="658">
        <f t="shared" si="28"/>
        <v>83.201488368907931</v>
      </c>
      <c r="AZ149" s="658">
        <f t="shared" si="28"/>
        <v>83.201488368907931</v>
      </c>
      <c r="BA149" s="658">
        <f t="shared" si="28"/>
        <v>83.201488368907931</v>
      </c>
      <c r="BB149" s="658">
        <f t="shared" si="28"/>
        <v>83.201488368907931</v>
      </c>
      <c r="BC149" s="658">
        <f t="shared" si="28"/>
        <v>83.201488368907931</v>
      </c>
      <c r="BD149" s="658">
        <f t="shared" si="28"/>
        <v>83.201488368907931</v>
      </c>
      <c r="BE149" s="658">
        <f t="shared" si="28"/>
        <v>83.201488368907931</v>
      </c>
      <c r="BF149" s="658">
        <f t="shared" si="28"/>
        <v>83.201488368907931</v>
      </c>
      <c r="BG149" s="658">
        <f t="shared" si="28"/>
        <v>83.201488368907931</v>
      </c>
      <c r="BH149" s="658">
        <f t="shared" si="28"/>
        <v>83.201488368907931</v>
      </c>
      <c r="BI149" s="658">
        <f t="shared" si="28"/>
        <v>83.201488368907931</v>
      </c>
      <c r="BJ149" s="658">
        <f t="shared" si="28"/>
        <v>83.201488368907931</v>
      </c>
      <c r="BK149" s="658">
        <f t="shared" si="28"/>
        <v>83.201488368907931</v>
      </c>
      <c r="BL149" s="658">
        <f t="shared" si="28"/>
        <v>83.201488368907931</v>
      </c>
      <c r="BM149" s="658">
        <f t="shared" si="28"/>
        <v>83.201488368907931</v>
      </c>
      <c r="BN149" s="658">
        <f t="shared" si="28"/>
        <v>83.201488368907931</v>
      </c>
      <c r="BO149" s="658">
        <f t="shared" si="28"/>
        <v>83.201488368907931</v>
      </c>
      <c r="BP149" s="658">
        <f t="shared" si="28"/>
        <v>83.201488368907931</v>
      </c>
      <c r="BQ149" s="658">
        <f t="shared" si="28"/>
        <v>83.201488368907931</v>
      </c>
      <c r="BR149" s="658">
        <f t="shared" si="28"/>
        <v>83.201488368907931</v>
      </c>
      <c r="BS149" s="658">
        <f t="shared" si="28"/>
        <v>83.201488368907931</v>
      </c>
      <c r="BT149" s="658">
        <f t="shared" si="28"/>
        <v>83.201488368907931</v>
      </c>
      <c r="BU149" s="658">
        <f t="shared" si="28"/>
        <v>83.201488368907931</v>
      </c>
      <c r="BV149" s="658">
        <f t="shared" si="28"/>
        <v>83.201488368907931</v>
      </c>
      <c r="BW149" s="658">
        <f t="shared" si="28"/>
        <v>83.201488368907931</v>
      </c>
      <c r="BX149" s="658">
        <f t="shared" si="28"/>
        <v>83.201488368907931</v>
      </c>
      <c r="BY149" s="658">
        <f t="shared" si="28"/>
        <v>83.201488368907931</v>
      </c>
      <c r="BZ149" s="658">
        <f t="shared" si="28"/>
        <v>83.201488368907931</v>
      </c>
      <c r="CA149" s="658">
        <f t="shared" si="28"/>
        <v>83.201488368907931</v>
      </c>
      <c r="CB149" s="658">
        <f t="shared" si="28"/>
        <v>83.201488368907931</v>
      </c>
      <c r="CC149" s="658">
        <f t="shared" si="28"/>
        <v>83.201488368907931</v>
      </c>
      <c r="CD149" s="658">
        <f t="shared" si="28"/>
        <v>83.201488368907931</v>
      </c>
      <c r="CE149" s="658">
        <f t="shared" si="28"/>
        <v>83.201488368907931</v>
      </c>
      <c r="CF149" s="658">
        <f t="shared" si="28"/>
        <v>126.56791636890793</v>
      </c>
      <c r="CG149" s="658">
        <f t="shared" si="28"/>
        <v>132.76312036890792</v>
      </c>
      <c r="CH149" s="658">
        <f t="shared" si="28"/>
        <v>145.15352836890793</v>
      </c>
      <c r="CI149" s="658">
        <f t="shared" si="28"/>
        <v>331.0096483689079</v>
      </c>
      <c r="CJ149" s="658">
        <f t="shared" si="28"/>
        <v>300.03362836890796</v>
      </c>
      <c r="CK149" s="658">
        <f t="shared" ref="CK149:DW149" si="29">SUM(CK138:CK148)</f>
        <v>83.201488368907931</v>
      </c>
      <c r="CL149" s="658">
        <f t="shared" si="29"/>
        <v>83.201488368907931</v>
      </c>
      <c r="CM149" s="658">
        <f t="shared" si="29"/>
        <v>83.201488368907931</v>
      </c>
      <c r="CN149" s="658">
        <f t="shared" si="29"/>
        <v>83.201488368907931</v>
      </c>
      <c r="CO149" s="658">
        <f t="shared" si="29"/>
        <v>83.201488368907931</v>
      </c>
      <c r="CP149" s="658">
        <f t="shared" si="29"/>
        <v>83.201488368907931</v>
      </c>
      <c r="CQ149" s="658">
        <f t="shared" si="29"/>
        <v>83.201488368907931</v>
      </c>
      <c r="CR149" s="658">
        <f t="shared" si="29"/>
        <v>83.201488368907931</v>
      </c>
      <c r="CS149" s="658">
        <f t="shared" si="29"/>
        <v>83.201488368907931</v>
      </c>
      <c r="CT149" s="658">
        <f t="shared" si="29"/>
        <v>83.201488368907931</v>
      </c>
      <c r="CU149" s="658">
        <f t="shared" si="29"/>
        <v>83.201488368907931</v>
      </c>
      <c r="CV149" s="658">
        <f t="shared" si="29"/>
        <v>83.201488368907931</v>
      </c>
      <c r="CW149" s="658">
        <f t="shared" si="29"/>
        <v>83.201488368907931</v>
      </c>
      <c r="CX149" s="658">
        <f t="shared" si="29"/>
        <v>83.201488368907931</v>
      </c>
      <c r="CY149" s="659">
        <f t="shared" si="29"/>
        <v>83.201488368907931</v>
      </c>
      <c r="CZ149" s="660">
        <f t="shared" si="29"/>
        <v>0</v>
      </c>
      <c r="DA149" s="661">
        <f t="shared" si="29"/>
        <v>0</v>
      </c>
      <c r="DB149" s="661">
        <f t="shared" si="29"/>
        <v>0</v>
      </c>
      <c r="DC149" s="661">
        <f t="shared" si="29"/>
        <v>0</v>
      </c>
      <c r="DD149" s="661">
        <f t="shared" si="29"/>
        <v>0</v>
      </c>
      <c r="DE149" s="661">
        <f t="shared" si="29"/>
        <v>0</v>
      </c>
      <c r="DF149" s="661">
        <f t="shared" si="29"/>
        <v>0</v>
      </c>
      <c r="DG149" s="661">
        <f t="shared" si="29"/>
        <v>0</v>
      </c>
      <c r="DH149" s="661">
        <f t="shared" si="29"/>
        <v>0</v>
      </c>
      <c r="DI149" s="661">
        <f t="shared" si="29"/>
        <v>0</v>
      </c>
      <c r="DJ149" s="661">
        <f t="shared" si="29"/>
        <v>0</v>
      </c>
      <c r="DK149" s="661">
        <f t="shared" si="29"/>
        <v>0</v>
      </c>
      <c r="DL149" s="661">
        <f t="shared" si="29"/>
        <v>0</v>
      </c>
      <c r="DM149" s="661">
        <f t="shared" si="29"/>
        <v>0</v>
      </c>
      <c r="DN149" s="661">
        <f t="shared" si="29"/>
        <v>0</v>
      </c>
      <c r="DO149" s="661">
        <f t="shared" si="29"/>
        <v>0</v>
      </c>
      <c r="DP149" s="661">
        <f t="shared" si="29"/>
        <v>0</v>
      </c>
      <c r="DQ149" s="661">
        <f t="shared" si="29"/>
        <v>0</v>
      </c>
      <c r="DR149" s="661">
        <f t="shared" si="29"/>
        <v>0</v>
      </c>
      <c r="DS149" s="661">
        <f t="shared" si="29"/>
        <v>0</v>
      </c>
      <c r="DT149" s="661">
        <f t="shared" si="29"/>
        <v>0</v>
      </c>
      <c r="DU149" s="661">
        <f t="shared" si="29"/>
        <v>0</v>
      </c>
      <c r="DV149" s="661">
        <f t="shared" si="29"/>
        <v>0</v>
      </c>
      <c r="DW149" s="662">
        <f t="shared" si="29"/>
        <v>0</v>
      </c>
    </row>
    <row r="150" spans="2:127" ht="25.5" x14ac:dyDescent="0.2">
      <c r="B150" s="603" t="s">
        <v>485</v>
      </c>
      <c r="C150" s="604" t="s">
        <v>997</v>
      </c>
      <c r="D150" s="605" t="s">
        <v>839</v>
      </c>
      <c r="E150" s="606" t="s">
        <v>554</v>
      </c>
      <c r="F150" s="607" t="s">
        <v>754</v>
      </c>
      <c r="G150" s="608" t="s">
        <v>59</v>
      </c>
      <c r="H150" s="609" t="s">
        <v>487</v>
      </c>
      <c r="I150" s="609">
        <f>MAX(X150:AV150)</f>
        <v>9</v>
      </c>
      <c r="J150" s="609">
        <f>SUMPRODUCT($X$2:$CY$2,$X150:$CY150)*365</f>
        <v>78370.042543395379</v>
      </c>
      <c r="K150" s="609">
        <f>SUMPRODUCT($X$2:$CY$2,$X151:$CY151)+SUMPRODUCT($X$2:$CY$2,$X152:$CY152)+SUMPRODUCT($X$2:$CY$2,$X153:$CY153)</f>
        <v>10161.556736447104</v>
      </c>
      <c r="L150" s="609">
        <f>SUMPRODUCT($X$2:$CY$2,$X154:$CY154) +SUMPRODUCT($X$2:$CY$2,$X155:$CY155)</f>
        <v>8476.3702026387728</v>
      </c>
      <c r="M150" s="609">
        <f>SUMPRODUCT($X$2:$CY$2,$X156:$CY156)</f>
        <v>0</v>
      </c>
      <c r="N150" s="609">
        <f>SUMPRODUCT($X$2:$CY$2,$X159:$CY159) +SUMPRODUCT($X$2:$CY$2,$X160:$CY160)</f>
        <v>469.23888950840626</v>
      </c>
      <c r="O150" s="609">
        <f>SUMPRODUCT($X$2:$CY$2,$X157:$CY157) +SUMPRODUCT($X$2:$CY$2,$X158:$CY158) +SUMPRODUCT($X$2:$CY$2,$X161:$CY161)</f>
        <v>56.196967204588745</v>
      </c>
      <c r="P150" s="609">
        <f>SUM(K150:O150)</f>
        <v>19163.362795798872</v>
      </c>
      <c r="Q150" s="609">
        <f>(SUM(K150:M150)*100000)/(J150*1000)</f>
        <v>23.781953325807631</v>
      </c>
      <c r="R150" s="610">
        <f>(P150*100000)/(J150*1000)</f>
        <v>24.452408310468449</v>
      </c>
      <c r="S150" s="611">
        <v>3</v>
      </c>
      <c r="T150" s="612">
        <v>3</v>
      </c>
      <c r="U150" s="613" t="s">
        <v>488</v>
      </c>
      <c r="V150" s="614" t="s">
        <v>124</v>
      </c>
      <c r="W150" s="615" t="s">
        <v>75</v>
      </c>
      <c r="X150" s="607">
        <v>0</v>
      </c>
      <c r="Y150" s="607">
        <v>0</v>
      </c>
      <c r="Z150" s="607">
        <v>0</v>
      </c>
      <c r="AA150" s="607">
        <v>0</v>
      </c>
      <c r="AB150" s="607">
        <v>0</v>
      </c>
      <c r="AC150" s="607">
        <v>9</v>
      </c>
      <c r="AD150" s="607">
        <v>9</v>
      </c>
      <c r="AE150" s="607">
        <v>9</v>
      </c>
      <c r="AF150" s="607">
        <v>9</v>
      </c>
      <c r="AG150" s="607">
        <v>9</v>
      </c>
      <c r="AH150" s="607">
        <v>9</v>
      </c>
      <c r="AI150" s="607">
        <v>9</v>
      </c>
      <c r="AJ150" s="607">
        <v>9</v>
      </c>
      <c r="AK150" s="607">
        <v>9</v>
      </c>
      <c r="AL150" s="607">
        <v>9</v>
      </c>
      <c r="AM150" s="607">
        <v>9</v>
      </c>
      <c r="AN150" s="607">
        <v>9</v>
      </c>
      <c r="AO150" s="607">
        <v>9</v>
      </c>
      <c r="AP150" s="607">
        <v>9</v>
      </c>
      <c r="AQ150" s="607">
        <v>9</v>
      </c>
      <c r="AR150" s="607">
        <v>9</v>
      </c>
      <c r="AS150" s="607">
        <v>9</v>
      </c>
      <c r="AT150" s="607">
        <v>9</v>
      </c>
      <c r="AU150" s="607">
        <v>9</v>
      </c>
      <c r="AV150" s="607">
        <v>9</v>
      </c>
      <c r="AW150" s="607">
        <v>9</v>
      </c>
      <c r="AX150" s="607">
        <v>9</v>
      </c>
      <c r="AY150" s="607">
        <v>9</v>
      </c>
      <c r="AZ150" s="607">
        <v>9</v>
      </c>
      <c r="BA150" s="607">
        <v>9</v>
      </c>
      <c r="BB150" s="607">
        <v>9</v>
      </c>
      <c r="BC150" s="607">
        <v>9</v>
      </c>
      <c r="BD150" s="607">
        <v>9</v>
      </c>
      <c r="BE150" s="607">
        <v>9</v>
      </c>
      <c r="BF150" s="607">
        <v>9</v>
      </c>
      <c r="BG150" s="607">
        <v>9</v>
      </c>
      <c r="BH150" s="607">
        <v>9</v>
      </c>
      <c r="BI150" s="607">
        <v>9</v>
      </c>
      <c r="BJ150" s="607">
        <v>9</v>
      </c>
      <c r="BK150" s="607">
        <v>9</v>
      </c>
      <c r="BL150" s="607">
        <v>9</v>
      </c>
      <c r="BM150" s="607">
        <v>9</v>
      </c>
      <c r="BN150" s="607">
        <v>9</v>
      </c>
      <c r="BO150" s="607">
        <v>9</v>
      </c>
      <c r="BP150" s="607">
        <v>9</v>
      </c>
      <c r="BQ150" s="607">
        <v>9</v>
      </c>
      <c r="BR150" s="607">
        <v>9</v>
      </c>
      <c r="BS150" s="607">
        <v>9</v>
      </c>
      <c r="BT150" s="607">
        <v>9</v>
      </c>
      <c r="BU150" s="607">
        <v>9</v>
      </c>
      <c r="BV150" s="607">
        <v>9</v>
      </c>
      <c r="BW150" s="607">
        <v>9</v>
      </c>
      <c r="BX150" s="607">
        <v>9</v>
      </c>
      <c r="BY150" s="607">
        <v>9</v>
      </c>
      <c r="BZ150" s="607">
        <v>9</v>
      </c>
      <c r="CA150" s="607">
        <v>9</v>
      </c>
      <c r="CB150" s="607">
        <v>9</v>
      </c>
      <c r="CC150" s="607">
        <v>9</v>
      </c>
      <c r="CD150" s="607">
        <v>9</v>
      </c>
      <c r="CE150" s="616">
        <v>9</v>
      </c>
      <c r="CF150" s="616">
        <v>9</v>
      </c>
      <c r="CG150" s="616">
        <v>9</v>
      </c>
      <c r="CH150" s="616">
        <v>9</v>
      </c>
      <c r="CI150" s="616">
        <v>9</v>
      </c>
      <c r="CJ150" s="616">
        <v>9</v>
      </c>
      <c r="CK150" s="616">
        <v>9</v>
      </c>
      <c r="CL150" s="616">
        <v>9</v>
      </c>
      <c r="CM150" s="616">
        <v>9</v>
      </c>
      <c r="CN150" s="616">
        <v>9</v>
      </c>
      <c r="CO150" s="616">
        <v>9</v>
      </c>
      <c r="CP150" s="616">
        <v>9</v>
      </c>
      <c r="CQ150" s="616">
        <v>9</v>
      </c>
      <c r="CR150" s="616">
        <v>9</v>
      </c>
      <c r="CS150" s="616">
        <v>9</v>
      </c>
      <c r="CT150" s="616">
        <v>9</v>
      </c>
      <c r="CU150" s="616">
        <v>9</v>
      </c>
      <c r="CV150" s="616">
        <v>9</v>
      </c>
      <c r="CW150" s="616">
        <v>9</v>
      </c>
      <c r="CX150" s="616">
        <v>9</v>
      </c>
      <c r="CY150" s="617">
        <v>9</v>
      </c>
      <c r="CZ150" s="618">
        <v>0</v>
      </c>
      <c r="DA150" s="619">
        <v>0</v>
      </c>
      <c r="DB150" s="619">
        <v>0</v>
      </c>
      <c r="DC150" s="619">
        <v>0</v>
      </c>
      <c r="DD150" s="619">
        <v>0</v>
      </c>
      <c r="DE150" s="619">
        <v>0</v>
      </c>
      <c r="DF150" s="619">
        <v>0</v>
      </c>
      <c r="DG150" s="619">
        <v>0</v>
      </c>
      <c r="DH150" s="619">
        <v>0</v>
      </c>
      <c r="DI150" s="619">
        <v>0</v>
      </c>
      <c r="DJ150" s="619">
        <v>0</v>
      </c>
      <c r="DK150" s="619">
        <v>0</v>
      </c>
      <c r="DL150" s="619">
        <v>0</v>
      </c>
      <c r="DM150" s="619">
        <v>0</v>
      </c>
      <c r="DN150" s="619">
        <v>0</v>
      </c>
      <c r="DO150" s="619">
        <v>0</v>
      </c>
      <c r="DP150" s="619">
        <v>0</v>
      </c>
      <c r="DQ150" s="619">
        <v>0</v>
      </c>
      <c r="DR150" s="619">
        <v>0</v>
      </c>
      <c r="DS150" s="619">
        <v>0</v>
      </c>
      <c r="DT150" s="619">
        <v>0</v>
      </c>
      <c r="DU150" s="619">
        <v>0</v>
      </c>
      <c r="DV150" s="619">
        <v>0</v>
      </c>
      <c r="DW150" s="620">
        <v>0</v>
      </c>
    </row>
    <row r="151" spans="2:127" x14ac:dyDescent="0.2">
      <c r="B151" s="621"/>
      <c r="C151" s="622"/>
      <c r="D151" s="623"/>
      <c r="E151" s="624"/>
      <c r="F151" s="624"/>
      <c r="G151" s="623"/>
      <c r="H151" s="624"/>
      <c r="I151" s="624"/>
      <c r="J151" s="624"/>
      <c r="K151" s="624"/>
      <c r="L151" s="624"/>
      <c r="M151" s="624"/>
      <c r="N151" s="624"/>
      <c r="O151" s="624"/>
      <c r="P151" s="624"/>
      <c r="Q151" s="624"/>
      <c r="R151" s="625"/>
      <c r="S151" s="624"/>
      <c r="T151" s="624"/>
      <c r="U151" s="626" t="s">
        <v>489</v>
      </c>
      <c r="V151" s="614" t="s">
        <v>124</v>
      </c>
      <c r="W151" s="615" t="s">
        <v>490</v>
      </c>
      <c r="X151" s="607">
        <v>699.23000000000013</v>
      </c>
      <c r="Y151" s="607">
        <v>799.12</v>
      </c>
      <c r="Z151" s="607">
        <v>998.9</v>
      </c>
      <c r="AA151" s="607">
        <v>3995.6</v>
      </c>
      <c r="AB151" s="607">
        <v>3496.15</v>
      </c>
      <c r="AC151" s="607">
        <v>0</v>
      </c>
      <c r="AD151" s="607">
        <v>0</v>
      </c>
      <c r="AE151" s="607">
        <v>0</v>
      </c>
      <c r="AF151" s="607">
        <v>0</v>
      </c>
      <c r="AG151" s="607">
        <v>0</v>
      </c>
      <c r="AH151" s="607">
        <v>0</v>
      </c>
      <c r="AI151" s="607">
        <v>0</v>
      </c>
      <c r="AJ151" s="607">
        <v>0</v>
      </c>
      <c r="AK151" s="607">
        <v>0</v>
      </c>
      <c r="AL151" s="607">
        <v>0</v>
      </c>
      <c r="AM151" s="607">
        <v>0</v>
      </c>
      <c r="AN151" s="607">
        <v>0</v>
      </c>
      <c r="AO151" s="607">
        <v>0</v>
      </c>
      <c r="AP151" s="607">
        <v>0</v>
      </c>
      <c r="AQ151" s="607">
        <v>0</v>
      </c>
      <c r="AR151" s="607">
        <v>58.73</v>
      </c>
      <c r="AS151" s="607">
        <v>67.12</v>
      </c>
      <c r="AT151" s="607">
        <v>83.9</v>
      </c>
      <c r="AU151" s="607">
        <v>335.6</v>
      </c>
      <c r="AV151" s="607">
        <v>293.64999999999998</v>
      </c>
      <c r="AW151" s="607">
        <v>0</v>
      </c>
      <c r="AX151" s="607">
        <v>0</v>
      </c>
      <c r="AY151" s="607">
        <v>0</v>
      </c>
      <c r="AZ151" s="607">
        <v>0</v>
      </c>
      <c r="BA151" s="607">
        <v>0</v>
      </c>
      <c r="BB151" s="607">
        <v>0</v>
      </c>
      <c r="BC151" s="607">
        <v>0</v>
      </c>
      <c r="BD151" s="607">
        <v>0</v>
      </c>
      <c r="BE151" s="607">
        <v>0</v>
      </c>
      <c r="BF151" s="607">
        <v>0</v>
      </c>
      <c r="BG151" s="607">
        <v>0</v>
      </c>
      <c r="BH151" s="607">
        <v>0</v>
      </c>
      <c r="BI151" s="607">
        <v>0</v>
      </c>
      <c r="BJ151" s="607">
        <v>0</v>
      </c>
      <c r="BK151" s="607">
        <v>0</v>
      </c>
      <c r="BL151" s="607">
        <v>58.73</v>
      </c>
      <c r="BM151" s="607">
        <v>67.12</v>
      </c>
      <c r="BN151" s="607">
        <v>83.9</v>
      </c>
      <c r="BO151" s="607">
        <v>335.6</v>
      </c>
      <c r="BP151" s="607">
        <v>293.64999999999998</v>
      </c>
      <c r="BQ151" s="607">
        <v>0</v>
      </c>
      <c r="BR151" s="607">
        <v>0</v>
      </c>
      <c r="BS151" s="607">
        <v>0</v>
      </c>
      <c r="BT151" s="607">
        <v>0</v>
      </c>
      <c r="BU151" s="607">
        <v>0</v>
      </c>
      <c r="BV151" s="607">
        <v>0</v>
      </c>
      <c r="BW151" s="607">
        <v>0</v>
      </c>
      <c r="BX151" s="607">
        <v>0</v>
      </c>
      <c r="BY151" s="607">
        <v>0</v>
      </c>
      <c r="BZ151" s="607">
        <v>0</v>
      </c>
      <c r="CA151" s="607">
        <v>0</v>
      </c>
      <c r="CB151" s="607">
        <v>0</v>
      </c>
      <c r="CC151" s="607">
        <v>0</v>
      </c>
      <c r="CD151" s="607">
        <v>0</v>
      </c>
      <c r="CE151" s="616">
        <v>0</v>
      </c>
      <c r="CF151" s="616">
        <v>268.38</v>
      </c>
      <c r="CG151" s="616">
        <v>306.72000000000003</v>
      </c>
      <c r="CH151" s="616">
        <v>383.4</v>
      </c>
      <c r="CI151" s="616">
        <v>1533.6</v>
      </c>
      <c r="CJ151" s="616">
        <v>1341.9</v>
      </c>
      <c r="CK151" s="616">
        <v>0</v>
      </c>
      <c r="CL151" s="616">
        <v>0</v>
      </c>
      <c r="CM151" s="616">
        <v>0</v>
      </c>
      <c r="CN151" s="616">
        <v>0</v>
      </c>
      <c r="CO151" s="616">
        <v>0</v>
      </c>
      <c r="CP151" s="616">
        <v>0</v>
      </c>
      <c r="CQ151" s="616">
        <v>0</v>
      </c>
      <c r="CR151" s="616">
        <v>0</v>
      </c>
      <c r="CS151" s="616">
        <v>0</v>
      </c>
      <c r="CT151" s="616">
        <v>0</v>
      </c>
      <c r="CU151" s="616">
        <v>0</v>
      </c>
      <c r="CV151" s="616">
        <v>0</v>
      </c>
      <c r="CW151" s="616">
        <v>0</v>
      </c>
      <c r="CX151" s="616">
        <v>0</v>
      </c>
      <c r="CY151" s="617">
        <v>0</v>
      </c>
      <c r="CZ151" s="618">
        <v>0</v>
      </c>
      <c r="DA151" s="619">
        <v>0</v>
      </c>
      <c r="DB151" s="619">
        <v>0</v>
      </c>
      <c r="DC151" s="619">
        <v>0</v>
      </c>
      <c r="DD151" s="619">
        <v>0</v>
      </c>
      <c r="DE151" s="619">
        <v>0</v>
      </c>
      <c r="DF151" s="619">
        <v>0</v>
      </c>
      <c r="DG151" s="619">
        <v>0</v>
      </c>
      <c r="DH151" s="619">
        <v>0</v>
      </c>
      <c r="DI151" s="619">
        <v>0</v>
      </c>
      <c r="DJ151" s="619">
        <v>0</v>
      </c>
      <c r="DK151" s="619">
        <v>0</v>
      </c>
      <c r="DL151" s="619">
        <v>0</v>
      </c>
      <c r="DM151" s="619">
        <v>0</v>
      </c>
      <c r="DN151" s="619">
        <v>0</v>
      </c>
      <c r="DO151" s="619">
        <v>0</v>
      </c>
      <c r="DP151" s="619">
        <v>0</v>
      </c>
      <c r="DQ151" s="619">
        <v>0</v>
      </c>
      <c r="DR151" s="619">
        <v>0</v>
      </c>
      <c r="DS151" s="619">
        <v>0</v>
      </c>
      <c r="DT151" s="619">
        <v>0</v>
      </c>
      <c r="DU151" s="619">
        <v>0</v>
      </c>
      <c r="DV151" s="619">
        <v>0</v>
      </c>
      <c r="DW151" s="620">
        <v>0</v>
      </c>
    </row>
    <row r="152" spans="2:127" x14ac:dyDescent="0.2">
      <c r="B152" s="627"/>
      <c r="C152" s="628"/>
      <c r="D152" s="629"/>
      <c r="E152" s="629"/>
      <c r="F152" s="629"/>
      <c r="G152" s="629"/>
      <c r="H152" s="629"/>
      <c r="I152" s="630"/>
      <c r="J152" s="630"/>
      <c r="K152" s="630"/>
      <c r="L152" s="630"/>
      <c r="M152" s="630"/>
      <c r="N152" s="630"/>
      <c r="O152" s="630"/>
      <c r="P152" s="630"/>
      <c r="Q152" s="630"/>
      <c r="R152" s="631"/>
      <c r="S152" s="630"/>
      <c r="T152" s="630"/>
      <c r="U152" s="626" t="s">
        <v>491</v>
      </c>
      <c r="V152" s="614" t="s">
        <v>124</v>
      </c>
      <c r="W152" s="615" t="s">
        <v>490</v>
      </c>
      <c r="X152" s="607">
        <v>0</v>
      </c>
      <c r="Y152" s="607">
        <v>0</v>
      </c>
      <c r="Z152" s="607">
        <v>0</v>
      </c>
      <c r="AA152" s="607">
        <v>0</v>
      </c>
      <c r="AB152" s="607">
        <v>0</v>
      </c>
      <c r="AC152" s="607">
        <v>0</v>
      </c>
      <c r="AD152" s="607">
        <v>0</v>
      </c>
      <c r="AE152" s="607">
        <v>0</v>
      </c>
      <c r="AF152" s="607">
        <v>0</v>
      </c>
      <c r="AG152" s="607">
        <v>0</v>
      </c>
      <c r="AH152" s="607">
        <v>0</v>
      </c>
      <c r="AI152" s="607">
        <v>0</v>
      </c>
      <c r="AJ152" s="607">
        <v>0</v>
      </c>
      <c r="AK152" s="607">
        <v>0</v>
      </c>
      <c r="AL152" s="607">
        <v>0</v>
      </c>
      <c r="AM152" s="607">
        <v>0</v>
      </c>
      <c r="AN152" s="607">
        <v>0</v>
      </c>
      <c r="AO152" s="607">
        <v>0</v>
      </c>
      <c r="AP152" s="607">
        <v>0</v>
      </c>
      <c r="AQ152" s="607">
        <v>0</v>
      </c>
      <c r="AR152" s="607">
        <v>0</v>
      </c>
      <c r="AS152" s="607">
        <v>0</v>
      </c>
      <c r="AT152" s="607">
        <v>0</v>
      </c>
      <c r="AU152" s="607">
        <v>0</v>
      </c>
      <c r="AV152" s="607">
        <v>0</v>
      </c>
      <c r="AW152" s="607">
        <v>0</v>
      </c>
      <c r="AX152" s="607">
        <v>0</v>
      </c>
      <c r="AY152" s="607">
        <v>0</v>
      </c>
      <c r="AZ152" s="607">
        <v>0</v>
      </c>
      <c r="BA152" s="607">
        <v>0</v>
      </c>
      <c r="BB152" s="607">
        <v>0</v>
      </c>
      <c r="BC152" s="607">
        <v>0</v>
      </c>
      <c r="BD152" s="607">
        <v>0</v>
      </c>
      <c r="BE152" s="607">
        <v>0</v>
      </c>
      <c r="BF152" s="607">
        <v>0</v>
      </c>
      <c r="BG152" s="607">
        <v>0</v>
      </c>
      <c r="BH152" s="607">
        <v>0</v>
      </c>
      <c r="BI152" s="607">
        <v>0</v>
      </c>
      <c r="BJ152" s="607">
        <v>0</v>
      </c>
      <c r="BK152" s="607">
        <v>0</v>
      </c>
      <c r="BL152" s="607">
        <v>0</v>
      </c>
      <c r="BM152" s="607">
        <v>0</v>
      </c>
      <c r="BN152" s="607">
        <v>0</v>
      </c>
      <c r="BO152" s="607">
        <v>0</v>
      </c>
      <c r="BP152" s="607">
        <v>0</v>
      </c>
      <c r="BQ152" s="607">
        <v>0</v>
      </c>
      <c r="BR152" s="607">
        <v>0</v>
      </c>
      <c r="BS152" s="607">
        <v>0</v>
      </c>
      <c r="BT152" s="607">
        <v>0</v>
      </c>
      <c r="BU152" s="607">
        <v>0</v>
      </c>
      <c r="BV152" s="607">
        <v>0</v>
      </c>
      <c r="BW152" s="607">
        <v>0</v>
      </c>
      <c r="BX152" s="607">
        <v>0</v>
      </c>
      <c r="BY152" s="607">
        <v>0</v>
      </c>
      <c r="BZ152" s="607">
        <v>0</v>
      </c>
      <c r="CA152" s="607">
        <v>0</v>
      </c>
      <c r="CB152" s="607">
        <v>0</v>
      </c>
      <c r="CC152" s="607">
        <v>0</v>
      </c>
      <c r="CD152" s="607">
        <v>0</v>
      </c>
      <c r="CE152" s="616">
        <v>0</v>
      </c>
      <c r="CF152" s="616">
        <v>0</v>
      </c>
      <c r="CG152" s="616">
        <v>0</v>
      </c>
      <c r="CH152" s="616">
        <v>0</v>
      </c>
      <c r="CI152" s="616">
        <v>0</v>
      </c>
      <c r="CJ152" s="616">
        <v>0</v>
      </c>
      <c r="CK152" s="616">
        <v>0</v>
      </c>
      <c r="CL152" s="616">
        <v>0</v>
      </c>
      <c r="CM152" s="616">
        <v>0</v>
      </c>
      <c r="CN152" s="616">
        <v>0</v>
      </c>
      <c r="CO152" s="616">
        <v>0</v>
      </c>
      <c r="CP152" s="616">
        <v>0</v>
      </c>
      <c r="CQ152" s="616">
        <v>0</v>
      </c>
      <c r="CR152" s="616">
        <v>0</v>
      </c>
      <c r="CS152" s="616">
        <v>0</v>
      </c>
      <c r="CT152" s="616">
        <v>0</v>
      </c>
      <c r="CU152" s="616">
        <v>0</v>
      </c>
      <c r="CV152" s="616">
        <v>0</v>
      </c>
      <c r="CW152" s="616">
        <v>0</v>
      </c>
      <c r="CX152" s="616">
        <v>0</v>
      </c>
      <c r="CY152" s="617">
        <v>0</v>
      </c>
      <c r="CZ152" s="618">
        <v>0</v>
      </c>
      <c r="DA152" s="619">
        <v>0</v>
      </c>
      <c r="DB152" s="619">
        <v>0</v>
      </c>
      <c r="DC152" s="619">
        <v>0</v>
      </c>
      <c r="DD152" s="619">
        <v>0</v>
      </c>
      <c r="DE152" s="619">
        <v>0</v>
      </c>
      <c r="DF152" s="619">
        <v>0</v>
      </c>
      <c r="DG152" s="619">
        <v>0</v>
      </c>
      <c r="DH152" s="619">
        <v>0</v>
      </c>
      <c r="DI152" s="619">
        <v>0</v>
      </c>
      <c r="DJ152" s="619">
        <v>0</v>
      </c>
      <c r="DK152" s="619">
        <v>0</v>
      </c>
      <c r="DL152" s="619">
        <v>0</v>
      </c>
      <c r="DM152" s="619">
        <v>0</v>
      </c>
      <c r="DN152" s="619">
        <v>0</v>
      </c>
      <c r="DO152" s="619">
        <v>0</v>
      </c>
      <c r="DP152" s="619">
        <v>0</v>
      </c>
      <c r="DQ152" s="619">
        <v>0</v>
      </c>
      <c r="DR152" s="619">
        <v>0</v>
      </c>
      <c r="DS152" s="619">
        <v>0</v>
      </c>
      <c r="DT152" s="619">
        <v>0</v>
      </c>
      <c r="DU152" s="619">
        <v>0</v>
      </c>
      <c r="DV152" s="619">
        <v>0</v>
      </c>
      <c r="DW152" s="620">
        <v>0</v>
      </c>
    </row>
    <row r="153" spans="2:127" x14ac:dyDescent="0.2">
      <c r="B153" s="627"/>
      <c r="C153" s="628"/>
      <c r="D153" s="629"/>
      <c r="E153" s="629"/>
      <c r="F153" s="629"/>
      <c r="G153" s="629"/>
      <c r="H153" s="629"/>
      <c r="I153" s="630"/>
      <c r="J153" s="630"/>
      <c r="K153" s="630"/>
      <c r="L153" s="630"/>
      <c r="M153" s="630"/>
      <c r="N153" s="630"/>
      <c r="O153" s="630"/>
      <c r="P153" s="630"/>
      <c r="Q153" s="630"/>
      <c r="R153" s="631"/>
      <c r="S153" s="630"/>
      <c r="T153" s="630"/>
      <c r="U153" s="632" t="s">
        <v>828</v>
      </c>
      <c r="V153" s="633" t="s">
        <v>124</v>
      </c>
      <c r="W153" s="634" t="s">
        <v>490</v>
      </c>
      <c r="X153" s="607">
        <v>0</v>
      </c>
      <c r="Y153" s="607">
        <v>0</v>
      </c>
      <c r="Z153" s="607">
        <v>0</v>
      </c>
      <c r="AA153" s="607">
        <v>0</v>
      </c>
      <c r="AB153" s="607">
        <v>0</v>
      </c>
      <c r="AC153" s="607">
        <v>0</v>
      </c>
      <c r="AD153" s="607">
        <v>0</v>
      </c>
      <c r="AE153" s="607">
        <v>0</v>
      </c>
      <c r="AF153" s="607">
        <v>0</v>
      </c>
      <c r="AG153" s="607">
        <v>0</v>
      </c>
      <c r="AH153" s="607">
        <v>0</v>
      </c>
      <c r="AI153" s="607">
        <v>0</v>
      </c>
      <c r="AJ153" s="607">
        <v>0</v>
      </c>
      <c r="AK153" s="607">
        <v>0</v>
      </c>
      <c r="AL153" s="607">
        <v>0</v>
      </c>
      <c r="AM153" s="607">
        <v>0</v>
      </c>
      <c r="AN153" s="607">
        <v>0</v>
      </c>
      <c r="AO153" s="607">
        <v>0</v>
      </c>
      <c r="AP153" s="607">
        <v>0</v>
      </c>
      <c r="AQ153" s="607">
        <v>0</v>
      </c>
      <c r="AR153" s="607">
        <v>0</v>
      </c>
      <c r="AS153" s="607">
        <v>0</v>
      </c>
      <c r="AT153" s="607">
        <v>0</v>
      </c>
      <c r="AU153" s="607">
        <v>0</v>
      </c>
      <c r="AV153" s="607">
        <v>0</v>
      </c>
      <c r="AW153" s="607">
        <v>0</v>
      </c>
      <c r="AX153" s="607">
        <v>0</v>
      </c>
      <c r="AY153" s="607">
        <v>0</v>
      </c>
      <c r="AZ153" s="607">
        <v>0</v>
      </c>
      <c r="BA153" s="607">
        <v>0</v>
      </c>
      <c r="BB153" s="607">
        <v>0</v>
      </c>
      <c r="BC153" s="607">
        <v>0</v>
      </c>
      <c r="BD153" s="607">
        <v>0</v>
      </c>
      <c r="BE153" s="607">
        <v>0</v>
      </c>
      <c r="BF153" s="607">
        <v>0</v>
      </c>
      <c r="BG153" s="607">
        <v>0</v>
      </c>
      <c r="BH153" s="607">
        <v>0</v>
      </c>
      <c r="BI153" s="607">
        <v>0</v>
      </c>
      <c r="BJ153" s="607">
        <v>0</v>
      </c>
      <c r="BK153" s="607">
        <v>0</v>
      </c>
      <c r="BL153" s="607">
        <v>0</v>
      </c>
      <c r="BM153" s="607">
        <v>0</v>
      </c>
      <c r="BN153" s="607">
        <v>0</v>
      </c>
      <c r="BO153" s="607">
        <v>0</v>
      </c>
      <c r="BP153" s="607">
        <v>0</v>
      </c>
      <c r="BQ153" s="607">
        <v>0</v>
      </c>
      <c r="BR153" s="607">
        <v>0</v>
      </c>
      <c r="BS153" s="607">
        <v>0</v>
      </c>
      <c r="BT153" s="607">
        <v>0</v>
      </c>
      <c r="BU153" s="607">
        <v>0</v>
      </c>
      <c r="BV153" s="607">
        <v>0</v>
      </c>
      <c r="BW153" s="607">
        <v>0</v>
      </c>
      <c r="BX153" s="607">
        <v>0</v>
      </c>
      <c r="BY153" s="607">
        <v>0</v>
      </c>
      <c r="BZ153" s="607">
        <v>0</v>
      </c>
      <c r="CA153" s="607">
        <v>0</v>
      </c>
      <c r="CB153" s="607">
        <v>0</v>
      </c>
      <c r="CC153" s="607">
        <v>0</v>
      </c>
      <c r="CD153" s="607">
        <v>0</v>
      </c>
      <c r="CE153" s="607">
        <v>0</v>
      </c>
      <c r="CF153" s="607">
        <v>0</v>
      </c>
      <c r="CG153" s="607">
        <v>0</v>
      </c>
      <c r="CH153" s="607">
        <v>0</v>
      </c>
      <c r="CI153" s="607">
        <v>0</v>
      </c>
      <c r="CJ153" s="607">
        <v>0</v>
      </c>
      <c r="CK153" s="607">
        <v>0</v>
      </c>
      <c r="CL153" s="607">
        <v>0</v>
      </c>
      <c r="CM153" s="607">
        <v>0</v>
      </c>
      <c r="CN153" s="607">
        <v>0</v>
      </c>
      <c r="CO153" s="607">
        <v>0</v>
      </c>
      <c r="CP153" s="607">
        <v>0</v>
      </c>
      <c r="CQ153" s="607">
        <v>0</v>
      </c>
      <c r="CR153" s="607">
        <v>0</v>
      </c>
      <c r="CS153" s="607">
        <v>0</v>
      </c>
      <c r="CT153" s="607">
        <v>0</v>
      </c>
      <c r="CU153" s="607">
        <v>0</v>
      </c>
      <c r="CV153" s="607">
        <v>0</v>
      </c>
      <c r="CW153" s="607">
        <v>0</v>
      </c>
      <c r="CX153" s="607">
        <v>0</v>
      </c>
      <c r="CY153" s="607">
        <v>0</v>
      </c>
      <c r="CZ153" s="618">
        <v>0</v>
      </c>
      <c r="DA153" s="619">
        <v>0</v>
      </c>
      <c r="DB153" s="619">
        <v>0</v>
      </c>
      <c r="DC153" s="619">
        <v>0</v>
      </c>
      <c r="DD153" s="619">
        <v>0</v>
      </c>
      <c r="DE153" s="619">
        <v>0</v>
      </c>
      <c r="DF153" s="619">
        <v>0</v>
      </c>
      <c r="DG153" s="619">
        <v>0</v>
      </c>
      <c r="DH153" s="619">
        <v>0</v>
      </c>
      <c r="DI153" s="619">
        <v>0</v>
      </c>
      <c r="DJ153" s="619">
        <v>0</v>
      </c>
      <c r="DK153" s="619">
        <v>0</v>
      </c>
      <c r="DL153" s="619">
        <v>0</v>
      </c>
      <c r="DM153" s="619">
        <v>0</v>
      </c>
      <c r="DN153" s="619">
        <v>0</v>
      </c>
      <c r="DO153" s="619">
        <v>0</v>
      </c>
      <c r="DP153" s="619">
        <v>0</v>
      </c>
      <c r="DQ153" s="619">
        <v>0</v>
      </c>
      <c r="DR153" s="619">
        <v>0</v>
      </c>
      <c r="DS153" s="619">
        <v>0</v>
      </c>
      <c r="DT153" s="619">
        <v>0</v>
      </c>
      <c r="DU153" s="619">
        <v>0</v>
      </c>
      <c r="DV153" s="619">
        <v>0</v>
      </c>
      <c r="DW153" s="620">
        <v>0</v>
      </c>
    </row>
    <row r="154" spans="2:127" x14ac:dyDescent="0.2">
      <c r="B154" s="635"/>
      <c r="C154" s="636"/>
      <c r="D154" s="637"/>
      <c r="E154" s="637"/>
      <c r="F154" s="637"/>
      <c r="G154" s="637"/>
      <c r="H154" s="637"/>
      <c r="I154" s="638"/>
      <c r="J154" s="638"/>
      <c r="K154" s="638"/>
      <c r="L154" s="638"/>
      <c r="M154" s="638"/>
      <c r="N154" s="638"/>
      <c r="O154" s="638"/>
      <c r="P154" s="638"/>
      <c r="Q154" s="638"/>
      <c r="R154" s="639"/>
      <c r="S154" s="638"/>
      <c r="T154" s="638"/>
      <c r="U154" s="626" t="s">
        <v>492</v>
      </c>
      <c r="V154" s="614" t="s">
        <v>124</v>
      </c>
      <c r="W154" s="640" t="s">
        <v>490</v>
      </c>
      <c r="X154" s="607">
        <v>0</v>
      </c>
      <c r="Y154" s="607">
        <v>0</v>
      </c>
      <c r="Z154" s="607">
        <v>0</v>
      </c>
      <c r="AA154" s="607">
        <v>0</v>
      </c>
      <c r="AB154" s="607">
        <v>0</v>
      </c>
      <c r="AC154" s="607">
        <v>74.5</v>
      </c>
      <c r="AD154" s="607">
        <v>74.5</v>
      </c>
      <c r="AE154" s="607">
        <v>74.5</v>
      </c>
      <c r="AF154" s="607">
        <v>74.5</v>
      </c>
      <c r="AG154" s="607">
        <v>74.5</v>
      </c>
      <c r="AH154" s="607">
        <v>74.5</v>
      </c>
      <c r="AI154" s="607">
        <v>74.5</v>
      </c>
      <c r="AJ154" s="607">
        <v>74.5</v>
      </c>
      <c r="AK154" s="607">
        <v>74.5</v>
      </c>
      <c r="AL154" s="607">
        <v>74.5</v>
      </c>
      <c r="AM154" s="607">
        <v>74.5</v>
      </c>
      <c r="AN154" s="607">
        <v>74.5</v>
      </c>
      <c r="AO154" s="607">
        <v>74.5</v>
      </c>
      <c r="AP154" s="607">
        <v>74.5</v>
      </c>
      <c r="AQ154" s="607">
        <v>74.5</v>
      </c>
      <c r="AR154" s="607">
        <v>74.5</v>
      </c>
      <c r="AS154" s="607">
        <v>74.5</v>
      </c>
      <c r="AT154" s="607">
        <v>74.5</v>
      </c>
      <c r="AU154" s="607">
        <v>74.5</v>
      </c>
      <c r="AV154" s="607">
        <v>74.5</v>
      </c>
      <c r="AW154" s="607">
        <v>74.5</v>
      </c>
      <c r="AX154" s="607">
        <v>74.5</v>
      </c>
      <c r="AY154" s="607">
        <v>74.5</v>
      </c>
      <c r="AZ154" s="607">
        <v>74.5</v>
      </c>
      <c r="BA154" s="607">
        <v>74.5</v>
      </c>
      <c r="BB154" s="607">
        <v>74.5</v>
      </c>
      <c r="BC154" s="607">
        <v>74.5</v>
      </c>
      <c r="BD154" s="607">
        <v>74.5</v>
      </c>
      <c r="BE154" s="607">
        <v>74.5</v>
      </c>
      <c r="BF154" s="607">
        <v>74.5</v>
      </c>
      <c r="BG154" s="607">
        <v>74.5</v>
      </c>
      <c r="BH154" s="607">
        <v>74.5</v>
      </c>
      <c r="BI154" s="607">
        <v>74.5</v>
      </c>
      <c r="BJ154" s="607">
        <v>74.5</v>
      </c>
      <c r="BK154" s="607">
        <v>74.5</v>
      </c>
      <c r="BL154" s="607">
        <v>74.5</v>
      </c>
      <c r="BM154" s="607">
        <v>74.5</v>
      </c>
      <c r="BN154" s="607">
        <v>74.5</v>
      </c>
      <c r="BO154" s="607">
        <v>74.5</v>
      </c>
      <c r="BP154" s="607">
        <v>74.5</v>
      </c>
      <c r="BQ154" s="607">
        <v>74.5</v>
      </c>
      <c r="BR154" s="607">
        <v>74.5</v>
      </c>
      <c r="BS154" s="607">
        <v>74.5</v>
      </c>
      <c r="BT154" s="607">
        <v>74.5</v>
      </c>
      <c r="BU154" s="607">
        <v>74.5</v>
      </c>
      <c r="BV154" s="607">
        <v>74.5</v>
      </c>
      <c r="BW154" s="607">
        <v>74.5</v>
      </c>
      <c r="BX154" s="607">
        <v>74.5</v>
      </c>
      <c r="BY154" s="607">
        <v>74.5</v>
      </c>
      <c r="BZ154" s="607">
        <v>74.5</v>
      </c>
      <c r="CA154" s="607">
        <v>74.5</v>
      </c>
      <c r="CB154" s="607">
        <v>74.5</v>
      </c>
      <c r="CC154" s="607">
        <v>74.5</v>
      </c>
      <c r="CD154" s="607">
        <v>74.5</v>
      </c>
      <c r="CE154" s="616">
        <v>74.5</v>
      </c>
      <c r="CF154" s="616">
        <v>74.5</v>
      </c>
      <c r="CG154" s="616">
        <v>74.5</v>
      </c>
      <c r="CH154" s="616">
        <v>74.5</v>
      </c>
      <c r="CI154" s="616">
        <v>74.5</v>
      </c>
      <c r="CJ154" s="616">
        <v>74.5</v>
      </c>
      <c r="CK154" s="616">
        <v>74.5</v>
      </c>
      <c r="CL154" s="616">
        <v>74.5</v>
      </c>
      <c r="CM154" s="616">
        <v>74.5</v>
      </c>
      <c r="CN154" s="616">
        <v>74.5</v>
      </c>
      <c r="CO154" s="616">
        <v>74.5</v>
      </c>
      <c r="CP154" s="616">
        <v>74.5</v>
      </c>
      <c r="CQ154" s="616">
        <v>74.5</v>
      </c>
      <c r="CR154" s="616">
        <v>74.5</v>
      </c>
      <c r="CS154" s="616">
        <v>74.5</v>
      </c>
      <c r="CT154" s="616">
        <v>74.5</v>
      </c>
      <c r="CU154" s="616">
        <v>74.5</v>
      </c>
      <c r="CV154" s="616">
        <v>74.5</v>
      </c>
      <c r="CW154" s="616">
        <v>74.5</v>
      </c>
      <c r="CX154" s="616">
        <v>74.5</v>
      </c>
      <c r="CY154" s="617">
        <v>74.5</v>
      </c>
      <c r="CZ154" s="618">
        <v>0</v>
      </c>
      <c r="DA154" s="619">
        <v>0</v>
      </c>
      <c r="DB154" s="619">
        <v>0</v>
      </c>
      <c r="DC154" s="619">
        <v>0</v>
      </c>
      <c r="DD154" s="619">
        <v>0</v>
      </c>
      <c r="DE154" s="619">
        <v>0</v>
      </c>
      <c r="DF154" s="619">
        <v>0</v>
      </c>
      <c r="DG154" s="619">
        <v>0</v>
      </c>
      <c r="DH154" s="619">
        <v>0</v>
      </c>
      <c r="DI154" s="619">
        <v>0</v>
      </c>
      <c r="DJ154" s="619">
        <v>0</v>
      </c>
      <c r="DK154" s="619">
        <v>0</v>
      </c>
      <c r="DL154" s="619">
        <v>0</v>
      </c>
      <c r="DM154" s="619">
        <v>0</v>
      </c>
      <c r="DN154" s="619">
        <v>0</v>
      </c>
      <c r="DO154" s="619">
        <v>0</v>
      </c>
      <c r="DP154" s="619">
        <v>0</v>
      </c>
      <c r="DQ154" s="619">
        <v>0</v>
      </c>
      <c r="DR154" s="619">
        <v>0</v>
      </c>
      <c r="DS154" s="619">
        <v>0</v>
      </c>
      <c r="DT154" s="619">
        <v>0</v>
      </c>
      <c r="DU154" s="619">
        <v>0</v>
      </c>
      <c r="DV154" s="619">
        <v>0</v>
      </c>
      <c r="DW154" s="620">
        <v>0</v>
      </c>
    </row>
    <row r="155" spans="2:127" x14ac:dyDescent="0.2">
      <c r="B155" s="641"/>
      <c r="C155" s="642"/>
      <c r="D155" s="643"/>
      <c r="E155" s="643"/>
      <c r="F155" s="643"/>
      <c r="G155" s="643"/>
      <c r="H155" s="643"/>
      <c r="I155" s="644"/>
      <c r="J155" s="644"/>
      <c r="K155" s="644"/>
      <c r="L155" s="644"/>
      <c r="M155" s="644"/>
      <c r="N155" s="644"/>
      <c r="O155" s="644"/>
      <c r="P155" s="644"/>
      <c r="Q155" s="644"/>
      <c r="R155" s="645"/>
      <c r="S155" s="644"/>
      <c r="T155" s="644"/>
      <c r="U155" s="626" t="s">
        <v>493</v>
      </c>
      <c r="V155" s="614" t="s">
        <v>124</v>
      </c>
      <c r="W155" s="640" t="s">
        <v>490</v>
      </c>
      <c r="X155" s="607">
        <v>0</v>
      </c>
      <c r="Y155" s="607">
        <v>0</v>
      </c>
      <c r="Z155" s="607">
        <v>0</v>
      </c>
      <c r="AA155" s="607">
        <v>0</v>
      </c>
      <c r="AB155" s="607">
        <v>0</v>
      </c>
      <c r="AC155" s="607">
        <v>280.8</v>
      </c>
      <c r="AD155" s="607">
        <v>280.8</v>
      </c>
      <c r="AE155" s="607">
        <v>280.8</v>
      </c>
      <c r="AF155" s="607">
        <v>280.8</v>
      </c>
      <c r="AG155" s="607">
        <v>280.8</v>
      </c>
      <c r="AH155" s="607">
        <v>280.8</v>
      </c>
      <c r="AI155" s="607">
        <v>280.8</v>
      </c>
      <c r="AJ155" s="607">
        <v>280.8</v>
      </c>
      <c r="AK155" s="607">
        <v>280.8</v>
      </c>
      <c r="AL155" s="607">
        <v>280.8</v>
      </c>
      <c r="AM155" s="607">
        <v>280.8</v>
      </c>
      <c r="AN155" s="607">
        <v>280.8</v>
      </c>
      <c r="AO155" s="607">
        <v>280.8</v>
      </c>
      <c r="AP155" s="607">
        <v>280.8</v>
      </c>
      <c r="AQ155" s="607">
        <v>280.8</v>
      </c>
      <c r="AR155" s="607">
        <v>280.8</v>
      </c>
      <c r="AS155" s="607">
        <v>280.8</v>
      </c>
      <c r="AT155" s="607">
        <v>280.8</v>
      </c>
      <c r="AU155" s="607">
        <v>280.8</v>
      </c>
      <c r="AV155" s="607">
        <v>280.8</v>
      </c>
      <c r="AW155" s="607">
        <v>280.8</v>
      </c>
      <c r="AX155" s="607">
        <v>280.8</v>
      </c>
      <c r="AY155" s="607">
        <v>280.8</v>
      </c>
      <c r="AZ155" s="607">
        <v>280.8</v>
      </c>
      <c r="BA155" s="607">
        <v>280.8</v>
      </c>
      <c r="BB155" s="607">
        <v>280.8</v>
      </c>
      <c r="BC155" s="607">
        <v>280.8</v>
      </c>
      <c r="BD155" s="607">
        <v>280.8</v>
      </c>
      <c r="BE155" s="607">
        <v>280.8</v>
      </c>
      <c r="BF155" s="607">
        <v>280.8</v>
      </c>
      <c r="BG155" s="607">
        <v>280.8</v>
      </c>
      <c r="BH155" s="607">
        <v>280.8</v>
      </c>
      <c r="BI155" s="607">
        <v>280.8</v>
      </c>
      <c r="BJ155" s="607">
        <v>280.8</v>
      </c>
      <c r="BK155" s="607">
        <v>280.8</v>
      </c>
      <c r="BL155" s="607">
        <v>280.8</v>
      </c>
      <c r="BM155" s="607">
        <v>280.8</v>
      </c>
      <c r="BN155" s="607">
        <v>280.8</v>
      </c>
      <c r="BO155" s="607">
        <v>280.8</v>
      </c>
      <c r="BP155" s="607">
        <v>280.8</v>
      </c>
      <c r="BQ155" s="607">
        <v>280.8</v>
      </c>
      <c r="BR155" s="607">
        <v>280.8</v>
      </c>
      <c r="BS155" s="607">
        <v>280.8</v>
      </c>
      <c r="BT155" s="607">
        <v>280.8</v>
      </c>
      <c r="BU155" s="607">
        <v>280.8</v>
      </c>
      <c r="BV155" s="607">
        <v>280.8</v>
      </c>
      <c r="BW155" s="607">
        <v>280.8</v>
      </c>
      <c r="BX155" s="607">
        <v>280.8</v>
      </c>
      <c r="BY155" s="607">
        <v>280.8</v>
      </c>
      <c r="BZ155" s="607">
        <v>280.8</v>
      </c>
      <c r="CA155" s="607">
        <v>280.8</v>
      </c>
      <c r="CB155" s="607">
        <v>280.8</v>
      </c>
      <c r="CC155" s="607">
        <v>280.8</v>
      </c>
      <c r="CD155" s="607">
        <v>280.8</v>
      </c>
      <c r="CE155" s="616">
        <v>280.8</v>
      </c>
      <c r="CF155" s="616">
        <v>280.8</v>
      </c>
      <c r="CG155" s="616">
        <v>280.8</v>
      </c>
      <c r="CH155" s="616">
        <v>280.8</v>
      </c>
      <c r="CI155" s="616">
        <v>280.8</v>
      </c>
      <c r="CJ155" s="616">
        <v>280.8</v>
      </c>
      <c r="CK155" s="616">
        <v>280.8</v>
      </c>
      <c r="CL155" s="616">
        <v>280.8</v>
      </c>
      <c r="CM155" s="616">
        <v>280.8</v>
      </c>
      <c r="CN155" s="616">
        <v>280.8</v>
      </c>
      <c r="CO155" s="616">
        <v>280.8</v>
      </c>
      <c r="CP155" s="616">
        <v>280.8</v>
      </c>
      <c r="CQ155" s="616">
        <v>280.8</v>
      </c>
      <c r="CR155" s="616">
        <v>280.8</v>
      </c>
      <c r="CS155" s="616">
        <v>280.8</v>
      </c>
      <c r="CT155" s="616">
        <v>280.8</v>
      </c>
      <c r="CU155" s="616">
        <v>280.8</v>
      </c>
      <c r="CV155" s="616">
        <v>280.8</v>
      </c>
      <c r="CW155" s="616">
        <v>280.8</v>
      </c>
      <c r="CX155" s="616">
        <v>280.8</v>
      </c>
      <c r="CY155" s="617">
        <v>280.8</v>
      </c>
      <c r="CZ155" s="618">
        <v>0</v>
      </c>
      <c r="DA155" s="619">
        <v>0</v>
      </c>
      <c r="DB155" s="619">
        <v>0</v>
      </c>
      <c r="DC155" s="619">
        <v>0</v>
      </c>
      <c r="DD155" s="619">
        <v>0</v>
      </c>
      <c r="DE155" s="619">
        <v>0</v>
      </c>
      <c r="DF155" s="619">
        <v>0</v>
      </c>
      <c r="DG155" s="619">
        <v>0</v>
      </c>
      <c r="DH155" s="619">
        <v>0</v>
      </c>
      <c r="DI155" s="619">
        <v>0</v>
      </c>
      <c r="DJ155" s="619">
        <v>0</v>
      </c>
      <c r="DK155" s="619">
        <v>0</v>
      </c>
      <c r="DL155" s="619">
        <v>0</v>
      </c>
      <c r="DM155" s="619">
        <v>0</v>
      </c>
      <c r="DN155" s="619">
        <v>0</v>
      </c>
      <c r="DO155" s="619">
        <v>0</v>
      </c>
      <c r="DP155" s="619">
        <v>0</v>
      </c>
      <c r="DQ155" s="619">
        <v>0</v>
      </c>
      <c r="DR155" s="619">
        <v>0</v>
      </c>
      <c r="DS155" s="619">
        <v>0</v>
      </c>
      <c r="DT155" s="619">
        <v>0</v>
      </c>
      <c r="DU155" s="619">
        <v>0</v>
      </c>
      <c r="DV155" s="619">
        <v>0</v>
      </c>
      <c r="DW155" s="620">
        <v>0</v>
      </c>
    </row>
    <row r="156" spans="2:127" x14ac:dyDescent="0.2">
      <c r="B156" s="641"/>
      <c r="C156" s="642"/>
      <c r="D156" s="643"/>
      <c r="E156" s="643"/>
      <c r="F156" s="643"/>
      <c r="G156" s="643"/>
      <c r="H156" s="643"/>
      <c r="I156" s="644"/>
      <c r="J156" s="644"/>
      <c r="K156" s="644"/>
      <c r="L156" s="644"/>
      <c r="M156" s="644"/>
      <c r="N156" s="644"/>
      <c r="O156" s="644"/>
      <c r="P156" s="644"/>
      <c r="Q156" s="644"/>
      <c r="R156" s="645"/>
      <c r="S156" s="644"/>
      <c r="T156" s="644"/>
      <c r="U156" s="646" t="s">
        <v>494</v>
      </c>
      <c r="V156" s="647" t="s">
        <v>124</v>
      </c>
      <c r="W156" s="640" t="s">
        <v>490</v>
      </c>
      <c r="X156" s="607">
        <v>0</v>
      </c>
      <c r="Y156" s="607">
        <v>0</v>
      </c>
      <c r="Z156" s="607">
        <v>0</v>
      </c>
      <c r="AA156" s="607">
        <v>0</v>
      </c>
      <c r="AB156" s="607">
        <v>0</v>
      </c>
      <c r="AC156" s="607">
        <v>0</v>
      </c>
      <c r="AD156" s="607">
        <v>0</v>
      </c>
      <c r="AE156" s="607">
        <v>0</v>
      </c>
      <c r="AF156" s="607">
        <v>0</v>
      </c>
      <c r="AG156" s="607">
        <v>0</v>
      </c>
      <c r="AH156" s="607">
        <v>0</v>
      </c>
      <c r="AI156" s="607">
        <v>0</v>
      </c>
      <c r="AJ156" s="607">
        <v>0</v>
      </c>
      <c r="AK156" s="607">
        <v>0</v>
      </c>
      <c r="AL156" s="607">
        <v>0</v>
      </c>
      <c r="AM156" s="607">
        <v>0</v>
      </c>
      <c r="AN156" s="607">
        <v>0</v>
      </c>
      <c r="AO156" s="607">
        <v>0</v>
      </c>
      <c r="AP156" s="607">
        <v>0</v>
      </c>
      <c r="AQ156" s="607">
        <v>0</v>
      </c>
      <c r="AR156" s="607">
        <v>0</v>
      </c>
      <c r="AS156" s="607">
        <v>0</v>
      </c>
      <c r="AT156" s="607">
        <v>0</v>
      </c>
      <c r="AU156" s="607">
        <v>0</v>
      </c>
      <c r="AV156" s="607">
        <v>0</v>
      </c>
      <c r="AW156" s="607">
        <v>0</v>
      </c>
      <c r="AX156" s="607">
        <v>0</v>
      </c>
      <c r="AY156" s="607">
        <v>0</v>
      </c>
      <c r="AZ156" s="607">
        <v>0</v>
      </c>
      <c r="BA156" s="607">
        <v>0</v>
      </c>
      <c r="BB156" s="607">
        <v>0</v>
      </c>
      <c r="BC156" s="607">
        <v>0</v>
      </c>
      <c r="BD156" s="607">
        <v>0</v>
      </c>
      <c r="BE156" s="607">
        <v>0</v>
      </c>
      <c r="BF156" s="607">
        <v>0</v>
      </c>
      <c r="BG156" s="607">
        <v>0</v>
      </c>
      <c r="BH156" s="607">
        <v>0</v>
      </c>
      <c r="BI156" s="607">
        <v>0</v>
      </c>
      <c r="BJ156" s="607">
        <v>0</v>
      </c>
      <c r="BK156" s="607">
        <v>0</v>
      </c>
      <c r="BL156" s="607">
        <v>0</v>
      </c>
      <c r="BM156" s="607">
        <v>0</v>
      </c>
      <c r="BN156" s="607">
        <v>0</v>
      </c>
      <c r="BO156" s="607">
        <v>0</v>
      </c>
      <c r="BP156" s="607">
        <v>0</v>
      </c>
      <c r="BQ156" s="607">
        <v>0</v>
      </c>
      <c r="BR156" s="607">
        <v>0</v>
      </c>
      <c r="BS156" s="607">
        <v>0</v>
      </c>
      <c r="BT156" s="607">
        <v>0</v>
      </c>
      <c r="BU156" s="607">
        <v>0</v>
      </c>
      <c r="BV156" s="607">
        <v>0</v>
      </c>
      <c r="BW156" s="607">
        <v>0</v>
      </c>
      <c r="BX156" s="607">
        <v>0</v>
      </c>
      <c r="BY156" s="607">
        <v>0</v>
      </c>
      <c r="BZ156" s="607">
        <v>0</v>
      </c>
      <c r="CA156" s="607">
        <v>0</v>
      </c>
      <c r="CB156" s="607">
        <v>0</v>
      </c>
      <c r="CC156" s="607">
        <v>0</v>
      </c>
      <c r="CD156" s="607">
        <v>0</v>
      </c>
      <c r="CE156" s="616">
        <v>0</v>
      </c>
      <c r="CF156" s="616">
        <v>0</v>
      </c>
      <c r="CG156" s="616">
        <v>0</v>
      </c>
      <c r="CH156" s="616">
        <v>0</v>
      </c>
      <c r="CI156" s="616">
        <v>0</v>
      </c>
      <c r="CJ156" s="616">
        <v>0</v>
      </c>
      <c r="CK156" s="616">
        <v>0</v>
      </c>
      <c r="CL156" s="616">
        <v>0</v>
      </c>
      <c r="CM156" s="616">
        <v>0</v>
      </c>
      <c r="CN156" s="616">
        <v>0</v>
      </c>
      <c r="CO156" s="616">
        <v>0</v>
      </c>
      <c r="CP156" s="616">
        <v>0</v>
      </c>
      <c r="CQ156" s="616">
        <v>0</v>
      </c>
      <c r="CR156" s="616">
        <v>0</v>
      </c>
      <c r="CS156" s="616">
        <v>0</v>
      </c>
      <c r="CT156" s="616">
        <v>0</v>
      </c>
      <c r="CU156" s="616">
        <v>0</v>
      </c>
      <c r="CV156" s="616">
        <v>0</v>
      </c>
      <c r="CW156" s="616">
        <v>0</v>
      </c>
      <c r="CX156" s="616">
        <v>0</v>
      </c>
      <c r="CY156" s="617">
        <v>0</v>
      </c>
      <c r="CZ156" s="618">
        <v>0</v>
      </c>
      <c r="DA156" s="619">
        <v>0</v>
      </c>
      <c r="DB156" s="619">
        <v>0</v>
      </c>
      <c r="DC156" s="619">
        <v>0</v>
      </c>
      <c r="DD156" s="619">
        <v>0</v>
      </c>
      <c r="DE156" s="619">
        <v>0</v>
      </c>
      <c r="DF156" s="619">
        <v>0</v>
      </c>
      <c r="DG156" s="619">
        <v>0</v>
      </c>
      <c r="DH156" s="619">
        <v>0</v>
      </c>
      <c r="DI156" s="619">
        <v>0</v>
      </c>
      <c r="DJ156" s="619">
        <v>0</v>
      </c>
      <c r="DK156" s="619">
        <v>0</v>
      </c>
      <c r="DL156" s="619">
        <v>0</v>
      </c>
      <c r="DM156" s="619">
        <v>0</v>
      </c>
      <c r="DN156" s="619">
        <v>0</v>
      </c>
      <c r="DO156" s="619">
        <v>0</v>
      </c>
      <c r="DP156" s="619">
        <v>0</v>
      </c>
      <c r="DQ156" s="619">
        <v>0</v>
      </c>
      <c r="DR156" s="619">
        <v>0</v>
      </c>
      <c r="DS156" s="619">
        <v>0</v>
      </c>
      <c r="DT156" s="619">
        <v>0</v>
      </c>
      <c r="DU156" s="619">
        <v>0</v>
      </c>
      <c r="DV156" s="619">
        <v>0</v>
      </c>
      <c r="DW156" s="620">
        <v>0</v>
      </c>
    </row>
    <row r="157" spans="2:127" x14ac:dyDescent="0.2">
      <c r="B157" s="641"/>
      <c r="C157" s="642"/>
      <c r="D157" s="643"/>
      <c r="E157" s="643"/>
      <c r="F157" s="643"/>
      <c r="G157" s="643"/>
      <c r="H157" s="643"/>
      <c r="I157" s="644"/>
      <c r="J157" s="644"/>
      <c r="K157" s="644"/>
      <c r="L157" s="644"/>
      <c r="M157" s="644"/>
      <c r="N157" s="644"/>
      <c r="O157" s="644"/>
      <c r="P157" s="644"/>
      <c r="Q157" s="644"/>
      <c r="R157" s="645"/>
      <c r="S157" s="644"/>
      <c r="T157" s="644"/>
      <c r="U157" s="626" t="s">
        <v>495</v>
      </c>
      <c r="V157" s="614" t="s">
        <v>124</v>
      </c>
      <c r="W157" s="640" t="s">
        <v>490</v>
      </c>
      <c r="X157" s="607">
        <v>0.55090000000000006</v>
      </c>
      <c r="Y157" s="607">
        <v>0.62960000000000005</v>
      </c>
      <c r="Z157" s="607">
        <v>0.78700000000000003</v>
      </c>
      <c r="AA157" s="607">
        <v>3.1480000000000001</v>
      </c>
      <c r="AB157" s="607">
        <v>2.7545000000000002</v>
      </c>
      <c r="AC157" s="607">
        <v>0</v>
      </c>
      <c r="AD157" s="607">
        <v>0</v>
      </c>
      <c r="AE157" s="607">
        <v>0</v>
      </c>
      <c r="AF157" s="607">
        <v>0</v>
      </c>
      <c r="AG157" s="607">
        <v>0</v>
      </c>
      <c r="AH157" s="607">
        <v>0</v>
      </c>
      <c r="AI157" s="607">
        <v>0</v>
      </c>
      <c r="AJ157" s="607">
        <v>0</v>
      </c>
      <c r="AK157" s="607">
        <v>0</v>
      </c>
      <c r="AL157" s="607">
        <v>0</v>
      </c>
      <c r="AM157" s="607">
        <v>0</v>
      </c>
      <c r="AN157" s="607">
        <v>0</v>
      </c>
      <c r="AO157" s="607">
        <v>0</v>
      </c>
      <c r="AP157" s="607">
        <v>0</v>
      </c>
      <c r="AQ157" s="607">
        <v>0</v>
      </c>
      <c r="AR157" s="607">
        <v>4.6271408549404341E-2</v>
      </c>
      <c r="AS157" s="607">
        <v>5.2881609770747823E-2</v>
      </c>
      <c r="AT157" s="607">
        <v>6.6102012213434772E-2</v>
      </c>
      <c r="AU157" s="607">
        <v>0.26440804885373909</v>
      </c>
      <c r="AV157" s="607">
        <v>0.23135704274702173</v>
      </c>
      <c r="AW157" s="607">
        <v>0</v>
      </c>
      <c r="AX157" s="607">
        <v>0</v>
      </c>
      <c r="AY157" s="607">
        <v>0</v>
      </c>
      <c r="AZ157" s="607">
        <v>0</v>
      </c>
      <c r="BA157" s="607">
        <v>0</v>
      </c>
      <c r="BB157" s="607">
        <v>0</v>
      </c>
      <c r="BC157" s="607">
        <v>0</v>
      </c>
      <c r="BD157" s="607">
        <v>0</v>
      </c>
      <c r="BE157" s="607">
        <v>0</v>
      </c>
      <c r="BF157" s="607">
        <v>0</v>
      </c>
      <c r="BG157" s="607">
        <v>0</v>
      </c>
      <c r="BH157" s="607">
        <v>0</v>
      </c>
      <c r="BI157" s="607">
        <v>0</v>
      </c>
      <c r="BJ157" s="607">
        <v>0</v>
      </c>
      <c r="BK157" s="607">
        <v>0</v>
      </c>
      <c r="BL157" s="607">
        <v>4.6271408549404341E-2</v>
      </c>
      <c r="BM157" s="607">
        <v>5.2881609770747823E-2</v>
      </c>
      <c r="BN157" s="607">
        <v>6.6102012213434772E-2</v>
      </c>
      <c r="BO157" s="607">
        <v>0.26440804885373909</v>
      </c>
      <c r="BP157" s="607">
        <v>0.23135704274702173</v>
      </c>
      <c r="BQ157" s="607">
        <v>0</v>
      </c>
      <c r="BR157" s="607">
        <v>0</v>
      </c>
      <c r="BS157" s="607">
        <v>0</v>
      </c>
      <c r="BT157" s="607">
        <v>0</v>
      </c>
      <c r="BU157" s="607">
        <v>0</v>
      </c>
      <c r="BV157" s="607">
        <v>0</v>
      </c>
      <c r="BW157" s="607">
        <v>0</v>
      </c>
      <c r="BX157" s="607">
        <v>0</v>
      </c>
      <c r="BY157" s="607">
        <v>0</v>
      </c>
      <c r="BZ157" s="607">
        <v>0</v>
      </c>
      <c r="CA157" s="607">
        <v>0</v>
      </c>
      <c r="CB157" s="607">
        <v>0</v>
      </c>
      <c r="CC157" s="607">
        <v>0</v>
      </c>
      <c r="CD157" s="607">
        <v>0</v>
      </c>
      <c r="CE157" s="616">
        <v>0</v>
      </c>
      <c r="CF157" s="616">
        <v>0.21144765241765942</v>
      </c>
      <c r="CG157" s="616">
        <v>0.24165445990589648</v>
      </c>
      <c r="CH157" s="616">
        <v>0.30206807488237064</v>
      </c>
      <c r="CI157" s="616">
        <v>1.2082722995294826</v>
      </c>
      <c r="CJ157" s="616">
        <v>1.0572382620882972</v>
      </c>
      <c r="CK157" s="616">
        <v>0</v>
      </c>
      <c r="CL157" s="616">
        <v>0</v>
      </c>
      <c r="CM157" s="616">
        <v>0</v>
      </c>
      <c r="CN157" s="616">
        <v>0</v>
      </c>
      <c r="CO157" s="616">
        <v>0</v>
      </c>
      <c r="CP157" s="616">
        <v>0</v>
      </c>
      <c r="CQ157" s="616">
        <v>0</v>
      </c>
      <c r="CR157" s="616">
        <v>0</v>
      </c>
      <c r="CS157" s="616">
        <v>0</v>
      </c>
      <c r="CT157" s="616">
        <v>0</v>
      </c>
      <c r="CU157" s="616">
        <v>0</v>
      </c>
      <c r="CV157" s="616">
        <v>0</v>
      </c>
      <c r="CW157" s="616">
        <v>0</v>
      </c>
      <c r="CX157" s="616">
        <v>0</v>
      </c>
      <c r="CY157" s="617">
        <v>0</v>
      </c>
      <c r="CZ157" s="618">
        <v>0</v>
      </c>
      <c r="DA157" s="619">
        <v>0</v>
      </c>
      <c r="DB157" s="619">
        <v>0</v>
      </c>
      <c r="DC157" s="619">
        <v>0</v>
      </c>
      <c r="DD157" s="619">
        <v>0</v>
      </c>
      <c r="DE157" s="619">
        <v>0</v>
      </c>
      <c r="DF157" s="619">
        <v>0</v>
      </c>
      <c r="DG157" s="619">
        <v>0</v>
      </c>
      <c r="DH157" s="619">
        <v>0</v>
      </c>
      <c r="DI157" s="619">
        <v>0</v>
      </c>
      <c r="DJ157" s="619">
        <v>0</v>
      </c>
      <c r="DK157" s="619">
        <v>0</v>
      </c>
      <c r="DL157" s="619">
        <v>0</v>
      </c>
      <c r="DM157" s="619">
        <v>0</v>
      </c>
      <c r="DN157" s="619">
        <v>0</v>
      </c>
      <c r="DO157" s="619">
        <v>0</v>
      </c>
      <c r="DP157" s="619">
        <v>0</v>
      </c>
      <c r="DQ157" s="619">
        <v>0</v>
      </c>
      <c r="DR157" s="619">
        <v>0</v>
      </c>
      <c r="DS157" s="619">
        <v>0</v>
      </c>
      <c r="DT157" s="619">
        <v>0</v>
      </c>
      <c r="DU157" s="619">
        <v>0</v>
      </c>
      <c r="DV157" s="619">
        <v>0</v>
      </c>
      <c r="DW157" s="620">
        <v>0</v>
      </c>
    </row>
    <row r="158" spans="2:127" x14ac:dyDescent="0.2">
      <c r="B158" s="648"/>
      <c r="C158" s="642"/>
      <c r="D158" s="643"/>
      <c r="E158" s="643"/>
      <c r="F158" s="643"/>
      <c r="G158" s="643"/>
      <c r="H158" s="643"/>
      <c r="I158" s="644"/>
      <c r="J158" s="644"/>
      <c r="K158" s="644"/>
      <c r="L158" s="644"/>
      <c r="M158" s="644"/>
      <c r="N158" s="644"/>
      <c r="O158" s="644"/>
      <c r="P158" s="644"/>
      <c r="Q158" s="644"/>
      <c r="R158" s="645"/>
      <c r="S158" s="644"/>
      <c r="T158" s="644"/>
      <c r="U158" s="626" t="s">
        <v>496</v>
      </c>
      <c r="V158" s="614" t="s">
        <v>124</v>
      </c>
      <c r="W158" s="640" t="s">
        <v>490</v>
      </c>
      <c r="X158" s="607">
        <v>0</v>
      </c>
      <c r="Y158" s="607">
        <v>0</v>
      </c>
      <c r="Z158" s="607">
        <v>0</v>
      </c>
      <c r="AA158" s="607">
        <v>0</v>
      </c>
      <c r="AB158" s="607">
        <v>0</v>
      </c>
      <c r="AC158" s="607">
        <v>2.02</v>
      </c>
      <c r="AD158" s="607">
        <v>2.02</v>
      </c>
      <c r="AE158" s="607">
        <v>2.02</v>
      </c>
      <c r="AF158" s="607">
        <v>2.02</v>
      </c>
      <c r="AG158" s="607">
        <v>2.02</v>
      </c>
      <c r="AH158" s="607">
        <v>2.02</v>
      </c>
      <c r="AI158" s="607">
        <v>2.02</v>
      </c>
      <c r="AJ158" s="607">
        <v>2.02</v>
      </c>
      <c r="AK158" s="607">
        <v>2.02</v>
      </c>
      <c r="AL158" s="607">
        <v>2.02</v>
      </c>
      <c r="AM158" s="607">
        <v>2.02</v>
      </c>
      <c r="AN158" s="607">
        <v>2.02</v>
      </c>
      <c r="AO158" s="607">
        <v>2.02</v>
      </c>
      <c r="AP158" s="607">
        <v>2.02</v>
      </c>
      <c r="AQ158" s="607">
        <v>2.02</v>
      </c>
      <c r="AR158" s="607">
        <v>2.02</v>
      </c>
      <c r="AS158" s="607">
        <v>2.02</v>
      </c>
      <c r="AT158" s="607">
        <v>2.02</v>
      </c>
      <c r="AU158" s="607">
        <v>2.02</v>
      </c>
      <c r="AV158" s="607">
        <v>2.02</v>
      </c>
      <c r="AW158" s="607">
        <v>2.02</v>
      </c>
      <c r="AX158" s="607">
        <v>2.02</v>
      </c>
      <c r="AY158" s="607">
        <v>2.02</v>
      </c>
      <c r="AZ158" s="607">
        <v>2.02</v>
      </c>
      <c r="BA158" s="607">
        <v>2.02</v>
      </c>
      <c r="BB158" s="607">
        <v>2.02</v>
      </c>
      <c r="BC158" s="607">
        <v>2.02</v>
      </c>
      <c r="BD158" s="607">
        <v>2.02</v>
      </c>
      <c r="BE158" s="607">
        <v>2.02</v>
      </c>
      <c r="BF158" s="607">
        <v>2.02</v>
      </c>
      <c r="BG158" s="607">
        <v>2.02</v>
      </c>
      <c r="BH158" s="607">
        <v>2.02</v>
      </c>
      <c r="BI158" s="607">
        <v>2.02</v>
      </c>
      <c r="BJ158" s="607">
        <v>2.02</v>
      </c>
      <c r="BK158" s="607">
        <v>2.02</v>
      </c>
      <c r="BL158" s="607">
        <v>2.02</v>
      </c>
      <c r="BM158" s="607">
        <v>2.02</v>
      </c>
      <c r="BN158" s="607">
        <v>2.02</v>
      </c>
      <c r="BO158" s="607">
        <v>2.02</v>
      </c>
      <c r="BP158" s="607">
        <v>2.02</v>
      </c>
      <c r="BQ158" s="607">
        <v>2.02</v>
      </c>
      <c r="BR158" s="607">
        <v>2.02</v>
      </c>
      <c r="BS158" s="607">
        <v>2.02</v>
      </c>
      <c r="BT158" s="607">
        <v>2.02</v>
      </c>
      <c r="BU158" s="607">
        <v>2.02</v>
      </c>
      <c r="BV158" s="607">
        <v>2.02</v>
      </c>
      <c r="BW158" s="607">
        <v>2.02</v>
      </c>
      <c r="BX158" s="607">
        <v>2.02</v>
      </c>
      <c r="BY158" s="607">
        <v>2.02</v>
      </c>
      <c r="BZ158" s="607">
        <v>2.02</v>
      </c>
      <c r="CA158" s="607">
        <v>2.02</v>
      </c>
      <c r="CB158" s="607">
        <v>2.02</v>
      </c>
      <c r="CC158" s="607">
        <v>2.02</v>
      </c>
      <c r="CD158" s="607">
        <v>2.02</v>
      </c>
      <c r="CE158" s="616">
        <v>2.02</v>
      </c>
      <c r="CF158" s="616">
        <v>2.02</v>
      </c>
      <c r="CG158" s="616">
        <v>2.02</v>
      </c>
      <c r="CH158" s="616">
        <v>2.02</v>
      </c>
      <c r="CI158" s="616">
        <v>2.02</v>
      </c>
      <c r="CJ158" s="616">
        <v>2.02</v>
      </c>
      <c r="CK158" s="616">
        <v>2.02</v>
      </c>
      <c r="CL158" s="616">
        <v>2.02</v>
      </c>
      <c r="CM158" s="616">
        <v>2.02</v>
      </c>
      <c r="CN158" s="616">
        <v>2.02</v>
      </c>
      <c r="CO158" s="616">
        <v>2.02</v>
      </c>
      <c r="CP158" s="616">
        <v>2.02</v>
      </c>
      <c r="CQ158" s="616">
        <v>2.02</v>
      </c>
      <c r="CR158" s="616">
        <v>2.02</v>
      </c>
      <c r="CS158" s="616">
        <v>2.02</v>
      </c>
      <c r="CT158" s="616">
        <v>2.02</v>
      </c>
      <c r="CU158" s="616">
        <v>2.02</v>
      </c>
      <c r="CV158" s="616">
        <v>2.02</v>
      </c>
      <c r="CW158" s="616">
        <v>2.02</v>
      </c>
      <c r="CX158" s="616">
        <v>2.02</v>
      </c>
      <c r="CY158" s="617">
        <v>2.02</v>
      </c>
      <c r="CZ158" s="618">
        <v>0</v>
      </c>
      <c r="DA158" s="619">
        <v>0</v>
      </c>
      <c r="DB158" s="619">
        <v>0</v>
      </c>
      <c r="DC158" s="619">
        <v>0</v>
      </c>
      <c r="DD158" s="619">
        <v>0</v>
      </c>
      <c r="DE158" s="619">
        <v>0</v>
      </c>
      <c r="DF158" s="619">
        <v>0</v>
      </c>
      <c r="DG158" s="619">
        <v>0</v>
      </c>
      <c r="DH158" s="619">
        <v>0</v>
      </c>
      <c r="DI158" s="619">
        <v>0</v>
      </c>
      <c r="DJ158" s="619">
        <v>0</v>
      </c>
      <c r="DK158" s="619">
        <v>0</v>
      </c>
      <c r="DL158" s="619">
        <v>0</v>
      </c>
      <c r="DM158" s="619">
        <v>0</v>
      </c>
      <c r="DN158" s="619">
        <v>0</v>
      </c>
      <c r="DO158" s="619">
        <v>0</v>
      </c>
      <c r="DP158" s="619">
        <v>0</v>
      </c>
      <c r="DQ158" s="619">
        <v>0</v>
      </c>
      <c r="DR158" s="619">
        <v>0</v>
      </c>
      <c r="DS158" s="619">
        <v>0</v>
      </c>
      <c r="DT158" s="619">
        <v>0</v>
      </c>
      <c r="DU158" s="619">
        <v>0</v>
      </c>
      <c r="DV158" s="619">
        <v>0</v>
      </c>
      <c r="DW158" s="620">
        <v>0</v>
      </c>
    </row>
    <row r="159" spans="2:127" x14ac:dyDescent="0.2">
      <c r="B159" s="648"/>
      <c r="C159" s="642"/>
      <c r="D159" s="643"/>
      <c r="E159" s="643"/>
      <c r="F159" s="643"/>
      <c r="G159" s="643"/>
      <c r="H159" s="643"/>
      <c r="I159" s="644"/>
      <c r="J159" s="644"/>
      <c r="K159" s="644"/>
      <c r="L159" s="644"/>
      <c r="M159" s="644"/>
      <c r="N159" s="644"/>
      <c r="O159" s="644"/>
      <c r="P159" s="644"/>
      <c r="Q159" s="644"/>
      <c r="R159" s="645"/>
      <c r="S159" s="644"/>
      <c r="T159" s="644"/>
      <c r="U159" s="626" t="s">
        <v>497</v>
      </c>
      <c r="V159" s="614" t="s">
        <v>124</v>
      </c>
      <c r="W159" s="640" t="s">
        <v>490</v>
      </c>
      <c r="X159" s="607">
        <v>4.0617080000000003</v>
      </c>
      <c r="Y159" s="607">
        <v>4.641951999999999</v>
      </c>
      <c r="Z159" s="607">
        <v>5.8024399999999998</v>
      </c>
      <c r="AA159" s="607">
        <v>23.209759999999999</v>
      </c>
      <c r="AB159" s="607">
        <v>20.308539999999997</v>
      </c>
      <c r="AC159" s="607">
        <v>0</v>
      </c>
      <c r="AD159" s="607">
        <v>0</v>
      </c>
      <c r="AE159" s="607">
        <v>0</v>
      </c>
      <c r="AF159" s="607">
        <v>0</v>
      </c>
      <c r="AG159" s="607">
        <v>0</v>
      </c>
      <c r="AH159" s="607">
        <v>0</v>
      </c>
      <c r="AI159" s="607">
        <v>0</v>
      </c>
      <c r="AJ159" s="607">
        <v>0</v>
      </c>
      <c r="AK159" s="607">
        <v>0</v>
      </c>
      <c r="AL159" s="607">
        <v>0</v>
      </c>
      <c r="AM159" s="607">
        <v>0</v>
      </c>
      <c r="AN159" s="607">
        <v>0</v>
      </c>
      <c r="AO159" s="607">
        <v>0</v>
      </c>
      <c r="AP159" s="607">
        <v>0</v>
      </c>
      <c r="AQ159" s="607">
        <v>0</v>
      </c>
      <c r="AR159" s="607">
        <v>0.3411525690259285</v>
      </c>
      <c r="AS159" s="607">
        <v>0.38988865031534681</v>
      </c>
      <c r="AT159" s="607">
        <v>0.48736081289418359</v>
      </c>
      <c r="AU159" s="607">
        <v>1.9494432515767344</v>
      </c>
      <c r="AV159" s="607">
        <v>1.7057628451296423</v>
      </c>
      <c r="AW159" s="607">
        <v>0</v>
      </c>
      <c r="AX159" s="607">
        <v>0</v>
      </c>
      <c r="AY159" s="607">
        <v>0</v>
      </c>
      <c r="AZ159" s="607">
        <v>0</v>
      </c>
      <c r="BA159" s="607">
        <v>0</v>
      </c>
      <c r="BB159" s="607">
        <v>0</v>
      </c>
      <c r="BC159" s="607">
        <v>0</v>
      </c>
      <c r="BD159" s="607">
        <v>0</v>
      </c>
      <c r="BE159" s="607">
        <v>0</v>
      </c>
      <c r="BF159" s="607">
        <v>0</v>
      </c>
      <c r="BG159" s="607">
        <v>0</v>
      </c>
      <c r="BH159" s="607">
        <v>0</v>
      </c>
      <c r="BI159" s="607">
        <v>0</v>
      </c>
      <c r="BJ159" s="607">
        <v>0</v>
      </c>
      <c r="BK159" s="607">
        <v>0</v>
      </c>
      <c r="BL159" s="607">
        <v>0.3411525690259285</v>
      </c>
      <c r="BM159" s="607">
        <v>0.38988865031534681</v>
      </c>
      <c r="BN159" s="607">
        <v>0.48736081289418359</v>
      </c>
      <c r="BO159" s="607">
        <v>1.9494432515767344</v>
      </c>
      <c r="BP159" s="607">
        <v>1.7057628451296423</v>
      </c>
      <c r="BQ159" s="607">
        <v>0</v>
      </c>
      <c r="BR159" s="607">
        <v>0</v>
      </c>
      <c r="BS159" s="607">
        <v>0</v>
      </c>
      <c r="BT159" s="607">
        <v>0</v>
      </c>
      <c r="BU159" s="607">
        <v>0</v>
      </c>
      <c r="BV159" s="607">
        <v>0</v>
      </c>
      <c r="BW159" s="607">
        <v>0</v>
      </c>
      <c r="BX159" s="607">
        <v>0</v>
      </c>
      <c r="BY159" s="607">
        <v>0</v>
      </c>
      <c r="BZ159" s="607">
        <v>0</v>
      </c>
      <c r="CA159" s="607">
        <v>0</v>
      </c>
      <c r="CB159" s="607">
        <v>0</v>
      </c>
      <c r="CC159" s="607">
        <v>0</v>
      </c>
      <c r="CD159" s="607">
        <v>0</v>
      </c>
      <c r="CE159" s="616">
        <v>0</v>
      </c>
      <c r="CF159" s="616">
        <v>1.5589737182901191</v>
      </c>
      <c r="CG159" s="616">
        <v>1.7816842494744216</v>
      </c>
      <c r="CH159" s="616">
        <v>2.2271053118430273</v>
      </c>
      <c r="CI159" s="616">
        <v>8.9084212473721092</v>
      </c>
      <c r="CJ159" s="616">
        <v>7.7948685914505953</v>
      </c>
      <c r="CK159" s="616">
        <v>0</v>
      </c>
      <c r="CL159" s="616">
        <v>0</v>
      </c>
      <c r="CM159" s="616">
        <v>0</v>
      </c>
      <c r="CN159" s="616">
        <v>0</v>
      </c>
      <c r="CO159" s="616">
        <v>0</v>
      </c>
      <c r="CP159" s="616">
        <v>0</v>
      </c>
      <c r="CQ159" s="616">
        <v>0</v>
      </c>
      <c r="CR159" s="616">
        <v>0</v>
      </c>
      <c r="CS159" s="616">
        <v>0</v>
      </c>
      <c r="CT159" s="616">
        <v>0</v>
      </c>
      <c r="CU159" s="616">
        <v>0</v>
      </c>
      <c r="CV159" s="616">
        <v>0</v>
      </c>
      <c r="CW159" s="616">
        <v>0</v>
      </c>
      <c r="CX159" s="616">
        <v>0</v>
      </c>
      <c r="CY159" s="617">
        <v>0</v>
      </c>
      <c r="CZ159" s="618">
        <v>0</v>
      </c>
      <c r="DA159" s="619">
        <v>0</v>
      </c>
      <c r="DB159" s="619">
        <v>0</v>
      </c>
      <c r="DC159" s="619">
        <v>0</v>
      </c>
      <c r="DD159" s="619">
        <v>0</v>
      </c>
      <c r="DE159" s="619">
        <v>0</v>
      </c>
      <c r="DF159" s="619">
        <v>0</v>
      </c>
      <c r="DG159" s="619">
        <v>0</v>
      </c>
      <c r="DH159" s="619">
        <v>0</v>
      </c>
      <c r="DI159" s="619">
        <v>0</v>
      </c>
      <c r="DJ159" s="619">
        <v>0</v>
      </c>
      <c r="DK159" s="619">
        <v>0</v>
      </c>
      <c r="DL159" s="619">
        <v>0</v>
      </c>
      <c r="DM159" s="619">
        <v>0</v>
      </c>
      <c r="DN159" s="619">
        <v>0</v>
      </c>
      <c r="DO159" s="619">
        <v>0</v>
      </c>
      <c r="DP159" s="619">
        <v>0</v>
      </c>
      <c r="DQ159" s="619">
        <v>0</v>
      </c>
      <c r="DR159" s="619">
        <v>0</v>
      </c>
      <c r="DS159" s="619">
        <v>0</v>
      </c>
      <c r="DT159" s="619">
        <v>0</v>
      </c>
      <c r="DU159" s="619">
        <v>0</v>
      </c>
      <c r="DV159" s="619">
        <v>0</v>
      </c>
      <c r="DW159" s="620">
        <v>0</v>
      </c>
    </row>
    <row r="160" spans="2:127" x14ac:dyDescent="0.2">
      <c r="B160" s="648"/>
      <c r="C160" s="642"/>
      <c r="D160" s="643"/>
      <c r="E160" s="643"/>
      <c r="F160" s="643"/>
      <c r="G160" s="643"/>
      <c r="H160" s="643"/>
      <c r="I160" s="644"/>
      <c r="J160" s="644"/>
      <c r="K160" s="644"/>
      <c r="L160" s="644"/>
      <c r="M160" s="644"/>
      <c r="N160" s="644"/>
      <c r="O160" s="644"/>
      <c r="P160" s="644"/>
      <c r="Q160" s="644"/>
      <c r="R160" s="645"/>
      <c r="S160" s="644"/>
      <c r="T160" s="644"/>
      <c r="U160" s="626" t="s">
        <v>498</v>
      </c>
      <c r="V160" s="614" t="s">
        <v>124</v>
      </c>
      <c r="W160" s="640" t="s">
        <v>490</v>
      </c>
      <c r="X160" s="607">
        <v>0</v>
      </c>
      <c r="Y160" s="607">
        <v>0</v>
      </c>
      <c r="Z160" s="607">
        <v>0</v>
      </c>
      <c r="AA160" s="607">
        <v>0</v>
      </c>
      <c r="AB160" s="607">
        <v>0</v>
      </c>
      <c r="AC160" s="607">
        <v>45.494731863899702</v>
      </c>
      <c r="AD160" s="607">
        <v>42.144845217400842</v>
      </c>
      <c r="AE160" s="607">
        <v>40.056973901069306</v>
      </c>
      <c r="AF160" s="607">
        <v>39.345568523100773</v>
      </c>
      <c r="AG160" s="607">
        <v>36.664225743259053</v>
      </c>
      <c r="AH160" s="607">
        <v>34.610761845034965</v>
      </c>
      <c r="AI160" s="607">
        <v>32.55729794681087</v>
      </c>
      <c r="AJ160" s="607">
        <v>30.503834048586786</v>
      </c>
      <c r="AK160" s="607">
        <v>28.450370150362698</v>
      </c>
      <c r="AL160" s="607">
        <v>26.396906252138606</v>
      </c>
      <c r="AM160" s="607">
        <v>24.343442353914519</v>
      </c>
      <c r="AN160" s="607">
        <v>22.289978455690427</v>
      </c>
      <c r="AO160" s="607">
        <v>20.236514557466336</v>
      </c>
      <c r="AP160" s="607">
        <v>18.183050659242248</v>
      </c>
      <c r="AQ160" s="607">
        <v>16.129586761018164</v>
      </c>
      <c r="AR160" s="607">
        <v>14.076122862794074</v>
      </c>
      <c r="AS160" s="607">
        <v>12.022658964569986</v>
      </c>
      <c r="AT160" s="607">
        <v>9.9691950663458986</v>
      </c>
      <c r="AU160" s="607">
        <v>7.9157311681218117</v>
      </c>
      <c r="AV160" s="607">
        <v>5.862267269897723</v>
      </c>
      <c r="AW160" s="607">
        <v>5.862267269897723</v>
      </c>
      <c r="AX160" s="607">
        <v>5.862267269897723</v>
      </c>
      <c r="AY160" s="607">
        <v>5.862267269897723</v>
      </c>
      <c r="AZ160" s="607">
        <v>5.862267269897723</v>
      </c>
      <c r="BA160" s="607">
        <v>5.862267269897723</v>
      </c>
      <c r="BB160" s="607">
        <v>5.862267269897723</v>
      </c>
      <c r="BC160" s="607">
        <v>5.862267269897723</v>
      </c>
      <c r="BD160" s="607">
        <v>5.862267269897723</v>
      </c>
      <c r="BE160" s="607">
        <v>5.862267269897723</v>
      </c>
      <c r="BF160" s="607">
        <v>5.862267269897723</v>
      </c>
      <c r="BG160" s="607">
        <v>5.862267269897723</v>
      </c>
      <c r="BH160" s="607">
        <v>5.862267269897723</v>
      </c>
      <c r="BI160" s="607">
        <v>5.862267269897723</v>
      </c>
      <c r="BJ160" s="607">
        <v>5.862267269897723</v>
      </c>
      <c r="BK160" s="607">
        <v>5.862267269897723</v>
      </c>
      <c r="BL160" s="607">
        <v>5.862267269897723</v>
      </c>
      <c r="BM160" s="607">
        <v>5.862267269897723</v>
      </c>
      <c r="BN160" s="607">
        <v>5.862267269897723</v>
      </c>
      <c r="BO160" s="607">
        <v>5.862267269897723</v>
      </c>
      <c r="BP160" s="607">
        <v>5.862267269897723</v>
      </c>
      <c r="BQ160" s="607">
        <v>5.862267269897723</v>
      </c>
      <c r="BR160" s="607">
        <v>5.862267269897723</v>
      </c>
      <c r="BS160" s="607">
        <v>5.862267269897723</v>
      </c>
      <c r="BT160" s="607">
        <v>5.862267269897723</v>
      </c>
      <c r="BU160" s="607">
        <v>5.862267269897723</v>
      </c>
      <c r="BV160" s="607">
        <v>5.862267269897723</v>
      </c>
      <c r="BW160" s="607">
        <v>5.862267269897723</v>
      </c>
      <c r="BX160" s="607">
        <v>5.862267269897723</v>
      </c>
      <c r="BY160" s="607">
        <v>5.862267269897723</v>
      </c>
      <c r="BZ160" s="607">
        <v>5.862267269897723</v>
      </c>
      <c r="CA160" s="607">
        <v>5.862267269897723</v>
      </c>
      <c r="CB160" s="607">
        <v>5.862267269897723</v>
      </c>
      <c r="CC160" s="607">
        <v>5.862267269897723</v>
      </c>
      <c r="CD160" s="607">
        <v>5.862267269897723</v>
      </c>
      <c r="CE160" s="616">
        <v>5.862267269897723</v>
      </c>
      <c r="CF160" s="616">
        <v>5.862267269897723</v>
      </c>
      <c r="CG160" s="616">
        <v>5.862267269897723</v>
      </c>
      <c r="CH160" s="616">
        <v>5.862267269897723</v>
      </c>
      <c r="CI160" s="616">
        <v>5.862267269897723</v>
      </c>
      <c r="CJ160" s="616">
        <v>5.862267269897723</v>
      </c>
      <c r="CK160" s="616">
        <v>5.862267269897723</v>
      </c>
      <c r="CL160" s="616">
        <v>5.862267269897723</v>
      </c>
      <c r="CM160" s="616">
        <v>5.862267269897723</v>
      </c>
      <c r="CN160" s="616">
        <v>5.862267269897723</v>
      </c>
      <c r="CO160" s="616">
        <v>5.862267269897723</v>
      </c>
      <c r="CP160" s="616">
        <v>5.862267269897723</v>
      </c>
      <c r="CQ160" s="616">
        <v>5.862267269897723</v>
      </c>
      <c r="CR160" s="616">
        <v>5.862267269897723</v>
      </c>
      <c r="CS160" s="616">
        <v>5.862267269897723</v>
      </c>
      <c r="CT160" s="616">
        <v>5.862267269897723</v>
      </c>
      <c r="CU160" s="616">
        <v>5.862267269897723</v>
      </c>
      <c r="CV160" s="616">
        <v>5.862267269897723</v>
      </c>
      <c r="CW160" s="616">
        <v>5.862267269897723</v>
      </c>
      <c r="CX160" s="616">
        <v>5.862267269897723</v>
      </c>
      <c r="CY160" s="617">
        <v>5.862267269897723</v>
      </c>
      <c r="CZ160" s="618">
        <v>0</v>
      </c>
      <c r="DA160" s="619">
        <v>0</v>
      </c>
      <c r="DB160" s="619">
        <v>0</v>
      </c>
      <c r="DC160" s="619">
        <v>0</v>
      </c>
      <c r="DD160" s="619">
        <v>0</v>
      </c>
      <c r="DE160" s="619">
        <v>0</v>
      </c>
      <c r="DF160" s="619">
        <v>0</v>
      </c>
      <c r="DG160" s="619">
        <v>0</v>
      </c>
      <c r="DH160" s="619">
        <v>0</v>
      </c>
      <c r="DI160" s="619">
        <v>0</v>
      </c>
      <c r="DJ160" s="619">
        <v>0</v>
      </c>
      <c r="DK160" s="619">
        <v>0</v>
      </c>
      <c r="DL160" s="619">
        <v>0</v>
      </c>
      <c r="DM160" s="619">
        <v>0</v>
      </c>
      <c r="DN160" s="619">
        <v>0</v>
      </c>
      <c r="DO160" s="619">
        <v>0</v>
      </c>
      <c r="DP160" s="619">
        <v>0</v>
      </c>
      <c r="DQ160" s="619">
        <v>0</v>
      </c>
      <c r="DR160" s="619">
        <v>0</v>
      </c>
      <c r="DS160" s="619">
        <v>0</v>
      </c>
      <c r="DT160" s="619">
        <v>0</v>
      </c>
      <c r="DU160" s="619">
        <v>0</v>
      </c>
      <c r="DV160" s="619">
        <v>0</v>
      </c>
      <c r="DW160" s="620">
        <v>0</v>
      </c>
    </row>
    <row r="161" spans="2:127" x14ac:dyDescent="0.2">
      <c r="B161" s="648"/>
      <c r="C161" s="642"/>
      <c r="D161" s="643"/>
      <c r="E161" s="643"/>
      <c r="F161" s="643"/>
      <c r="G161" s="643"/>
      <c r="H161" s="643"/>
      <c r="I161" s="644"/>
      <c r="J161" s="644"/>
      <c r="K161" s="644"/>
      <c r="L161" s="644"/>
      <c r="M161" s="644"/>
      <c r="N161" s="644"/>
      <c r="O161" s="644"/>
      <c r="P161" s="644"/>
      <c r="Q161" s="644"/>
      <c r="R161" s="645"/>
      <c r="S161" s="644"/>
      <c r="T161" s="644"/>
      <c r="U161" s="649" t="s">
        <v>499</v>
      </c>
      <c r="V161" s="614" t="s">
        <v>124</v>
      </c>
      <c r="W161" s="640" t="s">
        <v>490</v>
      </c>
      <c r="X161" s="607">
        <v>0</v>
      </c>
      <c r="Y161" s="607">
        <v>0</v>
      </c>
      <c r="Z161" s="607">
        <v>0</v>
      </c>
      <c r="AA161" s="607">
        <v>0</v>
      </c>
      <c r="AB161" s="607">
        <v>0</v>
      </c>
      <c r="AC161" s="607">
        <v>0</v>
      </c>
      <c r="AD161" s="607">
        <v>0</v>
      </c>
      <c r="AE161" s="607">
        <v>0</v>
      </c>
      <c r="AF161" s="607">
        <v>0</v>
      </c>
      <c r="AG161" s="607">
        <v>0</v>
      </c>
      <c r="AH161" s="607">
        <v>0</v>
      </c>
      <c r="AI161" s="607">
        <v>0</v>
      </c>
      <c r="AJ161" s="607">
        <v>0</v>
      </c>
      <c r="AK161" s="607">
        <v>0</v>
      </c>
      <c r="AL161" s="607">
        <v>0</v>
      </c>
      <c r="AM161" s="607">
        <v>0</v>
      </c>
      <c r="AN161" s="607">
        <v>0</v>
      </c>
      <c r="AO161" s="607">
        <v>0</v>
      </c>
      <c r="AP161" s="607">
        <v>0</v>
      </c>
      <c r="AQ161" s="607">
        <v>0</v>
      </c>
      <c r="AR161" s="607">
        <v>0</v>
      </c>
      <c r="AS161" s="607">
        <v>0</v>
      </c>
      <c r="AT161" s="607">
        <v>0</v>
      </c>
      <c r="AU161" s="607">
        <v>0</v>
      </c>
      <c r="AV161" s="607">
        <v>0</v>
      </c>
      <c r="AW161" s="607">
        <v>0</v>
      </c>
      <c r="AX161" s="607">
        <v>0</v>
      </c>
      <c r="AY161" s="607">
        <v>0</v>
      </c>
      <c r="AZ161" s="607">
        <v>0</v>
      </c>
      <c r="BA161" s="607">
        <v>0</v>
      </c>
      <c r="BB161" s="607">
        <v>0</v>
      </c>
      <c r="BC161" s="607">
        <v>0</v>
      </c>
      <c r="BD161" s="607">
        <v>0</v>
      </c>
      <c r="BE161" s="607">
        <v>0</v>
      </c>
      <c r="BF161" s="607">
        <v>0</v>
      </c>
      <c r="BG161" s="607">
        <v>0</v>
      </c>
      <c r="BH161" s="607">
        <v>0</v>
      </c>
      <c r="BI161" s="607">
        <v>0</v>
      </c>
      <c r="BJ161" s="607">
        <v>0</v>
      </c>
      <c r="BK161" s="607">
        <v>0</v>
      </c>
      <c r="BL161" s="607">
        <v>0</v>
      </c>
      <c r="BM161" s="607">
        <v>0</v>
      </c>
      <c r="BN161" s="607">
        <v>0</v>
      </c>
      <c r="BO161" s="607">
        <v>0</v>
      </c>
      <c r="BP161" s="607">
        <v>0</v>
      </c>
      <c r="BQ161" s="607">
        <v>0</v>
      </c>
      <c r="BR161" s="607">
        <v>0</v>
      </c>
      <c r="BS161" s="607">
        <v>0</v>
      </c>
      <c r="BT161" s="607">
        <v>0</v>
      </c>
      <c r="BU161" s="607">
        <v>0</v>
      </c>
      <c r="BV161" s="607">
        <v>0</v>
      </c>
      <c r="BW161" s="607">
        <v>0</v>
      </c>
      <c r="BX161" s="607">
        <v>0</v>
      </c>
      <c r="BY161" s="607">
        <v>0</v>
      </c>
      <c r="BZ161" s="607">
        <v>0</v>
      </c>
      <c r="CA161" s="607">
        <v>0</v>
      </c>
      <c r="CB161" s="607">
        <v>0</v>
      </c>
      <c r="CC161" s="607">
        <v>0</v>
      </c>
      <c r="CD161" s="607">
        <v>0</v>
      </c>
      <c r="CE161" s="607">
        <v>0</v>
      </c>
      <c r="CF161" s="607">
        <v>0</v>
      </c>
      <c r="CG161" s="607">
        <v>0</v>
      </c>
      <c r="CH161" s="607">
        <v>0</v>
      </c>
      <c r="CI161" s="607">
        <v>0</v>
      </c>
      <c r="CJ161" s="607">
        <v>0</v>
      </c>
      <c r="CK161" s="607">
        <v>0</v>
      </c>
      <c r="CL161" s="607">
        <v>0</v>
      </c>
      <c r="CM161" s="607">
        <v>0</v>
      </c>
      <c r="CN161" s="607">
        <v>0</v>
      </c>
      <c r="CO161" s="607">
        <v>0</v>
      </c>
      <c r="CP161" s="607">
        <v>0</v>
      </c>
      <c r="CQ161" s="607">
        <v>0</v>
      </c>
      <c r="CR161" s="607">
        <v>0</v>
      </c>
      <c r="CS161" s="607">
        <v>0</v>
      </c>
      <c r="CT161" s="607">
        <v>0</v>
      </c>
      <c r="CU161" s="607">
        <v>0</v>
      </c>
      <c r="CV161" s="607">
        <v>0</v>
      </c>
      <c r="CW161" s="607">
        <v>0</v>
      </c>
      <c r="CX161" s="607">
        <v>0</v>
      </c>
      <c r="CY161" s="607">
        <v>0</v>
      </c>
      <c r="CZ161" s="618">
        <v>0</v>
      </c>
      <c r="DA161" s="619">
        <v>0</v>
      </c>
      <c r="DB161" s="619">
        <v>0</v>
      </c>
      <c r="DC161" s="619">
        <v>0</v>
      </c>
      <c r="DD161" s="619">
        <v>0</v>
      </c>
      <c r="DE161" s="619">
        <v>0</v>
      </c>
      <c r="DF161" s="619">
        <v>0</v>
      </c>
      <c r="DG161" s="619">
        <v>0</v>
      </c>
      <c r="DH161" s="619">
        <v>0</v>
      </c>
      <c r="DI161" s="619">
        <v>0</v>
      </c>
      <c r="DJ161" s="619">
        <v>0</v>
      </c>
      <c r="DK161" s="619">
        <v>0</v>
      </c>
      <c r="DL161" s="619">
        <v>0</v>
      </c>
      <c r="DM161" s="619">
        <v>0</v>
      </c>
      <c r="DN161" s="619">
        <v>0</v>
      </c>
      <c r="DO161" s="619">
        <v>0</v>
      </c>
      <c r="DP161" s="619">
        <v>0</v>
      </c>
      <c r="DQ161" s="619">
        <v>0</v>
      </c>
      <c r="DR161" s="619">
        <v>0</v>
      </c>
      <c r="DS161" s="619">
        <v>0</v>
      </c>
      <c r="DT161" s="619">
        <v>0</v>
      </c>
      <c r="DU161" s="619">
        <v>0</v>
      </c>
      <c r="DV161" s="619">
        <v>0</v>
      </c>
      <c r="DW161" s="620">
        <v>0</v>
      </c>
    </row>
    <row r="162" spans="2:127" ht="15.75" thickBot="1" x14ac:dyDescent="0.25">
      <c r="B162" s="650"/>
      <c r="C162" s="651"/>
      <c r="D162" s="652"/>
      <c r="E162" s="652"/>
      <c r="F162" s="652"/>
      <c r="G162" s="652"/>
      <c r="H162" s="652"/>
      <c r="I162" s="653"/>
      <c r="J162" s="653"/>
      <c r="K162" s="653"/>
      <c r="L162" s="653"/>
      <c r="M162" s="653"/>
      <c r="N162" s="653"/>
      <c r="O162" s="653"/>
      <c r="P162" s="653"/>
      <c r="Q162" s="653"/>
      <c r="R162" s="654"/>
      <c r="S162" s="653"/>
      <c r="T162" s="653"/>
      <c r="U162" s="655" t="s">
        <v>127</v>
      </c>
      <c r="V162" s="656" t="s">
        <v>500</v>
      </c>
      <c r="W162" s="657" t="s">
        <v>490</v>
      </c>
      <c r="X162" s="658">
        <f>SUM(X151:X161)</f>
        <v>703.84260800000004</v>
      </c>
      <c r="Y162" s="658">
        <f t="shared" ref="Y162:CJ162" si="30">SUM(Y151:Y161)</f>
        <v>804.39155199999993</v>
      </c>
      <c r="Z162" s="658">
        <f t="shared" si="30"/>
        <v>1005.4894400000001</v>
      </c>
      <c r="AA162" s="658">
        <f t="shared" si="30"/>
        <v>4021.9577600000002</v>
      </c>
      <c r="AB162" s="658">
        <f t="shared" si="30"/>
        <v>3519.2130400000001</v>
      </c>
      <c r="AC162" s="658">
        <f t="shared" si="30"/>
        <v>402.81473186389968</v>
      </c>
      <c r="AD162" s="658">
        <f t="shared" si="30"/>
        <v>399.46484521740081</v>
      </c>
      <c r="AE162" s="658">
        <f t="shared" si="30"/>
        <v>397.37697390106928</v>
      </c>
      <c r="AF162" s="658">
        <f t="shared" si="30"/>
        <v>396.66556852310077</v>
      </c>
      <c r="AG162" s="658">
        <f t="shared" si="30"/>
        <v>393.98422574325906</v>
      </c>
      <c r="AH162" s="658">
        <f t="shared" si="30"/>
        <v>391.93076184503497</v>
      </c>
      <c r="AI162" s="658">
        <f t="shared" si="30"/>
        <v>389.87729794681087</v>
      </c>
      <c r="AJ162" s="658">
        <f t="shared" si="30"/>
        <v>387.82383404858678</v>
      </c>
      <c r="AK162" s="658">
        <f t="shared" si="30"/>
        <v>385.77037015036268</v>
      </c>
      <c r="AL162" s="658">
        <f t="shared" si="30"/>
        <v>383.71690625213859</v>
      </c>
      <c r="AM162" s="658">
        <f t="shared" si="30"/>
        <v>381.66344235391449</v>
      </c>
      <c r="AN162" s="658">
        <f t="shared" si="30"/>
        <v>379.6099784556904</v>
      </c>
      <c r="AO162" s="658">
        <f t="shared" si="30"/>
        <v>377.55651455746636</v>
      </c>
      <c r="AP162" s="658">
        <f t="shared" si="30"/>
        <v>375.50305065924226</v>
      </c>
      <c r="AQ162" s="658">
        <f t="shared" si="30"/>
        <v>373.44958676101817</v>
      </c>
      <c r="AR162" s="658">
        <f t="shared" si="30"/>
        <v>430.51354684036937</v>
      </c>
      <c r="AS162" s="658">
        <f t="shared" si="30"/>
        <v>436.90542922465607</v>
      </c>
      <c r="AT162" s="658">
        <f t="shared" si="30"/>
        <v>451.74265789145352</v>
      </c>
      <c r="AU162" s="658">
        <f t="shared" si="30"/>
        <v>703.04958246855244</v>
      </c>
      <c r="AV162" s="658">
        <f t="shared" si="30"/>
        <v>658.76938715777453</v>
      </c>
      <c r="AW162" s="658">
        <f t="shared" si="30"/>
        <v>363.18226726989769</v>
      </c>
      <c r="AX162" s="658">
        <f t="shared" si="30"/>
        <v>363.18226726989769</v>
      </c>
      <c r="AY162" s="658">
        <f t="shared" si="30"/>
        <v>363.18226726989769</v>
      </c>
      <c r="AZ162" s="658">
        <f t="shared" si="30"/>
        <v>363.18226726989769</v>
      </c>
      <c r="BA162" s="658">
        <f t="shared" si="30"/>
        <v>363.18226726989769</v>
      </c>
      <c r="BB162" s="658">
        <f t="shared" si="30"/>
        <v>363.18226726989769</v>
      </c>
      <c r="BC162" s="658">
        <f t="shared" si="30"/>
        <v>363.18226726989769</v>
      </c>
      <c r="BD162" s="658">
        <f t="shared" si="30"/>
        <v>363.18226726989769</v>
      </c>
      <c r="BE162" s="658">
        <f t="shared" si="30"/>
        <v>363.18226726989769</v>
      </c>
      <c r="BF162" s="658">
        <f t="shared" si="30"/>
        <v>363.18226726989769</v>
      </c>
      <c r="BG162" s="658">
        <f t="shared" si="30"/>
        <v>363.18226726989769</v>
      </c>
      <c r="BH162" s="658">
        <f t="shared" si="30"/>
        <v>363.18226726989769</v>
      </c>
      <c r="BI162" s="658">
        <f t="shared" si="30"/>
        <v>363.18226726989769</v>
      </c>
      <c r="BJ162" s="658">
        <f t="shared" si="30"/>
        <v>363.18226726989769</v>
      </c>
      <c r="BK162" s="658">
        <f t="shared" si="30"/>
        <v>363.18226726989769</v>
      </c>
      <c r="BL162" s="658">
        <f t="shared" si="30"/>
        <v>422.29969124747299</v>
      </c>
      <c r="BM162" s="658">
        <f t="shared" si="30"/>
        <v>430.74503752998379</v>
      </c>
      <c r="BN162" s="658">
        <f t="shared" si="30"/>
        <v>447.63573009500533</v>
      </c>
      <c r="BO162" s="658">
        <f t="shared" si="30"/>
        <v>700.99611857032835</v>
      </c>
      <c r="BP162" s="658">
        <f t="shared" si="30"/>
        <v>658.76938715777453</v>
      </c>
      <c r="BQ162" s="658">
        <f t="shared" si="30"/>
        <v>363.18226726989769</v>
      </c>
      <c r="BR162" s="658">
        <f t="shared" si="30"/>
        <v>363.18226726989769</v>
      </c>
      <c r="BS162" s="658">
        <f t="shared" si="30"/>
        <v>363.18226726989769</v>
      </c>
      <c r="BT162" s="658">
        <f t="shared" si="30"/>
        <v>363.18226726989769</v>
      </c>
      <c r="BU162" s="658">
        <f t="shared" si="30"/>
        <v>363.18226726989769</v>
      </c>
      <c r="BV162" s="658">
        <f t="shared" si="30"/>
        <v>363.18226726989769</v>
      </c>
      <c r="BW162" s="658">
        <f t="shared" si="30"/>
        <v>363.18226726989769</v>
      </c>
      <c r="BX162" s="658">
        <f t="shared" si="30"/>
        <v>363.18226726989769</v>
      </c>
      <c r="BY162" s="658">
        <f t="shared" si="30"/>
        <v>363.18226726989769</v>
      </c>
      <c r="BZ162" s="658">
        <f t="shared" si="30"/>
        <v>363.18226726989769</v>
      </c>
      <c r="CA162" s="658">
        <f t="shared" si="30"/>
        <v>363.18226726989769</v>
      </c>
      <c r="CB162" s="658">
        <f t="shared" si="30"/>
        <v>363.18226726989769</v>
      </c>
      <c r="CC162" s="658">
        <f t="shared" si="30"/>
        <v>363.18226726989769</v>
      </c>
      <c r="CD162" s="658">
        <f t="shared" si="30"/>
        <v>363.18226726989769</v>
      </c>
      <c r="CE162" s="658">
        <f t="shared" si="30"/>
        <v>363.18226726989769</v>
      </c>
      <c r="CF162" s="658">
        <f t="shared" si="30"/>
        <v>633.33268864060551</v>
      </c>
      <c r="CG162" s="658">
        <f t="shared" si="30"/>
        <v>671.92560597927809</v>
      </c>
      <c r="CH162" s="658">
        <f t="shared" si="30"/>
        <v>749.11144065662324</v>
      </c>
      <c r="CI162" s="658">
        <f t="shared" si="30"/>
        <v>1906.8989608167992</v>
      </c>
      <c r="CJ162" s="658">
        <f t="shared" si="30"/>
        <v>1713.9343741234366</v>
      </c>
      <c r="CK162" s="658">
        <f t="shared" ref="CK162:DW162" si="31">SUM(CK151:CK161)</f>
        <v>363.18226726989769</v>
      </c>
      <c r="CL162" s="658">
        <f t="shared" si="31"/>
        <v>363.18226726989769</v>
      </c>
      <c r="CM162" s="658">
        <f t="shared" si="31"/>
        <v>363.18226726989769</v>
      </c>
      <c r="CN162" s="658">
        <f t="shared" si="31"/>
        <v>363.18226726989769</v>
      </c>
      <c r="CO162" s="658">
        <f t="shared" si="31"/>
        <v>363.18226726989769</v>
      </c>
      <c r="CP162" s="658">
        <f t="shared" si="31"/>
        <v>363.18226726989769</v>
      </c>
      <c r="CQ162" s="658">
        <f t="shared" si="31"/>
        <v>363.18226726989769</v>
      </c>
      <c r="CR162" s="658">
        <f t="shared" si="31"/>
        <v>363.18226726989769</v>
      </c>
      <c r="CS162" s="658">
        <f t="shared" si="31"/>
        <v>363.18226726989769</v>
      </c>
      <c r="CT162" s="658">
        <f t="shared" si="31"/>
        <v>363.18226726989769</v>
      </c>
      <c r="CU162" s="658">
        <f t="shared" si="31"/>
        <v>363.18226726989769</v>
      </c>
      <c r="CV162" s="658">
        <f t="shared" si="31"/>
        <v>363.18226726989769</v>
      </c>
      <c r="CW162" s="658">
        <f t="shared" si="31"/>
        <v>363.18226726989769</v>
      </c>
      <c r="CX162" s="658">
        <f t="shared" si="31"/>
        <v>363.18226726989769</v>
      </c>
      <c r="CY162" s="659">
        <f t="shared" si="31"/>
        <v>363.18226726989769</v>
      </c>
      <c r="CZ162" s="660">
        <f t="shared" si="31"/>
        <v>0</v>
      </c>
      <c r="DA162" s="661">
        <f t="shared" si="31"/>
        <v>0</v>
      </c>
      <c r="DB162" s="661">
        <f t="shared" si="31"/>
        <v>0</v>
      </c>
      <c r="DC162" s="661">
        <f t="shared" si="31"/>
        <v>0</v>
      </c>
      <c r="DD162" s="661">
        <f t="shared" si="31"/>
        <v>0</v>
      </c>
      <c r="DE162" s="661">
        <f t="shared" si="31"/>
        <v>0</v>
      </c>
      <c r="DF162" s="661">
        <f t="shared" si="31"/>
        <v>0</v>
      </c>
      <c r="DG162" s="661">
        <f t="shared" si="31"/>
        <v>0</v>
      </c>
      <c r="DH162" s="661">
        <f t="shared" si="31"/>
        <v>0</v>
      </c>
      <c r="DI162" s="661">
        <f t="shared" si="31"/>
        <v>0</v>
      </c>
      <c r="DJ162" s="661">
        <f t="shared" si="31"/>
        <v>0</v>
      </c>
      <c r="DK162" s="661">
        <f t="shared" si="31"/>
        <v>0</v>
      </c>
      <c r="DL162" s="661">
        <f t="shared" si="31"/>
        <v>0</v>
      </c>
      <c r="DM162" s="661">
        <f t="shared" si="31"/>
        <v>0</v>
      </c>
      <c r="DN162" s="661">
        <f t="shared" si="31"/>
        <v>0</v>
      </c>
      <c r="DO162" s="661">
        <f t="shared" si="31"/>
        <v>0</v>
      </c>
      <c r="DP162" s="661">
        <f t="shared" si="31"/>
        <v>0</v>
      </c>
      <c r="DQ162" s="661">
        <f t="shared" si="31"/>
        <v>0</v>
      </c>
      <c r="DR162" s="661">
        <f t="shared" si="31"/>
        <v>0</v>
      </c>
      <c r="DS162" s="661">
        <f t="shared" si="31"/>
        <v>0</v>
      </c>
      <c r="DT162" s="661">
        <f t="shared" si="31"/>
        <v>0</v>
      </c>
      <c r="DU162" s="661">
        <f t="shared" si="31"/>
        <v>0</v>
      </c>
      <c r="DV162" s="661">
        <f t="shared" si="31"/>
        <v>0</v>
      </c>
      <c r="DW162" s="662">
        <f t="shared" si="31"/>
        <v>0</v>
      </c>
    </row>
    <row r="163" spans="2:127" ht="25.5" x14ac:dyDescent="0.2">
      <c r="B163" s="603" t="s">
        <v>485</v>
      </c>
      <c r="C163" s="604" t="s">
        <v>959</v>
      </c>
      <c r="D163" s="605" t="s">
        <v>870</v>
      </c>
      <c r="E163" s="606" t="s">
        <v>555</v>
      </c>
      <c r="F163" s="607" t="s">
        <v>827</v>
      </c>
      <c r="G163" s="608" t="s">
        <v>66</v>
      </c>
      <c r="H163" s="609" t="s">
        <v>487</v>
      </c>
      <c r="I163" s="609">
        <f>MAX(X163:AV163)</f>
        <v>180</v>
      </c>
      <c r="J163" s="609">
        <f>SUMPRODUCT($X$2:$CY$2,$X163:$CY163)*365</f>
        <v>1091243.9726216551</v>
      </c>
      <c r="K163" s="609">
        <f>SUMPRODUCT($X$2:$CY$2,$X164:$CY164)+SUMPRODUCT($X$2:$CY$2,$X165:$CY165)+SUMPRODUCT($X$2:$CY$2,$X166:$CY166)</f>
        <v>1434754.9582842637</v>
      </c>
      <c r="L163" s="609">
        <f>SUMPRODUCT($X$2:$CY$2,$X167:$CY167) +SUMPRODUCT($X$2:$CY$2,$X168:$CY168)</f>
        <v>250662.22850562731</v>
      </c>
      <c r="M163" s="609">
        <f>SUMPRODUCT($X$2:$CY$2,$X169:$CY169)</f>
        <v>0</v>
      </c>
      <c r="N163" s="609">
        <f>SUMPRODUCT($X$2:$CY$2,$X172:$CY172) +SUMPRODUCT($X$2:$CY$2,$X173:$CY173)</f>
        <v>7390.8847667329128</v>
      </c>
      <c r="O163" s="609">
        <f>SUMPRODUCT($X$2:$CY$2,$X170:$CY170) +SUMPRODUCT($X$2:$CY$2,$X171:$CY171) +SUMPRODUCT($X$2:$CY$2,$X174:$CY174)</f>
        <v>1361.2100352080424</v>
      </c>
      <c r="P163" s="609">
        <f>SUM(K163:O163)</f>
        <v>1694169.2815918319</v>
      </c>
      <c r="Q163" s="609">
        <f>(SUM(K163:M163)*100000)/(J163*1000)</f>
        <v>154.44916343874658</v>
      </c>
      <c r="R163" s="610">
        <f>(P163*100000)/(J163*1000)</f>
        <v>155.25119259276929</v>
      </c>
      <c r="S163" s="611">
        <v>3</v>
      </c>
      <c r="T163" s="612">
        <v>3</v>
      </c>
      <c r="U163" s="613" t="s">
        <v>488</v>
      </c>
      <c r="V163" s="614" t="s">
        <v>124</v>
      </c>
      <c r="W163" s="615" t="s">
        <v>75</v>
      </c>
      <c r="X163" s="607">
        <v>0</v>
      </c>
      <c r="Y163" s="607">
        <v>0</v>
      </c>
      <c r="Z163" s="607">
        <v>0</v>
      </c>
      <c r="AA163" s="607">
        <v>0</v>
      </c>
      <c r="AB163" s="607">
        <v>0</v>
      </c>
      <c r="AC163" s="607">
        <v>0</v>
      </c>
      <c r="AD163" s="607">
        <v>0</v>
      </c>
      <c r="AE163" s="607">
        <v>0</v>
      </c>
      <c r="AF163" s="607">
        <v>0</v>
      </c>
      <c r="AG163" s="607">
        <v>0</v>
      </c>
      <c r="AH163" s="607">
        <v>0</v>
      </c>
      <c r="AI163" s="607">
        <v>0</v>
      </c>
      <c r="AJ163" s="607">
        <v>0</v>
      </c>
      <c r="AK163" s="607">
        <v>0</v>
      </c>
      <c r="AL163" s="607">
        <v>0</v>
      </c>
      <c r="AM163" s="607">
        <v>180</v>
      </c>
      <c r="AN163" s="607">
        <v>180</v>
      </c>
      <c r="AO163" s="607">
        <v>180</v>
      </c>
      <c r="AP163" s="607">
        <v>180</v>
      </c>
      <c r="AQ163" s="607">
        <v>180</v>
      </c>
      <c r="AR163" s="607">
        <v>180</v>
      </c>
      <c r="AS163" s="607">
        <v>180</v>
      </c>
      <c r="AT163" s="607">
        <v>180</v>
      </c>
      <c r="AU163" s="607">
        <v>180</v>
      </c>
      <c r="AV163" s="607">
        <v>180</v>
      </c>
      <c r="AW163" s="607">
        <v>180</v>
      </c>
      <c r="AX163" s="607">
        <v>180</v>
      </c>
      <c r="AY163" s="607">
        <v>180</v>
      </c>
      <c r="AZ163" s="607">
        <v>180</v>
      </c>
      <c r="BA163" s="607">
        <v>180</v>
      </c>
      <c r="BB163" s="607">
        <v>180</v>
      </c>
      <c r="BC163" s="607">
        <v>180</v>
      </c>
      <c r="BD163" s="607">
        <v>180</v>
      </c>
      <c r="BE163" s="607">
        <v>180</v>
      </c>
      <c r="BF163" s="607">
        <v>180</v>
      </c>
      <c r="BG163" s="607">
        <v>180</v>
      </c>
      <c r="BH163" s="607">
        <v>180</v>
      </c>
      <c r="BI163" s="607">
        <v>180</v>
      </c>
      <c r="BJ163" s="607">
        <v>180</v>
      </c>
      <c r="BK163" s="607">
        <v>180</v>
      </c>
      <c r="BL163" s="607">
        <v>180</v>
      </c>
      <c r="BM163" s="607">
        <v>180</v>
      </c>
      <c r="BN163" s="607">
        <v>180</v>
      </c>
      <c r="BO163" s="607">
        <v>180</v>
      </c>
      <c r="BP163" s="607">
        <v>180</v>
      </c>
      <c r="BQ163" s="607">
        <v>180</v>
      </c>
      <c r="BR163" s="607">
        <v>180</v>
      </c>
      <c r="BS163" s="607">
        <v>180</v>
      </c>
      <c r="BT163" s="607">
        <v>180</v>
      </c>
      <c r="BU163" s="607">
        <v>180</v>
      </c>
      <c r="BV163" s="607">
        <v>180</v>
      </c>
      <c r="BW163" s="607">
        <v>180</v>
      </c>
      <c r="BX163" s="607">
        <v>180</v>
      </c>
      <c r="BY163" s="607">
        <v>180</v>
      </c>
      <c r="BZ163" s="607">
        <v>180</v>
      </c>
      <c r="CA163" s="607">
        <v>180</v>
      </c>
      <c r="CB163" s="607">
        <v>180</v>
      </c>
      <c r="CC163" s="607">
        <v>180</v>
      </c>
      <c r="CD163" s="607">
        <v>180</v>
      </c>
      <c r="CE163" s="616">
        <v>180</v>
      </c>
      <c r="CF163" s="616">
        <v>180</v>
      </c>
      <c r="CG163" s="616">
        <v>180</v>
      </c>
      <c r="CH163" s="616">
        <v>180</v>
      </c>
      <c r="CI163" s="616">
        <v>180</v>
      </c>
      <c r="CJ163" s="616">
        <v>180</v>
      </c>
      <c r="CK163" s="616">
        <v>180</v>
      </c>
      <c r="CL163" s="616">
        <v>180</v>
      </c>
      <c r="CM163" s="616">
        <v>180</v>
      </c>
      <c r="CN163" s="616">
        <v>180</v>
      </c>
      <c r="CO163" s="616">
        <v>180</v>
      </c>
      <c r="CP163" s="616">
        <v>180</v>
      </c>
      <c r="CQ163" s="616">
        <v>180</v>
      </c>
      <c r="CR163" s="616">
        <v>180</v>
      </c>
      <c r="CS163" s="616">
        <v>180</v>
      </c>
      <c r="CT163" s="616">
        <v>180</v>
      </c>
      <c r="CU163" s="616">
        <v>180</v>
      </c>
      <c r="CV163" s="616">
        <v>180</v>
      </c>
      <c r="CW163" s="616">
        <v>180</v>
      </c>
      <c r="CX163" s="616">
        <v>180</v>
      </c>
      <c r="CY163" s="617">
        <v>180</v>
      </c>
      <c r="CZ163" s="618">
        <v>0</v>
      </c>
      <c r="DA163" s="619">
        <v>0</v>
      </c>
      <c r="DB163" s="619">
        <v>0</v>
      </c>
      <c r="DC163" s="619">
        <v>0</v>
      </c>
      <c r="DD163" s="619">
        <v>0</v>
      </c>
      <c r="DE163" s="619">
        <v>0</v>
      </c>
      <c r="DF163" s="619">
        <v>0</v>
      </c>
      <c r="DG163" s="619">
        <v>0</v>
      </c>
      <c r="DH163" s="619">
        <v>0</v>
      </c>
      <c r="DI163" s="619">
        <v>0</v>
      </c>
      <c r="DJ163" s="619">
        <v>0</v>
      </c>
      <c r="DK163" s="619">
        <v>0</v>
      </c>
      <c r="DL163" s="619">
        <v>0</v>
      </c>
      <c r="DM163" s="619">
        <v>0</v>
      </c>
      <c r="DN163" s="619">
        <v>0</v>
      </c>
      <c r="DO163" s="619">
        <v>0</v>
      </c>
      <c r="DP163" s="619">
        <v>0</v>
      </c>
      <c r="DQ163" s="619">
        <v>0</v>
      </c>
      <c r="DR163" s="619">
        <v>0</v>
      </c>
      <c r="DS163" s="619">
        <v>0</v>
      </c>
      <c r="DT163" s="619">
        <v>0</v>
      </c>
      <c r="DU163" s="619">
        <v>0</v>
      </c>
      <c r="DV163" s="619">
        <v>0</v>
      </c>
      <c r="DW163" s="620">
        <v>0</v>
      </c>
    </row>
    <row r="164" spans="2:127" x14ac:dyDescent="0.2">
      <c r="B164" s="621"/>
      <c r="C164" s="622"/>
      <c r="D164" s="623"/>
      <c r="E164" s="624"/>
      <c r="F164" s="624"/>
      <c r="G164" s="623"/>
      <c r="H164" s="624"/>
      <c r="I164" s="624"/>
      <c r="J164" s="624"/>
      <c r="K164" s="624"/>
      <c r="L164" s="624"/>
      <c r="M164" s="624"/>
      <c r="N164" s="624"/>
      <c r="O164" s="624"/>
      <c r="P164" s="624"/>
      <c r="Q164" s="624"/>
      <c r="R164" s="625"/>
      <c r="S164" s="624"/>
      <c r="T164" s="624"/>
      <c r="U164" s="626" t="s">
        <v>489</v>
      </c>
      <c r="V164" s="614" t="s">
        <v>124</v>
      </c>
      <c r="W164" s="615" t="s">
        <v>490</v>
      </c>
      <c r="X164" s="607">
        <v>17102.080000000002</v>
      </c>
      <c r="Y164" s="607">
        <v>34204.160000000003</v>
      </c>
      <c r="Z164" s="607">
        <v>34204.160000000003</v>
      </c>
      <c r="AA164" s="607">
        <v>51306.239999999998</v>
      </c>
      <c r="AB164" s="607">
        <v>51306.239999999998</v>
      </c>
      <c r="AC164" s="607">
        <v>85510.399999999994</v>
      </c>
      <c r="AD164" s="607">
        <v>102612.48</v>
      </c>
      <c r="AE164" s="607">
        <v>171020.79999999999</v>
      </c>
      <c r="AF164" s="607">
        <v>171020.79999999999</v>
      </c>
      <c r="AG164" s="607">
        <v>171020.79999999999</v>
      </c>
      <c r="AH164" s="607">
        <v>171020.79999999999</v>
      </c>
      <c r="AI164" s="607">
        <v>171020.79999999999</v>
      </c>
      <c r="AJ164" s="607">
        <v>171020.79999999999</v>
      </c>
      <c r="AK164" s="607">
        <v>171020.79999999999</v>
      </c>
      <c r="AL164" s="607">
        <v>136816.64000000001</v>
      </c>
      <c r="AM164" s="607">
        <v>0</v>
      </c>
      <c r="AN164" s="607">
        <v>0</v>
      </c>
      <c r="AO164" s="607">
        <v>0</v>
      </c>
      <c r="AP164" s="607">
        <v>0</v>
      </c>
      <c r="AQ164" s="607">
        <v>0</v>
      </c>
      <c r="AR164" s="607">
        <v>507.8</v>
      </c>
      <c r="AS164" s="607">
        <v>1015.6</v>
      </c>
      <c r="AT164" s="607">
        <v>1015.6</v>
      </c>
      <c r="AU164" s="607">
        <v>1523.4</v>
      </c>
      <c r="AV164" s="607">
        <v>1523.4</v>
      </c>
      <c r="AW164" s="607">
        <v>2539</v>
      </c>
      <c r="AX164" s="607">
        <v>3046.8</v>
      </c>
      <c r="AY164" s="607">
        <v>5078</v>
      </c>
      <c r="AZ164" s="607">
        <v>5078</v>
      </c>
      <c r="BA164" s="607">
        <v>5078</v>
      </c>
      <c r="BB164" s="607">
        <v>5078</v>
      </c>
      <c r="BC164" s="607">
        <v>5078</v>
      </c>
      <c r="BD164" s="607">
        <v>5078</v>
      </c>
      <c r="BE164" s="607">
        <v>5078</v>
      </c>
      <c r="BF164" s="607">
        <v>4062.4</v>
      </c>
      <c r="BG164" s="607">
        <v>0</v>
      </c>
      <c r="BH164" s="607">
        <v>0</v>
      </c>
      <c r="BI164" s="607">
        <v>0</v>
      </c>
      <c r="BJ164" s="607">
        <v>0</v>
      </c>
      <c r="BK164" s="607">
        <v>0</v>
      </c>
      <c r="BL164" s="607">
        <v>507.8</v>
      </c>
      <c r="BM164" s="607">
        <v>1015.6</v>
      </c>
      <c r="BN164" s="607">
        <v>1015.6</v>
      </c>
      <c r="BO164" s="607">
        <v>1523.4</v>
      </c>
      <c r="BP164" s="607">
        <v>1523.4</v>
      </c>
      <c r="BQ164" s="607">
        <v>2539</v>
      </c>
      <c r="BR164" s="607">
        <v>3046.8</v>
      </c>
      <c r="BS164" s="607">
        <v>5078</v>
      </c>
      <c r="BT164" s="607">
        <v>5078</v>
      </c>
      <c r="BU164" s="607">
        <v>5078</v>
      </c>
      <c r="BV164" s="607">
        <v>5078</v>
      </c>
      <c r="BW164" s="607">
        <v>5078</v>
      </c>
      <c r="BX164" s="607">
        <v>5078</v>
      </c>
      <c r="BY164" s="607">
        <v>5078</v>
      </c>
      <c r="BZ164" s="607">
        <v>4062.4</v>
      </c>
      <c r="CA164" s="607">
        <v>0</v>
      </c>
      <c r="CB164" s="607">
        <v>0</v>
      </c>
      <c r="CC164" s="607">
        <v>0</v>
      </c>
      <c r="CD164" s="607">
        <v>0</v>
      </c>
      <c r="CE164" s="616">
        <v>0</v>
      </c>
      <c r="CF164" s="616">
        <v>12462.17</v>
      </c>
      <c r="CG164" s="616">
        <v>24924.34</v>
      </c>
      <c r="CH164" s="616">
        <v>24924.34</v>
      </c>
      <c r="CI164" s="616">
        <v>37386.51</v>
      </c>
      <c r="CJ164" s="616">
        <v>37386.51</v>
      </c>
      <c r="CK164" s="616">
        <v>62310.85</v>
      </c>
      <c r="CL164" s="616">
        <v>74773.02</v>
      </c>
      <c r="CM164" s="616">
        <v>124621.7</v>
      </c>
      <c r="CN164" s="616">
        <v>124621.7</v>
      </c>
      <c r="CO164" s="616">
        <v>124621.7</v>
      </c>
      <c r="CP164" s="616">
        <v>124621.7</v>
      </c>
      <c r="CQ164" s="616">
        <v>124621.7</v>
      </c>
      <c r="CR164" s="616">
        <v>124621.7</v>
      </c>
      <c r="CS164" s="616">
        <v>124621.7</v>
      </c>
      <c r="CT164" s="616">
        <v>99697.36</v>
      </c>
      <c r="CU164" s="616">
        <v>0</v>
      </c>
      <c r="CV164" s="616">
        <v>0</v>
      </c>
      <c r="CW164" s="616">
        <v>0</v>
      </c>
      <c r="CX164" s="616">
        <v>0</v>
      </c>
      <c r="CY164" s="617">
        <v>0</v>
      </c>
      <c r="CZ164" s="618">
        <v>0</v>
      </c>
      <c r="DA164" s="619">
        <v>0</v>
      </c>
      <c r="DB164" s="619">
        <v>0</v>
      </c>
      <c r="DC164" s="619">
        <v>0</v>
      </c>
      <c r="DD164" s="619">
        <v>0</v>
      </c>
      <c r="DE164" s="619">
        <v>0</v>
      </c>
      <c r="DF164" s="619">
        <v>0</v>
      </c>
      <c r="DG164" s="619">
        <v>0</v>
      </c>
      <c r="DH164" s="619">
        <v>0</v>
      </c>
      <c r="DI164" s="619">
        <v>0</v>
      </c>
      <c r="DJ164" s="619">
        <v>0</v>
      </c>
      <c r="DK164" s="619">
        <v>0</v>
      </c>
      <c r="DL164" s="619">
        <v>0</v>
      </c>
      <c r="DM164" s="619">
        <v>0</v>
      </c>
      <c r="DN164" s="619">
        <v>0</v>
      </c>
      <c r="DO164" s="619">
        <v>0</v>
      </c>
      <c r="DP164" s="619">
        <v>0</v>
      </c>
      <c r="DQ164" s="619">
        <v>0</v>
      </c>
      <c r="DR164" s="619">
        <v>0</v>
      </c>
      <c r="DS164" s="619">
        <v>0</v>
      </c>
      <c r="DT164" s="619">
        <v>0</v>
      </c>
      <c r="DU164" s="619">
        <v>0</v>
      </c>
      <c r="DV164" s="619">
        <v>0</v>
      </c>
      <c r="DW164" s="620">
        <v>0</v>
      </c>
    </row>
    <row r="165" spans="2:127" x14ac:dyDescent="0.2">
      <c r="B165" s="627"/>
      <c r="C165" s="628"/>
      <c r="D165" s="629"/>
      <c r="E165" s="629"/>
      <c r="F165" s="629"/>
      <c r="G165" s="629"/>
      <c r="H165" s="629"/>
      <c r="I165" s="630"/>
      <c r="J165" s="630"/>
      <c r="K165" s="630"/>
      <c r="L165" s="630"/>
      <c r="M165" s="630"/>
      <c r="N165" s="630"/>
      <c r="O165" s="630"/>
      <c r="P165" s="630"/>
      <c r="Q165" s="630"/>
      <c r="R165" s="631"/>
      <c r="S165" s="630"/>
      <c r="T165" s="630"/>
      <c r="U165" s="626" t="s">
        <v>491</v>
      </c>
      <c r="V165" s="614" t="s">
        <v>124</v>
      </c>
      <c r="W165" s="615" t="s">
        <v>490</v>
      </c>
      <c r="X165" s="607">
        <v>0</v>
      </c>
      <c r="Y165" s="607">
        <v>0</v>
      </c>
      <c r="Z165" s="607">
        <v>0</v>
      </c>
      <c r="AA165" s="607">
        <v>0</v>
      </c>
      <c r="AB165" s="607">
        <v>0</v>
      </c>
      <c r="AC165" s="607">
        <v>0</v>
      </c>
      <c r="AD165" s="607">
        <v>0</v>
      </c>
      <c r="AE165" s="607">
        <v>0</v>
      </c>
      <c r="AF165" s="607">
        <v>0</v>
      </c>
      <c r="AG165" s="607">
        <v>0</v>
      </c>
      <c r="AH165" s="607">
        <v>0</v>
      </c>
      <c r="AI165" s="607">
        <v>0</v>
      </c>
      <c r="AJ165" s="607">
        <v>0</v>
      </c>
      <c r="AK165" s="607">
        <v>0</v>
      </c>
      <c r="AL165" s="607">
        <v>0</v>
      </c>
      <c r="AM165" s="607">
        <v>0</v>
      </c>
      <c r="AN165" s="607">
        <v>0</v>
      </c>
      <c r="AO165" s="607">
        <v>0</v>
      </c>
      <c r="AP165" s="607">
        <v>0</v>
      </c>
      <c r="AQ165" s="607">
        <v>0</v>
      </c>
      <c r="AR165" s="607">
        <v>0</v>
      </c>
      <c r="AS165" s="607">
        <v>0</v>
      </c>
      <c r="AT165" s="607">
        <v>0</v>
      </c>
      <c r="AU165" s="607">
        <v>0</v>
      </c>
      <c r="AV165" s="607">
        <v>0</v>
      </c>
      <c r="AW165" s="607">
        <v>0</v>
      </c>
      <c r="AX165" s="607">
        <v>0</v>
      </c>
      <c r="AY165" s="607">
        <v>0</v>
      </c>
      <c r="AZ165" s="607">
        <v>0</v>
      </c>
      <c r="BA165" s="607">
        <v>0</v>
      </c>
      <c r="BB165" s="607">
        <v>0</v>
      </c>
      <c r="BC165" s="607">
        <v>0</v>
      </c>
      <c r="BD165" s="607">
        <v>0</v>
      </c>
      <c r="BE165" s="607">
        <v>0</v>
      </c>
      <c r="BF165" s="607">
        <v>0</v>
      </c>
      <c r="BG165" s="607">
        <v>0</v>
      </c>
      <c r="BH165" s="607">
        <v>0</v>
      </c>
      <c r="BI165" s="607">
        <v>0</v>
      </c>
      <c r="BJ165" s="607">
        <v>0</v>
      </c>
      <c r="BK165" s="607">
        <v>0</v>
      </c>
      <c r="BL165" s="607">
        <v>0</v>
      </c>
      <c r="BM165" s="607">
        <v>0</v>
      </c>
      <c r="BN165" s="607">
        <v>0</v>
      </c>
      <c r="BO165" s="607">
        <v>0</v>
      </c>
      <c r="BP165" s="607">
        <v>0</v>
      </c>
      <c r="BQ165" s="607">
        <v>0</v>
      </c>
      <c r="BR165" s="607">
        <v>0</v>
      </c>
      <c r="BS165" s="607">
        <v>0</v>
      </c>
      <c r="BT165" s="607">
        <v>0</v>
      </c>
      <c r="BU165" s="607">
        <v>0</v>
      </c>
      <c r="BV165" s="607">
        <v>0</v>
      </c>
      <c r="BW165" s="607">
        <v>0</v>
      </c>
      <c r="BX165" s="607">
        <v>0</v>
      </c>
      <c r="BY165" s="607">
        <v>0</v>
      </c>
      <c r="BZ165" s="607">
        <v>0</v>
      </c>
      <c r="CA165" s="607">
        <v>0</v>
      </c>
      <c r="CB165" s="607">
        <v>0</v>
      </c>
      <c r="CC165" s="607">
        <v>0</v>
      </c>
      <c r="CD165" s="607">
        <v>0</v>
      </c>
      <c r="CE165" s="616">
        <v>0</v>
      </c>
      <c r="CF165" s="616">
        <v>0</v>
      </c>
      <c r="CG165" s="616">
        <v>0</v>
      </c>
      <c r="CH165" s="616">
        <v>0</v>
      </c>
      <c r="CI165" s="616">
        <v>0</v>
      </c>
      <c r="CJ165" s="616">
        <v>0</v>
      </c>
      <c r="CK165" s="616">
        <v>0</v>
      </c>
      <c r="CL165" s="616">
        <v>0</v>
      </c>
      <c r="CM165" s="616">
        <v>0</v>
      </c>
      <c r="CN165" s="616">
        <v>0</v>
      </c>
      <c r="CO165" s="616">
        <v>0</v>
      </c>
      <c r="CP165" s="616">
        <v>0</v>
      </c>
      <c r="CQ165" s="616">
        <v>0</v>
      </c>
      <c r="CR165" s="616">
        <v>0</v>
      </c>
      <c r="CS165" s="616">
        <v>0</v>
      </c>
      <c r="CT165" s="616">
        <v>0</v>
      </c>
      <c r="CU165" s="616">
        <v>0</v>
      </c>
      <c r="CV165" s="616">
        <v>0</v>
      </c>
      <c r="CW165" s="616">
        <v>0</v>
      </c>
      <c r="CX165" s="616">
        <v>0</v>
      </c>
      <c r="CY165" s="617">
        <v>0</v>
      </c>
      <c r="CZ165" s="618">
        <v>0</v>
      </c>
      <c r="DA165" s="619">
        <v>0</v>
      </c>
      <c r="DB165" s="619">
        <v>0</v>
      </c>
      <c r="DC165" s="619">
        <v>0</v>
      </c>
      <c r="DD165" s="619">
        <v>0</v>
      </c>
      <c r="DE165" s="619">
        <v>0</v>
      </c>
      <c r="DF165" s="619">
        <v>0</v>
      </c>
      <c r="DG165" s="619">
        <v>0</v>
      </c>
      <c r="DH165" s="619">
        <v>0</v>
      </c>
      <c r="DI165" s="619">
        <v>0</v>
      </c>
      <c r="DJ165" s="619">
        <v>0</v>
      </c>
      <c r="DK165" s="619">
        <v>0</v>
      </c>
      <c r="DL165" s="619">
        <v>0</v>
      </c>
      <c r="DM165" s="619">
        <v>0</v>
      </c>
      <c r="DN165" s="619">
        <v>0</v>
      </c>
      <c r="DO165" s="619">
        <v>0</v>
      </c>
      <c r="DP165" s="619">
        <v>0</v>
      </c>
      <c r="DQ165" s="619">
        <v>0</v>
      </c>
      <c r="DR165" s="619">
        <v>0</v>
      </c>
      <c r="DS165" s="619">
        <v>0</v>
      </c>
      <c r="DT165" s="619">
        <v>0</v>
      </c>
      <c r="DU165" s="619">
        <v>0</v>
      </c>
      <c r="DV165" s="619">
        <v>0</v>
      </c>
      <c r="DW165" s="620">
        <v>0</v>
      </c>
    </row>
    <row r="166" spans="2:127" x14ac:dyDescent="0.2">
      <c r="B166" s="627"/>
      <c r="C166" s="628"/>
      <c r="D166" s="629"/>
      <c r="E166" s="629"/>
      <c r="F166" s="629"/>
      <c r="G166" s="629"/>
      <c r="H166" s="629"/>
      <c r="I166" s="630"/>
      <c r="J166" s="630"/>
      <c r="K166" s="630"/>
      <c r="L166" s="630"/>
      <c r="M166" s="630"/>
      <c r="N166" s="630"/>
      <c r="O166" s="630"/>
      <c r="P166" s="630"/>
      <c r="Q166" s="630"/>
      <c r="R166" s="631"/>
      <c r="S166" s="630"/>
      <c r="T166" s="630"/>
      <c r="U166" s="632" t="s">
        <v>828</v>
      </c>
      <c r="V166" s="633" t="s">
        <v>124</v>
      </c>
      <c r="W166" s="634" t="s">
        <v>490</v>
      </c>
      <c r="X166" s="607">
        <v>0</v>
      </c>
      <c r="Y166" s="607">
        <v>0</v>
      </c>
      <c r="Z166" s="607">
        <v>0</v>
      </c>
      <c r="AA166" s="607">
        <v>0</v>
      </c>
      <c r="AB166" s="607">
        <v>0</v>
      </c>
      <c r="AC166" s="607">
        <v>0</v>
      </c>
      <c r="AD166" s="607">
        <v>0</v>
      </c>
      <c r="AE166" s="607">
        <v>0</v>
      </c>
      <c r="AF166" s="607">
        <v>0</v>
      </c>
      <c r="AG166" s="607">
        <v>0</v>
      </c>
      <c r="AH166" s="607">
        <v>0</v>
      </c>
      <c r="AI166" s="607">
        <v>0</v>
      </c>
      <c r="AJ166" s="607">
        <v>0</v>
      </c>
      <c r="AK166" s="607">
        <v>0</v>
      </c>
      <c r="AL166" s="607">
        <v>0</v>
      </c>
      <c r="AM166" s="607">
        <v>0</v>
      </c>
      <c r="AN166" s="607">
        <v>0</v>
      </c>
      <c r="AO166" s="607">
        <v>0</v>
      </c>
      <c r="AP166" s="607">
        <v>0</v>
      </c>
      <c r="AQ166" s="607">
        <v>0</v>
      </c>
      <c r="AR166" s="607">
        <v>0</v>
      </c>
      <c r="AS166" s="607">
        <v>0</v>
      </c>
      <c r="AT166" s="607">
        <v>0</v>
      </c>
      <c r="AU166" s="607">
        <v>0</v>
      </c>
      <c r="AV166" s="607">
        <v>0</v>
      </c>
      <c r="AW166" s="607">
        <v>0</v>
      </c>
      <c r="AX166" s="607">
        <v>0</v>
      </c>
      <c r="AY166" s="607">
        <v>0</v>
      </c>
      <c r="AZ166" s="607">
        <v>0</v>
      </c>
      <c r="BA166" s="607">
        <v>0</v>
      </c>
      <c r="BB166" s="607">
        <v>0</v>
      </c>
      <c r="BC166" s="607">
        <v>0</v>
      </c>
      <c r="BD166" s="607">
        <v>0</v>
      </c>
      <c r="BE166" s="607">
        <v>0</v>
      </c>
      <c r="BF166" s="607">
        <v>0</v>
      </c>
      <c r="BG166" s="607">
        <v>0</v>
      </c>
      <c r="BH166" s="607">
        <v>0</v>
      </c>
      <c r="BI166" s="607">
        <v>0</v>
      </c>
      <c r="BJ166" s="607">
        <v>0</v>
      </c>
      <c r="BK166" s="607">
        <v>0</v>
      </c>
      <c r="BL166" s="607">
        <v>0</v>
      </c>
      <c r="BM166" s="607">
        <v>0</v>
      </c>
      <c r="BN166" s="607">
        <v>0</v>
      </c>
      <c r="BO166" s="607">
        <v>0</v>
      </c>
      <c r="BP166" s="607">
        <v>0</v>
      </c>
      <c r="BQ166" s="607">
        <v>0</v>
      </c>
      <c r="BR166" s="607">
        <v>0</v>
      </c>
      <c r="BS166" s="607">
        <v>0</v>
      </c>
      <c r="BT166" s="607">
        <v>0</v>
      </c>
      <c r="BU166" s="607">
        <v>0</v>
      </c>
      <c r="BV166" s="607">
        <v>0</v>
      </c>
      <c r="BW166" s="607">
        <v>0</v>
      </c>
      <c r="BX166" s="607">
        <v>0</v>
      </c>
      <c r="BY166" s="607">
        <v>0</v>
      </c>
      <c r="BZ166" s="607">
        <v>0</v>
      </c>
      <c r="CA166" s="607">
        <v>0</v>
      </c>
      <c r="CB166" s="607">
        <v>0</v>
      </c>
      <c r="CC166" s="607">
        <v>0</v>
      </c>
      <c r="CD166" s="607">
        <v>0</v>
      </c>
      <c r="CE166" s="607">
        <v>0</v>
      </c>
      <c r="CF166" s="607">
        <v>0</v>
      </c>
      <c r="CG166" s="607">
        <v>0</v>
      </c>
      <c r="CH166" s="607">
        <v>0</v>
      </c>
      <c r="CI166" s="607">
        <v>0</v>
      </c>
      <c r="CJ166" s="607">
        <v>0</v>
      </c>
      <c r="CK166" s="607">
        <v>0</v>
      </c>
      <c r="CL166" s="607">
        <v>0</v>
      </c>
      <c r="CM166" s="607">
        <v>0</v>
      </c>
      <c r="CN166" s="607">
        <v>0</v>
      </c>
      <c r="CO166" s="607">
        <v>0</v>
      </c>
      <c r="CP166" s="607">
        <v>0</v>
      </c>
      <c r="CQ166" s="607">
        <v>0</v>
      </c>
      <c r="CR166" s="607">
        <v>0</v>
      </c>
      <c r="CS166" s="607">
        <v>0</v>
      </c>
      <c r="CT166" s="607">
        <v>0</v>
      </c>
      <c r="CU166" s="607">
        <v>0</v>
      </c>
      <c r="CV166" s="607">
        <v>0</v>
      </c>
      <c r="CW166" s="607">
        <v>0</v>
      </c>
      <c r="CX166" s="607">
        <v>0</v>
      </c>
      <c r="CY166" s="607">
        <v>0</v>
      </c>
      <c r="CZ166" s="618">
        <v>0</v>
      </c>
      <c r="DA166" s="619">
        <v>0</v>
      </c>
      <c r="DB166" s="619">
        <v>0</v>
      </c>
      <c r="DC166" s="619">
        <v>0</v>
      </c>
      <c r="DD166" s="619">
        <v>0</v>
      </c>
      <c r="DE166" s="619">
        <v>0</v>
      </c>
      <c r="DF166" s="619">
        <v>0</v>
      </c>
      <c r="DG166" s="619">
        <v>0</v>
      </c>
      <c r="DH166" s="619">
        <v>0</v>
      </c>
      <c r="DI166" s="619">
        <v>0</v>
      </c>
      <c r="DJ166" s="619">
        <v>0</v>
      </c>
      <c r="DK166" s="619">
        <v>0</v>
      </c>
      <c r="DL166" s="619">
        <v>0</v>
      </c>
      <c r="DM166" s="619">
        <v>0</v>
      </c>
      <c r="DN166" s="619">
        <v>0</v>
      </c>
      <c r="DO166" s="619">
        <v>0</v>
      </c>
      <c r="DP166" s="619">
        <v>0</v>
      </c>
      <c r="DQ166" s="619">
        <v>0</v>
      </c>
      <c r="DR166" s="619">
        <v>0</v>
      </c>
      <c r="DS166" s="619">
        <v>0</v>
      </c>
      <c r="DT166" s="619">
        <v>0</v>
      </c>
      <c r="DU166" s="619">
        <v>0</v>
      </c>
      <c r="DV166" s="619">
        <v>0</v>
      </c>
      <c r="DW166" s="620">
        <v>0</v>
      </c>
    </row>
    <row r="167" spans="2:127" x14ac:dyDescent="0.2">
      <c r="B167" s="635"/>
      <c r="C167" s="636"/>
      <c r="D167" s="637"/>
      <c r="E167" s="637"/>
      <c r="F167" s="637"/>
      <c r="G167" s="637"/>
      <c r="H167" s="637"/>
      <c r="I167" s="638"/>
      <c r="J167" s="638"/>
      <c r="K167" s="638"/>
      <c r="L167" s="638"/>
      <c r="M167" s="638"/>
      <c r="N167" s="638"/>
      <c r="O167" s="638"/>
      <c r="P167" s="638"/>
      <c r="Q167" s="638"/>
      <c r="R167" s="639"/>
      <c r="S167" s="638"/>
      <c r="T167" s="638"/>
      <c r="U167" s="626" t="s">
        <v>492</v>
      </c>
      <c r="V167" s="614" t="s">
        <v>124</v>
      </c>
      <c r="W167" s="640" t="s">
        <v>490</v>
      </c>
      <c r="X167" s="607">
        <v>0</v>
      </c>
      <c r="Y167" s="607">
        <v>0</v>
      </c>
      <c r="Z167" s="607">
        <v>0</v>
      </c>
      <c r="AA167" s="607">
        <v>0</v>
      </c>
      <c r="AB167" s="607">
        <v>0</v>
      </c>
      <c r="AC167" s="607">
        <v>0</v>
      </c>
      <c r="AD167" s="607">
        <v>0</v>
      </c>
      <c r="AE167" s="607">
        <v>0</v>
      </c>
      <c r="AF167" s="607">
        <v>0</v>
      </c>
      <c r="AG167" s="607">
        <v>0</v>
      </c>
      <c r="AH167" s="607">
        <v>0</v>
      </c>
      <c r="AI167" s="607">
        <v>0</v>
      </c>
      <c r="AJ167" s="607">
        <v>0</v>
      </c>
      <c r="AK167" s="607">
        <v>0</v>
      </c>
      <c r="AL167" s="607">
        <v>0</v>
      </c>
      <c r="AM167" s="607">
        <v>5787.3</v>
      </c>
      <c r="AN167" s="607">
        <v>5787.3</v>
      </c>
      <c r="AO167" s="607">
        <v>5787.3</v>
      </c>
      <c r="AP167" s="607">
        <v>5787.3</v>
      </c>
      <c r="AQ167" s="607">
        <v>5787.3</v>
      </c>
      <c r="AR167" s="607">
        <v>5787.3</v>
      </c>
      <c r="AS167" s="607">
        <v>5787.3</v>
      </c>
      <c r="AT167" s="607">
        <v>5787.3</v>
      </c>
      <c r="AU167" s="607">
        <v>5787.3</v>
      </c>
      <c r="AV167" s="607">
        <v>5787.3</v>
      </c>
      <c r="AW167" s="607">
        <v>5787.3</v>
      </c>
      <c r="AX167" s="607">
        <v>5787.3</v>
      </c>
      <c r="AY167" s="607">
        <v>5787.3</v>
      </c>
      <c r="AZ167" s="607">
        <v>5787.3</v>
      </c>
      <c r="BA167" s="607">
        <v>5787.3</v>
      </c>
      <c r="BB167" s="607">
        <v>5787.3</v>
      </c>
      <c r="BC167" s="607">
        <v>5787.3</v>
      </c>
      <c r="BD167" s="607">
        <v>5787.3</v>
      </c>
      <c r="BE167" s="607">
        <v>5787.3</v>
      </c>
      <c r="BF167" s="607">
        <v>5787.3</v>
      </c>
      <c r="BG167" s="607">
        <v>5787.3</v>
      </c>
      <c r="BH167" s="607">
        <v>5787.3</v>
      </c>
      <c r="BI167" s="607">
        <v>5787.3</v>
      </c>
      <c r="BJ167" s="607">
        <v>5787.3</v>
      </c>
      <c r="BK167" s="607">
        <v>5787.3</v>
      </c>
      <c r="BL167" s="607">
        <v>5787.3</v>
      </c>
      <c r="BM167" s="607">
        <v>5787.3</v>
      </c>
      <c r="BN167" s="607">
        <v>5787.3</v>
      </c>
      <c r="BO167" s="607">
        <v>5787.3</v>
      </c>
      <c r="BP167" s="607">
        <v>5787.3</v>
      </c>
      <c r="BQ167" s="607">
        <v>5787.3</v>
      </c>
      <c r="BR167" s="607">
        <v>5787.3</v>
      </c>
      <c r="BS167" s="607">
        <v>5787.3</v>
      </c>
      <c r="BT167" s="607">
        <v>5787.3</v>
      </c>
      <c r="BU167" s="607">
        <v>5787.3</v>
      </c>
      <c r="BV167" s="607">
        <v>5787.3</v>
      </c>
      <c r="BW167" s="607">
        <v>5787.3</v>
      </c>
      <c r="BX167" s="607">
        <v>5787.3</v>
      </c>
      <c r="BY167" s="607">
        <v>5787.3</v>
      </c>
      <c r="BZ167" s="607">
        <v>5787.3</v>
      </c>
      <c r="CA167" s="607">
        <v>5787.3</v>
      </c>
      <c r="CB167" s="607">
        <v>5787.3</v>
      </c>
      <c r="CC167" s="607">
        <v>5787.3</v>
      </c>
      <c r="CD167" s="607">
        <v>5787.3</v>
      </c>
      <c r="CE167" s="616">
        <v>5787.3</v>
      </c>
      <c r="CF167" s="616">
        <v>5787.3</v>
      </c>
      <c r="CG167" s="616">
        <v>5787.3</v>
      </c>
      <c r="CH167" s="616">
        <v>5787.3</v>
      </c>
      <c r="CI167" s="616">
        <v>5787.3</v>
      </c>
      <c r="CJ167" s="616">
        <v>5787.3</v>
      </c>
      <c r="CK167" s="616">
        <v>5787.3</v>
      </c>
      <c r="CL167" s="616">
        <v>5787.3</v>
      </c>
      <c r="CM167" s="616">
        <v>5787.3</v>
      </c>
      <c r="CN167" s="616">
        <v>5787.3</v>
      </c>
      <c r="CO167" s="616">
        <v>5787.3</v>
      </c>
      <c r="CP167" s="616">
        <v>5787.3</v>
      </c>
      <c r="CQ167" s="616">
        <v>5787.3</v>
      </c>
      <c r="CR167" s="616">
        <v>5787.3</v>
      </c>
      <c r="CS167" s="616">
        <v>5787.3</v>
      </c>
      <c r="CT167" s="616">
        <v>5787.3</v>
      </c>
      <c r="CU167" s="616">
        <v>5787.3</v>
      </c>
      <c r="CV167" s="616">
        <v>5787.3</v>
      </c>
      <c r="CW167" s="616">
        <v>5787.3</v>
      </c>
      <c r="CX167" s="616">
        <v>5787.3</v>
      </c>
      <c r="CY167" s="617">
        <v>5787.3</v>
      </c>
      <c r="CZ167" s="618">
        <v>0</v>
      </c>
      <c r="DA167" s="619">
        <v>0</v>
      </c>
      <c r="DB167" s="619">
        <v>0</v>
      </c>
      <c r="DC167" s="619">
        <v>0</v>
      </c>
      <c r="DD167" s="619">
        <v>0</v>
      </c>
      <c r="DE167" s="619">
        <v>0</v>
      </c>
      <c r="DF167" s="619">
        <v>0</v>
      </c>
      <c r="DG167" s="619">
        <v>0</v>
      </c>
      <c r="DH167" s="619">
        <v>0</v>
      </c>
      <c r="DI167" s="619">
        <v>0</v>
      </c>
      <c r="DJ167" s="619">
        <v>0</v>
      </c>
      <c r="DK167" s="619">
        <v>0</v>
      </c>
      <c r="DL167" s="619">
        <v>0</v>
      </c>
      <c r="DM167" s="619">
        <v>0</v>
      </c>
      <c r="DN167" s="619">
        <v>0</v>
      </c>
      <c r="DO167" s="619">
        <v>0</v>
      </c>
      <c r="DP167" s="619">
        <v>0</v>
      </c>
      <c r="DQ167" s="619">
        <v>0</v>
      </c>
      <c r="DR167" s="619">
        <v>0</v>
      </c>
      <c r="DS167" s="619">
        <v>0</v>
      </c>
      <c r="DT167" s="619">
        <v>0</v>
      </c>
      <c r="DU167" s="619">
        <v>0</v>
      </c>
      <c r="DV167" s="619">
        <v>0</v>
      </c>
      <c r="DW167" s="620">
        <v>0</v>
      </c>
    </row>
    <row r="168" spans="2:127" x14ac:dyDescent="0.2">
      <c r="B168" s="641"/>
      <c r="C168" s="642"/>
      <c r="D168" s="643"/>
      <c r="E168" s="643"/>
      <c r="F168" s="643"/>
      <c r="G168" s="643"/>
      <c r="H168" s="643"/>
      <c r="I168" s="644"/>
      <c r="J168" s="644"/>
      <c r="K168" s="644"/>
      <c r="L168" s="644"/>
      <c r="M168" s="644"/>
      <c r="N168" s="644"/>
      <c r="O168" s="644"/>
      <c r="P168" s="644"/>
      <c r="Q168" s="644"/>
      <c r="R168" s="645"/>
      <c r="S168" s="644"/>
      <c r="T168" s="644"/>
      <c r="U168" s="626" t="s">
        <v>493</v>
      </c>
      <c r="V168" s="614" t="s">
        <v>124</v>
      </c>
      <c r="W168" s="640" t="s">
        <v>490</v>
      </c>
      <c r="X168" s="607">
        <v>0</v>
      </c>
      <c r="Y168" s="607">
        <v>0</v>
      </c>
      <c r="Z168" s="607">
        <v>0</v>
      </c>
      <c r="AA168" s="607">
        <v>0</v>
      </c>
      <c r="AB168" s="607">
        <v>0</v>
      </c>
      <c r="AC168" s="607">
        <v>0</v>
      </c>
      <c r="AD168" s="607">
        <v>0</v>
      </c>
      <c r="AE168" s="607">
        <v>0</v>
      </c>
      <c r="AF168" s="607">
        <v>0</v>
      </c>
      <c r="AG168" s="607">
        <v>0</v>
      </c>
      <c r="AH168" s="607">
        <v>0</v>
      </c>
      <c r="AI168" s="607">
        <v>0</v>
      </c>
      <c r="AJ168" s="607">
        <v>0</v>
      </c>
      <c r="AK168" s="607">
        <v>0</v>
      </c>
      <c r="AL168" s="607">
        <v>0</v>
      </c>
      <c r="AM168" s="607">
        <v>9304.2000000000007</v>
      </c>
      <c r="AN168" s="607">
        <v>9304.2000000000007</v>
      </c>
      <c r="AO168" s="607">
        <v>9304.2000000000007</v>
      </c>
      <c r="AP168" s="607">
        <v>9304.2000000000007</v>
      </c>
      <c r="AQ168" s="607">
        <v>9304.2000000000007</v>
      </c>
      <c r="AR168" s="607">
        <v>9304.2000000000007</v>
      </c>
      <c r="AS168" s="607">
        <v>9304.2000000000007</v>
      </c>
      <c r="AT168" s="607">
        <v>9304.2000000000007</v>
      </c>
      <c r="AU168" s="607">
        <v>9304.2000000000007</v>
      </c>
      <c r="AV168" s="607">
        <v>9304.2000000000007</v>
      </c>
      <c r="AW168" s="607">
        <v>9304.2000000000007</v>
      </c>
      <c r="AX168" s="607">
        <v>9304.2000000000007</v>
      </c>
      <c r="AY168" s="607">
        <v>9304.2000000000007</v>
      </c>
      <c r="AZ168" s="607">
        <v>9304.2000000000007</v>
      </c>
      <c r="BA168" s="607">
        <v>9304.2000000000007</v>
      </c>
      <c r="BB168" s="607">
        <v>9304.2000000000007</v>
      </c>
      <c r="BC168" s="607">
        <v>9304.2000000000007</v>
      </c>
      <c r="BD168" s="607">
        <v>9304.2000000000007</v>
      </c>
      <c r="BE168" s="607">
        <v>9304.2000000000007</v>
      </c>
      <c r="BF168" s="607">
        <v>9304.2000000000007</v>
      </c>
      <c r="BG168" s="607">
        <v>9304.2000000000007</v>
      </c>
      <c r="BH168" s="607">
        <v>9304.2000000000007</v>
      </c>
      <c r="BI168" s="607">
        <v>9304.2000000000007</v>
      </c>
      <c r="BJ168" s="607">
        <v>9304.2000000000007</v>
      </c>
      <c r="BK168" s="607">
        <v>9304.2000000000007</v>
      </c>
      <c r="BL168" s="607">
        <v>9304.2000000000007</v>
      </c>
      <c r="BM168" s="607">
        <v>9304.2000000000007</v>
      </c>
      <c r="BN168" s="607">
        <v>9304.2000000000007</v>
      </c>
      <c r="BO168" s="607">
        <v>9304.2000000000007</v>
      </c>
      <c r="BP168" s="607">
        <v>9304.2000000000007</v>
      </c>
      <c r="BQ168" s="607">
        <v>9304.2000000000007</v>
      </c>
      <c r="BR168" s="607">
        <v>9304.2000000000007</v>
      </c>
      <c r="BS168" s="607">
        <v>9304.2000000000007</v>
      </c>
      <c r="BT168" s="607">
        <v>9304.2000000000007</v>
      </c>
      <c r="BU168" s="607">
        <v>9304.2000000000007</v>
      </c>
      <c r="BV168" s="607">
        <v>9304.2000000000007</v>
      </c>
      <c r="BW168" s="607">
        <v>9304.2000000000007</v>
      </c>
      <c r="BX168" s="607">
        <v>9304.2000000000007</v>
      </c>
      <c r="BY168" s="607">
        <v>9304.2000000000007</v>
      </c>
      <c r="BZ168" s="607">
        <v>9304.2000000000007</v>
      </c>
      <c r="CA168" s="607">
        <v>9304.2000000000007</v>
      </c>
      <c r="CB168" s="607">
        <v>9304.2000000000007</v>
      </c>
      <c r="CC168" s="607">
        <v>9304.2000000000007</v>
      </c>
      <c r="CD168" s="607">
        <v>9304.2000000000007</v>
      </c>
      <c r="CE168" s="616">
        <v>9304.2000000000007</v>
      </c>
      <c r="CF168" s="616">
        <v>9304.2000000000007</v>
      </c>
      <c r="CG168" s="616">
        <v>9304.2000000000007</v>
      </c>
      <c r="CH168" s="616">
        <v>9304.2000000000007</v>
      </c>
      <c r="CI168" s="616">
        <v>9304.2000000000007</v>
      </c>
      <c r="CJ168" s="616">
        <v>9304.2000000000007</v>
      </c>
      <c r="CK168" s="616">
        <v>9304.2000000000007</v>
      </c>
      <c r="CL168" s="616">
        <v>9304.2000000000007</v>
      </c>
      <c r="CM168" s="616">
        <v>9304.2000000000007</v>
      </c>
      <c r="CN168" s="616">
        <v>9304.2000000000007</v>
      </c>
      <c r="CO168" s="616">
        <v>9304.2000000000007</v>
      </c>
      <c r="CP168" s="616">
        <v>9304.2000000000007</v>
      </c>
      <c r="CQ168" s="616">
        <v>9304.2000000000007</v>
      </c>
      <c r="CR168" s="616">
        <v>9304.2000000000007</v>
      </c>
      <c r="CS168" s="616">
        <v>9304.2000000000007</v>
      </c>
      <c r="CT168" s="616">
        <v>9304.2000000000007</v>
      </c>
      <c r="CU168" s="616">
        <v>9304.2000000000007</v>
      </c>
      <c r="CV168" s="616">
        <v>9304.2000000000007</v>
      </c>
      <c r="CW168" s="616">
        <v>9304.2000000000007</v>
      </c>
      <c r="CX168" s="616">
        <v>9304.2000000000007</v>
      </c>
      <c r="CY168" s="617">
        <v>9304.2000000000007</v>
      </c>
      <c r="CZ168" s="618">
        <v>0</v>
      </c>
      <c r="DA168" s="619">
        <v>0</v>
      </c>
      <c r="DB168" s="619">
        <v>0</v>
      </c>
      <c r="DC168" s="619">
        <v>0</v>
      </c>
      <c r="DD168" s="619">
        <v>0</v>
      </c>
      <c r="DE168" s="619">
        <v>0</v>
      </c>
      <c r="DF168" s="619">
        <v>0</v>
      </c>
      <c r="DG168" s="619">
        <v>0</v>
      </c>
      <c r="DH168" s="619">
        <v>0</v>
      </c>
      <c r="DI168" s="619">
        <v>0</v>
      </c>
      <c r="DJ168" s="619">
        <v>0</v>
      </c>
      <c r="DK168" s="619">
        <v>0</v>
      </c>
      <c r="DL168" s="619">
        <v>0</v>
      </c>
      <c r="DM168" s="619">
        <v>0</v>
      </c>
      <c r="DN168" s="619">
        <v>0</v>
      </c>
      <c r="DO168" s="619">
        <v>0</v>
      </c>
      <c r="DP168" s="619">
        <v>0</v>
      </c>
      <c r="DQ168" s="619">
        <v>0</v>
      </c>
      <c r="DR168" s="619">
        <v>0</v>
      </c>
      <c r="DS168" s="619">
        <v>0</v>
      </c>
      <c r="DT168" s="619">
        <v>0</v>
      </c>
      <c r="DU168" s="619">
        <v>0</v>
      </c>
      <c r="DV168" s="619">
        <v>0</v>
      </c>
      <c r="DW168" s="620">
        <v>0</v>
      </c>
    </row>
    <row r="169" spans="2:127" x14ac:dyDescent="0.2">
      <c r="B169" s="641"/>
      <c r="C169" s="642"/>
      <c r="D169" s="643"/>
      <c r="E169" s="643"/>
      <c r="F169" s="643"/>
      <c r="G169" s="643"/>
      <c r="H169" s="643"/>
      <c r="I169" s="644"/>
      <c r="J169" s="644"/>
      <c r="K169" s="644"/>
      <c r="L169" s="644"/>
      <c r="M169" s="644"/>
      <c r="N169" s="644"/>
      <c r="O169" s="644"/>
      <c r="P169" s="644"/>
      <c r="Q169" s="644"/>
      <c r="R169" s="645"/>
      <c r="S169" s="644"/>
      <c r="T169" s="644"/>
      <c r="U169" s="646" t="s">
        <v>494</v>
      </c>
      <c r="V169" s="647" t="s">
        <v>124</v>
      </c>
      <c r="W169" s="640" t="s">
        <v>490</v>
      </c>
      <c r="X169" s="607">
        <v>0</v>
      </c>
      <c r="Y169" s="607">
        <v>0</v>
      </c>
      <c r="Z169" s="607">
        <v>0</v>
      </c>
      <c r="AA169" s="607">
        <v>0</v>
      </c>
      <c r="AB169" s="607">
        <v>0</v>
      </c>
      <c r="AC169" s="607">
        <v>0</v>
      </c>
      <c r="AD169" s="607">
        <v>0</v>
      </c>
      <c r="AE169" s="607">
        <v>0</v>
      </c>
      <c r="AF169" s="607">
        <v>0</v>
      </c>
      <c r="AG169" s="607">
        <v>0</v>
      </c>
      <c r="AH169" s="607">
        <v>0</v>
      </c>
      <c r="AI169" s="607">
        <v>0</v>
      </c>
      <c r="AJ169" s="607">
        <v>0</v>
      </c>
      <c r="AK169" s="607">
        <v>0</v>
      </c>
      <c r="AL169" s="607">
        <v>0</v>
      </c>
      <c r="AM169" s="607">
        <v>0</v>
      </c>
      <c r="AN169" s="607">
        <v>0</v>
      </c>
      <c r="AO169" s="607">
        <v>0</v>
      </c>
      <c r="AP169" s="607">
        <v>0</v>
      </c>
      <c r="AQ169" s="607">
        <v>0</v>
      </c>
      <c r="AR169" s="607">
        <v>0</v>
      </c>
      <c r="AS169" s="607">
        <v>0</v>
      </c>
      <c r="AT169" s="607">
        <v>0</v>
      </c>
      <c r="AU169" s="607">
        <v>0</v>
      </c>
      <c r="AV169" s="607">
        <v>0</v>
      </c>
      <c r="AW169" s="607">
        <v>0</v>
      </c>
      <c r="AX169" s="607">
        <v>0</v>
      </c>
      <c r="AY169" s="607">
        <v>0</v>
      </c>
      <c r="AZ169" s="607">
        <v>0</v>
      </c>
      <c r="BA169" s="607">
        <v>0</v>
      </c>
      <c r="BB169" s="607">
        <v>0</v>
      </c>
      <c r="BC169" s="607">
        <v>0</v>
      </c>
      <c r="BD169" s="607">
        <v>0</v>
      </c>
      <c r="BE169" s="607">
        <v>0</v>
      </c>
      <c r="BF169" s="607">
        <v>0</v>
      </c>
      <c r="BG169" s="607">
        <v>0</v>
      </c>
      <c r="BH169" s="607">
        <v>0</v>
      </c>
      <c r="BI169" s="607">
        <v>0</v>
      </c>
      <c r="BJ169" s="607">
        <v>0</v>
      </c>
      <c r="BK169" s="607">
        <v>0</v>
      </c>
      <c r="BL169" s="607">
        <v>0</v>
      </c>
      <c r="BM169" s="607">
        <v>0</v>
      </c>
      <c r="BN169" s="607">
        <v>0</v>
      </c>
      <c r="BO169" s="607">
        <v>0</v>
      </c>
      <c r="BP169" s="607">
        <v>0</v>
      </c>
      <c r="BQ169" s="607">
        <v>0</v>
      </c>
      <c r="BR169" s="607">
        <v>0</v>
      </c>
      <c r="BS169" s="607">
        <v>0</v>
      </c>
      <c r="BT169" s="607">
        <v>0</v>
      </c>
      <c r="BU169" s="607">
        <v>0</v>
      </c>
      <c r="BV169" s="607">
        <v>0</v>
      </c>
      <c r="BW169" s="607">
        <v>0</v>
      </c>
      <c r="BX169" s="607">
        <v>0</v>
      </c>
      <c r="BY169" s="607">
        <v>0</v>
      </c>
      <c r="BZ169" s="607">
        <v>0</v>
      </c>
      <c r="CA169" s="607">
        <v>0</v>
      </c>
      <c r="CB169" s="607">
        <v>0</v>
      </c>
      <c r="CC169" s="607">
        <v>0</v>
      </c>
      <c r="CD169" s="607">
        <v>0</v>
      </c>
      <c r="CE169" s="616">
        <v>0</v>
      </c>
      <c r="CF169" s="616">
        <v>0</v>
      </c>
      <c r="CG169" s="616">
        <v>0</v>
      </c>
      <c r="CH169" s="616">
        <v>0</v>
      </c>
      <c r="CI169" s="616">
        <v>0</v>
      </c>
      <c r="CJ169" s="616">
        <v>0</v>
      </c>
      <c r="CK169" s="616">
        <v>0</v>
      </c>
      <c r="CL169" s="616">
        <v>0</v>
      </c>
      <c r="CM169" s="616">
        <v>0</v>
      </c>
      <c r="CN169" s="616">
        <v>0</v>
      </c>
      <c r="CO169" s="616">
        <v>0</v>
      </c>
      <c r="CP169" s="616">
        <v>0</v>
      </c>
      <c r="CQ169" s="616">
        <v>0</v>
      </c>
      <c r="CR169" s="616">
        <v>0</v>
      </c>
      <c r="CS169" s="616">
        <v>0</v>
      </c>
      <c r="CT169" s="616">
        <v>0</v>
      </c>
      <c r="CU169" s="616">
        <v>0</v>
      </c>
      <c r="CV169" s="616">
        <v>0</v>
      </c>
      <c r="CW169" s="616">
        <v>0</v>
      </c>
      <c r="CX169" s="616">
        <v>0</v>
      </c>
      <c r="CY169" s="617">
        <v>0</v>
      </c>
      <c r="CZ169" s="618">
        <v>0</v>
      </c>
      <c r="DA169" s="619">
        <v>0</v>
      </c>
      <c r="DB169" s="619">
        <v>0</v>
      </c>
      <c r="DC169" s="619">
        <v>0</v>
      </c>
      <c r="DD169" s="619">
        <v>0</v>
      </c>
      <c r="DE169" s="619">
        <v>0</v>
      </c>
      <c r="DF169" s="619">
        <v>0</v>
      </c>
      <c r="DG169" s="619">
        <v>0</v>
      </c>
      <c r="DH169" s="619">
        <v>0</v>
      </c>
      <c r="DI169" s="619">
        <v>0</v>
      </c>
      <c r="DJ169" s="619">
        <v>0</v>
      </c>
      <c r="DK169" s="619">
        <v>0</v>
      </c>
      <c r="DL169" s="619">
        <v>0</v>
      </c>
      <c r="DM169" s="619">
        <v>0</v>
      </c>
      <c r="DN169" s="619">
        <v>0</v>
      </c>
      <c r="DO169" s="619">
        <v>0</v>
      </c>
      <c r="DP169" s="619">
        <v>0</v>
      </c>
      <c r="DQ169" s="619">
        <v>0</v>
      </c>
      <c r="DR169" s="619">
        <v>0</v>
      </c>
      <c r="DS169" s="619">
        <v>0</v>
      </c>
      <c r="DT169" s="619">
        <v>0</v>
      </c>
      <c r="DU169" s="619">
        <v>0</v>
      </c>
      <c r="DV169" s="619">
        <v>0</v>
      </c>
      <c r="DW169" s="620">
        <v>0</v>
      </c>
    </row>
    <row r="170" spans="2:127" x14ac:dyDescent="0.2">
      <c r="B170" s="641"/>
      <c r="C170" s="642"/>
      <c r="D170" s="643"/>
      <c r="E170" s="643"/>
      <c r="F170" s="643"/>
      <c r="G170" s="643"/>
      <c r="H170" s="643"/>
      <c r="I170" s="644"/>
      <c r="J170" s="644"/>
      <c r="K170" s="644"/>
      <c r="L170" s="644"/>
      <c r="M170" s="644"/>
      <c r="N170" s="644"/>
      <c r="O170" s="644"/>
      <c r="P170" s="644"/>
      <c r="Q170" s="644"/>
      <c r="R170" s="645"/>
      <c r="S170" s="644"/>
      <c r="T170" s="644"/>
      <c r="U170" s="626" t="s">
        <v>495</v>
      </c>
      <c r="V170" s="614" t="s">
        <v>124</v>
      </c>
      <c r="W170" s="640" t="s">
        <v>490</v>
      </c>
      <c r="X170" s="607">
        <v>6.6688000000000001</v>
      </c>
      <c r="Y170" s="607">
        <v>13.3376</v>
      </c>
      <c r="Z170" s="607">
        <v>13.3376</v>
      </c>
      <c r="AA170" s="607">
        <v>20.006399999999999</v>
      </c>
      <c r="AB170" s="607">
        <v>20.006399999999999</v>
      </c>
      <c r="AC170" s="607">
        <v>33.344000000000001</v>
      </c>
      <c r="AD170" s="607">
        <v>40.012799999999999</v>
      </c>
      <c r="AE170" s="607">
        <v>66.688000000000002</v>
      </c>
      <c r="AF170" s="607">
        <v>66.688000000000002</v>
      </c>
      <c r="AG170" s="607">
        <v>66.688000000000002</v>
      </c>
      <c r="AH170" s="607">
        <v>66.688000000000002</v>
      </c>
      <c r="AI170" s="607">
        <v>66.688000000000002</v>
      </c>
      <c r="AJ170" s="607">
        <v>66.688000000000002</v>
      </c>
      <c r="AK170" s="607">
        <v>66.688000000000002</v>
      </c>
      <c r="AL170" s="607">
        <v>53.3504</v>
      </c>
      <c r="AM170" s="607">
        <v>0</v>
      </c>
      <c r="AN170" s="607">
        <v>0</v>
      </c>
      <c r="AO170" s="607">
        <v>0</v>
      </c>
      <c r="AP170" s="607">
        <v>0</v>
      </c>
      <c r="AQ170" s="607">
        <v>0</v>
      </c>
      <c r="AR170" s="607">
        <v>0.19801197515156049</v>
      </c>
      <c r="AS170" s="607">
        <v>0.39602395030312099</v>
      </c>
      <c r="AT170" s="607">
        <v>0.39602395030312099</v>
      </c>
      <c r="AU170" s="607">
        <v>0.59403592545468153</v>
      </c>
      <c r="AV170" s="607">
        <v>0.59403592545468153</v>
      </c>
      <c r="AW170" s="607">
        <v>0.99005987575780252</v>
      </c>
      <c r="AX170" s="607">
        <v>1.1880718509093631</v>
      </c>
      <c r="AY170" s="607">
        <v>1.980119751515605</v>
      </c>
      <c r="AZ170" s="607">
        <v>1.980119751515605</v>
      </c>
      <c r="BA170" s="607">
        <v>1.980119751515605</v>
      </c>
      <c r="BB170" s="607">
        <v>1.980119751515605</v>
      </c>
      <c r="BC170" s="607">
        <v>1.980119751515605</v>
      </c>
      <c r="BD170" s="607">
        <v>1.980119751515605</v>
      </c>
      <c r="BE170" s="607">
        <v>1.980119751515605</v>
      </c>
      <c r="BF170" s="607">
        <v>1.5840958012124839</v>
      </c>
      <c r="BG170" s="607">
        <v>0</v>
      </c>
      <c r="BH170" s="607">
        <v>0</v>
      </c>
      <c r="BI170" s="607">
        <v>0</v>
      </c>
      <c r="BJ170" s="607">
        <v>0</v>
      </c>
      <c r="BK170" s="607">
        <v>0</v>
      </c>
      <c r="BL170" s="607">
        <v>0.19801197515156049</v>
      </c>
      <c r="BM170" s="607">
        <v>0.39602395030312099</v>
      </c>
      <c r="BN170" s="607">
        <v>0.39602395030312099</v>
      </c>
      <c r="BO170" s="607">
        <v>0.59403592545468153</v>
      </c>
      <c r="BP170" s="607">
        <v>0.59403592545468153</v>
      </c>
      <c r="BQ170" s="607">
        <v>0.99005987575780252</v>
      </c>
      <c r="BR170" s="607">
        <v>1.1880718509093631</v>
      </c>
      <c r="BS170" s="607">
        <v>1.980119751515605</v>
      </c>
      <c r="BT170" s="607">
        <v>1.980119751515605</v>
      </c>
      <c r="BU170" s="607">
        <v>1.980119751515605</v>
      </c>
      <c r="BV170" s="607">
        <v>1.980119751515605</v>
      </c>
      <c r="BW170" s="607">
        <v>1.980119751515605</v>
      </c>
      <c r="BX170" s="607">
        <v>1.980119751515605</v>
      </c>
      <c r="BY170" s="607">
        <v>1.980119751515605</v>
      </c>
      <c r="BZ170" s="607">
        <v>1.5840958012124839</v>
      </c>
      <c r="CA170" s="607">
        <v>0</v>
      </c>
      <c r="CB170" s="607">
        <v>0</v>
      </c>
      <c r="CC170" s="607">
        <v>0</v>
      </c>
      <c r="CD170" s="607">
        <v>0</v>
      </c>
      <c r="CE170" s="616">
        <v>0</v>
      </c>
      <c r="CF170" s="616">
        <v>4.8595094454007937</v>
      </c>
      <c r="CG170" s="616">
        <v>9.7190188908015873</v>
      </c>
      <c r="CH170" s="616">
        <v>9.7190188908015873</v>
      </c>
      <c r="CI170" s="616">
        <v>14.57852833620238</v>
      </c>
      <c r="CJ170" s="616">
        <v>14.57852833620238</v>
      </c>
      <c r="CK170" s="616">
        <v>24.297547227003964</v>
      </c>
      <c r="CL170" s="616">
        <v>29.15705667240476</v>
      </c>
      <c r="CM170" s="616">
        <v>48.595094454007928</v>
      </c>
      <c r="CN170" s="616">
        <v>48.595094454007928</v>
      </c>
      <c r="CO170" s="616">
        <v>48.595094454007928</v>
      </c>
      <c r="CP170" s="616">
        <v>48.595094454007928</v>
      </c>
      <c r="CQ170" s="616">
        <v>48.595094454007928</v>
      </c>
      <c r="CR170" s="616">
        <v>48.595094454007928</v>
      </c>
      <c r="CS170" s="616">
        <v>48.595094454007928</v>
      </c>
      <c r="CT170" s="616">
        <v>38.876075563206349</v>
      </c>
      <c r="CU170" s="616">
        <v>0</v>
      </c>
      <c r="CV170" s="616">
        <v>0</v>
      </c>
      <c r="CW170" s="616">
        <v>0</v>
      </c>
      <c r="CX170" s="616">
        <v>0</v>
      </c>
      <c r="CY170" s="617">
        <v>0</v>
      </c>
      <c r="CZ170" s="618">
        <v>0</v>
      </c>
      <c r="DA170" s="619">
        <v>0</v>
      </c>
      <c r="DB170" s="619">
        <v>0</v>
      </c>
      <c r="DC170" s="619">
        <v>0</v>
      </c>
      <c r="DD170" s="619">
        <v>0</v>
      </c>
      <c r="DE170" s="619">
        <v>0</v>
      </c>
      <c r="DF170" s="619">
        <v>0</v>
      </c>
      <c r="DG170" s="619">
        <v>0</v>
      </c>
      <c r="DH170" s="619">
        <v>0</v>
      </c>
      <c r="DI170" s="619">
        <v>0</v>
      </c>
      <c r="DJ170" s="619">
        <v>0</v>
      </c>
      <c r="DK170" s="619">
        <v>0</v>
      </c>
      <c r="DL170" s="619">
        <v>0</v>
      </c>
      <c r="DM170" s="619">
        <v>0</v>
      </c>
      <c r="DN170" s="619">
        <v>0</v>
      </c>
      <c r="DO170" s="619">
        <v>0</v>
      </c>
      <c r="DP170" s="619">
        <v>0</v>
      </c>
      <c r="DQ170" s="619">
        <v>0</v>
      </c>
      <c r="DR170" s="619">
        <v>0</v>
      </c>
      <c r="DS170" s="619">
        <v>0</v>
      </c>
      <c r="DT170" s="619">
        <v>0</v>
      </c>
      <c r="DU170" s="619">
        <v>0</v>
      </c>
      <c r="DV170" s="619">
        <v>0</v>
      </c>
      <c r="DW170" s="620">
        <v>0</v>
      </c>
    </row>
    <row r="171" spans="2:127" x14ac:dyDescent="0.2">
      <c r="B171" s="648"/>
      <c r="C171" s="642"/>
      <c r="D171" s="643"/>
      <c r="E171" s="643"/>
      <c r="F171" s="643"/>
      <c r="G171" s="643"/>
      <c r="H171" s="643"/>
      <c r="I171" s="644"/>
      <c r="J171" s="644"/>
      <c r="K171" s="644"/>
      <c r="L171" s="644"/>
      <c r="M171" s="644"/>
      <c r="N171" s="644"/>
      <c r="O171" s="644"/>
      <c r="P171" s="644"/>
      <c r="Q171" s="644"/>
      <c r="R171" s="645"/>
      <c r="S171" s="644"/>
      <c r="T171" s="644"/>
      <c r="U171" s="626" t="s">
        <v>496</v>
      </c>
      <c r="V171" s="614" t="s">
        <v>124</v>
      </c>
      <c r="W171" s="640" t="s">
        <v>490</v>
      </c>
      <c r="X171" s="607">
        <v>0</v>
      </c>
      <c r="Y171" s="607">
        <v>0</v>
      </c>
      <c r="Z171" s="607">
        <v>0</v>
      </c>
      <c r="AA171" s="607">
        <v>0</v>
      </c>
      <c r="AB171" s="607">
        <v>0</v>
      </c>
      <c r="AC171" s="607">
        <v>0</v>
      </c>
      <c r="AD171" s="607">
        <v>0</v>
      </c>
      <c r="AE171" s="607">
        <v>0</v>
      </c>
      <c r="AF171" s="607">
        <v>0</v>
      </c>
      <c r="AG171" s="607">
        <v>0</v>
      </c>
      <c r="AH171" s="607">
        <v>0</v>
      </c>
      <c r="AI171" s="607">
        <v>0</v>
      </c>
      <c r="AJ171" s="607">
        <v>0</v>
      </c>
      <c r="AK171" s="607">
        <v>0</v>
      </c>
      <c r="AL171" s="607">
        <v>0</v>
      </c>
      <c r="AM171" s="607">
        <v>48.27</v>
      </c>
      <c r="AN171" s="607">
        <v>48.27</v>
      </c>
      <c r="AO171" s="607">
        <v>48.27</v>
      </c>
      <c r="AP171" s="607">
        <v>48.27</v>
      </c>
      <c r="AQ171" s="607">
        <v>48.27</v>
      </c>
      <c r="AR171" s="607">
        <v>48.27</v>
      </c>
      <c r="AS171" s="607">
        <v>48.27</v>
      </c>
      <c r="AT171" s="607">
        <v>48.27</v>
      </c>
      <c r="AU171" s="607">
        <v>48.27</v>
      </c>
      <c r="AV171" s="607">
        <v>48.27</v>
      </c>
      <c r="AW171" s="607">
        <v>48.27</v>
      </c>
      <c r="AX171" s="607">
        <v>48.27</v>
      </c>
      <c r="AY171" s="607">
        <v>48.27</v>
      </c>
      <c r="AZ171" s="607">
        <v>48.27</v>
      </c>
      <c r="BA171" s="607">
        <v>48.27</v>
      </c>
      <c r="BB171" s="607">
        <v>48.27</v>
      </c>
      <c r="BC171" s="607">
        <v>48.27</v>
      </c>
      <c r="BD171" s="607">
        <v>48.27</v>
      </c>
      <c r="BE171" s="607">
        <v>48.27</v>
      </c>
      <c r="BF171" s="607">
        <v>48.27</v>
      </c>
      <c r="BG171" s="607">
        <v>48.27</v>
      </c>
      <c r="BH171" s="607">
        <v>48.27</v>
      </c>
      <c r="BI171" s="607">
        <v>48.27</v>
      </c>
      <c r="BJ171" s="607">
        <v>48.27</v>
      </c>
      <c r="BK171" s="607">
        <v>48.27</v>
      </c>
      <c r="BL171" s="607">
        <v>48.27</v>
      </c>
      <c r="BM171" s="607">
        <v>48.27</v>
      </c>
      <c r="BN171" s="607">
        <v>48.27</v>
      </c>
      <c r="BO171" s="607">
        <v>48.27</v>
      </c>
      <c r="BP171" s="607">
        <v>48.27</v>
      </c>
      <c r="BQ171" s="607">
        <v>48.27</v>
      </c>
      <c r="BR171" s="607">
        <v>48.27</v>
      </c>
      <c r="BS171" s="607">
        <v>48.27</v>
      </c>
      <c r="BT171" s="607">
        <v>48.27</v>
      </c>
      <c r="BU171" s="607">
        <v>48.27</v>
      </c>
      <c r="BV171" s="607">
        <v>48.27</v>
      </c>
      <c r="BW171" s="607">
        <v>48.27</v>
      </c>
      <c r="BX171" s="607">
        <v>48.27</v>
      </c>
      <c r="BY171" s="607">
        <v>48.27</v>
      </c>
      <c r="BZ171" s="607">
        <v>48.27</v>
      </c>
      <c r="CA171" s="607">
        <v>48.27</v>
      </c>
      <c r="CB171" s="607">
        <v>48.27</v>
      </c>
      <c r="CC171" s="607">
        <v>48.27</v>
      </c>
      <c r="CD171" s="607">
        <v>48.27</v>
      </c>
      <c r="CE171" s="616">
        <v>48.27</v>
      </c>
      <c r="CF171" s="616">
        <v>48.27</v>
      </c>
      <c r="CG171" s="616">
        <v>48.27</v>
      </c>
      <c r="CH171" s="616">
        <v>48.27</v>
      </c>
      <c r="CI171" s="616">
        <v>48.27</v>
      </c>
      <c r="CJ171" s="616">
        <v>48.27</v>
      </c>
      <c r="CK171" s="616">
        <v>48.27</v>
      </c>
      <c r="CL171" s="616">
        <v>48.27</v>
      </c>
      <c r="CM171" s="616">
        <v>48.27</v>
      </c>
      <c r="CN171" s="616">
        <v>48.27</v>
      </c>
      <c r="CO171" s="616">
        <v>48.27</v>
      </c>
      <c r="CP171" s="616">
        <v>48.27</v>
      </c>
      <c r="CQ171" s="616">
        <v>48.27</v>
      </c>
      <c r="CR171" s="616">
        <v>48.27</v>
      </c>
      <c r="CS171" s="616">
        <v>48.27</v>
      </c>
      <c r="CT171" s="616">
        <v>48.27</v>
      </c>
      <c r="CU171" s="616">
        <v>48.27</v>
      </c>
      <c r="CV171" s="616">
        <v>48.27</v>
      </c>
      <c r="CW171" s="616">
        <v>48.27</v>
      </c>
      <c r="CX171" s="616">
        <v>48.27</v>
      </c>
      <c r="CY171" s="617">
        <v>48.27</v>
      </c>
      <c r="CZ171" s="618">
        <v>0</v>
      </c>
      <c r="DA171" s="619">
        <v>0</v>
      </c>
      <c r="DB171" s="619">
        <v>0</v>
      </c>
      <c r="DC171" s="619">
        <v>0</v>
      </c>
      <c r="DD171" s="619">
        <v>0</v>
      </c>
      <c r="DE171" s="619">
        <v>0</v>
      </c>
      <c r="DF171" s="619">
        <v>0</v>
      </c>
      <c r="DG171" s="619">
        <v>0</v>
      </c>
      <c r="DH171" s="619">
        <v>0</v>
      </c>
      <c r="DI171" s="619">
        <v>0</v>
      </c>
      <c r="DJ171" s="619">
        <v>0</v>
      </c>
      <c r="DK171" s="619">
        <v>0</v>
      </c>
      <c r="DL171" s="619">
        <v>0</v>
      </c>
      <c r="DM171" s="619">
        <v>0</v>
      </c>
      <c r="DN171" s="619">
        <v>0</v>
      </c>
      <c r="DO171" s="619">
        <v>0</v>
      </c>
      <c r="DP171" s="619">
        <v>0</v>
      </c>
      <c r="DQ171" s="619">
        <v>0</v>
      </c>
      <c r="DR171" s="619">
        <v>0</v>
      </c>
      <c r="DS171" s="619">
        <v>0</v>
      </c>
      <c r="DT171" s="619">
        <v>0</v>
      </c>
      <c r="DU171" s="619">
        <v>0</v>
      </c>
      <c r="DV171" s="619">
        <v>0</v>
      </c>
      <c r="DW171" s="620">
        <v>0</v>
      </c>
    </row>
    <row r="172" spans="2:127" x14ac:dyDescent="0.2">
      <c r="B172" s="648"/>
      <c r="C172" s="642"/>
      <c r="D172" s="643"/>
      <c r="E172" s="643"/>
      <c r="F172" s="643"/>
      <c r="G172" s="643"/>
      <c r="H172" s="643"/>
      <c r="I172" s="644"/>
      <c r="J172" s="644"/>
      <c r="K172" s="644"/>
      <c r="L172" s="644"/>
      <c r="M172" s="644"/>
      <c r="N172" s="644"/>
      <c r="O172" s="644"/>
      <c r="P172" s="644"/>
      <c r="Q172" s="644"/>
      <c r="R172" s="645"/>
      <c r="S172" s="644"/>
      <c r="T172" s="644"/>
      <c r="U172" s="626" t="s">
        <v>497</v>
      </c>
      <c r="V172" s="614" t="s">
        <v>124</v>
      </c>
      <c r="W172" s="640" t="s">
        <v>490</v>
      </c>
      <c r="X172" s="607">
        <v>28.914680000000001</v>
      </c>
      <c r="Y172" s="607">
        <v>57.829360000000001</v>
      </c>
      <c r="Z172" s="607">
        <v>57.829360000000001</v>
      </c>
      <c r="AA172" s="607">
        <v>86.744039999999998</v>
      </c>
      <c r="AB172" s="607">
        <v>86.744039999999998</v>
      </c>
      <c r="AC172" s="607">
        <v>144.57339999999999</v>
      </c>
      <c r="AD172" s="607">
        <v>173.48808</v>
      </c>
      <c r="AE172" s="607">
        <v>289.14679999999998</v>
      </c>
      <c r="AF172" s="607">
        <v>289.14679999999998</v>
      </c>
      <c r="AG172" s="607">
        <v>289.14679999999998</v>
      </c>
      <c r="AH172" s="607">
        <v>289.14679999999998</v>
      </c>
      <c r="AI172" s="607">
        <v>289.14679999999998</v>
      </c>
      <c r="AJ172" s="607">
        <v>289.14679999999998</v>
      </c>
      <c r="AK172" s="607">
        <v>289.14679999999998</v>
      </c>
      <c r="AL172" s="607">
        <v>231.31744</v>
      </c>
      <c r="AM172" s="607">
        <v>0</v>
      </c>
      <c r="AN172" s="607">
        <v>0</v>
      </c>
      <c r="AO172" s="607">
        <v>0</v>
      </c>
      <c r="AP172" s="607">
        <v>0</v>
      </c>
      <c r="AQ172" s="607">
        <v>0</v>
      </c>
      <c r="AR172" s="607">
        <v>0.85854320082703384</v>
      </c>
      <c r="AS172" s="607">
        <v>1.7170864016540677</v>
      </c>
      <c r="AT172" s="607">
        <v>1.7170864016540677</v>
      </c>
      <c r="AU172" s="607">
        <v>2.5756296024811016</v>
      </c>
      <c r="AV172" s="607">
        <v>2.5756296024811016</v>
      </c>
      <c r="AW172" s="607">
        <v>4.2927160041351691</v>
      </c>
      <c r="AX172" s="607">
        <v>5.1512592049622032</v>
      </c>
      <c r="AY172" s="607">
        <v>8.5854320082703381</v>
      </c>
      <c r="AZ172" s="607">
        <v>8.5854320082703381</v>
      </c>
      <c r="BA172" s="607">
        <v>8.5854320082703381</v>
      </c>
      <c r="BB172" s="607">
        <v>8.5854320082703381</v>
      </c>
      <c r="BC172" s="607">
        <v>8.5854320082703381</v>
      </c>
      <c r="BD172" s="607">
        <v>8.5854320082703381</v>
      </c>
      <c r="BE172" s="607">
        <v>8.5854320082703381</v>
      </c>
      <c r="BF172" s="607">
        <v>6.8683456066162707</v>
      </c>
      <c r="BG172" s="607">
        <v>0</v>
      </c>
      <c r="BH172" s="607">
        <v>0</v>
      </c>
      <c r="BI172" s="607">
        <v>0</v>
      </c>
      <c r="BJ172" s="607">
        <v>0</v>
      </c>
      <c r="BK172" s="607">
        <v>0</v>
      </c>
      <c r="BL172" s="607">
        <v>0.85854320082703384</v>
      </c>
      <c r="BM172" s="607">
        <v>1.7170864016540677</v>
      </c>
      <c r="BN172" s="607">
        <v>1.7170864016540677</v>
      </c>
      <c r="BO172" s="607">
        <v>2.5756296024811016</v>
      </c>
      <c r="BP172" s="607">
        <v>2.5756296024811016</v>
      </c>
      <c r="BQ172" s="607">
        <v>4.2927160041351691</v>
      </c>
      <c r="BR172" s="607">
        <v>5.1512592049622032</v>
      </c>
      <c r="BS172" s="607">
        <v>8.5854320082703381</v>
      </c>
      <c r="BT172" s="607">
        <v>8.5854320082703381</v>
      </c>
      <c r="BU172" s="607">
        <v>8.5854320082703381</v>
      </c>
      <c r="BV172" s="607">
        <v>8.5854320082703381</v>
      </c>
      <c r="BW172" s="607">
        <v>8.5854320082703381</v>
      </c>
      <c r="BX172" s="607">
        <v>8.5854320082703381</v>
      </c>
      <c r="BY172" s="607">
        <v>8.5854320082703381</v>
      </c>
      <c r="BZ172" s="607">
        <v>6.8683456066162707</v>
      </c>
      <c r="CA172" s="607">
        <v>0</v>
      </c>
      <c r="CB172" s="607">
        <v>0</v>
      </c>
      <c r="CC172" s="607">
        <v>0</v>
      </c>
      <c r="CD172" s="607">
        <v>0</v>
      </c>
      <c r="CE172" s="616">
        <v>0</v>
      </c>
      <c r="CF172" s="616">
        <v>21.069931707464825</v>
      </c>
      <c r="CG172" s="616">
        <v>42.13986341492965</v>
      </c>
      <c r="CH172" s="616">
        <v>42.13986341492965</v>
      </c>
      <c r="CI172" s="616">
        <v>63.209795122394468</v>
      </c>
      <c r="CJ172" s="616">
        <v>63.209795122394468</v>
      </c>
      <c r="CK172" s="616">
        <v>105.34965853732412</v>
      </c>
      <c r="CL172" s="616">
        <v>126.41959024478894</v>
      </c>
      <c r="CM172" s="616">
        <v>210.69931707464823</v>
      </c>
      <c r="CN172" s="616">
        <v>210.69931707464823</v>
      </c>
      <c r="CO172" s="616">
        <v>210.69931707464823</v>
      </c>
      <c r="CP172" s="616">
        <v>210.69931707464823</v>
      </c>
      <c r="CQ172" s="616">
        <v>210.69931707464823</v>
      </c>
      <c r="CR172" s="616">
        <v>210.69931707464823</v>
      </c>
      <c r="CS172" s="616">
        <v>210.69931707464823</v>
      </c>
      <c r="CT172" s="616">
        <v>168.5594536597186</v>
      </c>
      <c r="CU172" s="616">
        <v>0</v>
      </c>
      <c r="CV172" s="616">
        <v>0</v>
      </c>
      <c r="CW172" s="616">
        <v>0</v>
      </c>
      <c r="CX172" s="616">
        <v>0</v>
      </c>
      <c r="CY172" s="617">
        <v>0</v>
      </c>
      <c r="CZ172" s="618">
        <v>0</v>
      </c>
      <c r="DA172" s="619">
        <v>0</v>
      </c>
      <c r="DB172" s="619">
        <v>0</v>
      </c>
      <c r="DC172" s="619">
        <v>0</v>
      </c>
      <c r="DD172" s="619">
        <v>0</v>
      </c>
      <c r="DE172" s="619">
        <v>0</v>
      </c>
      <c r="DF172" s="619">
        <v>0</v>
      </c>
      <c r="DG172" s="619">
        <v>0</v>
      </c>
      <c r="DH172" s="619">
        <v>0</v>
      </c>
      <c r="DI172" s="619">
        <v>0</v>
      </c>
      <c r="DJ172" s="619">
        <v>0</v>
      </c>
      <c r="DK172" s="619">
        <v>0</v>
      </c>
      <c r="DL172" s="619">
        <v>0</v>
      </c>
      <c r="DM172" s="619">
        <v>0</v>
      </c>
      <c r="DN172" s="619">
        <v>0</v>
      </c>
      <c r="DO172" s="619">
        <v>0</v>
      </c>
      <c r="DP172" s="619">
        <v>0</v>
      </c>
      <c r="DQ172" s="619">
        <v>0</v>
      </c>
      <c r="DR172" s="619">
        <v>0</v>
      </c>
      <c r="DS172" s="619">
        <v>0</v>
      </c>
      <c r="DT172" s="619">
        <v>0</v>
      </c>
      <c r="DU172" s="619">
        <v>0</v>
      </c>
      <c r="DV172" s="619">
        <v>0</v>
      </c>
      <c r="DW172" s="620">
        <v>0</v>
      </c>
    </row>
    <row r="173" spans="2:127" x14ac:dyDescent="0.2">
      <c r="B173" s="648"/>
      <c r="C173" s="642"/>
      <c r="D173" s="643"/>
      <c r="E173" s="643"/>
      <c r="F173" s="643"/>
      <c r="G173" s="643"/>
      <c r="H173" s="643"/>
      <c r="I173" s="644"/>
      <c r="J173" s="644"/>
      <c r="K173" s="644"/>
      <c r="L173" s="644"/>
      <c r="M173" s="644"/>
      <c r="N173" s="644"/>
      <c r="O173" s="644"/>
      <c r="P173" s="644"/>
      <c r="Q173" s="644"/>
      <c r="R173" s="645"/>
      <c r="S173" s="644"/>
      <c r="T173" s="644"/>
      <c r="U173" s="626" t="s">
        <v>498</v>
      </c>
      <c r="V173" s="614" t="s">
        <v>124</v>
      </c>
      <c r="W173" s="640" t="s">
        <v>490</v>
      </c>
      <c r="X173" s="607">
        <v>0</v>
      </c>
      <c r="Y173" s="607">
        <v>0</v>
      </c>
      <c r="Z173" s="607">
        <v>0</v>
      </c>
      <c r="AA173" s="607">
        <v>0</v>
      </c>
      <c r="AB173" s="607">
        <v>0</v>
      </c>
      <c r="AC173" s="607">
        <v>0</v>
      </c>
      <c r="AD173" s="607">
        <v>0</v>
      </c>
      <c r="AE173" s="607">
        <v>0</v>
      </c>
      <c r="AF173" s="607">
        <v>0</v>
      </c>
      <c r="AG173" s="607">
        <v>0</v>
      </c>
      <c r="AH173" s="607">
        <v>0</v>
      </c>
      <c r="AI173" s="607">
        <v>0</v>
      </c>
      <c r="AJ173" s="607">
        <v>0</v>
      </c>
      <c r="AK173" s="607">
        <v>0</v>
      </c>
      <c r="AL173" s="607">
        <v>0</v>
      </c>
      <c r="AM173" s="607">
        <v>817.59254344165402</v>
      </c>
      <c r="AN173" s="607">
        <v>748.62543735180077</v>
      </c>
      <c r="AO173" s="607">
        <v>679.65833126194752</v>
      </c>
      <c r="AP173" s="607">
        <v>610.69122517209462</v>
      </c>
      <c r="AQ173" s="607">
        <v>541.7241190822416</v>
      </c>
      <c r="AR173" s="607">
        <v>472.75701299238841</v>
      </c>
      <c r="AS173" s="607">
        <v>403.78990690253534</v>
      </c>
      <c r="AT173" s="607">
        <v>334.82280081268226</v>
      </c>
      <c r="AU173" s="607">
        <v>265.85569472282907</v>
      </c>
      <c r="AV173" s="607">
        <v>196.888588632976</v>
      </c>
      <c r="AW173" s="607">
        <v>196.888588632976</v>
      </c>
      <c r="AX173" s="607">
        <v>196.888588632976</v>
      </c>
      <c r="AY173" s="607">
        <v>196.888588632976</v>
      </c>
      <c r="AZ173" s="607">
        <v>196.888588632976</v>
      </c>
      <c r="BA173" s="607">
        <v>196.888588632976</v>
      </c>
      <c r="BB173" s="607">
        <v>196.888588632976</v>
      </c>
      <c r="BC173" s="607">
        <v>196.888588632976</v>
      </c>
      <c r="BD173" s="607">
        <v>196.888588632976</v>
      </c>
      <c r="BE173" s="607">
        <v>196.888588632976</v>
      </c>
      <c r="BF173" s="607">
        <v>196.888588632976</v>
      </c>
      <c r="BG173" s="607">
        <v>196.888588632976</v>
      </c>
      <c r="BH173" s="607">
        <v>196.888588632976</v>
      </c>
      <c r="BI173" s="607">
        <v>196.888588632976</v>
      </c>
      <c r="BJ173" s="607">
        <v>196.888588632976</v>
      </c>
      <c r="BK173" s="607">
        <v>196.888588632976</v>
      </c>
      <c r="BL173" s="607">
        <v>196.888588632976</v>
      </c>
      <c r="BM173" s="607">
        <v>196.888588632976</v>
      </c>
      <c r="BN173" s="607">
        <v>196.888588632976</v>
      </c>
      <c r="BO173" s="607">
        <v>196.888588632976</v>
      </c>
      <c r="BP173" s="607">
        <v>196.888588632976</v>
      </c>
      <c r="BQ173" s="607">
        <v>196.888588632976</v>
      </c>
      <c r="BR173" s="607">
        <v>196.888588632976</v>
      </c>
      <c r="BS173" s="607">
        <v>196.888588632976</v>
      </c>
      <c r="BT173" s="607">
        <v>196.888588632976</v>
      </c>
      <c r="BU173" s="607">
        <v>196.888588632976</v>
      </c>
      <c r="BV173" s="607">
        <v>196.888588632976</v>
      </c>
      <c r="BW173" s="607">
        <v>196.888588632976</v>
      </c>
      <c r="BX173" s="607">
        <v>196.888588632976</v>
      </c>
      <c r="BY173" s="607">
        <v>196.888588632976</v>
      </c>
      <c r="BZ173" s="607">
        <v>196.888588632976</v>
      </c>
      <c r="CA173" s="607">
        <v>196.888588632976</v>
      </c>
      <c r="CB173" s="607">
        <v>196.888588632976</v>
      </c>
      <c r="CC173" s="607">
        <v>196.888588632976</v>
      </c>
      <c r="CD173" s="607">
        <v>196.888588632976</v>
      </c>
      <c r="CE173" s="616">
        <v>196.888588632976</v>
      </c>
      <c r="CF173" s="616">
        <v>196.888588632976</v>
      </c>
      <c r="CG173" s="616">
        <v>196.888588632976</v>
      </c>
      <c r="CH173" s="616">
        <v>196.888588632976</v>
      </c>
      <c r="CI173" s="616">
        <v>196.888588632976</v>
      </c>
      <c r="CJ173" s="616">
        <v>196.888588632976</v>
      </c>
      <c r="CK173" s="616">
        <v>196.888588632976</v>
      </c>
      <c r="CL173" s="616">
        <v>196.888588632976</v>
      </c>
      <c r="CM173" s="616">
        <v>196.888588632976</v>
      </c>
      <c r="CN173" s="616">
        <v>196.888588632976</v>
      </c>
      <c r="CO173" s="616">
        <v>196.888588632976</v>
      </c>
      <c r="CP173" s="616">
        <v>196.888588632976</v>
      </c>
      <c r="CQ173" s="616">
        <v>196.888588632976</v>
      </c>
      <c r="CR173" s="616">
        <v>196.888588632976</v>
      </c>
      <c r="CS173" s="616">
        <v>196.888588632976</v>
      </c>
      <c r="CT173" s="616">
        <v>196.888588632976</v>
      </c>
      <c r="CU173" s="616">
        <v>196.888588632976</v>
      </c>
      <c r="CV173" s="616">
        <v>196.888588632976</v>
      </c>
      <c r="CW173" s="616">
        <v>196.888588632976</v>
      </c>
      <c r="CX173" s="616">
        <v>196.888588632976</v>
      </c>
      <c r="CY173" s="617">
        <v>196.888588632976</v>
      </c>
      <c r="CZ173" s="618">
        <v>0</v>
      </c>
      <c r="DA173" s="619">
        <v>0</v>
      </c>
      <c r="DB173" s="619">
        <v>0</v>
      </c>
      <c r="DC173" s="619">
        <v>0</v>
      </c>
      <c r="DD173" s="619">
        <v>0</v>
      </c>
      <c r="DE173" s="619">
        <v>0</v>
      </c>
      <c r="DF173" s="619">
        <v>0</v>
      </c>
      <c r="DG173" s="619">
        <v>0</v>
      </c>
      <c r="DH173" s="619">
        <v>0</v>
      </c>
      <c r="DI173" s="619">
        <v>0</v>
      </c>
      <c r="DJ173" s="619">
        <v>0</v>
      </c>
      <c r="DK173" s="619">
        <v>0</v>
      </c>
      <c r="DL173" s="619">
        <v>0</v>
      </c>
      <c r="DM173" s="619">
        <v>0</v>
      </c>
      <c r="DN173" s="619">
        <v>0</v>
      </c>
      <c r="DO173" s="619">
        <v>0</v>
      </c>
      <c r="DP173" s="619">
        <v>0</v>
      </c>
      <c r="DQ173" s="619">
        <v>0</v>
      </c>
      <c r="DR173" s="619">
        <v>0</v>
      </c>
      <c r="DS173" s="619">
        <v>0</v>
      </c>
      <c r="DT173" s="619">
        <v>0</v>
      </c>
      <c r="DU173" s="619">
        <v>0</v>
      </c>
      <c r="DV173" s="619">
        <v>0</v>
      </c>
      <c r="DW173" s="620">
        <v>0</v>
      </c>
    </row>
    <row r="174" spans="2:127" x14ac:dyDescent="0.2">
      <c r="B174" s="648"/>
      <c r="C174" s="642"/>
      <c r="D174" s="643"/>
      <c r="E174" s="643"/>
      <c r="F174" s="643"/>
      <c r="G174" s="643"/>
      <c r="H174" s="643"/>
      <c r="I174" s="644"/>
      <c r="J174" s="644"/>
      <c r="K174" s="644"/>
      <c r="L174" s="644"/>
      <c r="M174" s="644"/>
      <c r="N174" s="644"/>
      <c r="O174" s="644"/>
      <c r="P174" s="644"/>
      <c r="Q174" s="644"/>
      <c r="R174" s="645"/>
      <c r="S174" s="644"/>
      <c r="T174" s="644"/>
      <c r="U174" s="649" t="s">
        <v>499</v>
      </c>
      <c r="V174" s="614" t="s">
        <v>124</v>
      </c>
      <c r="W174" s="640" t="s">
        <v>490</v>
      </c>
      <c r="X174" s="607">
        <v>0</v>
      </c>
      <c r="Y174" s="607">
        <v>0</v>
      </c>
      <c r="Z174" s="607">
        <v>0</v>
      </c>
      <c r="AA174" s="607">
        <v>0</v>
      </c>
      <c r="AB174" s="607">
        <v>0</v>
      </c>
      <c r="AC174" s="607">
        <v>0</v>
      </c>
      <c r="AD174" s="607">
        <v>0</v>
      </c>
      <c r="AE174" s="607">
        <v>0</v>
      </c>
      <c r="AF174" s="607">
        <v>0</v>
      </c>
      <c r="AG174" s="607">
        <v>0</v>
      </c>
      <c r="AH174" s="607">
        <v>0</v>
      </c>
      <c r="AI174" s="607">
        <v>0</v>
      </c>
      <c r="AJ174" s="607">
        <v>0</v>
      </c>
      <c r="AK174" s="607">
        <v>0</v>
      </c>
      <c r="AL174" s="607">
        <v>0</v>
      </c>
      <c r="AM174" s="607">
        <v>0</v>
      </c>
      <c r="AN174" s="607">
        <v>0</v>
      </c>
      <c r="AO174" s="607">
        <v>0</v>
      </c>
      <c r="AP174" s="607">
        <v>0</v>
      </c>
      <c r="AQ174" s="607">
        <v>0</v>
      </c>
      <c r="AR174" s="607">
        <v>0</v>
      </c>
      <c r="AS174" s="607">
        <v>0</v>
      </c>
      <c r="AT174" s="607">
        <v>0</v>
      </c>
      <c r="AU174" s="607">
        <v>0</v>
      </c>
      <c r="AV174" s="607">
        <v>0</v>
      </c>
      <c r="AW174" s="607">
        <v>0</v>
      </c>
      <c r="AX174" s="607">
        <v>0</v>
      </c>
      <c r="AY174" s="607">
        <v>0</v>
      </c>
      <c r="AZ174" s="607">
        <v>0</v>
      </c>
      <c r="BA174" s="607">
        <v>0</v>
      </c>
      <c r="BB174" s="607">
        <v>0</v>
      </c>
      <c r="BC174" s="607">
        <v>0</v>
      </c>
      <c r="BD174" s="607">
        <v>0</v>
      </c>
      <c r="BE174" s="607">
        <v>0</v>
      </c>
      <c r="BF174" s="607">
        <v>0</v>
      </c>
      <c r="BG174" s="607">
        <v>0</v>
      </c>
      <c r="BH174" s="607">
        <v>0</v>
      </c>
      <c r="BI174" s="607">
        <v>0</v>
      </c>
      <c r="BJ174" s="607">
        <v>0</v>
      </c>
      <c r="BK174" s="607">
        <v>0</v>
      </c>
      <c r="BL174" s="607">
        <v>0</v>
      </c>
      <c r="BM174" s="607">
        <v>0</v>
      </c>
      <c r="BN174" s="607">
        <v>0</v>
      </c>
      <c r="BO174" s="607">
        <v>0</v>
      </c>
      <c r="BP174" s="607">
        <v>0</v>
      </c>
      <c r="BQ174" s="607">
        <v>0</v>
      </c>
      <c r="BR174" s="607">
        <v>0</v>
      </c>
      <c r="BS174" s="607">
        <v>0</v>
      </c>
      <c r="BT174" s="607">
        <v>0</v>
      </c>
      <c r="BU174" s="607">
        <v>0</v>
      </c>
      <c r="BV174" s="607">
        <v>0</v>
      </c>
      <c r="BW174" s="607">
        <v>0</v>
      </c>
      <c r="BX174" s="607">
        <v>0</v>
      </c>
      <c r="BY174" s="607">
        <v>0</v>
      </c>
      <c r="BZ174" s="607">
        <v>0</v>
      </c>
      <c r="CA174" s="607">
        <v>0</v>
      </c>
      <c r="CB174" s="607">
        <v>0</v>
      </c>
      <c r="CC174" s="607">
        <v>0</v>
      </c>
      <c r="CD174" s="607">
        <v>0</v>
      </c>
      <c r="CE174" s="607">
        <v>0</v>
      </c>
      <c r="CF174" s="607">
        <v>0</v>
      </c>
      <c r="CG174" s="607">
        <v>0</v>
      </c>
      <c r="CH174" s="607">
        <v>0</v>
      </c>
      <c r="CI174" s="607">
        <v>0</v>
      </c>
      <c r="CJ174" s="607">
        <v>0</v>
      </c>
      <c r="CK174" s="607">
        <v>0</v>
      </c>
      <c r="CL174" s="607">
        <v>0</v>
      </c>
      <c r="CM174" s="607">
        <v>0</v>
      </c>
      <c r="CN174" s="607">
        <v>0</v>
      </c>
      <c r="CO174" s="607">
        <v>0</v>
      </c>
      <c r="CP174" s="607">
        <v>0</v>
      </c>
      <c r="CQ174" s="607">
        <v>0</v>
      </c>
      <c r="CR174" s="607">
        <v>0</v>
      </c>
      <c r="CS174" s="607">
        <v>0</v>
      </c>
      <c r="CT174" s="607">
        <v>0</v>
      </c>
      <c r="CU174" s="607">
        <v>0</v>
      </c>
      <c r="CV174" s="607">
        <v>0</v>
      </c>
      <c r="CW174" s="607">
        <v>0</v>
      </c>
      <c r="CX174" s="607">
        <v>0</v>
      </c>
      <c r="CY174" s="607">
        <v>0</v>
      </c>
      <c r="CZ174" s="618">
        <v>0</v>
      </c>
      <c r="DA174" s="619">
        <v>0</v>
      </c>
      <c r="DB174" s="619">
        <v>0</v>
      </c>
      <c r="DC174" s="619">
        <v>0</v>
      </c>
      <c r="DD174" s="619">
        <v>0</v>
      </c>
      <c r="DE174" s="619">
        <v>0</v>
      </c>
      <c r="DF174" s="619">
        <v>0</v>
      </c>
      <c r="DG174" s="619">
        <v>0</v>
      </c>
      <c r="DH174" s="619">
        <v>0</v>
      </c>
      <c r="DI174" s="619">
        <v>0</v>
      </c>
      <c r="DJ174" s="619">
        <v>0</v>
      </c>
      <c r="DK174" s="619">
        <v>0</v>
      </c>
      <c r="DL174" s="619">
        <v>0</v>
      </c>
      <c r="DM174" s="619">
        <v>0</v>
      </c>
      <c r="DN174" s="619">
        <v>0</v>
      </c>
      <c r="DO174" s="619">
        <v>0</v>
      </c>
      <c r="DP174" s="619">
        <v>0</v>
      </c>
      <c r="DQ174" s="619">
        <v>0</v>
      </c>
      <c r="DR174" s="619">
        <v>0</v>
      </c>
      <c r="DS174" s="619">
        <v>0</v>
      </c>
      <c r="DT174" s="619">
        <v>0</v>
      </c>
      <c r="DU174" s="619">
        <v>0</v>
      </c>
      <c r="DV174" s="619">
        <v>0</v>
      </c>
      <c r="DW174" s="620">
        <v>0</v>
      </c>
    </row>
    <row r="175" spans="2:127" ht="15.75" thickBot="1" x14ac:dyDescent="0.25">
      <c r="B175" s="650"/>
      <c r="C175" s="651"/>
      <c r="D175" s="652"/>
      <c r="E175" s="652"/>
      <c r="F175" s="652"/>
      <c r="G175" s="652"/>
      <c r="H175" s="652"/>
      <c r="I175" s="653"/>
      <c r="J175" s="653"/>
      <c r="K175" s="653"/>
      <c r="L175" s="653"/>
      <c r="M175" s="653"/>
      <c r="N175" s="653"/>
      <c r="O175" s="653"/>
      <c r="P175" s="653"/>
      <c r="Q175" s="653"/>
      <c r="R175" s="654"/>
      <c r="S175" s="653"/>
      <c r="T175" s="653"/>
      <c r="U175" s="655" t="s">
        <v>127</v>
      </c>
      <c r="V175" s="656" t="s">
        <v>500</v>
      </c>
      <c r="W175" s="657" t="s">
        <v>490</v>
      </c>
      <c r="X175" s="658">
        <f>SUM(X164:X174)</f>
        <v>17137.663480000003</v>
      </c>
      <c r="Y175" s="658">
        <f t="shared" ref="Y175:CJ175" si="32">SUM(Y164:Y174)</f>
        <v>34275.326960000006</v>
      </c>
      <c r="Z175" s="658">
        <f t="shared" si="32"/>
        <v>34275.326960000006</v>
      </c>
      <c r="AA175" s="658">
        <f t="shared" si="32"/>
        <v>51412.990439999994</v>
      </c>
      <c r="AB175" s="658">
        <f t="shared" si="32"/>
        <v>51412.990439999994</v>
      </c>
      <c r="AC175" s="658">
        <f t="shared" si="32"/>
        <v>85688.317399999985</v>
      </c>
      <c r="AD175" s="658">
        <f t="shared" si="32"/>
        <v>102825.98087999999</v>
      </c>
      <c r="AE175" s="658">
        <f t="shared" si="32"/>
        <v>171376.63479999997</v>
      </c>
      <c r="AF175" s="658">
        <f t="shared" si="32"/>
        <v>171376.63479999997</v>
      </c>
      <c r="AG175" s="658">
        <f t="shared" si="32"/>
        <v>171376.63479999997</v>
      </c>
      <c r="AH175" s="658">
        <f t="shared" si="32"/>
        <v>171376.63479999997</v>
      </c>
      <c r="AI175" s="658">
        <f t="shared" si="32"/>
        <v>171376.63479999997</v>
      </c>
      <c r="AJ175" s="658">
        <f t="shared" si="32"/>
        <v>171376.63479999997</v>
      </c>
      <c r="AK175" s="658">
        <f t="shared" si="32"/>
        <v>171376.63479999997</v>
      </c>
      <c r="AL175" s="658">
        <f t="shared" si="32"/>
        <v>137101.30784000002</v>
      </c>
      <c r="AM175" s="658">
        <f t="shared" si="32"/>
        <v>15957.362543441654</v>
      </c>
      <c r="AN175" s="658">
        <f t="shared" si="32"/>
        <v>15888.395437351801</v>
      </c>
      <c r="AO175" s="658">
        <f t="shared" si="32"/>
        <v>15819.428331261948</v>
      </c>
      <c r="AP175" s="658">
        <f t="shared" si="32"/>
        <v>15750.461225172096</v>
      </c>
      <c r="AQ175" s="658">
        <f t="shared" si="32"/>
        <v>15681.494119082243</v>
      </c>
      <c r="AR175" s="658">
        <f t="shared" si="32"/>
        <v>16121.383568168369</v>
      </c>
      <c r="AS175" s="658">
        <f t="shared" si="32"/>
        <v>16561.273017254494</v>
      </c>
      <c r="AT175" s="658">
        <f t="shared" si="32"/>
        <v>16492.30591116464</v>
      </c>
      <c r="AU175" s="658">
        <f t="shared" si="32"/>
        <v>16932.195360250767</v>
      </c>
      <c r="AV175" s="658">
        <f t="shared" si="32"/>
        <v>16863.228254160917</v>
      </c>
      <c r="AW175" s="658">
        <f t="shared" si="32"/>
        <v>17880.941364512873</v>
      </c>
      <c r="AX175" s="658">
        <f t="shared" si="32"/>
        <v>18389.797919688852</v>
      </c>
      <c r="AY175" s="658">
        <f t="shared" si="32"/>
        <v>20425.224140392762</v>
      </c>
      <c r="AZ175" s="658">
        <f t="shared" si="32"/>
        <v>20425.224140392762</v>
      </c>
      <c r="BA175" s="658">
        <f t="shared" si="32"/>
        <v>20425.224140392762</v>
      </c>
      <c r="BB175" s="658">
        <f t="shared" si="32"/>
        <v>20425.224140392762</v>
      </c>
      <c r="BC175" s="658">
        <f t="shared" si="32"/>
        <v>20425.224140392762</v>
      </c>
      <c r="BD175" s="658">
        <f t="shared" si="32"/>
        <v>20425.224140392762</v>
      </c>
      <c r="BE175" s="658">
        <f t="shared" si="32"/>
        <v>20425.224140392762</v>
      </c>
      <c r="BF175" s="658">
        <f t="shared" si="32"/>
        <v>19407.511030040809</v>
      </c>
      <c r="BG175" s="658">
        <f t="shared" si="32"/>
        <v>15336.658588632976</v>
      </c>
      <c r="BH175" s="658">
        <f t="shared" si="32"/>
        <v>15336.658588632976</v>
      </c>
      <c r="BI175" s="658">
        <f t="shared" si="32"/>
        <v>15336.658588632976</v>
      </c>
      <c r="BJ175" s="658">
        <f t="shared" si="32"/>
        <v>15336.658588632976</v>
      </c>
      <c r="BK175" s="658">
        <f t="shared" si="32"/>
        <v>15336.658588632976</v>
      </c>
      <c r="BL175" s="658">
        <f t="shared" si="32"/>
        <v>15845.515143808956</v>
      </c>
      <c r="BM175" s="658">
        <f t="shared" si="32"/>
        <v>16354.371698984934</v>
      </c>
      <c r="BN175" s="658">
        <f t="shared" si="32"/>
        <v>16354.371698984934</v>
      </c>
      <c r="BO175" s="658">
        <f t="shared" si="32"/>
        <v>16863.228254160917</v>
      </c>
      <c r="BP175" s="658">
        <f t="shared" si="32"/>
        <v>16863.228254160917</v>
      </c>
      <c r="BQ175" s="658">
        <f t="shared" si="32"/>
        <v>17880.941364512873</v>
      </c>
      <c r="BR175" s="658">
        <f t="shared" si="32"/>
        <v>18389.797919688852</v>
      </c>
      <c r="BS175" s="658">
        <f t="shared" si="32"/>
        <v>20425.224140392762</v>
      </c>
      <c r="BT175" s="658">
        <f t="shared" si="32"/>
        <v>20425.224140392762</v>
      </c>
      <c r="BU175" s="658">
        <f t="shared" si="32"/>
        <v>20425.224140392762</v>
      </c>
      <c r="BV175" s="658">
        <f t="shared" si="32"/>
        <v>20425.224140392762</v>
      </c>
      <c r="BW175" s="658">
        <f t="shared" si="32"/>
        <v>20425.224140392762</v>
      </c>
      <c r="BX175" s="658">
        <f t="shared" si="32"/>
        <v>20425.224140392762</v>
      </c>
      <c r="BY175" s="658">
        <f t="shared" si="32"/>
        <v>20425.224140392762</v>
      </c>
      <c r="BZ175" s="658">
        <f t="shared" si="32"/>
        <v>19407.511030040809</v>
      </c>
      <c r="CA175" s="658">
        <f t="shared" si="32"/>
        <v>15336.658588632976</v>
      </c>
      <c r="CB175" s="658">
        <f t="shared" si="32"/>
        <v>15336.658588632976</v>
      </c>
      <c r="CC175" s="658">
        <f t="shared" si="32"/>
        <v>15336.658588632976</v>
      </c>
      <c r="CD175" s="658">
        <f t="shared" si="32"/>
        <v>15336.658588632976</v>
      </c>
      <c r="CE175" s="658">
        <f t="shared" si="32"/>
        <v>15336.658588632976</v>
      </c>
      <c r="CF175" s="658">
        <f t="shared" si="32"/>
        <v>27824.758029785844</v>
      </c>
      <c r="CG175" s="658">
        <f t="shared" si="32"/>
        <v>40312.857470938696</v>
      </c>
      <c r="CH175" s="658">
        <f t="shared" si="32"/>
        <v>40312.857470938696</v>
      </c>
      <c r="CI175" s="658">
        <f t="shared" si="32"/>
        <v>52800.956912091577</v>
      </c>
      <c r="CJ175" s="658">
        <f t="shared" si="32"/>
        <v>52800.956912091577</v>
      </c>
      <c r="CK175" s="658">
        <f t="shared" ref="CK175:DW175" si="33">SUM(CK164:CK174)</f>
        <v>77777.155794397302</v>
      </c>
      <c r="CL175" s="658">
        <f t="shared" si="33"/>
        <v>90265.255235550183</v>
      </c>
      <c r="CM175" s="658">
        <f t="shared" si="33"/>
        <v>140217.65300016163</v>
      </c>
      <c r="CN175" s="658">
        <f t="shared" si="33"/>
        <v>140217.65300016163</v>
      </c>
      <c r="CO175" s="658">
        <f t="shared" si="33"/>
        <v>140217.65300016163</v>
      </c>
      <c r="CP175" s="658">
        <f t="shared" si="33"/>
        <v>140217.65300016163</v>
      </c>
      <c r="CQ175" s="658">
        <f t="shared" si="33"/>
        <v>140217.65300016163</v>
      </c>
      <c r="CR175" s="658">
        <f t="shared" si="33"/>
        <v>140217.65300016163</v>
      </c>
      <c r="CS175" s="658">
        <f t="shared" si="33"/>
        <v>140217.65300016163</v>
      </c>
      <c r="CT175" s="658">
        <f t="shared" si="33"/>
        <v>115241.45411785592</v>
      </c>
      <c r="CU175" s="658">
        <f t="shared" si="33"/>
        <v>15336.658588632976</v>
      </c>
      <c r="CV175" s="658">
        <f t="shared" si="33"/>
        <v>15336.658588632976</v>
      </c>
      <c r="CW175" s="658">
        <f t="shared" si="33"/>
        <v>15336.658588632976</v>
      </c>
      <c r="CX175" s="658">
        <f t="shared" si="33"/>
        <v>15336.658588632976</v>
      </c>
      <c r="CY175" s="659">
        <f t="shared" si="33"/>
        <v>15336.658588632976</v>
      </c>
      <c r="CZ175" s="660">
        <f t="shared" si="33"/>
        <v>0</v>
      </c>
      <c r="DA175" s="661">
        <f t="shared" si="33"/>
        <v>0</v>
      </c>
      <c r="DB175" s="661">
        <f t="shared" si="33"/>
        <v>0</v>
      </c>
      <c r="DC175" s="661">
        <f t="shared" si="33"/>
        <v>0</v>
      </c>
      <c r="DD175" s="661">
        <f t="shared" si="33"/>
        <v>0</v>
      </c>
      <c r="DE175" s="661">
        <f t="shared" si="33"/>
        <v>0</v>
      </c>
      <c r="DF175" s="661">
        <f t="shared" si="33"/>
        <v>0</v>
      </c>
      <c r="DG175" s="661">
        <f t="shared" si="33"/>
        <v>0</v>
      </c>
      <c r="DH175" s="661">
        <f t="shared" si="33"/>
        <v>0</v>
      </c>
      <c r="DI175" s="661">
        <f t="shared" si="33"/>
        <v>0</v>
      </c>
      <c r="DJ175" s="661">
        <f t="shared" si="33"/>
        <v>0</v>
      </c>
      <c r="DK175" s="661">
        <f t="shared" si="33"/>
        <v>0</v>
      </c>
      <c r="DL175" s="661">
        <f t="shared" si="33"/>
        <v>0</v>
      </c>
      <c r="DM175" s="661">
        <f t="shared" si="33"/>
        <v>0</v>
      </c>
      <c r="DN175" s="661">
        <f t="shared" si="33"/>
        <v>0</v>
      </c>
      <c r="DO175" s="661">
        <f t="shared" si="33"/>
        <v>0</v>
      </c>
      <c r="DP175" s="661">
        <f t="shared" si="33"/>
        <v>0</v>
      </c>
      <c r="DQ175" s="661">
        <f t="shared" si="33"/>
        <v>0</v>
      </c>
      <c r="DR175" s="661">
        <f t="shared" si="33"/>
        <v>0</v>
      </c>
      <c r="DS175" s="661">
        <f t="shared" si="33"/>
        <v>0</v>
      </c>
      <c r="DT175" s="661">
        <f t="shared" si="33"/>
        <v>0</v>
      </c>
      <c r="DU175" s="661">
        <f t="shared" si="33"/>
        <v>0</v>
      </c>
      <c r="DV175" s="661">
        <f t="shared" si="33"/>
        <v>0</v>
      </c>
      <c r="DW175" s="662">
        <f t="shared" si="33"/>
        <v>0</v>
      </c>
    </row>
    <row r="176" spans="2:127" ht="25.5" x14ac:dyDescent="0.2">
      <c r="B176" s="603" t="s">
        <v>485</v>
      </c>
      <c r="C176" s="604" t="s">
        <v>871</v>
      </c>
      <c r="D176" s="605" t="s">
        <v>872</v>
      </c>
      <c r="E176" s="606" t="s">
        <v>559</v>
      </c>
      <c r="F176" s="607" t="s">
        <v>827</v>
      </c>
      <c r="G176" s="608" t="s">
        <v>558</v>
      </c>
      <c r="H176" s="609" t="s">
        <v>487</v>
      </c>
      <c r="I176" s="609">
        <f>MAX(X176:AV176)</f>
        <v>5</v>
      </c>
      <c r="J176" s="609">
        <f>SUMPRODUCT($X$2:$CY$2,$X176:$CY176)*365</f>
        <v>36358.254201141426</v>
      </c>
      <c r="K176" s="609">
        <f>SUMPRODUCT($X$2:$CY$2,$X177:$CY177)+SUMPRODUCT($X$2:$CY$2,$X178:$CY178)+SUMPRODUCT($X$2:$CY$2,$X179:$CY179)</f>
        <v>41455.086368667646</v>
      </c>
      <c r="L176" s="609">
        <f>SUMPRODUCT($X$2:$CY$2,$X180:$CY180) +SUMPRODUCT($X$2:$CY$2,$X181:$CY181)</f>
        <v>7707.9498906419803</v>
      </c>
      <c r="M176" s="609">
        <f>SUMPRODUCT($X$2:$CY$2,$X182:$CY182)</f>
        <v>0</v>
      </c>
      <c r="N176" s="609">
        <f>SUMPRODUCT($X$2:$CY$2,$X185:$CY185) +SUMPRODUCT($X$2:$CY$2,$X186:$CY186)</f>
        <v>495.78072214952181</v>
      </c>
      <c r="O176" s="609">
        <f>SUMPRODUCT($X$2:$CY$2,$X183:$CY183) +SUMPRODUCT($X$2:$CY$2,$X184:$CY184) +SUMPRODUCT($X$2:$CY$2,$X187:$CY187)</f>
        <v>53.869808110207892</v>
      </c>
      <c r="P176" s="609">
        <f>SUM(K176:O176)</f>
        <v>49712.686789569358</v>
      </c>
      <c r="Q176" s="609">
        <f>(SUM(K176:M176)*100000)/(J176*1000)</f>
        <v>135.21836331120159</v>
      </c>
      <c r="R176" s="610">
        <f>(P176*100000)/(J176*1000)</f>
        <v>136.73012602461174</v>
      </c>
      <c r="S176" s="611">
        <v>3</v>
      </c>
      <c r="T176" s="612">
        <v>3</v>
      </c>
      <c r="U176" s="613" t="s">
        <v>488</v>
      </c>
      <c r="V176" s="614" t="s">
        <v>124</v>
      </c>
      <c r="W176" s="615" t="s">
        <v>75</v>
      </c>
      <c r="X176" s="607">
        <v>0</v>
      </c>
      <c r="Y176" s="607">
        <v>0</v>
      </c>
      <c r="Z176" s="607">
        <v>0</v>
      </c>
      <c r="AA176" s="607">
        <v>0</v>
      </c>
      <c r="AB176" s="607">
        <v>0</v>
      </c>
      <c r="AC176" s="607">
        <v>0</v>
      </c>
      <c r="AD176" s="607">
        <v>0</v>
      </c>
      <c r="AE176" s="607">
        <v>0</v>
      </c>
      <c r="AF176" s="607">
        <v>0</v>
      </c>
      <c r="AG176" s="607">
        <v>0</v>
      </c>
      <c r="AH176" s="607">
        <v>5</v>
      </c>
      <c r="AI176" s="607">
        <v>5</v>
      </c>
      <c r="AJ176" s="607">
        <v>5</v>
      </c>
      <c r="AK176" s="607">
        <v>5</v>
      </c>
      <c r="AL176" s="607">
        <v>5</v>
      </c>
      <c r="AM176" s="607">
        <v>5</v>
      </c>
      <c r="AN176" s="607">
        <v>5</v>
      </c>
      <c r="AO176" s="607">
        <v>5</v>
      </c>
      <c r="AP176" s="607">
        <v>5</v>
      </c>
      <c r="AQ176" s="607">
        <v>5</v>
      </c>
      <c r="AR176" s="607">
        <v>5</v>
      </c>
      <c r="AS176" s="607">
        <v>5</v>
      </c>
      <c r="AT176" s="607">
        <v>5</v>
      </c>
      <c r="AU176" s="607">
        <v>5</v>
      </c>
      <c r="AV176" s="607">
        <v>5</v>
      </c>
      <c r="AW176" s="607">
        <v>5</v>
      </c>
      <c r="AX176" s="607">
        <v>5</v>
      </c>
      <c r="AY176" s="607">
        <v>5</v>
      </c>
      <c r="AZ176" s="607">
        <v>5</v>
      </c>
      <c r="BA176" s="607">
        <v>5</v>
      </c>
      <c r="BB176" s="607">
        <v>5</v>
      </c>
      <c r="BC176" s="607">
        <v>5</v>
      </c>
      <c r="BD176" s="607">
        <v>5</v>
      </c>
      <c r="BE176" s="607">
        <v>5</v>
      </c>
      <c r="BF176" s="607">
        <v>5</v>
      </c>
      <c r="BG176" s="607">
        <v>5</v>
      </c>
      <c r="BH176" s="607">
        <v>5</v>
      </c>
      <c r="BI176" s="607">
        <v>5</v>
      </c>
      <c r="BJ176" s="607">
        <v>5</v>
      </c>
      <c r="BK176" s="607">
        <v>5</v>
      </c>
      <c r="BL176" s="607">
        <v>5</v>
      </c>
      <c r="BM176" s="607">
        <v>5</v>
      </c>
      <c r="BN176" s="607">
        <v>5</v>
      </c>
      <c r="BO176" s="607">
        <v>5</v>
      </c>
      <c r="BP176" s="607">
        <v>5</v>
      </c>
      <c r="BQ176" s="607">
        <v>5</v>
      </c>
      <c r="BR176" s="607">
        <v>5</v>
      </c>
      <c r="BS176" s="607">
        <v>5</v>
      </c>
      <c r="BT176" s="607">
        <v>5</v>
      </c>
      <c r="BU176" s="607">
        <v>5</v>
      </c>
      <c r="BV176" s="607">
        <v>5</v>
      </c>
      <c r="BW176" s="607">
        <v>5</v>
      </c>
      <c r="BX176" s="607">
        <v>5</v>
      </c>
      <c r="BY176" s="607">
        <v>5</v>
      </c>
      <c r="BZ176" s="607">
        <v>5</v>
      </c>
      <c r="CA176" s="607">
        <v>5</v>
      </c>
      <c r="CB176" s="607">
        <v>5</v>
      </c>
      <c r="CC176" s="607">
        <v>5</v>
      </c>
      <c r="CD176" s="607">
        <v>5</v>
      </c>
      <c r="CE176" s="616">
        <v>5</v>
      </c>
      <c r="CF176" s="616">
        <v>5</v>
      </c>
      <c r="CG176" s="616">
        <v>5</v>
      </c>
      <c r="CH176" s="616">
        <v>5</v>
      </c>
      <c r="CI176" s="616">
        <v>5</v>
      </c>
      <c r="CJ176" s="616">
        <v>5</v>
      </c>
      <c r="CK176" s="616">
        <v>5</v>
      </c>
      <c r="CL176" s="616">
        <v>5</v>
      </c>
      <c r="CM176" s="616">
        <v>5</v>
      </c>
      <c r="CN176" s="616">
        <v>5</v>
      </c>
      <c r="CO176" s="616">
        <v>5</v>
      </c>
      <c r="CP176" s="616">
        <v>5</v>
      </c>
      <c r="CQ176" s="616">
        <v>5</v>
      </c>
      <c r="CR176" s="616">
        <v>5</v>
      </c>
      <c r="CS176" s="616">
        <v>5</v>
      </c>
      <c r="CT176" s="616">
        <v>5</v>
      </c>
      <c r="CU176" s="616">
        <v>5</v>
      </c>
      <c r="CV176" s="616">
        <v>5</v>
      </c>
      <c r="CW176" s="616">
        <v>5</v>
      </c>
      <c r="CX176" s="616">
        <v>5</v>
      </c>
      <c r="CY176" s="617">
        <v>5</v>
      </c>
      <c r="CZ176" s="618">
        <v>0</v>
      </c>
      <c r="DA176" s="619">
        <v>0</v>
      </c>
      <c r="DB176" s="619">
        <v>0</v>
      </c>
      <c r="DC176" s="619">
        <v>0</v>
      </c>
      <c r="DD176" s="619">
        <v>0</v>
      </c>
      <c r="DE176" s="619">
        <v>0</v>
      </c>
      <c r="DF176" s="619">
        <v>0</v>
      </c>
      <c r="DG176" s="619">
        <v>0</v>
      </c>
      <c r="DH176" s="619">
        <v>0</v>
      </c>
      <c r="DI176" s="619">
        <v>0</v>
      </c>
      <c r="DJ176" s="619">
        <v>0</v>
      </c>
      <c r="DK176" s="619">
        <v>0</v>
      </c>
      <c r="DL176" s="619">
        <v>0</v>
      </c>
      <c r="DM176" s="619">
        <v>0</v>
      </c>
      <c r="DN176" s="619">
        <v>0</v>
      </c>
      <c r="DO176" s="619">
        <v>0</v>
      </c>
      <c r="DP176" s="619">
        <v>0</v>
      </c>
      <c r="DQ176" s="619">
        <v>0</v>
      </c>
      <c r="DR176" s="619">
        <v>0</v>
      </c>
      <c r="DS176" s="619">
        <v>0</v>
      </c>
      <c r="DT176" s="619">
        <v>0</v>
      </c>
      <c r="DU176" s="619">
        <v>0</v>
      </c>
      <c r="DV176" s="619">
        <v>0</v>
      </c>
      <c r="DW176" s="620">
        <v>0</v>
      </c>
    </row>
    <row r="177" spans="2:127" x14ac:dyDescent="0.2">
      <c r="B177" s="621"/>
      <c r="C177" s="622"/>
      <c r="D177" s="623"/>
      <c r="E177" s="624"/>
      <c r="F177" s="624"/>
      <c r="G177" s="623"/>
      <c r="H177" s="624"/>
      <c r="I177" s="624"/>
      <c r="J177" s="624"/>
      <c r="K177" s="624"/>
      <c r="L177" s="624"/>
      <c r="M177" s="624"/>
      <c r="N177" s="624"/>
      <c r="O177" s="624"/>
      <c r="P177" s="624"/>
      <c r="Q177" s="624"/>
      <c r="R177" s="625"/>
      <c r="S177" s="624"/>
      <c r="T177" s="624"/>
      <c r="U177" s="626" t="s">
        <v>489</v>
      </c>
      <c r="V177" s="614" t="s">
        <v>124</v>
      </c>
      <c r="W177" s="615" t="s">
        <v>490</v>
      </c>
      <c r="X177" s="607">
        <v>691.46</v>
      </c>
      <c r="Y177" s="607">
        <v>1037.19</v>
      </c>
      <c r="Z177" s="607">
        <v>2074.38</v>
      </c>
      <c r="AA177" s="607">
        <v>2420.11</v>
      </c>
      <c r="AB177" s="607">
        <v>3111.57</v>
      </c>
      <c r="AC177" s="607">
        <v>3457.3</v>
      </c>
      <c r="AD177" s="607">
        <v>4494.49</v>
      </c>
      <c r="AE177" s="607">
        <v>6914.6</v>
      </c>
      <c r="AF177" s="607">
        <v>6914.6</v>
      </c>
      <c r="AG177" s="607">
        <v>3457.3</v>
      </c>
      <c r="AH177" s="607">
        <v>0</v>
      </c>
      <c r="AI177" s="607">
        <v>0</v>
      </c>
      <c r="AJ177" s="607">
        <v>0</v>
      </c>
      <c r="AK177" s="607">
        <v>0</v>
      </c>
      <c r="AL177" s="607">
        <v>0</v>
      </c>
      <c r="AM177" s="607">
        <v>0</v>
      </c>
      <c r="AN177" s="607">
        <v>0</v>
      </c>
      <c r="AO177" s="607">
        <v>0</v>
      </c>
      <c r="AP177" s="607">
        <v>0</v>
      </c>
      <c r="AQ177" s="607">
        <v>0</v>
      </c>
      <c r="AR177" s="607">
        <v>287.36</v>
      </c>
      <c r="AS177" s="607">
        <v>431.04</v>
      </c>
      <c r="AT177" s="607">
        <v>862.08</v>
      </c>
      <c r="AU177" s="607">
        <v>1005.76</v>
      </c>
      <c r="AV177" s="607">
        <v>1293.1199999999999</v>
      </c>
      <c r="AW177" s="607">
        <v>1436.8</v>
      </c>
      <c r="AX177" s="607">
        <v>1867.84</v>
      </c>
      <c r="AY177" s="607">
        <v>2873.6</v>
      </c>
      <c r="AZ177" s="607">
        <v>2873.6</v>
      </c>
      <c r="BA177" s="607">
        <v>1436.8</v>
      </c>
      <c r="BB177" s="607">
        <v>0</v>
      </c>
      <c r="BC177" s="607">
        <v>0</v>
      </c>
      <c r="BD177" s="607">
        <v>0</v>
      </c>
      <c r="BE177" s="607">
        <v>0</v>
      </c>
      <c r="BF177" s="607">
        <v>0</v>
      </c>
      <c r="BG177" s="607">
        <v>0</v>
      </c>
      <c r="BH177" s="607">
        <v>0</v>
      </c>
      <c r="BI177" s="607">
        <v>0</v>
      </c>
      <c r="BJ177" s="607">
        <v>0</v>
      </c>
      <c r="BK177" s="607">
        <v>0</v>
      </c>
      <c r="BL177" s="607">
        <v>287.36</v>
      </c>
      <c r="BM177" s="607">
        <v>431.04</v>
      </c>
      <c r="BN177" s="607">
        <v>862.08</v>
      </c>
      <c r="BO177" s="607">
        <v>1005.76</v>
      </c>
      <c r="BP177" s="607">
        <v>1293.1199999999999</v>
      </c>
      <c r="BQ177" s="607">
        <v>1436.8</v>
      </c>
      <c r="BR177" s="607">
        <v>1867.84</v>
      </c>
      <c r="BS177" s="607">
        <v>2873.6</v>
      </c>
      <c r="BT177" s="607">
        <v>2873.6</v>
      </c>
      <c r="BU177" s="607">
        <v>1436.8</v>
      </c>
      <c r="BV177" s="607">
        <v>0</v>
      </c>
      <c r="BW177" s="607">
        <v>0</v>
      </c>
      <c r="BX177" s="607">
        <v>0</v>
      </c>
      <c r="BY177" s="607">
        <v>0</v>
      </c>
      <c r="BZ177" s="607">
        <v>0</v>
      </c>
      <c r="CA177" s="607">
        <v>0</v>
      </c>
      <c r="CB177" s="607">
        <v>0</v>
      </c>
      <c r="CC177" s="607">
        <v>0</v>
      </c>
      <c r="CD177" s="607">
        <v>0</v>
      </c>
      <c r="CE177" s="616">
        <v>0</v>
      </c>
      <c r="CF177" s="616">
        <v>644.91999999999996</v>
      </c>
      <c r="CG177" s="616">
        <v>967.38</v>
      </c>
      <c r="CH177" s="616">
        <v>1934.76</v>
      </c>
      <c r="CI177" s="616">
        <v>2257.2199999999998</v>
      </c>
      <c r="CJ177" s="616">
        <v>2902.14</v>
      </c>
      <c r="CK177" s="616">
        <v>3224.6</v>
      </c>
      <c r="CL177" s="616">
        <v>4191.9799999999996</v>
      </c>
      <c r="CM177" s="616">
        <v>6449.2</v>
      </c>
      <c r="CN177" s="616">
        <v>6449.2</v>
      </c>
      <c r="CO177" s="616">
        <v>3224.6</v>
      </c>
      <c r="CP177" s="616">
        <v>0</v>
      </c>
      <c r="CQ177" s="616">
        <v>0</v>
      </c>
      <c r="CR177" s="616">
        <v>0</v>
      </c>
      <c r="CS177" s="616">
        <v>0</v>
      </c>
      <c r="CT177" s="616">
        <v>0</v>
      </c>
      <c r="CU177" s="616">
        <v>0</v>
      </c>
      <c r="CV177" s="616">
        <v>0</v>
      </c>
      <c r="CW177" s="616">
        <v>0</v>
      </c>
      <c r="CX177" s="616">
        <v>0</v>
      </c>
      <c r="CY177" s="617">
        <v>0</v>
      </c>
      <c r="CZ177" s="618">
        <v>0</v>
      </c>
      <c r="DA177" s="619">
        <v>0</v>
      </c>
      <c r="DB177" s="619">
        <v>0</v>
      </c>
      <c r="DC177" s="619">
        <v>0</v>
      </c>
      <c r="DD177" s="619">
        <v>0</v>
      </c>
      <c r="DE177" s="619">
        <v>0</v>
      </c>
      <c r="DF177" s="619">
        <v>0</v>
      </c>
      <c r="DG177" s="619">
        <v>0</v>
      </c>
      <c r="DH177" s="619">
        <v>0</v>
      </c>
      <c r="DI177" s="619">
        <v>0</v>
      </c>
      <c r="DJ177" s="619">
        <v>0</v>
      </c>
      <c r="DK177" s="619">
        <v>0</v>
      </c>
      <c r="DL177" s="619">
        <v>0</v>
      </c>
      <c r="DM177" s="619">
        <v>0</v>
      </c>
      <c r="DN177" s="619">
        <v>0</v>
      </c>
      <c r="DO177" s="619">
        <v>0</v>
      </c>
      <c r="DP177" s="619">
        <v>0</v>
      </c>
      <c r="DQ177" s="619">
        <v>0</v>
      </c>
      <c r="DR177" s="619">
        <v>0</v>
      </c>
      <c r="DS177" s="619">
        <v>0</v>
      </c>
      <c r="DT177" s="619">
        <v>0</v>
      </c>
      <c r="DU177" s="619">
        <v>0</v>
      </c>
      <c r="DV177" s="619">
        <v>0</v>
      </c>
      <c r="DW177" s="620">
        <v>0</v>
      </c>
    </row>
    <row r="178" spans="2:127" x14ac:dyDescent="0.2">
      <c r="B178" s="627"/>
      <c r="C178" s="628"/>
      <c r="D178" s="629"/>
      <c r="E178" s="629"/>
      <c r="F178" s="629"/>
      <c r="G178" s="629"/>
      <c r="H178" s="629"/>
      <c r="I178" s="630"/>
      <c r="J178" s="630"/>
      <c r="K178" s="630"/>
      <c r="L178" s="630"/>
      <c r="M178" s="630"/>
      <c r="N178" s="630"/>
      <c r="O178" s="630"/>
      <c r="P178" s="630"/>
      <c r="Q178" s="630"/>
      <c r="R178" s="631"/>
      <c r="S178" s="630"/>
      <c r="T178" s="630"/>
      <c r="U178" s="626" t="s">
        <v>491</v>
      </c>
      <c r="V178" s="614" t="s">
        <v>124</v>
      </c>
      <c r="W178" s="615" t="s">
        <v>490</v>
      </c>
      <c r="X178" s="607">
        <v>0</v>
      </c>
      <c r="Y178" s="607">
        <v>0</v>
      </c>
      <c r="Z178" s="607">
        <v>0</v>
      </c>
      <c r="AA178" s="607">
        <v>0</v>
      </c>
      <c r="AB178" s="607">
        <v>0</v>
      </c>
      <c r="AC178" s="607">
        <v>0</v>
      </c>
      <c r="AD178" s="607">
        <v>0</v>
      </c>
      <c r="AE178" s="607">
        <v>0</v>
      </c>
      <c r="AF178" s="607">
        <v>0</v>
      </c>
      <c r="AG178" s="607">
        <v>0</v>
      </c>
      <c r="AH178" s="607">
        <v>0</v>
      </c>
      <c r="AI178" s="607">
        <v>0</v>
      </c>
      <c r="AJ178" s="607">
        <v>0</v>
      </c>
      <c r="AK178" s="607">
        <v>0</v>
      </c>
      <c r="AL178" s="607">
        <v>0</v>
      </c>
      <c r="AM178" s="607">
        <v>0</v>
      </c>
      <c r="AN178" s="607">
        <v>0</v>
      </c>
      <c r="AO178" s="607">
        <v>0</v>
      </c>
      <c r="AP178" s="607">
        <v>0</v>
      </c>
      <c r="AQ178" s="607">
        <v>0</v>
      </c>
      <c r="AR178" s="607">
        <v>0</v>
      </c>
      <c r="AS178" s="607">
        <v>0</v>
      </c>
      <c r="AT178" s="607">
        <v>0</v>
      </c>
      <c r="AU178" s="607">
        <v>0</v>
      </c>
      <c r="AV178" s="607">
        <v>0</v>
      </c>
      <c r="AW178" s="607">
        <v>0</v>
      </c>
      <c r="AX178" s="607">
        <v>0</v>
      </c>
      <c r="AY178" s="607">
        <v>0</v>
      </c>
      <c r="AZ178" s="607">
        <v>0</v>
      </c>
      <c r="BA178" s="607">
        <v>0</v>
      </c>
      <c r="BB178" s="607">
        <v>0</v>
      </c>
      <c r="BC178" s="607">
        <v>0</v>
      </c>
      <c r="BD178" s="607">
        <v>0</v>
      </c>
      <c r="BE178" s="607">
        <v>0</v>
      </c>
      <c r="BF178" s="607">
        <v>0</v>
      </c>
      <c r="BG178" s="607">
        <v>0</v>
      </c>
      <c r="BH178" s="607">
        <v>0</v>
      </c>
      <c r="BI178" s="607">
        <v>0</v>
      </c>
      <c r="BJ178" s="607">
        <v>0</v>
      </c>
      <c r="BK178" s="607">
        <v>0</v>
      </c>
      <c r="BL178" s="607">
        <v>0</v>
      </c>
      <c r="BM178" s="607">
        <v>0</v>
      </c>
      <c r="BN178" s="607">
        <v>0</v>
      </c>
      <c r="BO178" s="607">
        <v>0</v>
      </c>
      <c r="BP178" s="607">
        <v>0</v>
      </c>
      <c r="BQ178" s="607">
        <v>0</v>
      </c>
      <c r="BR178" s="607">
        <v>0</v>
      </c>
      <c r="BS178" s="607">
        <v>0</v>
      </c>
      <c r="BT178" s="607">
        <v>0</v>
      </c>
      <c r="BU178" s="607">
        <v>0</v>
      </c>
      <c r="BV178" s="607">
        <v>0</v>
      </c>
      <c r="BW178" s="607">
        <v>0</v>
      </c>
      <c r="BX178" s="607">
        <v>0</v>
      </c>
      <c r="BY178" s="607">
        <v>0</v>
      </c>
      <c r="BZ178" s="607">
        <v>0</v>
      </c>
      <c r="CA178" s="607">
        <v>0</v>
      </c>
      <c r="CB178" s="607">
        <v>0</v>
      </c>
      <c r="CC178" s="607">
        <v>0</v>
      </c>
      <c r="CD178" s="607">
        <v>0</v>
      </c>
      <c r="CE178" s="616">
        <v>0</v>
      </c>
      <c r="CF178" s="616">
        <v>0</v>
      </c>
      <c r="CG178" s="616">
        <v>0</v>
      </c>
      <c r="CH178" s="616">
        <v>0</v>
      </c>
      <c r="CI178" s="616">
        <v>0</v>
      </c>
      <c r="CJ178" s="616">
        <v>0</v>
      </c>
      <c r="CK178" s="616">
        <v>0</v>
      </c>
      <c r="CL178" s="616">
        <v>0</v>
      </c>
      <c r="CM178" s="616">
        <v>0</v>
      </c>
      <c r="CN178" s="616">
        <v>0</v>
      </c>
      <c r="CO178" s="616">
        <v>0</v>
      </c>
      <c r="CP178" s="616">
        <v>0</v>
      </c>
      <c r="CQ178" s="616">
        <v>0</v>
      </c>
      <c r="CR178" s="616">
        <v>0</v>
      </c>
      <c r="CS178" s="616">
        <v>0</v>
      </c>
      <c r="CT178" s="616">
        <v>0</v>
      </c>
      <c r="CU178" s="616">
        <v>0</v>
      </c>
      <c r="CV178" s="616">
        <v>0</v>
      </c>
      <c r="CW178" s="616">
        <v>0</v>
      </c>
      <c r="CX178" s="616">
        <v>0</v>
      </c>
      <c r="CY178" s="617">
        <v>0</v>
      </c>
      <c r="CZ178" s="618">
        <v>0</v>
      </c>
      <c r="DA178" s="619">
        <v>0</v>
      </c>
      <c r="DB178" s="619">
        <v>0</v>
      </c>
      <c r="DC178" s="619">
        <v>0</v>
      </c>
      <c r="DD178" s="619">
        <v>0</v>
      </c>
      <c r="DE178" s="619">
        <v>0</v>
      </c>
      <c r="DF178" s="619">
        <v>0</v>
      </c>
      <c r="DG178" s="619">
        <v>0</v>
      </c>
      <c r="DH178" s="619">
        <v>0</v>
      </c>
      <c r="DI178" s="619">
        <v>0</v>
      </c>
      <c r="DJ178" s="619">
        <v>0</v>
      </c>
      <c r="DK178" s="619">
        <v>0</v>
      </c>
      <c r="DL178" s="619">
        <v>0</v>
      </c>
      <c r="DM178" s="619">
        <v>0</v>
      </c>
      <c r="DN178" s="619">
        <v>0</v>
      </c>
      <c r="DO178" s="619">
        <v>0</v>
      </c>
      <c r="DP178" s="619">
        <v>0</v>
      </c>
      <c r="DQ178" s="619">
        <v>0</v>
      </c>
      <c r="DR178" s="619">
        <v>0</v>
      </c>
      <c r="DS178" s="619">
        <v>0</v>
      </c>
      <c r="DT178" s="619">
        <v>0</v>
      </c>
      <c r="DU178" s="619">
        <v>0</v>
      </c>
      <c r="DV178" s="619">
        <v>0</v>
      </c>
      <c r="DW178" s="620">
        <v>0</v>
      </c>
    </row>
    <row r="179" spans="2:127" x14ac:dyDescent="0.2">
      <c r="B179" s="627"/>
      <c r="C179" s="628"/>
      <c r="D179" s="629"/>
      <c r="E179" s="629"/>
      <c r="F179" s="629"/>
      <c r="G179" s="629"/>
      <c r="H179" s="629"/>
      <c r="I179" s="630"/>
      <c r="J179" s="630"/>
      <c r="K179" s="630"/>
      <c r="L179" s="630"/>
      <c r="M179" s="630"/>
      <c r="N179" s="630"/>
      <c r="O179" s="630"/>
      <c r="P179" s="630"/>
      <c r="Q179" s="630"/>
      <c r="R179" s="631"/>
      <c r="S179" s="630"/>
      <c r="T179" s="630"/>
      <c r="U179" s="632" t="s">
        <v>828</v>
      </c>
      <c r="V179" s="633" t="s">
        <v>124</v>
      </c>
      <c r="W179" s="634" t="s">
        <v>490</v>
      </c>
      <c r="X179" s="607">
        <v>0</v>
      </c>
      <c r="Y179" s="607">
        <v>0</v>
      </c>
      <c r="Z179" s="607">
        <v>0</v>
      </c>
      <c r="AA179" s="607">
        <v>0</v>
      </c>
      <c r="AB179" s="607">
        <v>0</v>
      </c>
      <c r="AC179" s="607">
        <v>0</v>
      </c>
      <c r="AD179" s="607">
        <v>0</v>
      </c>
      <c r="AE179" s="607">
        <v>0</v>
      </c>
      <c r="AF179" s="607">
        <v>0</v>
      </c>
      <c r="AG179" s="607">
        <v>0</v>
      </c>
      <c r="AH179" s="607">
        <v>0</v>
      </c>
      <c r="AI179" s="607">
        <v>0</v>
      </c>
      <c r="AJ179" s="607">
        <v>0</v>
      </c>
      <c r="AK179" s="607">
        <v>0</v>
      </c>
      <c r="AL179" s="607">
        <v>0</v>
      </c>
      <c r="AM179" s="607">
        <v>0</v>
      </c>
      <c r="AN179" s="607">
        <v>0</v>
      </c>
      <c r="AO179" s="607">
        <v>0</v>
      </c>
      <c r="AP179" s="607">
        <v>0</v>
      </c>
      <c r="AQ179" s="607">
        <v>0</v>
      </c>
      <c r="AR179" s="607">
        <v>0</v>
      </c>
      <c r="AS179" s="607">
        <v>0</v>
      </c>
      <c r="AT179" s="607">
        <v>0</v>
      </c>
      <c r="AU179" s="607">
        <v>0</v>
      </c>
      <c r="AV179" s="607">
        <v>0</v>
      </c>
      <c r="AW179" s="607">
        <v>0</v>
      </c>
      <c r="AX179" s="607">
        <v>0</v>
      </c>
      <c r="AY179" s="607">
        <v>0</v>
      </c>
      <c r="AZ179" s="607">
        <v>0</v>
      </c>
      <c r="BA179" s="607">
        <v>0</v>
      </c>
      <c r="BB179" s="607">
        <v>0</v>
      </c>
      <c r="BC179" s="607">
        <v>0</v>
      </c>
      <c r="BD179" s="607">
        <v>0</v>
      </c>
      <c r="BE179" s="607">
        <v>0</v>
      </c>
      <c r="BF179" s="607">
        <v>0</v>
      </c>
      <c r="BG179" s="607">
        <v>0</v>
      </c>
      <c r="BH179" s="607">
        <v>0</v>
      </c>
      <c r="BI179" s="607">
        <v>0</v>
      </c>
      <c r="BJ179" s="607">
        <v>0</v>
      </c>
      <c r="BK179" s="607">
        <v>0</v>
      </c>
      <c r="BL179" s="607">
        <v>0</v>
      </c>
      <c r="BM179" s="607">
        <v>0</v>
      </c>
      <c r="BN179" s="607">
        <v>0</v>
      </c>
      <c r="BO179" s="607">
        <v>0</v>
      </c>
      <c r="BP179" s="607">
        <v>0</v>
      </c>
      <c r="BQ179" s="607">
        <v>0</v>
      </c>
      <c r="BR179" s="607">
        <v>0</v>
      </c>
      <c r="BS179" s="607">
        <v>0</v>
      </c>
      <c r="BT179" s="607">
        <v>0</v>
      </c>
      <c r="BU179" s="607">
        <v>0</v>
      </c>
      <c r="BV179" s="607">
        <v>0</v>
      </c>
      <c r="BW179" s="607">
        <v>0</v>
      </c>
      <c r="BX179" s="607">
        <v>0</v>
      </c>
      <c r="BY179" s="607">
        <v>0</v>
      </c>
      <c r="BZ179" s="607">
        <v>0</v>
      </c>
      <c r="CA179" s="607">
        <v>0</v>
      </c>
      <c r="CB179" s="607">
        <v>0</v>
      </c>
      <c r="CC179" s="607">
        <v>0</v>
      </c>
      <c r="CD179" s="607">
        <v>0</v>
      </c>
      <c r="CE179" s="607">
        <v>0</v>
      </c>
      <c r="CF179" s="607">
        <v>0</v>
      </c>
      <c r="CG179" s="607">
        <v>0</v>
      </c>
      <c r="CH179" s="607">
        <v>0</v>
      </c>
      <c r="CI179" s="607">
        <v>0</v>
      </c>
      <c r="CJ179" s="607">
        <v>0</v>
      </c>
      <c r="CK179" s="607">
        <v>0</v>
      </c>
      <c r="CL179" s="607">
        <v>0</v>
      </c>
      <c r="CM179" s="607">
        <v>0</v>
      </c>
      <c r="CN179" s="607">
        <v>0</v>
      </c>
      <c r="CO179" s="607">
        <v>0</v>
      </c>
      <c r="CP179" s="607">
        <v>0</v>
      </c>
      <c r="CQ179" s="607">
        <v>0</v>
      </c>
      <c r="CR179" s="607">
        <v>0</v>
      </c>
      <c r="CS179" s="607">
        <v>0</v>
      </c>
      <c r="CT179" s="607">
        <v>0</v>
      </c>
      <c r="CU179" s="607">
        <v>0</v>
      </c>
      <c r="CV179" s="607">
        <v>0</v>
      </c>
      <c r="CW179" s="607">
        <v>0</v>
      </c>
      <c r="CX179" s="607">
        <v>0</v>
      </c>
      <c r="CY179" s="607">
        <v>0</v>
      </c>
      <c r="CZ179" s="618">
        <v>0</v>
      </c>
      <c r="DA179" s="619">
        <v>0</v>
      </c>
      <c r="DB179" s="619">
        <v>0</v>
      </c>
      <c r="DC179" s="619">
        <v>0</v>
      </c>
      <c r="DD179" s="619">
        <v>0</v>
      </c>
      <c r="DE179" s="619">
        <v>0</v>
      </c>
      <c r="DF179" s="619">
        <v>0</v>
      </c>
      <c r="DG179" s="619">
        <v>0</v>
      </c>
      <c r="DH179" s="619">
        <v>0</v>
      </c>
      <c r="DI179" s="619">
        <v>0</v>
      </c>
      <c r="DJ179" s="619">
        <v>0</v>
      </c>
      <c r="DK179" s="619">
        <v>0</v>
      </c>
      <c r="DL179" s="619">
        <v>0</v>
      </c>
      <c r="DM179" s="619">
        <v>0</v>
      </c>
      <c r="DN179" s="619">
        <v>0</v>
      </c>
      <c r="DO179" s="619">
        <v>0</v>
      </c>
      <c r="DP179" s="619">
        <v>0</v>
      </c>
      <c r="DQ179" s="619">
        <v>0</v>
      </c>
      <c r="DR179" s="619">
        <v>0</v>
      </c>
      <c r="DS179" s="619">
        <v>0</v>
      </c>
      <c r="DT179" s="619">
        <v>0</v>
      </c>
      <c r="DU179" s="619">
        <v>0</v>
      </c>
      <c r="DV179" s="619">
        <v>0</v>
      </c>
      <c r="DW179" s="620">
        <v>0</v>
      </c>
    </row>
    <row r="180" spans="2:127" x14ac:dyDescent="0.2">
      <c r="B180" s="635"/>
      <c r="C180" s="636"/>
      <c r="D180" s="637"/>
      <c r="E180" s="637"/>
      <c r="F180" s="637"/>
      <c r="G180" s="637"/>
      <c r="H180" s="637"/>
      <c r="I180" s="638"/>
      <c r="J180" s="638"/>
      <c r="K180" s="638"/>
      <c r="L180" s="638"/>
      <c r="M180" s="638"/>
      <c r="N180" s="638"/>
      <c r="O180" s="638"/>
      <c r="P180" s="638"/>
      <c r="Q180" s="638"/>
      <c r="R180" s="639"/>
      <c r="S180" s="638"/>
      <c r="T180" s="638"/>
      <c r="U180" s="626" t="s">
        <v>492</v>
      </c>
      <c r="V180" s="614" t="s">
        <v>124</v>
      </c>
      <c r="W180" s="640" t="s">
        <v>490</v>
      </c>
      <c r="X180" s="607">
        <v>0</v>
      </c>
      <c r="Y180" s="607">
        <v>0</v>
      </c>
      <c r="Z180" s="607">
        <v>0</v>
      </c>
      <c r="AA180" s="607">
        <v>0</v>
      </c>
      <c r="AB180" s="607">
        <v>0</v>
      </c>
      <c r="AC180" s="607">
        <v>0</v>
      </c>
      <c r="AD180" s="607">
        <v>0</v>
      </c>
      <c r="AE180" s="607">
        <v>0</v>
      </c>
      <c r="AF180" s="607">
        <v>0</v>
      </c>
      <c r="AG180" s="607">
        <v>0</v>
      </c>
      <c r="AH180" s="607">
        <v>82</v>
      </c>
      <c r="AI180" s="607">
        <v>82</v>
      </c>
      <c r="AJ180" s="607">
        <v>82</v>
      </c>
      <c r="AK180" s="607">
        <v>82</v>
      </c>
      <c r="AL180" s="607">
        <v>82</v>
      </c>
      <c r="AM180" s="607">
        <v>82</v>
      </c>
      <c r="AN180" s="607">
        <v>82</v>
      </c>
      <c r="AO180" s="607">
        <v>82</v>
      </c>
      <c r="AP180" s="607">
        <v>82</v>
      </c>
      <c r="AQ180" s="607">
        <v>82</v>
      </c>
      <c r="AR180" s="607">
        <v>82</v>
      </c>
      <c r="AS180" s="607">
        <v>82</v>
      </c>
      <c r="AT180" s="607">
        <v>82</v>
      </c>
      <c r="AU180" s="607">
        <v>82</v>
      </c>
      <c r="AV180" s="607">
        <v>82</v>
      </c>
      <c r="AW180" s="607">
        <v>82</v>
      </c>
      <c r="AX180" s="607">
        <v>82</v>
      </c>
      <c r="AY180" s="607">
        <v>82</v>
      </c>
      <c r="AZ180" s="607">
        <v>82</v>
      </c>
      <c r="BA180" s="607">
        <v>82</v>
      </c>
      <c r="BB180" s="607">
        <v>82</v>
      </c>
      <c r="BC180" s="607">
        <v>82</v>
      </c>
      <c r="BD180" s="607">
        <v>82</v>
      </c>
      <c r="BE180" s="607">
        <v>82</v>
      </c>
      <c r="BF180" s="607">
        <v>82</v>
      </c>
      <c r="BG180" s="607">
        <v>82</v>
      </c>
      <c r="BH180" s="607">
        <v>82</v>
      </c>
      <c r="BI180" s="607">
        <v>82</v>
      </c>
      <c r="BJ180" s="607">
        <v>82</v>
      </c>
      <c r="BK180" s="607">
        <v>82</v>
      </c>
      <c r="BL180" s="607">
        <v>82</v>
      </c>
      <c r="BM180" s="607">
        <v>82</v>
      </c>
      <c r="BN180" s="607">
        <v>82</v>
      </c>
      <c r="BO180" s="607">
        <v>82</v>
      </c>
      <c r="BP180" s="607">
        <v>82</v>
      </c>
      <c r="BQ180" s="607">
        <v>82</v>
      </c>
      <c r="BR180" s="607">
        <v>82</v>
      </c>
      <c r="BS180" s="607">
        <v>82</v>
      </c>
      <c r="BT180" s="607">
        <v>82</v>
      </c>
      <c r="BU180" s="607">
        <v>82</v>
      </c>
      <c r="BV180" s="607">
        <v>82</v>
      </c>
      <c r="BW180" s="607">
        <v>82</v>
      </c>
      <c r="BX180" s="607">
        <v>82</v>
      </c>
      <c r="BY180" s="607">
        <v>82</v>
      </c>
      <c r="BZ180" s="607">
        <v>82</v>
      </c>
      <c r="CA180" s="607">
        <v>82</v>
      </c>
      <c r="CB180" s="607">
        <v>82</v>
      </c>
      <c r="CC180" s="607">
        <v>82</v>
      </c>
      <c r="CD180" s="607">
        <v>82</v>
      </c>
      <c r="CE180" s="616">
        <v>82</v>
      </c>
      <c r="CF180" s="616">
        <v>82</v>
      </c>
      <c r="CG180" s="616">
        <v>82</v>
      </c>
      <c r="CH180" s="616">
        <v>82</v>
      </c>
      <c r="CI180" s="616">
        <v>82</v>
      </c>
      <c r="CJ180" s="616">
        <v>82</v>
      </c>
      <c r="CK180" s="616">
        <v>82</v>
      </c>
      <c r="CL180" s="616">
        <v>82</v>
      </c>
      <c r="CM180" s="616">
        <v>82</v>
      </c>
      <c r="CN180" s="616">
        <v>82</v>
      </c>
      <c r="CO180" s="616">
        <v>82</v>
      </c>
      <c r="CP180" s="616">
        <v>82</v>
      </c>
      <c r="CQ180" s="616">
        <v>82</v>
      </c>
      <c r="CR180" s="616">
        <v>82</v>
      </c>
      <c r="CS180" s="616">
        <v>82</v>
      </c>
      <c r="CT180" s="616">
        <v>82</v>
      </c>
      <c r="CU180" s="616">
        <v>82</v>
      </c>
      <c r="CV180" s="616">
        <v>82</v>
      </c>
      <c r="CW180" s="616">
        <v>82</v>
      </c>
      <c r="CX180" s="616">
        <v>82</v>
      </c>
      <c r="CY180" s="617">
        <v>82</v>
      </c>
      <c r="CZ180" s="618">
        <v>0</v>
      </c>
      <c r="DA180" s="619">
        <v>0</v>
      </c>
      <c r="DB180" s="619">
        <v>0</v>
      </c>
      <c r="DC180" s="619">
        <v>0</v>
      </c>
      <c r="DD180" s="619">
        <v>0</v>
      </c>
      <c r="DE180" s="619">
        <v>0</v>
      </c>
      <c r="DF180" s="619">
        <v>0</v>
      </c>
      <c r="DG180" s="619">
        <v>0</v>
      </c>
      <c r="DH180" s="619">
        <v>0</v>
      </c>
      <c r="DI180" s="619">
        <v>0</v>
      </c>
      <c r="DJ180" s="619">
        <v>0</v>
      </c>
      <c r="DK180" s="619">
        <v>0</v>
      </c>
      <c r="DL180" s="619">
        <v>0</v>
      </c>
      <c r="DM180" s="619">
        <v>0</v>
      </c>
      <c r="DN180" s="619">
        <v>0</v>
      </c>
      <c r="DO180" s="619">
        <v>0</v>
      </c>
      <c r="DP180" s="619">
        <v>0</v>
      </c>
      <c r="DQ180" s="619">
        <v>0</v>
      </c>
      <c r="DR180" s="619">
        <v>0</v>
      </c>
      <c r="DS180" s="619">
        <v>0</v>
      </c>
      <c r="DT180" s="619">
        <v>0</v>
      </c>
      <c r="DU180" s="619">
        <v>0</v>
      </c>
      <c r="DV180" s="619">
        <v>0</v>
      </c>
      <c r="DW180" s="620">
        <v>0</v>
      </c>
    </row>
    <row r="181" spans="2:127" x14ac:dyDescent="0.2">
      <c r="B181" s="641"/>
      <c r="C181" s="642"/>
      <c r="D181" s="643"/>
      <c r="E181" s="643"/>
      <c r="F181" s="643"/>
      <c r="G181" s="643"/>
      <c r="H181" s="643"/>
      <c r="I181" s="644"/>
      <c r="J181" s="644"/>
      <c r="K181" s="644"/>
      <c r="L181" s="644"/>
      <c r="M181" s="644"/>
      <c r="N181" s="644"/>
      <c r="O181" s="644"/>
      <c r="P181" s="644"/>
      <c r="Q181" s="644"/>
      <c r="R181" s="645"/>
      <c r="S181" s="644"/>
      <c r="T181" s="644"/>
      <c r="U181" s="626" t="s">
        <v>493</v>
      </c>
      <c r="V181" s="614" t="s">
        <v>124</v>
      </c>
      <c r="W181" s="640" t="s">
        <v>490</v>
      </c>
      <c r="X181" s="607">
        <v>0</v>
      </c>
      <c r="Y181" s="607">
        <v>0</v>
      </c>
      <c r="Z181" s="607">
        <v>0</v>
      </c>
      <c r="AA181" s="607">
        <v>0</v>
      </c>
      <c r="AB181" s="607">
        <v>0</v>
      </c>
      <c r="AC181" s="607">
        <v>0</v>
      </c>
      <c r="AD181" s="607">
        <v>0</v>
      </c>
      <c r="AE181" s="607">
        <v>0</v>
      </c>
      <c r="AF181" s="607">
        <v>0</v>
      </c>
      <c r="AG181" s="607">
        <v>0</v>
      </c>
      <c r="AH181" s="607">
        <v>304.89999999999998</v>
      </c>
      <c r="AI181" s="607">
        <v>304.89999999999998</v>
      </c>
      <c r="AJ181" s="607">
        <v>304.89999999999998</v>
      </c>
      <c r="AK181" s="607">
        <v>304.89999999999998</v>
      </c>
      <c r="AL181" s="607">
        <v>304.89999999999998</v>
      </c>
      <c r="AM181" s="607">
        <v>304.89999999999998</v>
      </c>
      <c r="AN181" s="607">
        <v>304.89999999999998</v>
      </c>
      <c r="AO181" s="607">
        <v>304.89999999999998</v>
      </c>
      <c r="AP181" s="607">
        <v>304.89999999999998</v>
      </c>
      <c r="AQ181" s="607">
        <v>304.89999999999998</v>
      </c>
      <c r="AR181" s="607">
        <v>304.89999999999998</v>
      </c>
      <c r="AS181" s="607">
        <v>304.89999999999998</v>
      </c>
      <c r="AT181" s="607">
        <v>304.89999999999998</v>
      </c>
      <c r="AU181" s="607">
        <v>304.89999999999998</v>
      </c>
      <c r="AV181" s="607">
        <v>304.89999999999998</v>
      </c>
      <c r="AW181" s="607">
        <v>304.89999999999998</v>
      </c>
      <c r="AX181" s="607">
        <v>304.89999999999998</v>
      </c>
      <c r="AY181" s="607">
        <v>304.89999999999998</v>
      </c>
      <c r="AZ181" s="607">
        <v>304.89999999999998</v>
      </c>
      <c r="BA181" s="607">
        <v>304.89999999999998</v>
      </c>
      <c r="BB181" s="607">
        <v>304.89999999999998</v>
      </c>
      <c r="BC181" s="607">
        <v>304.89999999999998</v>
      </c>
      <c r="BD181" s="607">
        <v>304.89999999999998</v>
      </c>
      <c r="BE181" s="607">
        <v>304.89999999999998</v>
      </c>
      <c r="BF181" s="607">
        <v>304.89999999999998</v>
      </c>
      <c r="BG181" s="607">
        <v>304.89999999999998</v>
      </c>
      <c r="BH181" s="607">
        <v>304.89999999999998</v>
      </c>
      <c r="BI181" s="607">
        <v>304.89999999999998</v>
      </c>
      <c r="BJ181" s="607">
        <v>304.89999999999998</v>
      </c>
      <c r="BK181" s="607">
        <v>304.89999999999998</v>
      </c>
      <c r="BL181" s="607">
        <v>304.89999999999998</v>
      </c>
      <c r="BM181" s="607">
        <v>304.89999999999998</v>
      </c>
      <c r="BN181" s="607">
        <v>304.89999999999998</v>
      </c>
      <c r="BO181" s="607">
        <v>304.89999999999998</v>
      </c>
      <c r="BP181" s="607">
        <v>304.89999999999998</v>
      </c>
      <c r="BQ181" s="607">
        <v>304.89999999999998</v>
      </c>
      <c r="BR181" s="607">
        <v>304.89999999999998</v>
      </c>
      <c r="BS181" s="607">
        <v>304.89999999999998</v>
      </c>
      <c r="BT181" s="607">
        <v>304.89999999999998</v>
      </c>
      <c r="BU181" s="607">
        <v>304.89999999999998</v>
      </c>
      <c r="BV181" s="607">
        <v>304.89999999999998</v>
      </c>
      <c r="BW181" s="607">
        <v>304.89999999999998</v>
      </c>
      <c r="BX181" s="607">
        <v>304.89999999999998</v>
      </c>
      <c r="BY181" s="607">
        <v>304.89999999999998</v>
      </c>
      <c r="BZ181" s="607">
        <v>304.89999999999998</v>
      </c>
      <c r="CA181" s="607">
        <v>304.89999999999998</v>
      </c>
      <c r="CB181" s="607">
        <v>304.89999999999998</v>
      </c>
      <c r="CC181" s="607">
        <v>304.89999999999998</v>
      </c>
      <c r="CD181" s="607">
        <v>304.89999999999998</v>
      </c>
      <c r="CE181" s="616">
        <v>304.89999999999998</v>
      </c>
      <c r="CF181" s="616">
        <v>304.89999999999998</v>
      </c>
      <c r="CG181" s="616">
        <v>304.89999999999998</v>
      </c>
      <c r="CH181" s="616">
        <v>304.89999999999998</v>
      </c>
      <c r="CI181" s="616">
        <v>304.89999999999998</v>
      </c>
      <c r="CJ181" s="616">
        <v>304.89999999999998</v>
      </c>
      <c r="CK181" s="616">
        <v>304.89999999999998</v>
      </c>
      <c r="CL181" s="616">
        <v>304.89999999999998</v>
      </c>
      <c r="CM181" s="616">
        <v>304.89999999999998</v>
      </c>
      <c r="CN181" s="616">
        <v>304.89999999999998</v>
      </c>
      <c r="CO181" s="616">
        <v>304.89999999999998</v>
      </c>
      <c r="CP181" s="616">
        <v>304.89999999999998</v>
      </c>
      <c r="CQ181" s="616">
        <v>304.89999999999998</v>
      </c>
      <c r="CR181" s="616">
        <v>304.89999999999998</v>
      </c>
      <c r="CS181" s="616">
        <v>304.89999999999998</v>
      </c>
      <c r="CT181" s="616">
        <v>304.89999999999998</v>
      </c>
      <c r="CU181" s="616">
        <v>304.89999999999998</v>
      </c>
      <c r="CV181" s="616">
        <v>304.89999999999998</v>
      </c>
      <c r="CW181" s="616">
        <v>304.89999999999998</v>
      </c>
      <c r="CX181" s="616">
        <v>304.89999999999998</v>
      </c>
      <c r="CY181" s="617">
        <v>304.89999999999998</v>
      </c>
      <c r="CZ181" s="618">
        <v>0</v>
      </c>
      <c r="DA181" s="619">
        <v>0</v>
      </c>
      <c r="DB181" s="619">
        <v>0</v>
      </c>
      <c r="DC181" s="619">
        <v>0</v>
      </c>
      <c r="DD181" s="619">
        <v>0</v>
      </c>
      <c r="DE181" s="619">
        <v>0</v>
      </c>
      <c r="DF181" s="619">
        <v>0</v>
      </c>
      <c r="DG181" s="619">
        <v>0</v>
      </c>
      <c r="DH181" s="619">
        <v>0</v>
      </c>
      <c r="DI181" s="619">
        <v>0</v>
      </c>
      <c r="DJ181" s="619">
        <v>0</v>
      </c>
      <c r="DK181" s="619">
        <v>0</v>
      </c>
      <c r="DL181" s="619">
        <v>0</v>
      </c>
      <c r="DM181" s="619">
        <v>0</v>
      </c>
      <c r="DN181" s="619">
        <v>0</v>
      </c>
      <c r="DO181" s="619">
        <v>0</v>
      </c>
      <c r="DP181" s="619">
        <v>0</v>
      </c>
      <c r="DQ181" s="619">
        <v>0</v>
      </c>
      <c r="DR181" s="619">
        <v>0</v>
      </c>
      <c r="DS181" s="619">
        <v>0</v>
      </c>
      <c r="DT181" s="619">
        <v>0</v>
      </c>
      <c r="DU181" s="619">
        <v>0</v>
      </c>
      <c r="DV181" s="619">
        <v>0</v>
      </c>
      <c r="DW181" s="620">
        <v>0</v>
      </c>
    </row>
    <row r="182" spans="2:127" x14ac:dyDescent="0.2">
      <c r="B182" s="641"/>
      <c r="C182" s="642"/>
      <c r="D182" s="643"/>
      <c r="E182" s="643"/>
      <c r="F182" s="643"/>
      <c r="G182" s="643"/>
      <c r="H182" s="643"/>
      <c r="I182" s="644"/>
      <c r="J182" s="644"/>
      <c r="K182" s="644"/>
      <c r="L182" s="644"/>
      <c r="M182" s="644"/>
      <c r="N182" s="644"/>
      <c r="O182" s="644"/>
      <c r="P182" s="644"/>
      <c r="Q182" s="644"/>
      <c r="R182" s="645"/>
      <c r="S182" s="644"/>
      <c r="T182" s="644"/>
      <c r="U182" s="646" t="s">
        <v>494</v>
      </c>
      <c r="V182" s="647" t="s">
        <v>124</v>
      </c>
      <c r="W182" s="640" t="s">
        <v>490</v>
      </c>
      <c r="X182" s="607">
        <v>0</v>
      </c>
      <c r="Y182" s="607">
        <v>0</v>
      </c>
      <c r="Z182" s="607">
        <v>0</v>
      </c>
      <c r="AA182" s="607">
        <v>0</v>
      </c>
      <c r="AB182" s="607">
        <v>0</v>
      </c>
      <c r="AC182" s="607">
        <v>0</v>
      </c>
      <c r="AD182" s="607">
        <v>0</v>
      </c>
      <c r="AE182" s="607">
        <v>0</v>
      </c>
      <c r="AF182" s="607">
        <v>0</v>
      </c>
      <c r="AG182" s="607">
        <v>0</v>
      </c>
      <c r="AH182" s="607">
        <v>0</v>
      </c>
      <c r="AI182" s="607">
        <v>0</v>
      </c>
      <c r="AJ182" s="607">
        <v>0</v>
      </c>
      <c r="AK182" s="607">
        <v>0</v>
      </c>
      <c r="AL182" s="607">
        <v>0</v>
      </c>
      <c r="AM182" s="607">
        <v>0</v>
      </c>
      <c r="AN182" s="607">
        <v>0</v>
      </c>
      <c r="AO182" s="607">
        <v>0</v>
      </c>
      <c r="AP182" s="607">
        <v>0</v>
      </c>
      <c r="AQ182" s="607">
        <v>0</v>
      </c>
      <c r="AR182" s="607">
        <v>0</v>
      </c>
      <c r="AS182" s="607">
        <v>0</v>
      </c>
      <c r="AT182" s="607">
        <v>0</v>
      </c>
      <c r="AU182" s="607">
        <v>0</v>
      </c>
      <c r="AV182" s="607">
        <v>0</v>
      </c>
      <c r="AW182" s="607">
        <v>0</v>
      </c>
      <c r="AX182" s="607">
        <v>0</v>
      </c>
      <c r="AY182" s="607">
        <v>0</v>
      </c>
      <c r="AZ182" s="607">
        <v>0</v>
      </c>
      <c r="BA182" s="607">
        <v>0</v>
      </c>
      <c r="BB182" s="607">
        <v>0</v>
      </c>
      <c r="BC182" s="607">
        <v>0</v>
      </c>
      <c r="BD182" s="607">
        <v>0</v>
      </c>
      <c r="BE182" s="607">
        <v>0</v>
      </c>
      <c r="BF182" s="607">
        <v>0</v>
      </c>
      <c r="BG182" s="607">
        <v>0</v>
      </c>
      <c r="BH182" s="607">
        <v>0</v>
      </c>
      <c r="BI182" s="607">
        <v>0</v>
      </c>
      <c r="BJ182" s="607">
        <v>0</v>
      </c>
      <c r="BK182" s="607">
        <v>0</v>
      </c>
      <c r="BL182" s="607">
        <v>0</v>
      </c>
      <c r="BM182" s="607">
        <v>0</v>
      </c>
      <c r="BN182" s="607">
        <v>0</v>
      </c>
      <c r="BO182" s="607">
        <v>0</v>
      </c>
      <c r="BP182" s="607">
        <v>0</v>
      </c>
      <c r="BQ182" s="607">
        <v>0</v>
      </c>
      <c r="BR182" s="607">
        <v>0</v>
      </c>
      <c r="BS182" s="607">
        <v>0</v>
      </c>
      <c r="BT182" s="607">
        <v>0</v>
      </c>
      <c r="BU182" s="607">
        <v>0</v>
      </c>
      <c r="BV182" s="607">
        <v>0</v>
      </c>
      <c r="BW182" s="607">
        <v>0</v>
      </c>
      <c r="BX182" s="607">
        <v>0</v>
      </c>
      <c r="BY182" s="607">
        <v>0</v>
      </c>
      <c r="BZ182" s="607">
        <v>0</v>
      </c>
      <c r="CA182" s="607">
        <v>0</v>
      </c>
      <c r="CB182" s="607">
        <v>0</v>
      </c>
      <c r="CC182" s="607">
        <v>0</v>
      </c>
      <c r="CD182" s="607">
        <v>0</v>
      </c>
      <c r="CE182" s="616">
        <v>0</v>
      </c>
      <c r="CF182" s="616">
        <v>0</v>
      </c>
      <c r="CG182" s="616">
        <v>0</v>
      </c>
      <c r="CH182" s="616">
        <v>0</v>
      </c>
      <c r="CI182" s="616">
        <v>0</v>
      </c>
      <c r="CJ182" s="616">
        <v>0</v>
      </c>
      <c r="CK182" s="616">
        <v>0</v>
      </c>
      <c r="CL182" s="616">
        <v>0</v>
      </c>
      <c r="CM182" s="616">
        <v>0</v>
      </c>
      <c r="CN182" s="616">
        <v>0</v>
      </c>
      <c r="CO182" s="616">
        <v>0</v>
      </c>
      <c r="CP182" s="616">
        <v>0</v>
      </c>
      <c r="CQ182" s="616">
        <v>0</v>
      </c>
      <c r="CR182" s="616">
        <v>0</v>
      </c>
      <c r="CS182" s="616">
        <v>0</v>
      </c>
      <c r="CT182" s="616">
        <v>0</v>
      </c>
      <c r="CU182" s="616">
        <v>0</v>
      </c>
      <c r="CV182" s="616">
        <v>0</v>
      </c>
      <c r="CW182" s="616">
        <v>0</v>
      </c>
      <c r="CX182" s="616">
        <v>0</v>
      </c>
      <c r="CY182" s="617">
        <v>0</v>
      </c>
      <c r="CZ182" s="618">
        <v>0</v>
      </c>
      <c r="DA182" s="619">
        <v>0</v>
      </c>
      <c r="DB182" s="619">
        <v>0</v>
      </c>
      <c r="DC182" s="619">
        <v>0</v>
      </c>
      <c r="DD182" s="619">
        <v>0</v>
      </c>
      <c r="DE182" s="619">
        <v>0</v>
      </c>
      <c r="DF182" s="619">
        <v>0</v>
      </c>
      <c r="DG182" s="619">
        <v>0</v>
      </c>
      <c r="DH182" s="619">
        <v>0</v>
      </c>
      <c r="DI182" s="619">
        <v>0</v>
      </c>
      <c r="DJ182" s="619">
        <v>0</v>
      </c>
      <c r="DK182" s="619">
        <v>0</v>
      </c>
      <c r="DL182" s="619">
        <v>0</v>
      </c>
      <c r="DM182" s="619">
        <v>0</v>
      </c>
      <c r="DN182" s="619">
        <v>0</v>
      </c>
      <c r="DO182" s="619">
        <v>0</v>
      </c>
      <c r="DP182" s="619">
        <v>0</v>
      </c>
      <c r="DQ182" s="619">
        <v>0</v>
      </c>
      <c r="DR182" s="619">
        <v>0</v>
      </c>
      <c r="DS182" s="619">
        <v>0</v>
      </c>
      <c r="DT182" s="619">
        <v>0</v>
      </c>
      <c r="DU182" s="619">
        <v>0</v>
      </c>
      <c r="DV182" s="619">
        <v>0</v>
      </c>
      <c r="DW182" s="620">
        <v>0</v>
      </c>
    </row>
    <row r="183" spans="2:127" x14ac:dyDescent="0.2">
      <c r="B183" s="641"/>
      <c r="C183" s="642"/>
      <c r="D183" s="643"/>
      <c r="E183" s="643"/>
      <c r="F183" s="643"/>
      <c r="G183" s="643"/>
      <c r="H183" s="643"/>
      <c r="I183" s="644"/>
      <c r="J183" s="644"/>
      <c r="K183" s="644"/>
      <c r="L183" s="644"/>
      <c r="M183" s="644"/>
      <c r="N183" s="644"/>
      <c r="O183" s="644"/>
      <c r="P183" s="644"/>
      <c r="Q183" s="644"/>
      <c r="R183" s="645"/>
      <c r="S183" s="644"/>
      <c r="T183" s="644"/>
      <c r="U183" s="626" t="s">
        <v>495</v>
      </c>
      <c r="V183" s="614" t="s">
        <v>124</v>
      </c>
      <c r="W183" s="640" t="s">
        <v>490</v>
      </c>
      <c r="X183" s="607">
        <v>0.12760000000000002</v>
      </c>
      <c r="Y183" s="607">
        <v>0.19140000000000001</v>
      </c>
      <c r="Z183" s="607">
        <v>0.38280000000000003</v>
      </c>
      <c r="AA183" s="607">
        <v>0.4466</v>
      </c>
      <c r="AB183" s="607">
        <v>0.57419999999999993</v>
      </c>
      <c r="AC183" s="607">
        <v>0.63800000000000001</v>
      </c>
      <c r="AD183" s="607">
        <v>0.82940000000000003</v>
      </c>
      <c r="AE183" s="607">
        <v>1.276</v>
      </c>
      <c r="AF183" s="607">
        <v>1.276</v>
      </c>
      <c r="AG183" s="607">
        <v>0.63800000000000001</v>
      </c>
      <c r="AH183" s="607">
        <v>0</v>
      </c>
      <c r="AI183" s="607">
        <v>0</v>
      </c>
      <c r="AJ183" s="607">
        <v>0</v>
      </c>
      <c r="AK183" s="607">
        <v>0</v>
      </c>
      <c r="AL183" s="607">
        <v>0</v>
      </c>
      <c r="AM183" s="607">
        <v>0</v>
      </c>
      <c r="AN183" s="607">
        <v>0</v>
      </c>
      <c r="AO183" s="607">
        <v>0</v>
      </c>
      <c r="AP183" s="607">
        <v>0</v>
      </c>
      <c r="AQ183" s="607">
        <v>0</v>
      </c>
      <c r="AR183" s="607">
        <v>5.3028571428571432E-2</v>
      </c>
      <c r="AS183" s="607">
        <v>7.9542857142857151E-2</v>
      </c>
      <c r="AT183" s="607">
        <v>0.1590857142857143</v>
      </c>
      <c r="AU183" s="607">
        <v>0.18559999999999999</v>
      </c>
      <c r="AV183" s="607">
        <v>0.23862857142857144</v>
      </c>
      <c r="AW183" s="607">
        <v>0.26514285714285718</v>
      </c>
      <c r="AX183" s="607">
        <v>0.34468571428571432</v>
      </c>
      <c r="AY183" s="607">
        <v>0.53028571428571436</v>
      </c>
      <c r="AZ183" s="607">
        <v>0.53028571428571436</v>
      </c>
      <c r="BA183" s="607">
        <v>0.26514285714285718</v>
      </c>
      <c r="BB183" s="607">
        <v>0</v>
      </c>
      <c r="BC183" s="607">
        <v>0</v>
      </c>
      <c r="BD183" s="607">
        <v>0</v>
      </c>
      <c r="BE183" s="607">
        <v>0</v>
      </c>
      <c r="BF183" s="607">
        <v>0</v>
      </c>
      <c r="BG183" s="607">
        <v>0</v>
      </c>
      <c r="BH183" s="607">
        <v>0</v>
      </c>
      <c r="BI183" s="607">
        <v>0</v>
      </c>
      <c r="BJ183" s="607">
        <v>0</v>
      </c>
      <c r="BK183" s="607">
        <v>0</v>
      </c>
      <c r="BL183" s="607">
        <v>5.3028571428571432E-2</v>
      </c>
      <c r="BM183" s="607">
        <v>7.9542857142857151E-2</v>
      </c>
      <c r="BN183" s="607">
        <v>0.1590857142857143</v>
      </c>
      <c r="BO183" s="607">
        <v>0.18559999999999999</v>
      </c>
      <c r="BP183" s="607">
        <v>0.23862857142857144</v>
      </c>
      <c r="BQ183" s="607">
        <v>0.26514285714285718</v>
      </c>
      <c r="BR183" s="607">
        <v>0.34468571428571432</v>
      </c>
      <c r="BS183" s="607">
        <v>0.53028571428571436</v>
      </c>
      <c r="BT183" s="607">
        <v>0.53028571428571436</v>
      </c>
      <c r="BU183" s="607">
        <v>0.26514285714285718</v>
      </c>
      <c r="BV183" s="607">
        <v>0</v>
      </c>
      <c r="BW183" s="607">
        <v>0</v>
      </c>
      <c r="BX183" s="607">
        <v>0</v>
      </c>
      <c r="BY183" s="607">
        <v>0</v>
      </c>
      <c r="BZ183" s="607">
        <v>0</v>
      </c>
      <c r="CA183" s="607">
        <v>0</v>
      </c>
      <c r="CB183" s="607">
        <v>0</v>
      </c>
      <c r="CC183" s="607">
        <v>0</v>
      </c>
      <c r="CD183" s="607">
        <v>0</v>
      </c>
      <c r="CE183" s="616">
        <v>0</v>
      </c>
      <c r="CF183" s="616">
        <v>0.11901164492523068</v>
      </c>
      <c r="CG183" s="616">
        <v>0.17851746738784602</v>
      </c>
      <c r="CH183" s="616">
        <v>0.35703493477569204</v>
      </c>
      <c r="CI183" s="616">
        <v>0.41654075723830736</v>
      </c>
      <c r="CJ183" s="616">
        <v>0.53555240216353794</v>
      </c>
      <c r="CK183" s="616">
        <v>0.59505822462615332</v>
      </c>
      <c r="CL183" s="616">
        <v>0.77357569201399945</v>
      </c>
      <c r="CM183" s="616">
        <v>1.1901164492523066</v>
      </c>
      <c r="CN183" s="616">
        <v>1.1901164492523066</v>
      </c>
      <c r="CO183" s="616">
        <v>0.59505822462615332</v>
      </c>
      <c r="CP183" s="616">
        <v>0</v>
      </c>
      <c r="CQ183" s="616">
        <v>0</v>
      </c>
      <c r="CR183" s="616">
        <v>0</v>
      </c>
      <c r="CS183" s="616">
        <v>0</v>
      </c>
      <c r="CT183" s="616">
        <v>0</v>
      </c>
      <c r="CU183" s="616">
        <v>0</v>
      </c>
      <c r="CV183" s="616">
        <v>0</v>
      </c>
      <c r="CW183" s="616">
        <v>0</v>
      </c>
      <c r="CX183" s="616">
        <v>0</v>
      </c>
      <c r="CY183" s="617">
        <v>0</v>
      </c>
      <c r="CZ183" s="618">
        <v>0</v>
      </c>
      <c r="DA183" s="619">
        <v>0</v>
      </c>
      <c r="DB183" s="619">
        <v>0</v>
      </c>
      <c r="DC183" s="619">
        <v>0</v>
      </c>
      <c r="DD183" s="619">
        <v>0</v>
      </c>
      <c r="DE183" s="619">
        <v>0</v>
      </c>
      <c r="DF183" s="619">
        <v>0</v>
      </c>
      <c r="DG183" s="619">
        <v>0</v>
      </c>
      <c r="DH183" s="619">
        <v>0</v>
      </c>
      <c r="DI183" s="619">
        <v>0</v>
      </c>
      <c r="DJ183" s="619">
        <v>0</v>
      </c>
      <c r="DK183" s="619">
        <v>0</v>
      </c>
      <c r="DL183" s="619">
        <v>0</v>
      </c>
      <c r="DM183" s="619">
        <v>0</v>
      </c>
      <c r="DN183" s="619">
        <v>0</v>
      </c>
      <c r="DO183" s="619">
        <v>0</v>
      </c>
      <c r="DP183" s="619">
        <v>0</v>
      </c>
      <c r="DQ183" s="619">
        <v>0</v>
      </c>
      <c r="DR183" s="619">
        <v>0</v>
      </c>
      <c r="DS183" s="619">
        <v>0</v>
      </c>
      <c r="DT183" s="619">
        <v>0</v>
      </c>
      <c r="DU183" s="619">
        <v>0</v>
      </c>
      <c r="DV183" s="619">
        <v>0</v>
      </c>
      <c r="DW183" s="620">
        <v>0</v>
      </c>
    </row>
    <row r="184" spans="2:127" x14ac:dyDescent="0.2">
      <c r="B184" s="648"/>
      <c r="C184" s="642"/>
      <c r="D184" s="643"/>
      <c r="E184" s="643"/>
      <c r="F184" s="643"/>
      <c r="G184" s="643"/>
      <c r="H184" s="643"/>
      <c r="I184" s="644"/>
      <c r="J184" s="644"/>
      <c r="K184" s="644"/>
      <c r="L184" s="644"/>
      <c r="M184" s="644"/>
      <c r="N184" s="644"/>
      <c r="O184" s="644"/>
      <c r="P184" s="644"/>
      <c r="Q184" s="644"/>
      <c r="R184" s="645"/>
      <c r="S184" s="644"/>
      <c r="T184" s="644"/>
      <c r="U184" s="626" t="s">
        <v>496</v>
      </c>
      <c r="V184" s="614" t="s">
        <v>124</v>
      </c>
      <c r="W184" s="640" t="s">
        <v>490</v>
      </c>
      <c r="X184" s="607">
        <v>0</v>
      </c>
      <c r="Y184" s="607">
        <v>0</v>
      </c>
      <c r="Z184" s="607">
        <v>0</v>
      </c>
      <c r="AA184" s="607">
        <v>0</v>
      </c>
      <c r="AB184" s="607">
        <v>0</v>
      </c>
      <c r="AC184" s="607">
        <v>0</v>
      </c>
      <c r="AD184" s="607">
        <v>0</v>
      </c>
      <c r="AE184" s="607">
        <v>0</v>
      </c>
      <c r="AF184" s="607">
        <v>0</v>
      </c>
      <c r="AG184" s="607">
        <v>0</v>
      </c>
      <c r="AH184" s="607">
        <v>2.3199999999999998</v>
      </c>
      <c r="AI184" s="607">
        <v>2.3199999999999998</v>
      </c>
      <c r="AJ184" s="607">
        <v>2.3199999999999998</v>
      </c>
      <c r="AK184" s="607">
        <v>2.3199999999999998</v>
      </c>
      <c r="AL184" s="607">
        <v>2.3199999999999998</v>
      </c>
      <c r="AM184" s="607">
        <v>2.3199999999999998</v>
      </c>
      <c r="AN184" s="607">
        <v>2.3199999999999998</v>
      </c>
      <c r="AO184" s="607">
        <v>2.3199999999999998</v>
      </c>
      <c r="AP184" s="607">
        <v>2.3199999999999998</v>
      </c>
      <c r="AQ184" s="607">
        <v>2.3199999999999998</v>
      </c>
      <c r="AR184" s="607">
        <v>2.3199999999999998</v>
      </c>
      <c r="AS184" s="607">
        <v>2.3199999999999998</v>
      </c>
      <c r="AT184" s="607">
        <v>2.3199999999999998</v>
      </c>
      <c r="AU184" s="607">
        <v>2.3199999999999998</v>
      </c>
      <c r="AV184" s="607">
        <v>2.3199999999999998</v>
      </c>
      <c r="AW184" s="607">
        <v>2.3199999999999998</v>
      </c>
      <c r="AX184" s="607">
        <v>2.3199999999999998</v>
      </c>
      <c r="AY184" s="607">
        <v>2.3199999999999998</v>
      </c>
      <c r="AZ184" s="607">
        <v>2.3199999999999998</v>
      </c>
      <c r="BA184" s="607">
        <v>2.3199999999999998</v>
      </c>
      <c r="BB184" s="607">
        <v>2.3199999999999998</v>
      </c>
      <c r="BC184" s="607">
        <v>2.3199999999999998</v>
      </c>
      <c r="BD184" s="607">
        <v>2.3199999999999998</v>
      </c>
      <c r="BE184" s="607">
        <v>2.3199999999999998</v>
      </c>
      <c r="BF184" s="607">
        <v>2.3199999999999998</v>
      </c>
      <c r="BG184" s="607">
        <v>2.3199999999999998</v>
      </c>
      <c r="BH184" s="607">
        <v>2.3199999999999998</v>
      </c>
      <c r="BI184" s="607">
        <v>2.3199999999999998</v>
      </c>
      <c r="BJ184" s="607">
        <v>2.3199999999999998</v>
      </c>
      <c r="BK184" s="607">
        <v>2.3199999999999998</v>
      </c>
      <c r="BL184" s="607">
        <v>2.3199999999999998</v>
      </c>
      <c r="BM184" s="607">
        <v>2.3199999999999998</v>
      </c>
      <c r="BN184" s="607">
        <v>2.3199999999999998</v>
      </c>
      <c r="BO184" s="607">
        <v>2.3199999999999998</v>
      </c>
      <c r="BP184" s="607">
        <v>2.3199999999999998</v>
      </c>
      <c r="BQ184" s="607">
        <v>2.3199999999999998</v>
      </c>
      <c r="BR184" s="607">
        <v>2.3199999999999998</v>
      </c>
      <c r="BS184" s="607">
        <v>2.3199999999999998</v>
      </c>
      <c r="BT184" s="607">
        <v>2.3199999999999998</v>
      </c>
      <c r="BU184" s="607">
        <v>2.3199999999999998</v>
      </c>
      <c r="BV184" s="607">
        <v>2.3199999999999998</v>
      </c>
      <c r="BW184" s="607">
        <v>2.3199999999999998</v>
      </c>
      <c r="BX184" s="607">
        <v>2.3199999999999998</v>
      </c>
      <c r="BY184" s="607">
        <v>2.3199999999999998</v>
      </c>
      <c r="BZ184" s="607">
        <v>2.3199999999999998</v>
      </c>
      <c r="CA184" s="607">
        <v>2.3199999999999998</v>
      </c>
      <c r="CB184" s="607">
        <v>2.3199999999999998</v>
      </c>
      <c r="CC184" s="607">
        <v>2.3199999999999998</v>
      </c>
      <c r="CD184" s="607">
        <v>2.3199999999999998</v>
      </c>
      <c r="CE184" s="616">
        <v>2.3199999999999998</v>
      </c>
      <c r="CF184" s="616">
        <v>2.3199999999999998</v>
      </c>
      <c r="CG184" s="616">
        <v>2.3199999999999998</v>
      </c>
      <c r="CH184" s="616">
        <v>2.3199999999999998</v>
      </c>
      <c r="CI184" s="616">
        <v>2.3199999999999998</v>
      </c>
      <c r="CJ184" s="616">
        <v>2.3199999999999998</v>
      </c>
      <c r="CK184" s="616">
        <v>2.3199999999999998</v>
      </c>
      <c r="CL184" s="616">
        <v>2.3199999999999998</v>
      </c>
      <c r="CM184" s="616">
        <v>2.3199999999999998</v>
      </c>
      <c r="CN184" s="616">
        <v>2.3199999999999998</v>
      </c>
      <c r="CO184" s="616">
        <v>2.3199999999999998</v>
      </c>
      <c r="CP184" s="616">
        <v>2.3199999999999998</v>
      </c>
      <c r="CQ184" s="616">
        <v>2.3199999999999998</v>
      </c>
      <c r="CR184" s="616">
        <v>2.3199999999999998</v>
      </c>
      <c r="CS184" s="616">
        <v>2.3199999999999998</v>
      </c>
      <c r="CT184" s="616">
        <v>2.3199999999999998</v>
      </c>
      <c r="CU184" s="616">
        <v>2.3199999999999998</v>
      </c>
      <c r="CV184" s="616">
        <v>2.3199999999999998</v>
      </c>
      <c r="CW184" s="616">
        <v>2.3199999999999998</v>
      </c>
      <c r="CX184" s="616">
        <v>2.3199999999999998</v>
      </c>
      <c r="CY184" s="617">
        <v>2.3199999999999998</v>
      </c>
      <c r="CZ184" s="618">
        <v>0</v>
      </c>
      <c r="DA184" s="619">
        <v>0</v>
      </c>
      <c r="DB184" s="619">
        <v>0</v>
      </c>
      <c r="DC184" s="619">
        <v>0</v>
      </c>
      <c r="DD184" s="619">
        <v>0</v>
      </c>
      <c r="DE184" s="619">
        <v>0</v>
      </c>
      <c r="DF184" s="619">
        <v>0</v>
      </c>
      <c r="DG184" s="619">
        <v>0</v>
      </c>
      <c r="DH184" s="619">
        <v>0</v>
      </c>
      <c r="DI184" s="619">
        <v>0</v>
      </c>
      <c r="DJ184" s="619">
        <v>0</v>
      </c>
      <c r="DK184" s="619">
        <v>0</v>
      </c>
      <c r="DL184" s="619">
        <v>0</v>
      </c>
      <c r="DM184" s="619">
        <v>0</v>
      </c>
      <c r="DN184" s="619">
        <v>0</v>
      </c>
      <c r="DO184" s="619">
        <v>0</v>
      </c>
      <c r="DP184" s="619">
        <v>0</v>
      </c>
      <c r="DQ184" s="619">
        <v>0</v>
      </c>
      <c r="DR184" s="619">
        <v>0</v>
      </c>
      <c r="DS184" s="619">
        <v>0</v>
      </c>
      <c r="DT184" s="619">
        <v>0</v>
      </c>
      <c r="DU184" s="619">
        <v>0</v>
      </c>
      <c r="DV184" s="619">
        <v>0</v>
      </c>
      <c r="DW184" s="620">
        <v>0</v>
      </c>
    </row>
    <row r="185" spans="2:127" x14ac:dyDescent="0.2">
      <c r="B185" s="648"/>
      <c r="C185" s="642"/>
      <c r="D185" s="643"/>
      <c r="E185" s="643"/>
      <c r="F185" s="643"/>
      <c r="G185" s="643"/>
      <c r="H185" s="643"/>
      <c r="I185" s="644"/>
      <c r="J185" s="644"/>
      <c r="K185" s="644"/>
      <c r="L185" s="644"/>
      <c r="M185" s="644"/>
      <c r="N185" s="644"/>
      <c r="O185" s="644"/>
      <c r="P185" s="644"/>
      <c r="Q185" s="644"/>
      <c r="R185" s="645"/>
      <c r="S185" s="644"/>
      <c r="T185" s="644"/>
      <c r="U185" s="626" t="s">
        <v>497</v>
      </c>
      <c r="V185" s="614" t="s">
        <v>124</v>
      </c>
      <c r="W185" s="640" t="s">
        <v>490</v>
      </c>
      <c r="X185" s="607">
        <v>4.4079039999999994</v>
      </c>
      <c r="Y185" s="607">
        <v>6.6118559999999986</v>
      </c>
      <c r="Z185" s="607">
        <v>13.223711999999997</v>
      </c>
      <c r="AA185" s="607">
        <v>15.427664</v>
      </c>
      <c r="AB185" s="607">
        <v>19.835567999999999</v>
      </c>
      <c r="AC185" s="607">
        <v>22.03952</v>
      </c>
      <c r="AD185" s="607">
        <v>28.651375999999999</v>
      </c>
      <c r="AE185" s="607">
        <v>44.079039999999999</v>
      </c>
      <c r="AF185" s="607">
        <v>44.079039999999999</v>
      </c>
      <c r="AG185" s="607">
        <v>22.03952</v>
      </c>
      <c r="AH185" s="607">
        <v>0</v>
      </c>
      <c r="AI185" s="607">
        <v>0</v>
      </c>
      <c r="AJ185" s="607">
        <v>0</v>
      </c>
      <c r="AK185" s="607">
        <v>0</v>
      </c>
      <c r="AL185" s="607">
        <v>0</v>
      </c>
      <c r="AM185" s="607">
        <v>0</v>
      </c>
      <c r="AN185" s="607">
        <v>0</v>
      </c>
      <c r="AO185" s="607">
        <v>0</v>
      </c>
      <c r="AP185" s="607">
        <v>0</v>
      </c>
      <c r="AQ185" s="607">
        <v>0</v>
      </c>
      <c r="AR185" s="607">
        <v>1.8318562077922076</v>
      </c>
      <c r="AS185" s="607">
        <v>2.7477843116883114</v>
      </c>
      <c r="AT185" s="607">
        <v>5.4955686233766228</v>
      </c>
      <c r="AU185" s="607">
        <v>6.411496727272727</v>
      </c>
      <c r="AV185" s="607">
        <v>8.2433529350649355</v>
      </c>
      <c r="AW185" s="607">
        <v>9.1592810389610388</v>
      </c>
      <c r="AX185" s="607">
        <v>11.907065350649349</v>
      </c>
      <c r="AY185" s="607">
        <v>18.318562077922078</v>
      </c>
      <c r="AZ185" s="607">
        <v>18.318562077922078</v>
      </c>
      <c r="BA185" s="607">
        <v>9.1592810389610388</v>
      </c>
      <c r="BB185" s="607">
        <v>0</v>
      </c>
      <c r="BC185" s="607">
        <v>0</v>
      </c>
      <c r="BD185" s="607">
        <v>0</v>
      </c>
      <c r="BE185" s="607">
        <v>0</v>
      </c>
      <c r="BF185" s="607">
        <v>0</v>
      </c>
      <c r="BG185" s="607">
        <v>0</v>
      </c>
      <c r="BH185" s="607">
        <v>0</v>
      </c>
      <c r="BI185" s="607">
        <v>0</v>
      </c>
      <c r="BJ185" s="607">
        <v>0</v>
      </c>
      <c r="BK185" s="607">
        <v>0</v>
      </c>
      <c r="BL185" s="607">
        <v>1.8318562077922076</v>
      </c>
      <c r="BM185" s="607">
        <v>2.7477843116883114</v>
      </c>
      <c r="BN185" s="607">
        <v>5.4955686233766228</v>
      </c>
      <c r="BO185" s="607">
        <v>6.411496727272727</v>
      </c>
      <c r="BP185" s="607">
        <v>8.2433529350649355</v>
      </c>
      <c r="BQ185" s="607">
        <v>9.1592810389610388</v>
      </c>
      <c r="BR185" s="607">
        <v>11.907065350649349</v>
      </c>
      <c r="BS185" s="607">
        <v>18.318562077922078</v>
      </c>
      <c r="BT185" s="607">
        <v>18.318562077922078</v>
      </c>
      <c r="BU185" s="607">
        <v>9.1592810389610388</v>
      </c>
      <c r="BV185" s="607">
        <v>0</v>
      </c>
      <c r="BW185" s="607">
        <v>0</v>
      </c>
      <c r="BX185" s="607">
        <v>0</v>
      </c>
      <c r="BY185" s="607">
        <v>0</v>
      </c>
      <c r="BZ185" s="607">
        <v>0</v>
      </c>
      <c r="CA185" s="607">
        <v>0</v>
      </c>
      <c r="CB185" s="607">
        <v>0</v>
      </c>
      <c r="CC185" s="607">
        <v>0</v>
      </c>
      <c r="CD185" s="607">
        <v>0</v>
      </c>
      <c r="CE185" s="616">
        <v>0</v>
      </c>
      <c r="CF185" s="616">
        <v>4.1112218316026956</v>
      </c>
      <c r="CG185" s="616">
        <v>6.166832747404043</v>
      </c>
      <c r="CH185" s="616">
        <v>12.333665494808086</v>
      </c>
      <c r="CI185" s="616">
        <v>14.389276410609435</v>
      </c>
      <c r="CJ185" s="616">
        <v>18.500498242212128</v>
      </c>
      <c r="CK185" s="616">
        <v>20.556109158013477</v>
      </c>
      <c r="CL185" s="616">
        <v>26.722941905417521</v>
      </c>
      <c r="CM185" s="616">
        <v>41.112218316026954</v>
      </c>
      <c r="CN185" s="616">
        <v>41.112218316026954</v>
      </c>
      <c r="CO185" s="616">
        <v>20.556109158013477</v>
      </c>
      <c r="CP185" s="616">
        <v>0</v>
      </c>
      <c r="CQ185" s="616">
        <v>0</v>
      </c>
      <c r="CR185" s="616">
        <v>0</v>
      </c>
      <c r="CS185" s="616">
        <v>0</v>
      </c>
      <c r="CT185" s="616">
        <v>0</v>
      </c>
      <c r="CU185" s="616">
        <v>0</v>
      </c>
      <c r="CV185" s="616">
        <v>0</v>
      </c>
      <c r="CW185" s="616">
        <v>0</v>
      </c>
      <c r="CX185" s="616">
        <v>0</v>
      </c>
      <c r="CY185" s="617">
        <v>0</v>
      </c>
      <c r="CZ185" s="618">
        <v>0</v>
      </c>
      <c r="DA185" s="619">
        <v>0</v>
      </c>
      <c r="DB185" s="619">
        <v>0</v>
      </c>
      <c r="DC185" s="619">
        <v>0</v>
      </c>
      <c r="DD185" s="619">
        <v>0</v>
      </c>
      <c r="DE185" s="619">
        <v>0</v>
      </c>
      <c r="DF185" s="619">
        <v>0</v>
      </c>
      <c r="DG185" s="619">
        <v>0</v>
      </c>
      <c r="DH185" s="619">
        <v>0</v>
      </c>
      <c r="DI185" s="619">
        <v>0</v>
      </c>
      <c r="DJ185" s="619">
        <v>0</v>
      </c>
      <c r="DK185" s="619">
        <v>0</v>
      </c>
      <c r="DL185" s="619">
        <v>0</v>
      </c>
      <c r="DM185" s="619">
        <v>0</v>
      </c>
      <c r="DN185" s="619">
        <v>0</v>
      </c>
      <c r="DO185" s="619">
        <v>0</v>
      </c>
      <c r="DP185" s="619">
        <v>0</v>
      </c>
      <c r="DQ185" s="619">
        <v>0</v>
      </c>
      <c r="DR185" s="619">
        <v>0</v>
      </c>
      <c r="DS185" s="619">
        <v>0</v>
      </c>
      <c r="DT185" s="619">
        <v>0</v>
      </c>
      <c r="DU185" s="619">
        <v>0</v>
      </c>
      <c r="DV185" s="619">
        <v>0</v>
      </c>
      <c r="DW185" s="620">
        <v>0</v>
      </c>
    </row>
    <row r="186" spans="2:127" x14ac:dyDescent="0.2">
      <c r="B186" s="648"/>
      <c r="C186" s="642"/>
      <c r="D186" s="643"/>
      <c r="E186" s="643"/>
      <c r="F186" s="643"/>
      <c r="G186" s="643"/>
      <c r="H186" s="643"/>
      <c r="I186" s="644"/>
      <c r="J186" s="644"/>
      <c r="K186" s="644"/>
      <c r="L186" s="644"/>
      <c r="M186" s="644"/>
      <c r="N186" s="644"/>
      <c r="O186" s="644"/>
      <c r="P186" s="644"/>
      <c r="Q186" s="644"/>
      <c r="R186" s="645"/>
      <c r="S186" s="644"/>
      <c r="T186" s="644"/>
      <c r="U186" s="626" t="s">
        <v>498</v>
      </c>
      <c r="V186" s="614" t="s">
        <v>124</v>
      </c>
      <c r="W186" s="640" t="s">
        <v>490</v>
      </c>
      <c r="X186" s="607">
        <v>0</v>
      </c>
      <c r="Y186" s="607">
        <v>0</v>
      </c>
      <c r="Z186" s="607">
        <v>0</v>
      </c>
      <c r="AA186" s="607">
        <v>0</v>
      </c>
      <c r="AB186" s="607">
        <v>0</v>
      </c>
      <c r="AC186" s="607">
        <v>0</v>
      </c>
      <c r="AD186" s="607">
        <v>0</v>
      </c>
      <c r="AE186" s="607">
        <v>0</v>
      </c>
      <c r="AF186" s="607">
        <v>0</v>
      </c>
      <c r="AG186" s="607">
        <v>0</v>
      </c>
      <c r="AH186" s="607">
        <v>32.13420067973388</v>
      </c>
      <c r="AI186" s="607">
        <v>30.227671684805461</v>
      </c>
      <c r="AJ186" s="607">
        <v>28.321142689877036</v>
      </c>
      <c r="AK186" s="607">
        <v>26.414613694948617</v>
      </c>
      <c r="AL186" s="607">
        <v>24.508084700020195</v>
      </c>
      <c r="AM186" s="607">
        <v>22.601555705091769</v>
      </c>
      <c r="AN186" s="607">
        <v>20.695026710163344</v>
      </c>
      <c r="AO186" s="607">
        <v>18.788497715234918</v>
      </c>
      <c r="AP186" s="607">
        <v>16.881968720306499</v>
      </c>
      <c r="AQ186" s="607">
        <v>14.975439725378077</v>
      </c>
      <c r="AR186" s="607">
        <v>13.068910730449657</v>
      </c>
      <c r="AS186" s="607">
        <v>11.162381735521237</v>
      </c>
      <c r="AT186" s="607">
        <v>9.2558527405928146</v>
      </c>
      <c r="AU186" s="607">
        <v>7.3493237456643916</v>
      </c>
      <c r="AV186" s="607">
        <v>5.4427947507359704</v>
      </c>
      <c r="AW186" s="607">
        <v>5.4427947507359704</v>
      </c>
      <c r="AX186" s="607">
        <v>5.4427947507359704</v>
      </c>
      <c r="AY186" s="607">
        <v>5.4427947507359704</v>
      </c>
      <c r="AZ186" s="607">
        <v>5.4427947507359704</v>
      </c>
      <c r="BA186" s="607">
        <v>5.4427947507359704</v>
      </c>
      <c r="BB186" s="607">
        <v>5.4427947507359704</v>
      </c>
      <c r="BC186" s="607">
        <v>5.4427947507359704</v>
      </c>
      <c r="BD186" s="607">
        <v>5.4427947507359704</v>
      </c>
      <c r="BE186" s="607">
        <v>5.4427947507359704</v>
      </c>
      <c r="BF186" s="607">
        <v>5.4427947507359704</v>
      </c>
      <c r="BG186" s="607">
        <v>5.4427947507359704</v>
      </c>
      <c r="BH186" s="607">
        <v>5.4427947507359704</v>
      </c>
      <c r="BI186" s="607">
        <v>5.4427947507359704</v>
      </c>
      <c r="BJ186" s="607">
        <v>5.4427947507359704</v>
      </c>
      <c r="BK186" s="607">
        <v>5.4427947507359704</v>
      </c>
      <c r="BL186" s="607">
        <v>5.4427947507359704</v>
      </c>
      <c r="BM186" s="607">
        <v>5.4427947507359704</v>
      </c>
      <c r="BN186" s="607">
        <v>5.4427947507359704</v>
      </c>
      <c r="BO186" s="607">
        <v>5.4427947507359704</v>
      </c>
      <c r="BP186" s="607">
        <v>5.4427947507359704</v>
      </c>
      <c r="BQ186" s="607">
        <v>5.4427947507359704</v>
      </c>
      <c r="BR186" s="607">
        <v>5.4427947507359704</v>
      </c>
      <c r="BS186" s="607">
        <v>5.4427947507359704</v>
      </c>
      <c r="BT186" s="607">
        <v>5.4427947507359704</v>
      </c>
      <c r="BU186" s="607">
        <v>5.4427947507359704</v>
      </c>
      <c r="BV186" s="607">
        <v>5.4427947507359704</v>
      </c>
      <c r="BW186" s="607">
        <v>5.4427947507359704</v>
      </c>
      <c r="BX186" s="607">
        <v>5.4427947507359704</v>
      </c>
      <c r="BY186" s="607">
        <v>5.4427947507359704</v>
      </c>
      <c r="BZ186" s="607">
        <v>5.4427947507359704</v>
      </c>
      <c r="CA186" s="607">
        <v>5.4427947507359704</v>
      </c>
      <c r="CB186" s="607">
        <v>5.4427947507359704</v>
      </c>
      <c r="CC186" s="607">
        <v>5.4427947507359704</v>
      </c>
      <c r="CD186" s="607">
        <v>5.4427947507359704</v>
      </c>
      <c r="CE186" s="616">
        <v>5.4427947507359704</v>
      </c>
      <c r="CF186" s="616">
        <v>5.4427947507359704</v>
      </c>
      <c r="CG186" s="616">
        <v>5.4427947507359704</v>
      </c>
      <c r="CH186" s="616">
        <v>5.4427947507359704</v>
      </c>
      <c r="CI186" s="616">
        <v>5.4427947507359704</v>
      </c>
      <c r="CJ186" s="616">
        <v>5.4427947507359704</v>
      </c>
      <c r="CK186" s="616">
        <v>5.4427947507359704</v>
      </c>
      <c r="CL186" s="616">
        <v>5.4427947507359704</v>
      </c>
      <c r="CM186" s="616">
        <v>5.4427947507359704</v>
      </c>
      <c r="CN186" s="616">
        <v>5.4427947507359704</v>
      </c>
      <c r="CO186" s="616">
        <v>5.4427947507359704</v>
      </c>
      <c r="CP186" s="616">
        <v>5.4427947507359704</v>
      </c>
      <c r="CQ186" s="616">
        <v>5.4427947507359704</v>
      </c>
      <c r="CR186" s="616">
        <v>5.4427947507359704</v>
      </c>
      <c r="CS186" s="616">
        <v>5.4427947507359704</v>
      </c>
      <c r="CT186" s="616">
        <v>5.4427947507359704</v>
      </c>
      <c r="CU186" s="616">
        <v>5.4427947507359704</v>
      </c>
      <c r="CV186" s="616">
        <v>5.4427947507359704</v>
      </c>
      <c r="CW186" s="616">
        <v>5.4427947507359704</v>
      </c>
      <c r="CX186" s="616">
        <v>5.4427947507359704</v>
      </c>
      <c r="CY186" s="617">
        <v>5.4427947507359704</v>
      </c>
      <c r="CZ186" s="618">
        <v>0</v>
      </c>
      <c r="DA186" s="619">
        <v>0</v>
      </c>
      <c r="DB186" s="619">
        <v>0</v>
      </c>
      <c r="DC186" s="619">
        <v>0</v>
      </c>
      <c r="DD186" s="619">
        <v>0</v>
      </c>
      <c r="DE186" s="619">
        <v>0</v>
      </c>
      <c r="DF186" s="619">
        <v>0</v>
      </c>
      <c r="DG186" s="619">
        <v>0</v>
      </c>
      <c r="DH186" s="619">
        <v>0</v>
      </c>
      <c r="DI186" s="619">
        <v>0</v>
      </c>
      <c r="DJ186" s="619">
        <v>0</v>
      </c>
      <c r="DK186" s="619">
        <v>0</v>
      </c>
      <c r="DL186" s="619">
        <v>0</v>
      </c>
      <c r="DM186" s="619">
        <v>0</v>
      </c>
      <c r="DN186" s="619">
        <v>0</v>
      </c>
      <c r="DO186" s="619">
        <v>0</v>
      </c>
      <c r="DP186" s="619">
        <v>0</v>
      </c>
      <c r="DQ186" s="619">
        <v>0</v>
      </c>
      <c r="DR186" s="619">
        <v>0</v>
      </c>
      <c r="DS186" s="619">
        <v>0</v>
      </c>
      <c r="DT186" s="619">
        <v>0</v>
      </c>
      <c r="DU186" s="619">
        <v>0</v>
      </c>
      <c r="DV186" s="619">
        <v>0</v>
      </c>
      <c r="DW186" s="620">
        <v>0</v>
      </c>
    </row>
    <row r="187" spans="2:127" x14ac:dyDescent="0.2">
      <c r="B187" s="648"/>
      <c r="C187" s="642"/>
      <c r="D187" s="643"/>
      <c r="E187" s="643"/>
      <c r="F187" s="643"/>
      <c r="G187" s="643"/>
      <c r="H187" s="643"/>
      <c r="I187" s="644"/>
      <c r="J187" s="644"/>
      <c r="K187" s="644"/>
      <c r="L187" s="644"/>
      <c r="M187" s="644"/>
      <c r="N187" s="644"/>
      <c r="O187" s="644"/>
      <c r="P187" s="644"/>
      <c r="Q187" s="644"/>
      <c r="R187" s="645"/>
      <c r="S187" s="644"/>
      <c r="T187" s="644"/>
      <c r="U187" s="649" t="s">
        <v>499</v>
      </c>
      <c r="V187" s="614" t="s">
        <v>124</v>
      </c>
      <c r="W187" s="640" t="s">
        <v>490</v>
      </c>
      <c r="X187" s="607">
        <v>0</v>
      </c>
      <c r="Y187" s="607">
        <v>0</v>
      </c>
      <c r="Z187" s="607">
        <v>0</v>
      </c>
      <c r="AA187" s="607">
        <v>0</v>
      </c>
      <c r="AB187" s="607">
        <v>0</v>
      </c>
      <c r="AC187" s="607">
        <v>0</v>
      </c>
      <c r="AD187" s="607">
        <v>0</v>
      </c>
      <c r="AE187" s="607">
        <v>0</v>
      </c>
      <c r="AF187" s="607">
        <v>0</v>
      </c>
      <c r="AG187" s="607">
        <v>0</v>
      </c>
      <c r="AH187" s="607">
        <v>0</v>
      </c>
      <c r="AI187" s="607">
        <v>0</v>
      </c>
      <c r="AJ187" s="607">
        <v>0</v>
      </c>
      <c r="AK187" s="607">
        <v>0</v>
      </c>
      <c r="AL187" s="607">
        <v>0</v>
      </c>
      <c r="AM187" s="607">
        <v>0</v>
      </c>
      <c r="AN187" s="607">
        <v>0</v>
      </c>
      <c r="AO187" s="607">
        <v>0</v>
      </c>
      <c r="AP187" s="607">
        <v>0</v>
      </c>
      <c r="AQ187" s="607">
        <v>0</v>
      </c>
      <c r="AR187" s="607">
        <v>0</v>
      </c>
      <c r="AS187" s="607">
        <v>0</v>
      </c>
      <c r="AT187" s="607">
        <v>0</v>
      </c>
      <c r="AU187" s="607">
        <v>0</v>
      </c>
      <c r="AV187" s="607">
        <v>0</v>
      </c>
      <c r="AW187" s="607">
        <v>0</v>
      </c>
      <c r="AX187" s="607">
        <v>0</v>
      </c>
      <c r="AY187" s="607">
        <v>0</v>
      </c>
      <c r="AZ187" s="607">
        <v>0</v>
      </c>
      <c r="BA187" s="607">
        <v>0</v>
      </c>
      <c r="BB187" s="607">
        <v>0</v>
      </c>
      <c r="BC187" s="607">
        <v>0</v>
      </c>
      <c r="BD187" s="607">
        <v>0</v>
      </c>
      <c r="BE187" s="607">
        <v>0</v>
      </c>
      <c r="BF187" s="607">
        <v>0</v>
      </c>
      <c r="BG187" s="607">
        <v>0</v>
      </c>
      <c r="BH187" s="607">
        <v>0</v>
      </c>
      <c r="BI187" s="607">
        <v>0</v>
      </c>
      <c r="BJ187" s="607">
        <v>0</v>
      </c>
      <c r="BK187" s="607">
        <v>0</v>
      </c>
      <c r="BL187" s="607">
        <v>0</v>
      </c>
      <c r="BM187" s="607">
        <v>0</v>
      </c>
      <c r="BN187" s="607">
        <v>0</v>
      </c>
      <c r="BO187" s="607">
        <v>0</v>
      </c>
      <c r="BP187" s="607">
        <v>0</v>
      </c>
      <c r="BQ187" s="607">
        <v>0</v>
      </c>
      <c r="BR187" s="607">
        <v>0</v>
      </c>
      <c r="BS187" s="607">
        <v>0</v>
      </c>
      <c r="BT187" s="607">
        <v>0</v>
      </c>
      <c r="BU187" s="607">
        <v>0</v>
      </c>
      <c r="BV187" s="607">
        <v>0</v>
      </c>
      <c r="BW187" s="607">
        <v>0</v>
      </c>
      <c r="BX187" s="607">
        <v>0</v>
      </c>
      <c r="BY187" s="607">
        <v>0</v>
      </c>
      <c r="BZ187" s="607">
        <v>0</v>
      </c>
      <c r="CA187" s="607">
        <v>0</v>
      </c>
      <c r="CB187" s="607">
        <v>0</v>
      </c>
      <c r="CC187" s="607">
        <v>0</v>
      </c>
      <c r="CD187" s="607">
        <v>0</v>
      </c>
      <c r="CE187" s="607">
        <v>0</v>
      </c>
      <c r="CF187" s="607">
        <v>0</v>
      </c>
      <c r="CG187" s="607">
        <v>0</v>
      </c>
      <c r="CH187" s="607">
        <v>0</v>
      </c>
      <c r="CI187" s="607">
        <v>0</v>
      </c>
      <c r="CJ187" s="607">
        <v>0</v>
      </c>
      <c r="CK187" s="607">
        <v>0</v>
      </c>
      <c r="CL187" s="607">
        <v>0</v>
      </c>
      <c r="CM187" s="607">
        <v>0</v>
      </c>
      <c r="CN187" s="607">
        <v>0</v>
      </c>
      <c r="CO187" s="607">
        <v>0</v>
      </c>
      <c r="CP187" s="607">
        <v>0</v>
      </c>
      <c r="CQ187" s="607">
        <v>0</v>
      </c>
      <c r="CR187" s="607">
        <v>0</v>
      </c>
      <c r="CS187" s="607">
        <v>0</v>
      </c>
      <c r="CT187" s="607">
        <v>0</v>
      </c>
      <c r="CU187" s="607">
        <v>0</v>
      </c>
      <c r="CV187" s="607">
        <v>0</v>
      </c>
      <c r="CW187" s="607">
        <v>0</v>
      </c>
      <c r="CX187" s="607">
        <v>0</v>
      </c>
      <c r="CY187" s="607">
        <v>0</v>
      </c>
      <c r="CZ187" s="618">
        <v>0</v>
      </c>
      <c r="DA187" s="619">
        <v>0</v>
      </c>
      <c r="DB187" s="619">
        <v>0</v>
      </c>
      <c r="DC187" s="619">
        <v>0</v>
      </c>
      <c r="DD187" s="619">
        <v>0</v>
      </c>
      <c r="DE187" s="619">
        <v>0</v>
      </c>
      <c r="DF187" s="619">
        <v>0</v>
      </c>
      <c r="DG187" s="619">
        <v>0</v>
      </c>
      <c r="DH187" s="619">
        <v>0</v>
      </c>
      <c r="DI187" s="619">
        <v>0</v>
      </c>
      <c r="DJ187" s="619">
        <v>0</v>
      </c>
      <c r="DK187" s="619">
        <v>0</v>
      </c>
      <c r="DL187" s="619">
        <v>0</v>
      </c>
      <c r="DM187" s="619">
        <v>0</v>
      </c>
      <c r="DN187" s="619">
        <v>0</v>
      </c>
      <c r="DO187" s="619">
        <v>0</v>
      </c>
      <c r="DP187" s="619">
        <v>0</v>
      </c>
      <c r="DQ187" s="619">
        <v>0</v>
      </c>
      <c r="DR187" s="619">
        <v>0</v>
      </c>
      <c r="DS187" s="619">
        <v>0</v>
      </c>
      <c r="DT187" s="619">
        <v>0</v>
      </c>
      <c r="DU187" s="619">
        <v>0</v>
      </c>
      <c r="DV187" s="619">
        <v>0</v>
      </c>
      <c r="DW187" s="620">
        <v>0</v>
      </c>
    </row>
    <row r="188" spans="2:127" ht="15.75" thickBot="1" x14ac:dyDescent="0.25">
      <c r="B188" s="650"/>
      <c r="C188" s="651"/>
      <c r="D188" s="652"/>
      <c r="E188" s="652"/>
      <c r="F188" s="652"/>
      <c r="G188" s="652"/>
      <c r="H188" s="652"/>
      <c r="I188" s="653"/>
      <c r="J188" s="653"/>
      <c r="K188" s="653"/>
      <c r="L188" s="653"/>
      <c r="M188" s="653"/>
      <c r="N188" s="653"/>
      <c r="O188" s="653"/>
      <c r="P188" s="653"/>
      <c r="Q188" s="653"/>
      <c r="R188" s="654"/>
      <c r="S188" s="653"/>
      <c r="T188" s="653"/>
      <c r="U188" s="655" t="s">
        <v>127</v>
      </c>
      <c r="V188" s="656" t="s">
        <v>500</v>
      </c>
      <c r="W188" s="657" t="s">
        <v>490</v>
      </c>
      <c r="X188" s="658">
        <f>SUM(X177:X187)</f>
        <v>695.9955040000001</v>
      </c>
      <c r="Y188" s="658">
        <f t="shared" ref="Y188:CJ188" si="34">SUM(Y177:Y187)</f>
        <v>1043.993256</v>
      </c>
      <c r="Z188" s="658">
        <f t="shared" si="34"/>
        <v>2087.9865119999999</v>
      </c>
      <c r="AA188" s="658">
        <f t="shared" si="34"/>
        <v>2435.9842640000002</v>
      </c>
      <c r="AB188" s="658">
        <f t="shared" si="34"/>
        <v>3131.9797680000001</v>
      </c>
      <c r="AC188" s="658">
        <f t="shared" si="34"/>
        <v>3479.9775199999999</v>
      </c>
      <c r="AD188" s="658">
        <f t="shared" si="34"/>
        <v>4523.9707759999992</v>
      </c>
      <c r="AE188" s="658">
        <f t="shared" si="34"/>
        <v>6959.9550399999998</v>
      </c>
      <c r="AF188" s="658">
        <f t="shared" si="34"/>
        <v>6959.9550399999998</v>
      </c>
      <c r="AG188" s="658">
        <f t="shared" si="34"/>
        <v>3479.9775199999999</v>
      </c>
      <c r="AH188" s="658">
        <f t="shared" si="34"/>
        <v>421.35420067973382</v>
      </c>
      <c r="AI188" s="658">
        <f t="shared" si="34"/>
        <v>419.44767168480541</v>
      </c>
      <c r="AJ188" s="658">
        <f t="shared" si="34"/>
        <v>417.54114268987701</v>
      </c>
      <c r="AK188" s="658">
        <f t="shared" si="34"/>
        <v>415.6346136949486</v>
      </c>
      <c r="AL188" s="658">
        <f t="shared" si="34"/>
        <v>413.72808470002019</v>
      </c>
      <c r="AM188" s="658">
        <f t="shared" si="34"/>
        <v>411.82155570509173</v>
      </c>
      <c r="AN188" s="658">
        <f t="shared" si="34"/>
        <v>409.91502671016332</v>
      </c>
      <c r="AO188" s="658">
        <f t="shared" si="34"/>
        <v>408.00849771523491</v>
      </c>
      <c r="AP188" s="658">
        <f t="shared" si="34"/>
        <v>406.10196872030644</v>
      </c>
      <c r="AQ188" s="658">
        <f t="shared" si="34"/>
        <v>404.19543972537804</v>
      </c>
      <c r="AR188" s="658">
        <f t="shared" si="34"/>
        <v>691.53379550967043</v>
      </c>
      <c r="AS188" s="658">
        <f t="shared" si="34"/>
        <v>834.24970890435236</v>
      </c>
      <c r="AT188" s="658">
        <f t="shared" si="34"/>
        <v>1266.2105070782552</v>
      </c>
      <c r="AU188" s="658">
        <f t="shared" si="34"/>
        <v>1408.926420472937</v>
      </c>
      <c r="AV188" s="658">
        <f t="shared" si="34"/>
        <v>1696.2647762572292</v>
      </c>
      <c r="AW188" s="658">
        <f t="shared" si="34"/>
        <v>1840.8872186468398</v>
      </c>
      <c r="AX188" s="658">
        <f t="shared" si="34"/>
        <v>2274.754545815671</v>
      </c>
      <c r="AY188" s="658">
        <f t="shared" si="34"/>
        <v>3287.1116425429441</v>
      </c>
      <c r="AZ188" s="658">
        <f t="shared" si="34"/>
        <v>3287.1116425429441</v>
      </c>
      <c r="BA188" s="658">
        <f t="shared" si="34"/>
        <v>1840.8872186468398</v>
      </c>
      <c r="BB188" s="658">
        <f t="shared" si="34"/>
        <v>394.66279475073594</v>
      </c>
      <c r="BC188" s="658">
        <f t="shared" si="34"/>
        <v>394.66279475073594</v>
      </c>
      <c r="BD188" s="658">
        <f t="shared" si="34"/>
        <v>394.66279475073594</v>
      </c>
      <c r="BE188" s="658">
        <f t="shared" si="34"/>
        <v>394.66279475073594</v>
      </c>
      <c r="BF188" s="658">
        <f t="shared" si="34"/>
        <v>394.66279475073594</v>
      </c>
      <c r="BG188" s="658">
        <f t="shared" si="34"/>
        <v>394.66279475073594</v>
      </c>
      <c r="BH188" s="658">
        <f t="shared" si="34"/>
        <v>394.66279475073594</v>
      </c>
      <c r="BI188" s="658">
        <f t="shared" si="34"/>
        <v>394.66279475073594</v>
      </c>
      <c r="BJ188" s="658">
        <f t="shared" si="34"/>
        <v>394.66279475073594</v>
      </c>
      <c r="BK188" s="658">
        <f t="shared" si="34"/>
        <v>394.66279475073594</v>
      </c>
      <c r="BL188" s="658">
        <f t="shared" si="34"/>
        <v>683.90767952995679</v>
      </c>
      <c r="BM188" s="658">
        <f t="shared" si="34"/>
        <v>828.53012191956714</v>
      </c>
      <c r="BN188" s="658">
        <f t="shared" si="34"/>
        <v>1262.3974490883984</v>
      </c>
      <c r="BO188" s="658">
        <f t="shared" si="34"/>
        <v>1407.0198914780085</v>
      </c>
      <c r="BP188" s="658">
        <f t="shared" si="34"/>
        <v>1696.2647762572292</v>
      </c>
      <c r="BQ188" s="658">
        <f t="shared" si="34"/>
        <v>1840.8872186468398</v>
      </c>
      <c r="BR188" s="658">
        <f t="shared" si="34"/>
        <v>2274.754545815671</v>
      </c>
      <c r="BS188" s="658">
        <f t="shared" si="34"/>
        <v>3287.1116425429441</v>
      </c>
      <c r="BT188" s="658">
        <f t="shared" si="34"/>
        <v>3287.1116425429441</v>
      </c>
      <c r="BU188" s="658">
        <f t="shared" si="34"/>
        <v>1840.8872186468398</v>
      </c>
      <c r="BV188" s="658">
        <f t="shared" si="34"/>
        <v>394.66279475073594</v>
      </c>
      <c r="BW188" s="658">
        <f t="shared" si="34"/>
        <v>394.66279475073594</v>
      </c>
      <c r="BX188" s="658">
        <f t="shared" si="34"/>
        <v>394.66279475073594</v>
      </c>
      <c r="BY188" s="658">
        <f t="shared" si="34"/>
        <v>394.66279475073594</v>
      </c>
      <c r="BZ188" s="658">
        <f t="shared" si="34"/>
        <v>394.66279475073594</v>
      </c>
      <c r="CA188" s="658">
        <f t="shared" si="34"/>
        <v>394.66279475073594</v>
      </c>
      <c r="CB188" s="658">
        <f t="shared" si="34"/>
        <v>394.66279475073594</v>
      </c>
      <c r="CC188" s="658">
        <f t="shared" si="34"/>
        <v>394.66279475073594</v>
      </c>
      <c r="CD188" s="658">
        <f t="shared" si="34"/>
        <v>394.66279475073594</v>
      </c>
      <c r="CE188" s="658">
        <f t="shared" si="34"/>
        <v>394.66279475073594</v>
      </c>
      <c r="CF188" s="658">
        <f t="shared" si="34"/>
        <v>1043.8130282272637</v>
      </c>
      <c r="CG188" s="658">
        <f t="shared" si="34"/>
        <v>1368.3881449655278</v>
      </c>
      <c r="CH188" s="658">
        <f t="shared" si="34"/>
        <v>2342.1134951803197</v>
      </c>
      <c r="CI188" s="658">
        <f t="shared" si="34"/>
        <v>2666.6886119185838</v>
      </c>
      <c r="CJ188" s="658">
        <f t="shared" si="34"/>
        <v>3315.8388453951115</v>
      </c>
      <c r="CK188" s="658">
        <f t="shared" ref="CK188:DW188" si="35">SUM(CK177:CK187)</f>
        <v>3640.4139621333757</v>
      </c>
      <c r="CL188" s="658">
        <f t="shared" si="35"/>
        <v>4614.1393123481657</v>
      </c>
      <c r="CM188" s="658">
        <f t="shared" si="35"/>
        <v>6886.1651295160136</v>
      </c>
      <c r="CN188" s="658">
        <f t="shared" si="35"/>
        <v>6886.1651295160136</v>
      </c>
      <c r="CO188" s="658">
        <f t="shared" si="35"/>
        <v>3640.4139621333757</v>
      </c>
      <c r="CP188" s="658">
        <f t="shared" si="35"/>
        <v>394.66279475073594</v>
      </c>
      <c r="CQ188" s="658">
        <f t="shared" si="35"/>
        <v>394.66279475073594</v>
      </c>
      <c r="CR188" s="658">
        <f t="shared" si="35"/>
        <v>394.66279475073594</v>
      </c>
      <c r="CS188" s="658">
        <f t="shared" si="35"/>
        <v>394.66279475073594</v>
      </c>
      <c r="CT188" s="658">
        <f t="shared" si="35"/>
        <v>394.66279475073594</v>
      </c>
      <c r="CU188" s="658">
        <f t="shared" si="35"/>
        <v>394.66279475073594</v>
      </c>
      <c r="CV188" s="658">
        <f t="shared" si="35"/>
        <v>394.66279475073594</v>
      </c>
      <c r="CW188" s="658">
        <f t="shared" si="35"/>
        <v>394.66279475073594</v>
      </c>
      <c r="CX188" s="658">
        <f t="shared" si="35"/>
        <v>394.66279475073594</v>
      </c>
      <c r="CY188" s="659">
        <f t="shared" si="35"/>
        <v>394.66279475073594</v>
      </c>
      <c r="CZ188" s="660">
        <f t="shared" si="35"/>
        <v>0</v>
      </c>
      <c r="DA188" s="661">
        <f t="shared" si="35"/>
        <v>0</v>
      </c>
      <c r="DB188" s="661">
        <f t="shared" si="35"/>
        <v>0</v>
      </c>
      <c r="DC188" s="661">
        <f t="shared" si="35"/>
        <v>0</v>
      </c>
      <c r="DD188" s="661">
        <f t="shared" si="35"/>
        <v>0</v>
      </c>
      <c r="DE188" s="661">
        <f t="shared" si="35"/>
        <v>0</v>
      </c>
      <c r="DF188" s="661">
        <f t="shared" si="35"/>
        <v>0</v>
      </c>
      <c r="DG188" s="661">
        <f t="shared" si="35"/>
        <v>0</v>
      </c>
      <c r="DH188" s="661">
        <f t="shared" si="35"/>
        <v>0</v>
      </c>
      <c r="DI188" s="661">
        <f t="shared" si="35"/>
        <v>0</v>
      </c>
      <c r="DJ188" s="661">
        <f t="shared" si="35"/>
        <v>0</v>
      </c>
      <c r="DK188" s="661">
        <f t="shared" si="35"/>
        <v>0</v>
      </c>
      <c r="DL188" s="661">
        <f t="shared" si="35"/>
        <v>0</v>
      </c>
      <c r="DM188" s="661">
        <f t="shared" si="35"/>
        <v>0</v>
      </c>
      <c r="DN188" s="661">
        <f t="shared" si="35"/>
        <v>0</v>
      </c>
      <c r="DO188" s="661">
        <f t="shared" si="35"/>
        <v>0</v>
      </c>
      <c r="DP188" s="661">
        <f t="shared" si="35"/>
        <v>0</v>
      </c>
      <c r="DQ188" s="661">
        <f t="shared" si="35"/>
        <v>0</v>
      </c>
      <c r="DR188" s="661">
        <f t="shared" si="35"/>
        <v>0</v>
      </c>
      <c r="DS188" s="661">
        <f t="shared" si="35"/>
        <v>0</v>
      </c>
      <c r="DT188" s="661">
        <f t="shared" si="35"/>
        <v>0</v>
      </c>
      <c r="DU188" s="661">
        <f t="shared" si="35"/>
        <v>0</v>
      </c>
      <c r="DV188" s="661">
        <f t="shared" si="35"/>
        <v>0</v>
      </c>
      <c r="DW188" s="662">
        <f t="shared" si="35"/>
        <v>0</v>
      </c>
    </row>
    <row r="189" spans="2:127" ht="25.5" x14ac:dyDescent="0.2">
      <c r="B189" s="603" t="s">
        <v>485</v>
      </c>
      <c r="C189" s="604" t="s">
        <v>960</v>
      </c>
      <c r="D189" s="605" t="s">
        <v>873</v>
      </c>
      <c r="E189" s="606" t="s">
        <v>557</v>
      </c>
      <c r="F189" s="607" t="s">
        <v>827</v>
      </c>
      <c r="G189" s="608" t="s">
        <v>59</v>
      </c>
      <c r="H189" s="609" t="s">
        <v>487</v>
      </c>
      <c r="I189" s="609">
        <f>MAX(X189:AV189)</f>
        <v>15</v>
      </c>
      <c r="J189" s="609">
        <f>SUMPRODUCT($X$2:$CY$2,$X189:$CY189)*365</f>
        <v>130616.73757232561</v>
      </c>
      <c r="K189" s="609">
        <f>SUMPRODUCT($X$2:$CY$2,$X190:$CY190)+SUMPRODUCT($X$2:$CY$2,$X191:$CY191)+SUMPRODUCT($X$2:$CY$2,$X192:$CY192)</f>
        <v>37095.112293815582</v>
      </c>
      <c r="L189" s="609">
        <f>SUMPRODUCT($X$2:$CY$2,$X193:$CY193) +SUMPRODUCT($X$2:$CY$2,$X194:$CY194)</f>
        <v>12920.917820853256</v>
      </c>
      <c r="M189" s="609">
        <f>SUMPRODUCT($X$2:$CY$2,$X195:$CY195)</f>
        <v>0</v>
      </c>
      <c r="N189" s="609">
        <f>SUMPRODUCT($X$2:$CY$2,$X198:$CY198) +SUMPRODUCT($X$2:$CY$2,$X199:$CY199)</f>
        <v>664.06518281573756</v>
      </c>
      <c r="O189" s="609">
        <f>SUMPRODUCT($X$2:$CY$2,$X196:$CY196) +SUMPRODUCT($X$2:$CY$2,$X197:$CY197) +SUMPRODUCT($X$2:$CY$2,$X200:$CY200)</f>
        <v>104.61155470202178</v>
      </c>
      <c r="P189" s="609">
        <f>SUM(K189:O189)</f>
        <v>50784.706852186595</v>
      </c>
      <c r="Q189" s="609">
        <f>(SUM(K189:M189)*100000)/(J189*1000)</f>
        <v>38.292205918076739</v>
      </c>
      <c r="R189" s="610">
        <f>(P189*100000)/(J189*1000)</f>
        <v>38.880703802654608</v>
      </c>
      <c r="S189" s="611">
        <v>3</v>
      </c>
      <c r="T189" s="612">
        <v>3</v>
      </c>
      <c r="U189" s="613" t="s">
        <v>488</v>
      </c>
      <c r="V189" s="614" t="s">
        <v>124</v>
      </c>
      <c r="W189" s="615" t="s">
        <v>75</v>
      </c>
      <c r="X189" s="607">
        <v>0</v>
      </c>
      <c r="Y189" s="607">
        <v>0</v>
      </c>
      <c r="Z189" s="607">
        <v>0</v>
      </c>
      <c r="AA189" s="607">
        <v>0</v>
      </c>
      <c r="AB189" s="607">
        <v>0</v>
      </c>
      <c r="AC189" s="607">
        <v>15</v>
      </c>
      <c r="AD189" s="607">
        <v>15</v>
      </c>
      <c r="AE189" s="607">
        <v>15</v>
      </c>
      <c r="AF189" s="607">
        <v>15</v>
      </c>
      <c r="AG189" s="607">
        <v>15</v>
      </c>
      <c r="AH189" s="607">
        <v>15</v>
      </c>
      <c r="AI189" s="607">
        <v>15</v>
      </c>
      <c r="AJ189" s="607">
        <v>15</v>
      </c>
      <c r="AK189" s="607">
        <v>15</v>
      </c>
      <c r="AL189" s="607">
        <v>15</v>
      </c>
      <c r="AM189" s="607">
        <v>15</v>
      </c>
      <c r="AN189" s="607">
        <v>15</v>
      </c>
      <c r="AO189" s="607">
        <v>15</v>
      </c>
      <c r="AP189" s="607">
        <v>15</v>
      </c>
      <c r="AQ189" s="607">
        <v>15</v>
      </c>
      <c r="AR189" s="607">
        <v>15</v>
      </c>
      <c r="AS189" s="607">
        <v>15</v>
      </c>
      <c r="AT189" s="607">
        <v>15</v>
      </c>
      <c r="AU189" s="607">
        <v>15</v>
      </c>
      <c r="AV189" s="607">
        <v>15</v>
      </c>
      <c r="AW189" s="607">
        <v>15</v>
      </c>
      <c r="AX189" s="607">
        <v>15</v>
      </c>
      <c r="AY189" s="607">
        <v>15</v>
      </c>
      <c r="AZ189" s="607">
        <v>15</v>
      </c>
      <c r="BA189" s="607">
        <v>15</v>
      </c>
      <c r="BB189" s="607">
        <v>15</v>
      </c>
      <c r="BC189" s="607">
        <v>15</v>
      </c>
      <c r="BD189" s="607">
        <v>15</v>
      </c>
      <c r="BE189" s="607">
        <v>15</v>
      </c>
      <c r="BF189" s="607">
        <v>15</v>
      </c>
      <c r="BG189" s="607">
        <v>15</v>
      </c>
      <c r="BH189" s="607">
        <v>15</v>
      </c>
      <c r="BI189" s="607">
        <v>15</v>
      </c>
      <c r="BJ189" s="607">
        <v>15</v>
      </c>
      <c r="BK189" s="607">
        <v>15</v>
      </c>
      <c r="BL189" s="607">
        <v>15</v>
      </c>
      <c r="BM189" s="607">
        <v>15</v>
      </c>
      <c r="BN189" s="607">
        <v>15</v>
      </c>
      <c r="BO189" s="607">
        <v>15</v>
      </c>
      <c r="BP189" s="607">
        <v>15</v>
      </c>
      <c r="BQ189" s="607">
        <v>15</v>
      </c>
      <c r="BR189" s="607">
        <v>15</v>
      </c>
      <c r="BS189" s="607">
        <v>15</v>
      </c>
      <c r="BT189" s="607">
        <v>15</v>
      </c>
      <c r="BU189" s="607">
        <v>15</v>
      </c>
      <c r="BV189" s="607">
        <v>15</v>
      </c>
      <c r="BW189" s="607">
        <v>15</v>
      </c>
      <c r="BX189" s="607">
        <v>15</v>
      </c>
      <c r="BY189" s="607">
        <v>15</v>
      </c>
      <c r="BZ189" s="607">
        <v>15</v>
      </c>
      <c r="CA189" s="607">
        <v>15</v>
      </c>
      <c r="CB189" s="607">
        <v>15</v>
      </c>
      <c r="CC189" s="607">
        <v>15</v>
      </c>
      <c r="CD189" s="607">
        <v>15</v>
      </c>
      <c r="CE189" s="616">
        <v>15</v>
      </c>
      <c r="CF189" s="616">
        <v>15</v>
      </c>
      <c r="CG189" s="616">
        <v>15</v>
      </c>
      <c r="CH189" s="616">
        <v>15</v>
      </c>
      <c r="CI189" s="616">
        <v>15</v>
      </c>
      <c r="CJ189" s="616">
        <v>15</v>
      </c>
      <c r="CK189" s="616">
        <v>15</v>
      </c>
      <c r="CL189" s="616">
        <v>15</v>
      </c>
      <c r="CM189" s="616">
        <v>15</v>
      </c>
      <c r="CN189" s="616">
        <v>15</v>
      </c>
      <c r="CO189" s="616">
        <v>15</v>
      </c>
      <c r="CP189" s="616">
        <v>15</v>
      </c>
      <c r="CQ189" s="616">
        <v>15</v>
      </c>
      <c r="CR189" s="616">
        <v>15</v>
      </c>
      <c r="CS189" s="616">
        <v>15</v>
      </c>
      <c r="CT189" s="616">
        <v>15</v>
      </c>
      <c r="CU189" s="616">
        <v>15</v>
      </c>
      <c r="CV189" s="616">
        <v>15</v>
      </c>
      <c r="CW189" s="616">
        <v>15</v>
      </c>
      <c r="CX189" s="616">
        <v>15</v>
      </c>
      <c r="CY189" s="617">
        <v>15</v>
      </c>
      <c r="CZ189" s="618">
        <v>0</v>
      </c>
      <c r="DA189" s="619">
        <v>0</v>
      </c>
      <c r="DB189" s="619">
        <v>0</v>
      </c>
      <c r="DC189" s="619">
        <v>0</v>
      </c>
      <c r="DD189" s="619">
        <v>0</v>
      </c>
      <c r="DE189" s="619">
        <v>0</v>
      </c>
      <c r="DF189" s="619">
        <v>0</v>
      </c>
      <c r="DG189" s="619">
        <v>0</v>
      </c>
      <c r="DH189" s="619">
        <v>0</v>
      </c>
      <c r="DI189" s="619">
        <v>0</v>
      </c>
      <c r="DJ189" s="619">
        <v>0</v>
      </c>
      <c r="DK189" s="619">
        <v>0</v>
      </c>
      <c r="DL189" s="619">
        <v>0</v>
      </c>
      <c r="DM189" s="619">
        <v>0</v>
      </c>
      <c r="DN189" s="619">
        <v>0</v>
      </c>
      <c r="DO189" s="619">
        <v>0</v>
      </c>
      <c r="DP189" s="619">
        <v>0</v>
      </c>
      <c r="DQ189" s="619">
        <v>0</v>
      </c>
      <c r="DR189" s="619">
        <v>0</v>
      </c>
      <c r="DS189" s="619">
        <v>0</v>
      </c>
      <c r="DT189" s="619">
        <v>0</v>
      </c>
      <c r="DU189" s="619">
        <v>0</v>
      </c>
      <c r="DV189" s="619">
        <v>0</v>
      </c>
      <c r="DW189" s="620">
        <v>0</v>
      </c>
    </row>
    <row r="190" spans="2:127" x14ac:dyDescent="0.2">
      <c r="B190" s="621"/>
      <c r="C190" s="622"/>
      <c r="D190" s="623"/>
      <c r="E190" s="624"/>
      <c r="F190" s="624"/>
      <c r="G190" s="623"/>
      <c r="H190" s="624"/>
      <c r="I190" s="624"/>
      <c r="J190" s="624"/>
      <c r="K190" s="624"/>
      <c r="L190" s="624"/>
      <c r="M190" s="624"/>
      <c r="N190" s="624"/>
      <c r="O190" s="624"/>
      <c r="P190" s="624"/>
      <c r="Q190" s="624"/>
      <c r="R190" s="625"/>
      <c r="S190" s="624"/>
      <c r="T190" s="624"/>
      <c r="U190" s="626" t="s">
        <v>489</v>
      </c>
      <c r="V190" s="614" t="s">
        <v>124</v>
      </c>
      <c r="W190" s="615" t="s">
        <v>490</v>
      </c>
      <c r="X190" s="607">
        <v>2428.58</v>
      </c>
      <c r="Y190" s="607">
        <v>2775.52</v>
      </c>
      <c r="Z190" s="607">
        <v>3469.4</v>
      </c>
      <c r="AA190" s="607">
        <v>13877.6</v>
      </c>
      <c r="AB190" s="607">
        <v>12142.9</v>
      </c>
      <c r="AC190" s="607">
        <v>0</v>
      </c>
      <c r="AD190" s="607">
        <v>0</v>
      </c>
      <c r="AE190" s="607">
        <v>0</v>
      </c>
      <c r="AF190" s="607">
        <v>0</v>
      </c>
      <c r="AG190" s="607">
        <v>0</v>
      </c>
      <c r="AH190" s="607">
        <v>0</v>
      </c>
      <c r="AI190" s="607">
        <v>0</v>
      </c>
      <c r="AJ190" s="607">
        <v>0</v>
      </c>
      <c r="AK190" s="607">
        <v>0</v>
      </c>
      <c r="AL190" s="607">
        <v>0</v>
      </c>
      <c r="AM190" s="607">
        <v>0</v>
      </c>
      <c r="AN190" s="607">
        <v>0</v>
      </c>
      <c r="AO190" s="607">
        <v>0</v>
      </c>
      <c r="AP190" s="607">
        <v>0</v>
      </c>
      <c r="AQ190" s="607">
        <v>0</v>
      </c>
      <c r="AR190" s="607">
        <v>395.43</v>
      </c>
      <c r="AS190" s="607">
        <v>451.92</v>
      </c>
      <c r="AT190" s="607">
        <v>564.9</v>
      </c>
      <c r="AU190" s="607">
        <v>2259.6</v>
      </c>
      <c r="AV190" s="607">
        <v>1977.15</v>
      </c>
      <c r="AW190" s="607">
        <v>0</v>
      </c>
      <c r="AX190" s="607">
        <v>0</v>
      </c>
      <c r="AY190" s="607">
        <v>0</v>
      </c>
      <c r="AZ190" s="607">
        <v>0</v>
      </c>
      <c r="BA190" s="607">
        <v>0</v>
      </c>
      <c r="BB190" s="607">
        <v>0</v>
      </c>
      <c r="BC190" s="607">
        <v>0</v>
      </c>
      <c r="BD190" s="607">
        <v>0</v>
      </c>
      <c r="BE190" s="607">
        <v>0</v>
      </c>
      <c r="BF190" s="607">
        <v>0</v>
      </c>
      <c r="BG190" s="607">
        <v>0</v>
      </c>
      <c r="BH190" s="607">
        <v>0</v>
      </c>
      <c r="BI190" s="607">
        <v>0</v>
      </c>
      <c r="BJ190" s="607">
        <v>0</v>
      </c>
      <c r="BK190" s="607">
        <v>0</v>
      </c>
      <c r="BL190" s="607">
        <v>395.43</v>
      </c>
      <c r="BM190" s="607">
        <v>451.92</v>
      </c>
      <c r="BN190" s="607">
        <v>564.9</v>
      </c>
      <c r="BO190" s="607">
        <v>2259.6</v>
      </c>
      <c r="BP190" s="607">
        <v>1977.15</v>
      </c>
      <c r="BQ190" s="607">
        <v>0</v>
      </c>
      <c r="BR190" s="607">
        <v>0</v>
      </c>
      <c r="BS190" s="607">
        <v>0</v>
      </c>
      <c r="BT190" s="607">
        <v>0</v>
      </c>
      <c r="BU190" s="607">
        <v>0</v>
      </c>
      <c r="BV190" s="607">
        <v>0</v>
      </c>
      <c r="BW190" s="607">
        <v>0</v>
      </c>
      <c r="BX190" s="607">
        <v>0</v>
      </c>
      <c r="BY190" s="607">
        <v>0</v>
      </c>
      <c r="BZ190" s="607">
        <v>0</v>
      </c>
      <c r="CA190" s="607">
        <v>0</v>
      </c>
      <c r="CB190" s="607">
        <v>0</v>
      </c>
      <c r="CC190" s="607">
        <v>0</v>
      </c>
      <c r="CD190" s="607">
        <v>0</v>
      </c>
      <c r="CE190" s="616">
        <v>0</v>
      </c>
      <c r="CF190" s="616">
        <v>873.46</v>
      </c>
      <c r="CG190" s="616">
        <v>998.24</v>
      </c>
      <c r="CH190" s="616">
        <v>1247.8</v>
      </c>
      <c r="CI190" s="616">
        <v>4991.2</v>
      </c>
      <c r="CJ190" s="616">
        <v>4367.3</v>
      </c>
      <c r="CK190" s="616">
        <v>0</v>
      </c>
      <c r="CL190" s="616">
        <v>0</v>
      </c>
      <c r="CM190" s="616">
        <v>0</v>
      </c>
      <c r="CN190" s="616">
        <v>0</v>
      </c>
      <c r="CO190" s="616">
        <v>0</v>
      </c>
      <c r="CP190" s="616">
        <v>0</v>
      </c>
      <c r="CQ190" s="616">
        <v>0</v>
      </c>
      <c r="CR190" s="616">
        <v>0</v>
      </c>
      <c r="CS190" s="616">
        <v>0</v>
      </c>
      <c r="CT190" s="616">
        <v>0</v>
      </c>
      <c r="CU190" s="616">
        <v>0</v>
      </c>
      <c r="CV190" s="616">
        <v>0</v>
      </c>
      <c r="CW190" s="616">
        <v>0</v>
      </c>
      <c r="CX190" s="616">
        <v>0</v>
      </c>
      <c r="CY190" s="617">
        <v>0</v>
      </c>
      <c r="CZ190" s="618">
        <v>0</v>
      </c>
      <c r="DA190" s="619">
        <v>0</v>
      </c>
      <c r="DB190" s="619">
        <v>0</v>
      </c>
      <c r="DC190" s="619">
        <v>0</v>
      </c>
      <c r="DD190" s="619">
        <v>0</v>
      </c>
      <c r="DE190" s="619">
        <v>0</v>
      </c>
      <c r="DF190" s="619">
        <v>0</v>
      </c>
      <c r="DG190" s="619">
        <v>0</v>
      </c>
      <c r="DH190" s="619">
        <v>0</v>
      </c>
      <c r="DI190" s="619">
        <v>0</v>
      </c>
      <c r="DJ190" s="619">
        <v>0</v>
      </c>
      <c r="DK190" s="619">
        <v>0</v>
      </c>
      <c r="DL190" s="619">
        <v>0</v>
      </c>
      <c r="DM190" s="619">
        <v>0</v>
      </c>
      <c r="DN190" s="619">
        <v>0</v>
      </c>
      <c r="DO190" s="619">
        <v>0</v>
      </c>
      <c r="DP190" s="619">
        <v>0</v>
      </c>
      <c r="DQ190" s="619">
        <v>0</v>
      </c>
      <c r="DR190" s="619">
        <v>0</v>
      </c>
      <c r="DS190" s="619">
        <v>0</v>
      </c>
      <c r="DT190" s="619">
        <v>0</v>
      </c>
      <c r="DU190" s="619">
        <v>0</v>
      </c>
      <c r="DV190" s="619">
        <v>0</v>
      </c>
      <c r="DW190" s="620">
        <v>0</v>
      </c>
    </row>
    <row r="191" spans="2:127" x14ac:dyDescent="0.2">
      <c r="B191" s="627"/>
      <c r="C191" s="628"/>
      <c r="D191" s="629"/>
      <c r="E191" s="629"/>
      <c r="F191" s="629"/>
      <c r="G191" s="629"/>
      <c r="H191" s="629"/>
      <c r="I191" s="630"/>
      <c r="J191" s="630"/>
      <c r="K191" s="630"/>
      <c r="L191" s="630"/>
      <c r="M191" s="630"/>
      <c r="N191" s="630"/>
      <c r="O191" s="630"/>
      <c r="P191" s="630"/>
      <c r="Q191" s="630"/>
      <c r="R191" s="631"/>
      <c r="S191" s="630"/>
      <c r="T191" s="630"/>
      <c r="U191" s="626" t="s">
        <v>491</v>
      </c>
      <c r="V191" s="614" t="s">
        <v>124</v>
      </c>
      <c r="W191" s="615" t="s">
        <v>490</v>
      </c>
      <c r="X191" s="607">
        <v>0</v>
      </c>
      <c r="Y191" s="607">
        <v>0</v>
      </c>
      <c r="Z191" s="607">
        <v>0</v>
      </c>
      <c r="AA191" s="607">
        <v>0</v>
      </c>
      <c r="AB191" s="607">
        <v>0</v>
      </c>
      <c r="AC191" s="607">
        <v>0</v>
      </c>
      <c r="AD191" s="607">
        <v>0</v>
      </c>
      <c r="AE191" s="607">
        <v>0</v>
      </c>
      <c r="AF191" s="607">
        <v>0</v>
      </c>
      <c r="AG191" s="607">
        <v>0</v>
      </c>
      <c r="AH191" s="607">
        <v>0</v>
      </c>
      <c r="AI191" s="607">
        <v>0</v>
      </c>
      <c r="AJ191" s="607">
        <v>0</v>
      </c>
      <c r="AK191" s="607">
        <v>0</v>
      </c>
      <c r="AL191" s="607">
        <v>0</v>
      </c>
      <c r="AM191" s="607">
        <v>0</v>
      </c>
      <c r="AN191" s="607">
        <v>0</v>
      </c>
      <c r="AO191" s="607">
        <v>0</v>
      </c>
      <c r="AP191" s="607">
        <v>0</v>
      </c>
      <c r="AQ191" s="607">
        <v>0</v>
      </c>
      <c r="AR191" s="607">
        <v>0</v>
      </c>
      <c r="AS191" s="607">
        <v>0</v>
      </c>
      <c r="AT191" s="607">
        <v>0</v>
      </c>
      <c r="AU191" s="607">
        <v>0</v>
      </c>
      <c r="AV191" s="607">
        <v>0</v>
      </c>
      <c r="AW191" s="607">
        <v>0</v>
      </c>
      <c r="AX191" s="607">
        <v>0</v>
      </c>
      <c r="AY191" s="607">
        <v>0</v>
      </c>
      <c r="AZ191" s="607">
        <v>0</v>
      </c>
      <c r="BA191" s="607">
        <v>0</v>
      </c>
      <c r="BB191" s="607">
        <v>0</v>
      </c>
      <c r="BC191" s="607">
        <v>0</v>
      </c>
      <c r="BD191" s="607">
        <v>0</v>
      </c>
      <c r="BE191" s="607">
        <v>0</v>
      </c>
      <c r="BF191" s="607">
        <v>0</v>
      </c>
      <c r="BG191" s="607">
        <v>0</v>
      </c>
      <c r="BH191" s="607">
        <v>0</v>
      </c>
      <c r="BI191" s="607">
        <v>0</v>
      </c>
      <c r="BJ191" s="607">
        <v>0</v>
      </c>
      <c r="BK191" s="607">
        <v>0</v>
      </c>
      <c r="BL191" s="607">
        <v>0</v>
      </c>
      <c r="BM191" s="607">
        <v>0</v>
      </c>
      <c r="BN191" s="607">
        <v>0</v>
      </c>
      <c r="BO191" s="607">
        <v>0</v>
      </c>
      <c r="BP191" s="607">
        <v>0</v>
      </c>
      <c r="BQ191" s="607">
        <v>0</v>
      </c>
      <c r="BR191" s="607">
        <v>0</v>
      </c>
      <c r="BS191" s="607">
        <v>0</v>
      </c>
      <c r="BT191" s="607">
        <v>0</v>
      </c>
      <c r="BU191" s="607">
        <v>0</v>
      </c>
      <c r="BV191" s="607">
        <v>0</v>
      </c>
      <c r="BW191" s="607">
        <v>0</v>
      </c>
      <c r="BX191" s="607">
        <v>0</v>
      </c>
      <c r="BY191" s="607">
        <v>0</v>
      </c>
      <c r="BZ191" s="607">
        <v>0</v>
      </c>
      <c r="CA191" s="607">
        <v>0</v>
      </c>
      <c r="CB191" s="607">
        <v>0</v>
      </c>
      <c r="CC191" s="607">
        <v>0</v>
      </c>
      <c r="CD191" s="607">
        <v>0</v>
      </c>
      <c r="CE191" s="616">
        <v>0</v>
      </c>
      <c r="CF191" s="616">
        <v>0</v>
      </c>
      <c r="CG191" s="616">
        <v>0</v>
      </c>
      <c r="CH191" s="616">
        <v>0</v>
      </c>
      <c r="CI191" s="616">
        <v>0</v>
      </c>
      <c r="CJ191" s="616">
        <v>0</v>
      </c>
      <c r="CK191" s="616">
        <v>0</v>
      </c>
      <c r="CL191" s="616">
        <v>0</v>
      </c>
      <c r="CM191" s="616">
        <v>0</v>
      </c>
      <c r="CN191" s="616">
        <v>0</v>
      </c>
      <c r="CO191" s="616">
        <v>0</v>
      </c>
      <c r="CP191" s="616">
        <v>0</v>
      </c>
      <c r="CQ191" s="616">
        <v>0</v>
      </c>
      <c r="CR191" s="616">
        <v>0</v>
      </c>
      <c r="CS191" s="616">
        <v>0</v>
      </c>
      <c r="CT191" s="616">
        <v>0</v>
      </c>
      <c r="CU191" s="616">
        <v>0</v>
      </c>
      <c r="CV191" s="616">
        <v>0</v>
      </c>
      <c r="CW191" s="616">
        <v>0</v>
      </c>
      <c r="CX191" s="616">
        <v>0</v>
      </c>
      <c r="CY191" s="617">
        <v>0</v>
      </c>
      <c r="CZ191" s="618">
        <v>0</v>
      </c>
      <c r="DA191" s="619">
        <v>0</v>
      </c>
      <c r="DB191" s="619">
        <v>0</v>
      </c>
      <c r="DC191" s="619">
        <v>0</v>
      </c>
      <c r="DD191" s="619">
        <v>0</v>
      </c>
      <c r="DE191" s="619">
        <v>0</v>
      </c>
      <c r="DF191" s="619">
        <v>0</v>
      </c>
      <c r="DG191" s="619">
        <v>0</v>
      </c>
      <c r="DH191" s="619">
        <v>0</v>
      </c>
      <c r="DI191" s="619">
        <v>0</v>
      </c>
      <c r="DJ191" s="619">
        <v>0</v>
      </c>
      <c r="DK191" s="619">
        <v>0</v>
      </c>
      <c r="DL191" s="619">
        <v>0</v>
      </c>
      <c r="DM191" s="619">
        <v>0</v>
      </c>
      <c r="DN191" s="619">
        <v>0</v>
      </c>
      <c r="DO191" s="619">
        <v>0</v>
      </c>
      <c r="DP191" s="619">
        <v>0</v>
      </c>
      <c r="DQ191" s="619">
        <v>0</v>
      </c>
      <c r="DR191" s="619">
        <v>0</v>
      </c>
      <c r="DS191" s="619">
        <v>0</v>
      </c>
      <c r="DT191" s="619">
        <v>0</v>
      </c>
      <c r="DU191" s="619">
        <v>0</v>
      </c>
      <c r="DV191" s="619">
        <v>0</v>
      </c>
      <c r="DW191" s="620">
        <v>0</v>
      </c>
    </row>
    <row r="192" spans="2:127" x14ac:dyDescent="0.2">
      <c r="B192" s="627"/>
      <c r="C192" s="628"/>
      <c r="D192" s="629"/>
      <c r="E192" s="629"/>
      <c r="F192" s="629"/>
      <c r="G192" s="629"/>
      <c r="H192" s="629"/>
      <c r="I192" s="630"/>
      <c r="J192" s="630"/>
      <c r="K192" s="630"/>
      <c r="L192" s="630"/>
      <c r="M192" s="630"/>
      <c r="N192" s="630"/>
      <c r="O192" s="630"/>
      <c r="P192" s="630"/>
      <c r="Q192" s="630"/>
      <c r="R192" s="631"/>
      <c r="S192" s="630"/>
      <c r="T192" s="630"/>
      <c r="U192" s="632" t="s">
        <v>828</v>
      </c>
      <c r="V192" s="633" t="s">
        <v>124</v>
      </c>
      <c r="W192" s="634" t="s">
        <v>490</v>
      </c>
      <c r="X192" s="607">
        <v>0</v>
      </c>
      <c r="Y192" s="607">
        <v>0</v>
      </c>
      <c r="Z192" s="607">
        <v>0</v>
      </c>
      <c r="AA192" s="607">
        <v>0</v>
      </c>
      <c r="AB192" s="607">
        <v>0</v>
      </c>
      <c r="AC192" s="607">
        <v>0</v>
      </c>
      <c r="AD192" s="607">
        <v>0</v>
      </c>
      <c r="AE192" s="607">
        <v>0</v>
      </c>
      <c r="AF192" s="607">
        <v>0</v>
      </c>
      <c r="AG192" s="607">
        <v>0</v>
      </c>
      <c r="AH192" s="607">
        <v>0</v>
      </c>
      <c r="AI192" s="607">
        <v>0</v>
      </c>
      <c r="AJ192" s="607">
        <v>0</v>
      </c>
      <c r="AK192" s="607">
        <v>0</v>
      </c>
      <c r="AL192" s="607">
        <v>0</v>
      </c>
      <c r="AM192" s="607">
        <v>0</v>
      </c>
      <c r="AN192" s="607">
        <v>0</v>
      </c>
      <c r="AO192" s="607">
        <v>0</v>
      </c>
      <c r="AP192" s="607">
        <v>0</v>
      </c>
      <c r="AQ192" s="607">
        <v>0</v>
      </c>
      <c r="AR192" s="607">
        <v>0</v>
      </c>
      <c r="AS192" s="607">
        <v>0</v>
      </c>
      <c r="AT192" s="607">
        <v>0</v>
      </c>
      <c r="AU192" s="607">
        <v>0</v>
      </c>
      <c r="AV192" s="607">
        <v>0</v>
      </c>
      <c r="AW192" s="607">
        <v>0</v>
      </c>
      <c r="AX192" s="607">
        <v>0</v>
      </c>
      <c r="AY192" s="607">
        <v>0</v>
      </c>
      <c r="AZ192" s="607">
        <v>0</v>
      </c>
      <c r="BA192" s="607">
        <v>0</v>
      </c>
      <c r="BB192" s="607">
        <v>0</v>
      </c>
      <c r="BC192" s="607">
        <v>0</v>
      </c>
      <c r="BD192" s="607">
        <v>0</v>
      </c>
      <c r="BE192" s="607">
        <v>0</v>
      </c>
      <c r="BF192" s="607">
        <v>0</v>
      </c>
      <c r="BG192" s="607">
        <v>0</v>
      </c>
      <c r="BH192" s="607">
        <v>0</v>
      </c>
      <c r="BI192" s="607">
        <v>0</v>
      </c>
      <c r="BJ192" s="607">
        <v>0</v>
      </c>
      <c r="BK192" s="607">
        <v>0</v>
      </c>
      <c r="BL192" s="607">
        <v>0</v>
      </c>
      <c r="BM192" s="607">
        <v>0</v>
      </c>
      <c r="BN192" s="607">
        <v>0</v>
      </c>
      <c r="BO192" s="607">
        <v>0</v>
      </c>
      <c r="BP192" s="607">
        <v>0</v>
      </c>
      <c r="BQ192" s="607">
        <v>0</v>
      </c>
      <c r="BR192" s="607">
        <v>0</v>
      </c>
      <c r="BS192" s="607">
        <v>0</v>
      </c>
      <c r="BT192" s="607">
        <v>0</v>
      </c>
      <c r="BU192" s="607">
        <v>0</v>
      </c>
      <c r="BV192" s="607">
        <v>0</v>
      </c>
      <c r="BW192" s="607">
        <v>0</v>
      </c>
      <c r="BX192" s="607">
        <v>0</v>
      </c>
      <c r="BY192" s="607">
        <v>0</v>
      </c>
      <c r="BZ192" s="607">
        <v>0</v>
      </c>
      <c r="CA192" s="607">
        <v>0</v>
      </c>
      <c r="CB192" s="607">
        <v>0</v>
      </c>
      <c r="CC192" s="607">
        <v>0</v>
      </c>
      <c r="CD192" s="607">
        <v>0</v>
      </c>
      <c r="CE192" s="607">
        <v>0</v>
      </c>
      <c r="CF192" s="607">
        <v>0</v>
      </c>
      <c r="CG192" s="607">
        <v>0</v>
      </c>
      <c r="CH192" s="607">
        <v>0</v>
      </c>
      <c r="CI192" s="607">
        <v>0</v>
      </c>
      <c r="CJ192" s="607">
        <v>0</v>
      </c>
      <c r="CK192" s="607">
        <v>0</v>
      </c>
      <c r="CL192" s="607">
        <v>0</v>
      </c>
      <c r="CM192" s="607">
        <v>0</v>
      </c>
      <c r="CN192" s="607">
        <v>0</v>
      </c>
      <c r="CO192" s="607">
        <v>0</v>
      </c>
      <c r="CP192" s="607">
        <v>0</v>
      </c>
      <c r="CQ192" s="607">
        <v>0</v>
      </c>
      <c r="CR192" s="607">
        <v>0</v>
      </c>
      <c r="CS192" s="607">
        <v>0</v>
      </c>
      <c r="CT192" s="607">
        <v>0</v>
      </c>
      <c r="CU192" s="607">
        <v>0</v>
      </c>
      <c r="CV192" s="607">
        <v>0</v>
      </c>
      <c r="CW192" s="607">
        <v>0</v>
      </c>
      <c r="CX192" s="607">
        <v>0</v>
      </c>
      <c r="CY192" s="607">
        <v>0</v>
      </c>
      <c r="CZ192" s="618">
        <v>0</v>
      </c>
      <c r="DA192" s="619">
        <v>0</v>
      </c>
      <c r="DB192" s="619">
        <v>0</v>
      </c>
      <c r="DC192" s="619">
        <v>0</v>
      </c>
      <c r="DD192" s="619">
        <v>0</v>
      </c>
      <c r="DE192" s="619">
        <v>0</v>
      </c>
      <c r="DF192" s="619">
        <v>0</v>
      </c>
      <c r="DG192" s="619">
        <v>0</v>
      </c>
      <c r="DH192" s="619">
        <v>0</v>
      </c>
      <c r="DI192" s="619">
        <v>0</v>
      </c>
      <c r="DJ192" s="619">
        <v>0</v>
      </c>
      <c r="DK192" s="619">
        <v>0</v>
      </c>
      <c r="DL192" s="619">
        <v>0</v>
      </c>
      <c r="DM192" s="619">
        <v>0</v>
      </c>
      <c r="DN192" s="619">
        <v>0</v>
      </c>
      <c r="DO192" s="619">
        <v>0</v>
      </c>
      <c r="DP192" s="619">
        <v>0</v>
      </c>
      <c r="DQ192" s="619">
        <v>0</v>
      </c>
      <c r="DR192" s="619">
        <v>0</v>
      </c>
      <c r="DS192" s="619">
        <v>0</v>
      </c>
      <c r="DT192" s="619">
        <v>0</v>
      </c>
      <c r="DU192" s="619">
        <v>0</v>
      </c>
      <c r="DV192" s="619">
        <v>0</v>
      </c>
      <c r="DW192" s="620">
        <v>0</v>
      </c>
    </row>
    <row r="193" spans="2:127" x14ac:dyDescent="0.2">
      <c r="B193" s="635"/>
      <c r="C193" s="636"/>
      <c r="D193" s="637"/>
      <c r="E193" s="637"/>
      <c r="F193" s="637"/>
      <c r="G193" s="637"/>
      <c r="H193" s="637"/>
      <c r="I193" s="638"/>
      <c r="J193" s="638"/>
      <c r="K193" s="638"/>
      <c r="L193" s="638"/>
      <c r="M193" s="638"/>
      <c r="N193" s="638"/>
      <c r="O193" s="638"/>
      <c r="P193" s="638"/>
      <c r="Q193" s="638"/>
      <c r="R193" s="639"/>
      <c r="S193" s="638"/>
      <c r="T193" s="638"/>
      <c r="U193" s="626" t="s">
        <v>492</v>
      </c>
      <c r="V193" s="614" t="s">
        <v>124</v>
      </c>
      <c r="W193" s="640" t="s">
        <v>490</v>
      </c>
      <c r="X193" s="607">
        <v>0</v>
      </c>
      <c r="Y193" s="607">
        <v>0</v>
      </c>
      <c r="Z193" s="607">
        <v>0</v>
      </c>
      <c r="AA193" s="607">
        <v>0</v>
      </c>
      <c r="AB193" s="607">
        <v>0</v>
      </c>
      <c r="AC193" s="607">
        <v>71.400000000000006</v>
      </c>
      <c r="AD193" s="607">
        <v>71.400000000000006</v>
      </c>
      <c r="AE193" s="607">
        <v>71.400000000000006</v>
      </c>
      <c r="AF193" s="607">
        <v>71.400000000000006</v>
      </c>
      <c r="AG193" s="607">
        <v>71.400000000000006</v>
      </c>
      <c r="AH193" s="607">
        <v>71.400000000000006</v>
      </c>
      <c r="AI193" s="607">
        <v>71.400000000000006</v>
      </c>
      <c r="AJ193" s="607">
        <v>71.400000000000006</v>
      </c>
      <c r="AK193" s="607">
        <v>71.400000000000006</v>
      </c>
      <c r="AL193" s="607">
        <v>71.400000000000006</v>
      </c>
      <c r="AM193" s="607">
        <v>71.400000000000006</v>
      </c>
      <c r="AN193" s="607">
        <v>71.400000000000006</v>
      </c>
      <c r="AO193" s="607">
        <v>71.400000000000006</v>
      </c>
      <c r="AP193" s="607">
        <v>71.400000000000006</v>
      </c>
      <c r="AQ193" s="607">
        <v>71.400000000000006</v>
      </c>
      <c r="AR193" s="607">
        <v>71.400000000000006</v>
      </c>
      <c r="AS193" s="607">
        <v>71.400000000000006</v>
      </c>
      <c r="AT193" s="607">
        <v>71.400000000000006</v>
      </c>
      <c r="AU193" s="607">
        <v>71.400000000000006</v>
      </c>
      <c r="AV193" s="607">
        <v>71.400000000000006</v>
      </c>
      <c r="AW193" s="607">
        <v>71.400000000000006</v>
      </c>
      <c r="AX193" s="607">
        <v>71.400000000000006</v>
      </c>
      <c r="AY193" s="607">
        <v>71.400000000000006</v>
      </c>
      <c r="AZ193" s="607">
        <v>71.400000000000006</v>
      </c>
      <c r="BA193" s="607">
        <v>71.400000000000006</v>
      </c>
      <c r="BB193" s="607">
        <v>71.400000000000006</v>
      </c>
      <c r="BC193" s="607">
        <v>71.400000000000006</v>
      </c>
      <c r="BD193" s="607">
        <v>71.400000000000006</v>
      </c>
      <c r="BE193" s="607">
        <v>71.400000000000006</v>
      </c>
      <c r="BF193" s="607">
        <v>71.400000000000006</v>
      </c>
      <c r="BG193" s="607">
        <v>71.400000000000006</v>
      </c>
      <c r="BH193" s="607">
        <v>71.400000000000006</v>
      </c>
      <c r="BI193" s="607">
        <v>71.400000000000006</v>
      </c>
      <c r="BJ193" s="607">
        <v>71.400000000000006</v>
      </c>
      <c r="BK193" s="607">
        <v>71.400000000000006</v>
      </c>
      <c r="BL193" s="607">
        <v>71.400000000000006</v>
      </c>
      <c r="BM193" s="607">
        <v>71.400000000000006</v>
      </c>
      <c r="BN193" s="607">
        <v>71.400000000000006</v>
      </c>
      <c r="BO193" s="607">
        <v>71.400000000000006</v>
      </c>
      <c r="BP193" s="607">
        <v>71.400000000000006</v>
      </c>
      <c r="BQ193" s="607">
        <v>71.400000000000006</v>
      </c>
      <c r="BR193" s="607">
        <v>71.400000000000006</v>
      </c>
      <c r="BS193" s="607">
        <v>71.400000000000006</v>
      </c>
      <c r="BT193" s="607">
        <v>71.400000000000006</v>
      </c>
      <c r="BU193" s="607">
        <v>71.400000000000006</v>
      </c>
      <c r="BV193" s="607">
        <v>71.400000000000006</v>
      </c>
      <c r="BW193" s="607">
        <v>71.400000000000006</v>
      </c>
      <c r="BX193" s="607">
        <v>71.400000000000006</v>
      </c>
      <c r="BY193" s="607">
        <v>71.400000000000006</v>
      </c>
      <c r="BZ193" s="607">
        <v>71.400000000000006</v>
      </c>
      <c r="CA193" s="607">
        <v>71.400000000000006</v>
      </c>
      <c r="CB193" s="607">
        <v>71.400000000000006</v>
      </c>
      <c r="CC193" s="607">
        <v>71.400000000000006</v>
      </c>
      <c r="CD193" s="607">
        <v>71.400000000000006</v>
      </c>
      <c r="CE193" s="616">
        <v>71.400000000000006</v>
      </c>
      <c r="CF193" s="616">
        <v>71.400000000000006</v>
      </c>
      <c r="CG193" s="616">
        <v>71.400000000000006</v>
      </c>
      <c r="CH193" s="616">
        <v>71.400000000000006</v>
      </c>
      <c r="CI193" s="616">
        <v>71.400000000000006</v>
      </c>
      <c r="CJ193" s="616">
        <v>71.400000000000006</v>
      </c>
      <c r="CK193" s="616">
        <v>71.400000000000006</v>
      </c>
      <c r="CL193" s="616">
        <v>71.400000000000006</v>
      </c>
      <c r="CM193" s="616">
        <v>71.400000000000006</v>
      </c>
      <c r="CN193" s="616">
        <v>71.400000000000006</v>
      </c>
      <c r="CO193" s="616">
        <v>71.400000000000006</v>
      </c>
      <c r="CP193" s="616">
        <v>71.400000000000006</v>
      </c>
      <c r="CQ193" s="616">
        <v>71.400000000000006</v>
      </c>
      <c r="CR193" s="616">
        <v>71.400000000000006</v>
      </c>
      <c r="CS193" s="616">
        <v>71.400000000000006</v>
      </c>
      <c r="CT193" s="616">
        <v>71.400000000000006</v>
      </c>
      <c r="CU193" s="616">
        <v>71.400000000000006</v>
      </c>
      <c r="CV193" s="616">
        <v>71.400000000000006</v>
      </c>
      <c r="CW193" s="616">
        <v>71.400000000000006</v>
      </c>
      <c r="CX193" s="616">
        <v>71.400000000000006</v>
      </c>
      <c r="CY193" s="617">
        <v>71.400000000000006</v>
      </c>
      <c r="CZ193" s="618">
        <v>0</v>
      </c>
      <c r="DA193" s="619">
        <v>0</v>
      </c>
      <c r="DB193" s="619">
        <v>0</v>
      </c>
      <c r="DC193" s="619">
        <v>0</v>
      </c>
      <c r="DD193" s="619">
        <v>0</v>
      </c>
      <c r="DE193" s="619">
        <v>0</v>
      </c>
      <c r="DF193" s="619">
        <v>0</v>
      </c>
      <c r="DG193" s="619">
        <v>0</v>
      </c>
      <c r="DH193" s="619">
        <v>0</v>
      </c>
      <c r="DI193" s="619">
        <v>0</v>
      </c>
      <c r="DJ193" s="619">
        <v>0</v>
      </c>
      <c r="DK193" s="619">
        <v>0</v>
      </c>
      <c r="DL193" s="619">
        <v>0</v>
      </c>
      <c r="DM193" s="619">
        <v>0</v>
      </c>
      <c r="DN193" s="619">
        <v>0</v>
      </c>
      <c r="DO193" s="619">
        <v>0</v>
      </c>
      <c r="DP193" s="619">
        <v>0</v>
      </c>
      <c r="DQ193" s="619">
        <v>0</v>
      </c>
      <c r="DR193" s="619">
        <v>0</v>
      </c>
      <c r="DS193" s="619">
        <v>0</v>
      </c>
      <c r="DT193" s="619">
        <v>0</v>
      </c>
      <c r="DU193" s="619">
        <v>0</v>
      </c>
      <c r="DV193" s="619">
        <v>0</v>
      </c>
      <c r="DW193" s="620">
        <v>0</v>
      </c>
    </row>
    <row r="194" spans="2:127" x14ac:dyDescent="0.2">
      <c r="B194" s="641"/>
      <c r="C194" s="642"/>
      <c r="D194" s="643"/>
      <c r="E194" s="643"/>
      <c r="F194" s="643"/>
      <c r="G194" s="643"/>
      <c r="H194" s="643"/>
      <c r="I194" s="644"/>
      <c r="J194" s="644"/>
      <c r="K194" s="644"/>
      <c r="L194" s="644"/>
      <c r="M194" s="644"/>
      <c r="N194" s="644"/>
      <c r="O194" s="644"/>
      <c r="P194" s="644"/>
      <c r="Q194" s="644"/>
      <c r="R194" s="645"/>
      <c r="S194" s="644"/>
      <c r="T194" s="644"/>
      <c r="U194" s="626" t="s">
        <v>493</v>
      </c>
      <c r="V194" s="614" t="s">
        <v>124</v>
      </c>
      <c r="W194" s="640" t="s">
        <v>490</v>
      </c>
      <c r="X194" s="607">
        <v>0</v>
      </c>
      <c r="Y194" s="607">
        <v>0</v>
      </c>
      <c r="Z194" s="607">
        <v>0</v>
      </c>
      <c r="AA194" s="607">
        <v>0</v>
      </c>
      <c r="AB194" s="607">
        <v>0</v>
      </c>
      <c r="AC194" s="607">
        <v>470.2</v>
      </c>
      <c r="AD194" s="607">
        <v>470.2</v>
      </c>
      <c r="AE194" s="607">
        <v>470.2</v>
      </c>
      <c r="AF194" s="607">
        <v>470.2</v>
      </c>
      <c r="AG194" s="607">
        <v>470.2</v>
      </c>
      <c r="AH194" s="607">
        <v>470.2</v>
      </c>
      <c r="AI194" s="607">
        <v>470.2</v>
      </c>
      <c r="AJ194" s="607">
        <v>470.2</v>
      </c>
      <c r="AK194" s="607">
        <v>470.2</v>
      </c>
      <c r="AL194" s="607">
        <v>470.2</v>
      </c>
      <c r="AM194" s="607">
        <v>470.2</v>
      </c>
      <c r="AN194" s="607">
        <v>470.2</v>
      </c>
      <c r="AO194" s="607">
        <v>470.2</v>
      </c>
      <c r="AP194" s="607">
        <v>470.2</v>
      </c>
      <c r="AQ194" s="607">
        <v>470.2</v>
      </c>
      <c r="AR194" s="607">
        <v>470.2</v>
      </c>
      <c r="AS194" s="607">
        <v>470.2</v>
      </c>
      <c r="AT194" s="607">
        <v>470.2</v>
      </c>
      <c r="AU194" s="607">
        <v>470.2</v>
      </c>
      <c r="AV194" s="607">
        <v>470.2</v>
      </c>
      <c r="AW194" s="607">
        <v>470.2</v>
      </c>
      <c r="AX194" s="607">
        <v>470.2</v>
      </c>
      <c r="AY194" s="607">
        <v>470.2</v>
      </c>
      <c r="AZ194" s="607">
        <v>470.2</v>
      </c>
      <c r="BA194" s="607">
        <v>470.2</v>
      </c>
      <c r="BB194" s="607">
        <v>470.2</v>
      </c>
      <c r="BC194" s="607">
        <v>470.2</v>
      </c>
      <c r="BD194" s="607">
        <v>470.2</v>
      </c>
      <c r="BE194" s="607">
        <v>470.2</v>
      </c>
      <c r="BF194" s="607">
        <v>470.2</v>
      </c>
      <c r="BG194" s="607">
        <v>470.2</v>
      </c>
      <c r="BH194" s="607">
        <v>470.2</v>
      </c>
      <c r="BI194" s="607">
        <v>470.2</v>
      </c>
      <c r="BJ194" s="607">
        <v>470.2</v>
      </c>
      <c r="BK194" s="607">
        <v>470.2</v>
      </c>
      <c r="BL194" s="607">
        <v>470.2</v>
      </c>
      <c r="BM194" s="607">
        <v>470.2</v>
      </c>
      <c r="BN194" s="607">
        <v>470.2</v>
      </c>
      <c r="BO194" s="607">
        <v>470.2</v>
      </c>
      <c r="BP194" s="607">
        <v>470.2</v>
      </c>
      <c r="BQ194" s="607">
        <v>470.2</v>
      </c>
      <c r="BR194" s="607">
        <v>470.2</v>
      </c>
      <c r="BS194" s="607">
        <v>470.2</v>
      </c>
      <c r="BT194" s="607">
        <v>470.2</v>
      </c>
      <c r="BU194" s="607">
        <v>470.2</v>
      </c>
      <c r="BV194" s="607">
        <v>470.2</v>
      </c>
      <c r="BW194" s="607">
        <v>470.2</v>
      </c>
      <c r="BX194" s="607">
        <v>470.2</v>
      </c>
      <c r="BY194" s="607">
        <v>470.2</v>
      </c>
      <c r="BZ194" s="607">
        <v>470.2</v>
      </c>
      <c r="CA194" s="607">
        <v>470.2</v>
      </c>
      <c r="CB194" s="607">
        <v>470.2</v>
      </c>
      <c r="CC194" s="607">
        <v>470.2</v>
      </c>
      <c r="CD194" s="607">
        <v>470.2</v>
      </c>
      <c r="CE194" s="616">
        <v>470.2</v>
      </c>
      <c r="CF194" s="616">
        <v>470.2</v>
      </c>
      <c r="CG194" s="616">
        <v>470.2</v>
      </c>
      <c r="CH194" s="616">
        <v>470.2</v>
      </c>
      <c r="CI194" s="616">
        <v>470.2</v>
      </c>
      <c r="CJ194" s="616">
        <v>470.2</v>
      </c>
      <c r="CK194" s="616">
        <v>470.2</v>
      </c>
      <c r="CL194" s="616">
        <v>470.2</v>
      </c>
      <c r="CM194" s="616">
        <v>470.2</v>
      </c>
      <c r="CN194" s="616">
        <v>470.2</v>
      </c>
      <c r="CO194" s="616">
        <v>470.2</v>
      </c>
      <c r="CP194" s="616">
        <v>470.2</v>
      </c>
      <c r="CQ194" s="616">
        <v>470.2</v>
      </c>
      <c r="CR194" s="616">
        <v>470.2</v>
      </c>
      <c r="CS194" s="616">
        <v>470.2</v>
      </c>
      <c r="CT194" s="616">
        <v>470.2</v>
      </c>
      <c r="CU194" s="616">
        <v>470.2</v>
      </c>
      <c r="CV194" s="616">
        <v>470.2</v>
      </c>
      <c r="CW194" s="616">
        <v>470.2</v>
      </c>
      <c r="CX194" s="616">
        <v>470.2</v>
      </c>
      <c r="CY194" s="617">
        <v>470.2</v>
      </c>
      <c r="CZ194" s="618">
        <v>0</v>
      </c>
      <c r="DA194" s="619">
        <v>0</v>
      </c>
      <c r="DB194" s="619">
        <v>0</v>
      </c>
      <c r="DC194" s="619">
        <v>0</v>
      </c>
      <c r="DD194" s="619">
        <v>0</v>
      </c>
      <c r="DE194" s="619">
        <v>0</v>
      </c>
      <c r="DF194" s="619">
        <v>0</v>
      </c>
      <c r="DG194" s="619">
        <v>0</v>
      </c>
      <c r="DH194" s="619">
        <v>0</v>
      </c>
      <c r="DI194" s="619">
        <v>0</v>
      </c>
      <c r="DJ194" s="619">
        <v>0</v>
      </c>
      <c r="DK194" s="619">
        <v>0</v>
      </c>
      <c r="DL194" s="619">
        <v>0</v>
      </c>
      <c r="DM194" s="619">
        <v>0</v>
      </c>
      <c r="DN194" s="619">
        <v>0</v>
      </c>
      <c r="DO194" s="619">
        <v>0</v>
      </c>
      <c r="DP194" s="619">
        <v>0</v>
      </c>
      <c r="DQ194" s="619">
        <v>0</v>
      </c>
      <c r="DR194" s="619">
        <v>0</v>
      </c>
      <c r="DS194" s="619">
        <v>0</v>
      </c>
      <c r="DT194" s="619">
        <v>0</v>
      </c>
      <c r="DU194" s="619">
        <v>0</v>
      </c>
      <c r="DV194" s="619">
        <v>0</v>
      </c>
      <c r="DW194" s="620">
        <v>0</v>
      </c>
    </row>
    <row r="195" spans="2:127" x14ac:dyDescent="0.2">
      <c r="B195" s="641"/>
      <c r="C195" s="642"/>
      <c r="D195" s="643"/>
      <c r="E195" s="643"/>
      <c r="F195" s="643"/>
      <c r="G195" s="643"/>
      <c r="H195" s="643"/>
      <c r="I195" s="644"/>
      <c r="J195" s="644"/>
      <c r="K195" s="644"/>
      <c r="L195" s="644"/>
      <c r="M195" s="644"/>
      <c r="N195" s="644"/>
      <c r="O195" s="644"/>
      <c r="P195" s="644"/>
      <c r="Q195" s="644"/>
      <c r="R195" s="645"/>
      <c r="S195" s="644"/>
      <c r="T195" s="644"/>
      <c r="U195" s="646" t="s">
        <v>494</v>
      </c>
      <c r="V195" s="647" t="s">
        <v>124</v>
      </c>
      <c r="W195" s="640" t="s">
        <v>490</v>
      </c>
      <c r="X195" s="607">
        <v>0</v>
      </c>
      <c r="Y195" s="607">
        <v>0</v>
      </c>
      <c r="Z195" s="607">
        <v>0</v>
      </c>
      <c r="AA195" s="607">
        <v>0</v>
      </c>
      <c r="AB195" s="607">
        <v>0</v>
      </c>
      <c r="AC195" s="607">
        <v>0</v>
      </c>
      <c r="AD195" s="607">
        <v>0</v>
      </c>
      <c r="AE195" s="607">
        <v>0</v>
      </c>
      <c r="AF195" s="607">
        <v>0</v>
      </c>
      <c r="AG195" s="607">
        <v>0</v>
      </c>
      <c r="AH195" s="607">
        <v>0</v>
      </c>
      <c r="AI195" s="607">
        <v>0</v>
      </c>
      <c r="AJ195" s="607">
        <v>0</v>
      </c>
      <c r="AK195" s="607">
        <v>0</v>
      </c>
      <c r="AL195" s="607">
        <v>0</v>
      </c>
      <c r="AM195" s="607">
        <v>0</v>
      </c>
      <c r="AN195" s="607">
        <v>0</v>
      </c>
      <c r="AO195" s="607">
        <v>0</v>
      </c>
      <c r="AP195" s="607">
        <v>0</v>
      </c>
      <c r="AQ195" s="607">
        <v>0</v>
      </c>
      <c r="AR195" s="607">
        <v>0</v>
      </c>
      <c r="AS195" s="607">
        <v>0</v>
      </c>
      <c r="AT195" s="607">
        <v>0</v>
      </c>
      <c r="AU195" s="607">
        <v>0</v>
      </c>
      <c r="AV195" s="607">
        <v>0</v>
      </c>
      <c r="AW195" s="607">
        <v>0</v>
      </c>
      <c r="AX195" s="607">
        <v>0</v>
      </c>
      <c r="AY195" s="607">
        <v>0</v>
      </c>
      <c r="AZ195" s="607">
        <v>0</v>
      </c>
      <c r="BA195" s="607">
        <v>0</v>
      </c>
      <c r="BB195" s="607">
        <v>0</v>
      </c>
      <c r="BC195" s="607">
        <v>0</v>
      </c>
      <c r="BD195" s="607">
        <v>0</v>
      </c>
      <c r="BE195" s="607">
        <v>0</v>
      </c>
      <c r="BF195" s="607">
        <v>0</v>
      </c>
      <c r="BG195" s="607">
        <v>0</v>
      </c>
      <c r="BH195" s="607">
        <v>0</v>
      </c>
      <c r="BI195" s="607">
        <v>0</v>
      </c>
      <c r="BJ195" s="607">
        <v>0</v>
      </c>
      <c r="BK195" s="607">
        <v>0</v>
      </c>
      <c r="BL195" s="607">
        <v>0</v>
      </c>
      <c r="BM195" s="607">
        <v>0</v>
      </c>
      <c r="BN195" s="607">
        <v>0</v>
      </c>
      <c r="BO195" s="607">
        <v>0</v>
      </c>
      <c r="BP195" s="607">
        <v>0</v>
      </c>
      <c r="BQ195" s="607">
        <v>0</v>
      </c>
      <c r="BR195" s="607">
        <v>0</v>
      </c>
      <c r="BS195" s="607">
        <v>0</v>
      </c>
      <c r="BT195" s="607">
        <v>0</v>
      </c>
      <c r="BU195" s="607">
        <v>0</v>
      </c>
      <c r="BV195" s="607">
        <v>0</v>
      </c>
      <c r="BW195" s="607">
        <v>0</v>
      </c>
      <c r="BX195" s="607">
        <v>0</v>
      </c>
      <c r="BY195" s="607">
        <v>0</v>
      </c>
      <c r="BZ195" s="607">
        <v>0</v>
      </c>
      <c r="CA195" s="607">
        <v>0</v>
      </c>
      <c r="CB195" s="607">
        <v>0</v>
      </c>
      <c r="CC195" s="607">
        <v>0</v>
      </c>
      <c r="CD195" s="607">
        <v>0</v>
      </c>
      <c r="CE195" s="616">
        <v>0</v>
      </c>
      <c r="CF195" s="616">
        <v>0</v>
      </c>
      <c r="CG195" s="616">
        <v>0</v>
      </c>
      <c r="CH195" s="616">
        <v>0</v>
      </c>
      <c r="CI195" s="616">
        <v>0</v>
      </c>
      <c r="CJ195" s="616">
        <v>0</v>
      </c>
      <c r="CK195" s="616">
        <v>0</v>
      </c>
      <c r="CL195" s="616">
        <v>0</v>
      </c>
      <c r="CM195" s="616">
        <v>0</v>
      </c>
      <c r="CN195" s="616">
        <v>0</v>
      </c>
      <c r="CO195" s="616">
        <v>0</v>
      </c>
      <c r="CP195" s="616">
        <v>0</v>
      </c>
      <c r="CQ195" s="616">
        <v>0</v>
      </c>
      <c r="CR195" s="616">
        <v>0</v>
      </c>
      <c r="CS195" s="616">
        <v>0</v>
      </c>
      <c r="CT195" s="616">
        <v>0</v>
      </c>
      <c r="CU195" s="616">
        <v>0</v>
      </c>
      <c r="CV195" s="616">
        <v>0</v>
      </c>
      <c r="CW195" s="616">
        <v>0</v>
      </c>
      <c r="CX195" s="616">
        <v>0</v>
      </c>
      <c r="CY195" s="617">
        <v>0</v>
      </c>
      <c r="CZ195" s="618">
        <v>0</v>
      </c>
      <c r="DA195" s="619">
        <v>0</v>
      </c>
      <c r="DB195" s="619">
        <v>0</v>
      </c>
      <c r="DC195" s="619">
        <v>0</v>
      </c>
      <c r="DD195" s="619">
        <v>0</v>
      </c>
      <c r="DE195" s="619">
        <v>0</v>
      </c>
      <c r="DF195" s="619">
        <v>0</v>
      </c>
      <c r="DG195" s="619">
        <v>0</v>
      </c>
      <c r="DH195" s="619">
        <v>0</v>
      </c>
      <c r="DI195" s="619">
        <v>0</v>
      </c>
      <c r="DJ195" s="619">
        <v>0</v>
      </c>
      <c r="DK195" s="619">
        <v>0</v>
      </c>
      <c r="DL195" s="619">
        <v>0</v>
      </c>
      <c r="DM195" s="619">
        <v>0</v>
      </c>
      <c r="DN195" s="619">
        <v>0</v>
      </c>
      <c r="DO195" s="619">
        <v>0</v>
      </c>
      <c r="DP195" s="619">
        <v>0</v>
      </c>
      <c r="DQ195" s="619">
        <v>0</v>
      </c>
      <c r="DR195" s="619">
        <v>0</v>
      </c>
      <c r="DS195" s="619">
        <v>0</v>
      </c>
      <c r="DT195" s="619">
        <v>0</v>
      </c>
      <c r="DU195" s="619">
        <v>0</v>
      </c>
      <c r="DV195" s="619">
        <v>0</v>
      </c>
      <c r="DW195" s="620">
        <v>0</v>
      </c>
    </row>
    <row r="196" spans="2:127" x14ac:dyDescent="0.2">
      <c r="B196" s="641"/>
      <c r="C196" s="642"/>
      <c r="D196" s="643"/>
      <c r="E196" s="643"/>
      <c r="F196" s="643"/>
      <c r="G196" s="643"/>
      <c r="H196" s="643"/>
      <c r="I196" s="644"/>
      <c r="J196" s="644"/>
      <c r="K196" s="644"/>
      <c r="L196" s="644"/>
      <c r="M196" s="644"/>
      <c r="N196" s="644"/>
      <c r="O196" s="644"/>
      <c r="P196" s="644"/>
      <c r="Q196" s="644"/>
      <c r="R196" s="645"/>
      <c r="S196" s="644"/>
      <c r="T196" s="644"/>
      <c r="U196" s="626" t="s">
        <v>495</v>
      </c>
      <c r="V196" s="614" t="s">
        <v>124</v>
      </c>
      <c r="W196" s="640" t="s">
        <v>490</v>
      </c>
      <c r="X196" s="607">
        <v>0.80430000000000001</v>
      </c>
      <c r="Y196" s="607">
        <v>0.91920000000000002</v>
      </c>
      <c r="Z196" s="607">
        <v>1.149</v>
      </c>
      <c r="AA196" s="607">
        <v>4.5960000000000001</v>
      </c>
      <c r="AB196" s="607">
        <v>4.0214999999999996</v>
      </c>
      <c r="AC196" s="607">
        <v>0</v>
      </c>
      <c r="AD196" s="607">
        <v>0</v>
      </c>
      <c r="AE196" s="607">
        <v>0</v>
      </c>
      <c r="AF196" s="607">
        <v>0</v>
      </c>
      <c r="AG196" s="607">
        <v>0</v>
      </c>
      <c r="AH196" s="607">
        <v>0</v>
      </c>
      <c r="AI196" s="607">
        <v>0</v>
      </c>
      <c r="AJ196" s="607">
        <v>0</v>
      </c>
      <c r="AK196" s="607">
        <v>0</v>
      </c>
      <c r="AL196" s="607">
        <v>0</v>
      </c>
      <c r="AM196" s="607">
        <v>0</v>
      </c>
      <c r="AN196" s="607">
        <v>0</v>
      </c>
      <c r="AO196" s="607">
        <v>0</v>
      </c>
      <c r="AP196" s="607">
        <v>0</v>
      </c>
      <c r="AQ196" s="607">
        <v>0</v>
      </c>
      <c r="AR196" s="607">
        <v>0.1309589756153802</v>
      </c>
      <c r="AS196" s="607">
        <v>0.14966740070329163</v>
      </c>
      <c r="AT196" s="607">
        <v>0.18708425087911454</v>
      </c>
      <c r="AU196" s="607">
        <v>0.74833700351645815</v>
      </c>
      <c r="AV196" s="607">
        <v>0.65479487807690084</v>
      </c>
      <c r="AW196" s="607">
        <v>0</v>
      </c>
      <c r="AX196" s="607">
        <v>0</v>
      </c>
      <c r="AY196" s="607">
        <v>0</v>
      </c>
      <c r="AZ196" s="607">
        <v>0</v>
      </c>
      <c r="BA196" s="607">
        <v>0</v>
      </c>
      <c r="BB196" s="607">
        <v>0</v>
      </c>
      <c r="BC196" s="607">
        <v>0</v>
      </c>
      <c r="BD196" s="607">
        <v>0</v>
      </c>
      <c r="BE196" s="607">
        <v>0</v>
      </c>
      <c r="BF196" s="607">
        <v>0</v>
      </c>
      <c r="BG196" s="607">
        <v>0</v>
      </c>
      <c r="BH196" s="607">
        <v>0</v>
      </c>
      <c r="BI196" s="607">
        <v>0</v>
      </c>
      <c r="BJ196" s="607">
        <v>0</v>
      </c>
      <c r="BK196" s="607">
        <v>0</v>
      </c>
      <c r="BL196" s="607">
        <v>0.1309589756153802</v>
      </c>
      <c r="BM196" s="607">
        <v>0.14966740070329163</v>
      </c>
      <c r="BN196" s="607">
        <v>0.18708425087911454</v>
      </c>
      <c r="BO196" s="607">
        <v>0.74833700351645815</v>
      </c>
      <c r="BP196" s="607">
        <v>0.65479487807690084</v>
      </c>
      <c r="BQ196" s="607">
        <v>0</v>
      </c>
      <c r="BR196" s="607">
        <v>0</v>
      </c>
      <c r="BS196" s="607">
        <v>0</v>
      </c>
      <c r="BT196" s="607">
        <v>0</v>
      </c>
      <c r="BU196" s="607">
        <v>0</v>
      </c>
      <c r="BV196" s="607">
        <v>0</v>
      </c>
      <c r="BW196" s="607">
        <v>0</v>
      </c>
      <c r="BX196" s="607">
        <v>0</v>
      </c>
      <c r="BY196" s="607">
        <v>0</v>
      </c>
      <c r="BZ196" s="607">
        <v>0</v>
      </c>
      <c r="CA196" s="607">
        <v>0</v>
      </c>
      <c r="CB196" s="607">
        <v>0</v>
      </c>
      <c r="CC196" s="607">
        <v>0</v>
      </c>
      <c r="CD196" s="607">
        <v>0</v>
      </c>
      <c r="CE196" s="616">
        <v>0</v>
      </c>
      <c r="CF196" s="616">
        <v>0.28927351703464577</v>
      </c>
      <c r="CG196" s="616">
        <v>0.33059830518245231</v>
      </c>
      <c r="CH196" s="616">
        <v>0.41324788147806535</v>
      </c>
      <c r="CI196" s="616">
        <v>1.6529915259122614</v>
      </c>
      <c r="CJ196" s="616">
        <v>1.4463675851732289</v>
      </c>
      <c r="CK196" s="616">
        <v>0</v>
      </c>
      <c r="CL196" s="616">
        <v>0</v>
      </c>
      <c r="CM196" s="616">
        <v>0</v>
      </c>
      <c r="CN196" s="616">
        <v>0</v>
      </c>
      <c r="CO196" s="616">
        <v>0</v>
      </c>
      <c r="CP196" s="616">
        <v>0</v>
      </c>
      <c r="CQ196" s="616">
        <v>0</v>
      </c>
      <c r="CR196" s="616">
        <v>0</v>
      </c>
      <c r="CS196" s="616">
        <v>0</v>
      </c>
      <c r="CT196" s="616">
        <v>0</v>
      </c>
      <c r="CU196" s="616">
        <v>0</v>
      </c>
      <c r="CV196" s="616">
        <v>0</v>
      </c>
      <c r="CW196" s="616">
        <v>0</v>
      </c>
      <c r="CX196" s="616">
        <v>0</v>
      </c>
      <c r="CY196" s="617">
        <v>0</v>
      </c>
      <c r="CZ196" s="618">
        <v>0</v>
      </c>
      <c r="DA196" s="619">
        <v>0</v>
      </c>
      <c r="DB196" s="619">
        <v>0</v>
      </c>
      <c r="DC196" s="619">
        <v>0</v>
      </c>
      <c r="DD196" s="619">
        <v>0</v>
      </c>
      <c r="DE196" s="619">
        <v>0</v>
      </c>
      <c r="DF196" s="619">
        <v>0</v>
      </c>
      <c r="DG196" s="619">
        <v>0</v>
      </c>
      <c r="DH196" s="619">
        <v>0</v>
      </c>
      <c r="DI196" s="619">
        <v>0</v>
      </c>
      <c r="DJ196" s="619">
        <v>0</v>
      </c>
      <c r="DK196" s="619">
        <v>0</v>
      </c>
      <c r="DL196" s="619">
        <v>0</v>
      </c>
      <c r="DM196" s="619">
        <v>0</v>
      </c>
      <c r="DN196" s="619">
        <v>0</v>
      </c>
      <c r="DO196" s="619">
        <v>0</v>
      </c>
      <c r="DP196" s="619">
        <v>0</v>
      </c>
      <c r="DQ196" s="619">
        <v>0</v>
      </c>
      <c r="DR196" s="619">
        <v>0</v>
      </c>
      <c r="DS196" s="619">
        <v>0</v>
      </c>
      <c r="DT196" s="619">
        <v>0</v>
      </c>
      <c r="DU196" s="619">
        <v>0</v>
      </c>
      <c r="DV196" s="619">
        <v>0</v>
      </c>
      <c r="DW196" s="620">
        <v>0</v>
      </c>
    </row>
    <row r="197" spans="2:127" x14ac:dyDescent="0.2">
      <c r="B197" s="648"/>
      <c r="C197" s="642"/>
      <c r="D197" s="643"/>
      <c r="E197" s="643"/>
      <c r="F197" s="643"/>
      <c r="G197" s="643"/>
      <c r="H197" s="643"/>
      <c r="I197" s="644"/>
      <c r="J197" s="644"/>
      <c r="K197" s="644"/>
      <c r="L197" s="644"/>
      <c r="M197" s="644"/>
      <c r="N197" s="644"/>
      <c r="O197" s="644"/>
      <c r="P197" s="644"/>
      <c r="Q197" s="644"/>
      <c r="R197" s="645"/>
      <c r="S197" s="644"/>
      <c r="T197" s="644"/>
      <c r="U197" s="626" t="s">
        <v>496</v>
      </c>
      <c r="V197" s="614" t="s">
        <v>124</v>
      </c>
      <c r="W197" s="640" t="s">
        <v>490</v>
      </c>
      <c r="X197" s="607">
        <v>0</v>
      </c>
      <c r="Y197" s="607">
        <v>0</v>
      </c>
      <c r="Z197" s="607">
        <v>0</v>
      </c>
      <c r="AA197" s="607">
        <v>0</v>
      </c>
      <c r="AB197" s="607">
        <v>0</v>
      </c>
      <c r="AC197" s="607">
        <v>3.87</v>
      </c>
      <c r="AD197" s="607">
        <v>3.87</v>
      </c>
      <c r="AE197" s="607">
        <v>3.87</v>
      </c>
      <c r="AF197" s="607">
        <v>3.87</v>
      </c>
      <c r="AG197" s="607">
        <v>3.87</v>
      </c>
      <c r="AH197" s="607">
        <v>3.87</v>
      </c>
      <c r="AI197" s="607">
        <v>3.87</v>
      </c>
      <c r="AJ197" s="607">
        <v>3.87</v>
      </c>
      <c r="AK197" s="607">
        <v>3.87</v>
      </c>
      <c r="AL197" s="607">
        <v>3.87</v>
      </c>
      <c r="AM197" s="607">
        <v>3.87</v>
      </c>
      <c r="AN197" s="607">
        <v>3.87</v>
      </c>
      <c r="AO197" s="607">
        <v>3.87</v>
      </c>
      <c r="AP197" s="607">
        <v>3.87</v>
      </c>
      <c r="AQ197" s="607">
        <v>3.87</v>
      </c>
      <c r="AR197" s="607">
        <v>3.87</v>
      </c>
      <c r="AS197" s="607">
        <v>3.87</v>
      </c>
      <c r="AT197" s="607">
        <v>3.87</v>
      </c>
      <c r="AU197" s="607">
        <v>3.87</v>
      </c>
      <c r="AV197" s="607">
        <v>3.87</v>
      </c>
      <c r="AW197" s="607">
        <v>3.87</v>
      </c>
      <c r="AX197" s="607">
        <v>3.87</v>
      </c>
      <c r="AY197" s="607">
        <v>3.87</v>
      </c>
      <c r="AZ197" s="607">
        <v>3.87</v>
      </c>
      <c r="BA197" s="607">
        <v>3.87</v>
      </c>
      <c r="BB197" s="607">
        <v>3.87</v>
      </c>
      <c r="BC197" s="607">
        <v>3.87</v>
      </c>
      <c r="BD197" s="607">
        <v>3.87</v>
      </c>
      <c r="BE197" s="607">
        <v>3.87</v>
      </c>
      <c r="BF197" s="607">
        <v>3.87</v>
      </c>
      <c r="BG197" s="607">
        <v>3.87</v>
      </c>
      <c r="BH197" s="607">
        <v>3.87</v>
      </c>
      <c r="BI197" s="607">
        <v>3.87</v>
      </c>
      <c r="BJ197" s="607">
        <v>3.87</v>
      </c>
      <c r="BK197" s="607">
        <v>3.87</v>
      </c>
      <c r="BL197" s="607">
        <v>3.87</v>
      </c>
      <c r="BM197" s="607">
        <v>3.87</v>
      </c>
      <c r="BN197" s="607">
        <v>3.87</v>
      </c>
      <c r="BO197" s="607">
        <v>3.87</v>
      </c>
      <c r="BP197" s="607">
        <v>3.87</v>
      </c>
      <c r="BQ197" s="607">
        <v>3.87</v>
      </c>
      <c r="BR197" s="607">
        <v>3.87</v>
      </c>
      <c r="BS197" s="607">
        <v>3.87</v>
      </c>
      <c r="BT197" s="607">
        <v>3.87</v>
      </c>
      <c r="BU197" s="607">
        <v>3.87</v>
      </c>
      <c r="BV197" s="607">
        <v>3.87</v>
      </c>
      <c r="BW197" s="607">
        <v>3.87</v>
      </c>
      <c r="BX197" s="607">
        <v>3.87</v>
      </c>
      <c r="BY197" s="607">
        <v>3.87</v>
      </c>
      <c r="BZ197" s="607">
        <v>3.87</v>
      </c>
      <c r="CA197" s="607">
        <v>3.87</v>
      </c>
      <c r="CB197" s="607">
        <v>3.87</v>
      </c>
      <c r="CC197" s="607">
        <v>3.87</v>
      </c>
      <c r="CD197" s="607">
        <v>3.87</v>
      </c>
      <c r="CE197" s="616">
        <v>3.87</v>
      </c>
      <c r="CF197" s="616">
        <v>3.87</v>
      </c>
      <c r="CG197" s="616">
        <v>3.87</v>
      </c>
      <c r="CH197" s="616">
        <v>3.87</v>
      </c>
      <c r="CI197" s="616">
        <v>3.87</v>
      </c>
      <c r="CJ197" s="616">
        <v>3.87</v>
      </c>
      <c r="CK197" s="616">
        <v>3.87</v>
      </c>
      <c r="CL197" s="616">
        <v>3.87</v>
      </c>
      <c r="CM197" s="616">
        <v>3.87</v>
      </c>
      <c r="CN197" s="616">
        <v>3.87</v>
      </c>
      <c r="CO197" s="616">
        <v>3.87</v>
      </c>
      <c r="CP197" s="616">
        <v>3.87</v>
      </c>
      <c r="CQ197" s="616">
        <v>3.87</v>
      </c>
      <c r="CR197" s="616">
        <v>3.87</v>
      </c>
      <c r="CS197" s="616">
        <v>3.87</v>
      </c>
      <c r="CT197" s="616">
        <v>3.87</v>
      </c>
      <c r="CU197" s="616">
        <v>3.87</v>
      </c>
      <c r="CV197" s="616">
        <v>3.87</v>
      </c>
      <c r="CW197" s="616">
        <v>3.87</v>
      </c>
      <c r="CX197" s="616">
        <v>3.87</v>
      </c>
      <c r="CY197" s="617">
        <v>3.87</v>
      </c>
      <c r="CZ197" s="618">
        <v>0</v>
      </c>
      <c r="DA197" s="619">
        <v>0</v>
      </c>
      <c r="DB197" s="619">
        <v>0</v>
      </c>
      <c r="DC197" s="619">
        <v>0</v>
      </c>
      <c r="DD197" s="619">
        <v>0</v>
      </c>
      <c r="DE197" s="619">
        <v>0</v>
      </c>
      <c r="DF197" s="619">
        <v>0</v>
      </c>
      <c r="DG197" s="619">
        <v>0</v>
      </c>
      <c r="DH197" s="619">
        <v>0</v>
      </c>
      <c r="DI197" s="619">
        <v>0</v>
      </c>
      <c r="DJ197" s="619">
        <v>0</v>
      </c>
      <c r="DK197" s="619">
        <v>0</v>
      </c>
      <c r="DL197" s="619">
        <v>0</v>
      </c>
      <c r="DM197" s="619">
        <v>0</v>
      </c>
      <c r="DN197" s="619">
        <v>0</v>
      </c>
      <c r="DO197" s="619">
        <v>0</v>
      </c>
      <c r="DP197" s="619">
        <v>0</v>
      </c>
      <c r="DQ197" s="619">
        <v>0</v>
      </c>
      <c r="DR197" s="619">
        <v>0</v>
      </c>
      <c r="DS197" s="619">
        <v>0</v>
      </c>
      <c r="DT197" s="619">
        <v>0</v>
      </c>
      <c r="DU197" s="619">
        <v>0</v>
      </c>
      <c r="DV197" s="619">
        <v>0</v>
      </c>
      <c r="DW197" s="620">
        <v>0</v>
      </c>
    </row>
    <row r="198" spans="2:127" x14ac:dyDescent="0.2">
      <c r="B198" s="648"/>
      <c r="C198" s="642"/>
      <c r="D198" s="643"/>
      <c r="E198" s="643"/>
      <c r="F198" s="643"/>
      <c r="G198" s="643"/>
      <c r="H198" s="643"/>
      <c r="I198" s="644"/>
      <c r="J198" s="644"/>
      <c r="K198" s="644"/>
      <c r="L198" s="644"/>
      <c r="M198" s="644"/>
      <c r="N198" s="644"/>
      <c r="O198" s="644"/>
      <c r="P198" s="644"/>
      <c r="Q198" s="644"/>
      <c r="R198" s="645"/>
      <c r="S198" s="644"/>
      <c r="T198" s="644"/>
      <c r="U198" s="626" t="s">
        <v>497</v>
      </c>
      <c r="V198" s="614" t="s">
        <v>124</v>
      </c>
      <c r="W198" s="640" t="s">
        <v>490</v>
      </c>
      <c r="X198" s="607">
        <v>6.3485519999999998</v>
      </c>
      <c r="Y198" s="607">
        <v>7.2554879999999997</v>
      </c>
      <c r="Z198" s="607">
        <v>9.0693599999999996</v>
      </c>
      <c r="AA198" s="607">
        <v>36.277439999999999</v>
      </c>
      <c r="AB198" s="607">
        <v>31.742759999999993</v>
      </c>
      <c r="AC198" s="607">
        <v>0</v>
      </c>
      <c r="AD198" s="607">
        <v>0</v>
      </c>
      <c r="AE198" s="607">
        <v>0</v>
      </c>
      <c r="AF198" s="607">
        <v>0</v>
      </c>
      <c r="AG198" s="607">
        <v>0</v>
      </c>
      <c r="AH198" s="607">
        <v>0</v>
      </c>
      <c r="AI198" s="607">
        <v>0</v>
      </c>
      <c r="AJ198" s="607">
        <v>0</v>
      </c>
      <c r="AK198" s="607">
        <v>0</v>
      </c>
      <c r="AL198" s="607">
        <v>0</v>
      </c>
      <c r="AM198" s="607">
        <v>0</v>
      </c>
      <c r="AN198" s="607">
        <v>0</v>
      </c>
      <c r="AO198" s="607">
        <v>0</v>
      </c>
      <c r="AP198" s="607">
        <v>0</v>
      </c>
      <c r="AQ198" s="607">
        <v>0</v>
      </c>
      <c r="AR198" s="607">
        <v>1.033693729405661</v>
      </c>
      <c r="AS198" s="607">
        <v>1.1813642621778981</v>
      </c>
      <c r="AT198" s="607">
        <v>1.4767053277223725</v>
      </c>
      <c r="AU198" s="607">
        <v>5.90682131088949</v>
      </c>
      <c r="AV198" s="607">
        <v>5.1684686470283037</v>
      </c>
      <c r="AW198" s="607">
        <v>0</v>
      </c>
      <c r="AX198" s="607">
        <v>0</v>
      </c>
      <c r="AY198" s="607">
        <v>0</v>
      </c>
      <c r="AZ198" s="607">
        <v>0</v>
      </c>
      <c r="BA198" s="607">
        <v>0</v>
      </c>
      <c r="BB198" s="607">
        <v>0</v>
      </c>
      <c r="BC198" s="607">
        <v>0</v>
      </c>
      <c r="BD198" s="607">
        <v>0</v>
      </c>
      <c r="BE198" s="607">
        <v>0</v>
      </c>
      <c r="BF198" s="607">
        <v>0</v>
      </c>
      <c r="BG198" s="607">
        <v>0</v>
      </c>
      <c r="BH198" s="607">
        <v>0</v>
      </c>
      <c r="BI198" s="607">
        <v>0</v>
      </c>
      <c r="BJ198" s="607">
        <v>0</v>
      </c>
      <c r="BK198" s="607">
        <v>0</v>
      </c>
      <c r="BL198" s="607">
        <v>1.033693729405661</v>
      </c>
      <c r="BM198" s="607">
        <v>1.1813642621778981</v>
      </c>
      <c r="BN198" s="607">
        <v>1.4767053277223725</v>
      </c>
      <c r="BO198" s="607">
        <v>5.90682131088949</v>
      </c>
      <c r="BP198" s="607">
        <v>5.1684686470283037</v>
      </c>
      <c r="BQ198" s="607">
        <v>0</v>
      </c>
      <c r="BR198" s="607">
        <v>0</v>
      </c>
      <c r="BS198" s="607">
        <v>0</v>
      </c>
      <c r="BT198" s="607">
        <v>0</v>
      </c>
      <c r="BU198" s="607">
        <v>0</v>
      </c>
      <c r="BV198" s="607">
        <v>0</v>
      </c>
      <c r="BW198" s="607">
        <v>0</v>
      </c>
      <c r="BX198" s="607">
        <v>0</v>
      </c>
      <c r="BY198" s="607">
        <v>0</v>
      </c>
      <c r="BZ198" s="607">
        <v>0</v>
      </c>
      <c r="CA198" s="607">
        <v>0</v>
      </c>
      <c r="CB198" s="607">
        <v>0</v>
      </c>
      <c r="CC198" s="607">
        <v>0</v>
      </c>
      <c r="CD198" s="607">
        <v>0</v>
      </c>
      <c r="CE198" s="616">
        <v>0</v>
      </c>
      <c r="CF198" s="616">
        <v>2.2833121535712224</v>
      </c>
      <c r="CG198" s="616">
        <v>2.6094996040813969</v>
      </c>
      <c r="CH198" s="616">
        <v>3.2618745051017464</v>
      </c>
      <c r="CI198" s="616">
        <v>13.047498020406985</v>
      </c>
      <c r="CJ198" s="616">
        <v>11.416560767856112</v>
      </c>
      <c r="CK198" s="616">
        <v>0</v>
      </c>
      <c r="CL198" s="616">
        <v>0</v>
      </c>
      <c r="CM198" s="616">
        <v>0</v>
      </c>
      <c r="CN198" s="616">
        <v>0</v>
      </c>
      <c r="CO198" s="616">
        <v>0</v>
      </c>
      <c r="CP198" s="616">
        <v>0</v>
      </c>
      <c r="CQ198" s="616">
        <v>0</v>
      </c>
      <c r="CR198" s="616">
        <v>0</v>
      </c>
      <c r="CS198" s="616">
        <v>0</v>
      </c>
      <c r="CT198" s="616">
        <v>0</v>
      </c>
      <c r="CU198" s="616">
        <v>0</v>
      </c>
      <c r="CV198" s="616">
        <v>0</v>
      </c>
      <c r="CW198" s="616">
        <v>0</v>
      </c>
      <c r="CX198" s="616">
        <v>0</v>
      </c>
      <c r="CY198" s="617">
        <v>0</v>
      </c>
      <c r="CZ198" s="618">
        <v>0</v>
      </c>
      <c r="DA198" s="619">
        <v>0</v>
      </c>
      <c r="DB198" s="619">
        <v>0</v>
      </c>
      <c r="DC198" s="619">
        <v>0</v>
      </c>
      <c r="DD198" s="619">
        <v>0</v>
      </c>
      <c r="DE198" s="619">
        <v>0</v>
      </c>
      <c r="DF198" s="619">
        <v>0</v>
      </c>
      <c r="DG198" s="619">
        <v>0</v>
      </c>
      <c r="DH198" s="619">
        <v>0</v>
      </c>
      <c r="DI198" s="619">
        <v>0</v>
      </c>
      <c r="DJ198" s="619">
        <v>0</v>
      </c>
      <c r="DK198" s="619">
        <v>0</v>
      </c>
      <c r="DL198" s="619">
        <v>0</v>
      </c>
      <c r="DM198" s="619">
        <v>0</v>
      </c>
      <c r="DN198" s="619">
        <v>0</v>
      </c>
      <c r="DO198" s="619">
        <v>0</v>
      </c>
      <c r="DP198" s="619">
        <v>0</v>
      </c>
      <c r="DQ198" s="619">
        <v>0</v>
      </c>
      <c r="DR198" s="619">
        <v>0</v>
      </c>
      <c r="DS198" s="619">
        <v>0</v>
      </c>
      <c r="DT198" s="619">
        <v>0</v>
      </c>
      <c r="DU198" s="619">
        <v>0</v>
      </c>
      <c r="DV198" s="619">
        <v>0</v>
      </c>
      <c r="DW198" s="620">
        <v>0</v>
      </c>
    </row>
    <row r="199" spans="2:127" x14ac:dyDescent="0.2">
      <c r="B199" s="648"/>
      <c r="C199" s="642"/>
      <c r="D199" s="643"/>
      <c r="E199" s="643"/>
      <c r="F199" s="643"/>
      <c r="G199" s="643"/>
      <c r="H199" s="643"/>
      <c r="I199" s="644"/>
      <c r="J199" s="644"/>
      <c r="K199" s="644"/>
      <c r="L199" s="644"/>
      <c r="M199" s="644"/>
      <c r="N199" s="644"/>
      <c r="O199" s="644"/>
      <c r="P199" s="644"/>
      <c r="Q199" s="644"/>
      <c r="R199" s="645"/>
      <c r="S199" s="644"/>
      <c r="T199" s="644"/>
      <c r="U199" s="626" t="s">
        <v>498</v>
      </c>
      <c r="V199" s="614" t="s">
        <v>124</v>
      </c>
      <c r="W199" s="640" t="s">
        <v>490</v>
      </c>
      <c r="X199" s="607">
        <v>0</v>
      </c>
      <c r="Y199" s="607">
        <v>0</v>
      </c>
      <c r="Z199" s="607">
        <v>0</v>
      </c>
      <c r="AA199" s="607">
        <v>0</v>
      </c>
      <c r="AB199" s="607">
        <v>0</v>
      </c>
      <c r="AC199" s="607">
        <v>62.893866627193333</v>
      </c>
      <c r="AD199" s="607">
        <v>58.262839795528521</v>
      </c>
      <c r="AE199" s="607">
        <v>55.376477029462926</v>
      </c>
      <c r="AF199" s="607">
        <v>54.392999753595639</v>
      </c>
      <c r="AG199" s="607">
        <v>50.686196608087492</v>
      </c>
      <c r="AH199" s="607">
        <v>47.847400131057498</v>
      </c>
      <c r="AI199" s="607">
        <v>45.00860365402751</v>
      </c>
      <c r="AJ199" s="607">
        <v>42.16980717699753</v>
      </c>
      <c r="AK199" s="607">
        <v>39.33101069996755</v>
      </c>
      <c r="AL199" s="607">
        <v>36.492214222937555</v>
      </c>
      <c r="AM199" s="607">
        <v>33.653417745907568</v>
      </c>
      <c r="AN199" s="607">
        <v>30.814621268877577</v>
      </c>
      <c r="AO199" s="607">
        <v>27.97582479184759</v>
      </c>
      <c r="AP199" s="607">
        <v>25.137028314817609</v>
      </c>
      <c r="AQ199" s="607">
        <v>22.298231837787625</v>
      </c>
      <c r="AR199" s="607">
        <v>19.459435360757638</v>
      </c>
      <c r="AS199" s="607">
        <v>16.620638883727658</v>
      </c>
      <c r="AT199" s="607">
        <v>13.781842406697672</v>
      </c>
      <c r="AU199" s="607">
        <v>10.943045929667685</v>
      </c>
      <c r="AV199" s="607">
        <v>8.1042494526377009</v>
      </c>
      <c r="AW199" s="607">
        <v>8.1042494526377009</v>
      </c>
      <c r="AX199" s="607">
        <v>8.1042494526377009</v>
      </c>
      <c r="AY199" s="607">
        <v>8.1042494526377009</v>
      </c>
      <c r="AZ199" s="607">
        <v>8.1042494526377009</v>
      </c>
      <c r="BA199" s="607">
        <v>8.1042494526377009</v>
      </c>
      <c r="BB199" s="607">
        <v>8.1042494526377009</v>
      </c>
      <c r="BC199" s="607">
        <v>8.1042494526377009</v>
      </c>
      <c r="BD199" s="607">
        <v>8.1042494526377009</v>
      </c>
      <c r="BE199" s="607">
        <v>8.1042494526377009</v>
      </c>
      <c r="BF199" s="607">
        <v>8.1042494526377009</v>
      </c>
      <c r="BG199" s="607">
        <v>8.1042494526377009</v>
      </c>
      <c r="BH199" s="607">
        <v>8.1042494526377009</v>
      </c>
      <c r="BI199" s="607">
        <v>8.1042494526377009</v>
      </c>
      <c r="BJ199" s="607">
        <v>8.1042494526377009</v>
      </c>
      <c r="BK199" s="607">
        <v>8.1042494526377009</v>
      </c>
      <c r="BL199" s="607">
        <v>8.1042494526377009</v>
      </c>
      <c r="BM199" s="607">
        <v>8.1042494526377009</v>
      </c>
      <c r="BN199" s="607">
        <v>8.1042494526377009</v>
      </c>
      <c r="BO199" s="607">
        <v>8.1042494526377009</v>
      </c>
      <c r="BP199" s="607">
        <v>8.1042494526377009</v>
      </c>
      <c r="BQ199" s="607">
        <v>8.1042494526377009</v>
      </c>
      <c r="BR199" s="607">
        <v>8.1042494526377009</v>
      </c>
      <c r="BS199" s="607">
        <v>8.1042494526377009</v>
      </c>
      <c r="BT199" s="607">
        <v>8.1042494526377009</v>
      </c>
      <c r="BU199" s="607">
        <v>8.1042494526377009</v>
      </c>
      <c r="BV199" s="607">
        <v>8.1042494526377009</v>
      </c>
      <c r="BW199" s="607">
        <v>8.1042494526377009</v>
      </c>
      <c r="BX199" s="607">
        <v>8.1042494526377009</v>
      </c>
      <c r="BY199" s="607">
        <v>8.1042494526377009</v>
      </c>
      <c r="BZ199" s="607">
        <v>8.1042494526377009</v>
      </c>
      <c r="CA199" s="607">
        <v>8.1042494526377009</v>
      </c>
      <c r="CB199" s="607">
        <v>8.1042494526377009</v>
      </c>
      <c r="CC199" s="607">
        <v>8.1042494526377009</v>
      </c>
      <c r="CD199" s="607">
        <v>8.1042494526377009</v>
      </c>
      <c r="CE199" s="616">
        <v>8.1042494526377009</v>
      </c>
      <c r="CF199" s="616">
        <v>8.1042494526377009</v>
      </c>
      <c r="CG199" s="616">
        <v>8.1042494526377009</v>
      </c>
      <c r="CH199" s="616">
        <v>8.1042494526377009</v>
      </c>
      <c r="CI199" s="616">
        <v>8.1042494526377009</v>
      </c>
      <c r="CJ199" s="616">
        <v>8.1042494526377009</v>
      </c>
      <c r="CK199" s="616">
        <v>8.1042494526377009</v>
      </c>
      <c r="CL199" s="616">
        <v>8.1042494526377009</v>
      </c>
      <c r="CM199" s="616">
        <v>8.1042494526377009</v>
      </c>
      <c r="CN199" s="616">
        <v>8.1042494526377009</v>
      </c>
      <c r="CO199" s="616">
        <v>8.1042494526377009</v>
      </c>
      <c r="CP199" s="616">
        <v>8.1042494526377009</v>
      </c>
      <c r="CQ199" s="616">
        <v>8.1042494526377009</v>
      </c>
      <c r="CR199" s="616">
        <v>8.1042494526377009</v>
      </c>
      <c r="CS199" s="616">
        <v>8.1042494526377009</v>
      </c>
      <c r="CT199" s="616">
        <v>8.1042494526377009</v>
      </c>
      <c r="CU199" s="616">
        <v>8.1042494526377009</v>
      </c>
      <c r="CV199" s="616">
        <v>8.1042494526377009</v>
      </c>
      <c r="CW199" s="616">
        <v>8.1042494526377009</v>
      </c>
      <c r="CX199" s="616">
        <v>8.1042494526377009</v>
      </c>
      <c r="CY199" s="617">
        <v>8.1042494526377009</v>
      </c>
      <c r="CZ199" s="618">
        <v>0</v>
      </c>
      <c r="DA199" s="619">
        <v>0</v>
      </c>
      <c r="DB199" s="619">
        <v>0</v>
      </c>
      <c r="DC199" s="619">
        <v>0</v>
      </c>
      <c r="DD199" s="619">
        <v>0</v>
      </c>
      <c r="DE199" s="619">
        <v>0</v>
      </c>
      <c r="DF199" s="619">
        <v>0</v>
      </c>
      <c r="DG199" s="619">
        <v>0</v>
      </c>
      <c r="DH199" s="619">
        <v>0</v>
      </c>
      <c r="DI199" s="619">
        <v>0</v>
      </c>
      <c r="DJ199" s="619">
        <v>0</v>
      </c>
      <c r="DK199" s="619">
        <v>0</v>
      </c>
      <c r="DL199" s="619">
        <v>0</v>
      </c>
      <c r="DM199" s="619">
        <v>0</v>
      </c>
      <c r="DN199" s="619">
        <v>0</v>
      </c>
      <c r="DO199" s="619">
        <v>0</v>
      </c>
      <c r="DP199" s="619">
        <v>0</v>
      </c>
      <c r="DQ199" s="619">
        <v>0</v>
      </c>
      <c r="DR199" s="619">
        <v>0</v>
      </c>
      <c r="DS199" s="619">
        <v>0</v>
      </c>
      <c r="DT199" s="619">
        <v>0</v>
      </c>
      <c r="DU199" s="619">
        <v>0</v>
      </c>
      <c r="DV199" s="619">
        <v>0</v>
      </c>
      <c r="DW199" s="620">
        <v>0</v>
      </c>
    </row>
    <row r="200" spans="2:127" x14ac:dyDescent="0.2">
      <c r="B200" s="648"/>
      <c r="C200" s="642"/>
      <c r="D200" s="643"/>
      <c r="E200" s="643"/>
      <c r="F200" s="643"/>
      <c r="G200" s="643"/>
      <c r="H200" s="643"/>
      <c r="I200" s="644"/>
      <c r="J200" s="644"/>
      <c r="K200" s="644"/>
      <c r="L200" s="644"/>
      <c r="M200" s="644"/>
      <c r="N200" s="644"/>
      <c r="O200" s="644"/>
      <c r="P200" s="644"/>
      <c r="Q200" s="644"/>
      <c r="R200" s="645"/>
      <c r="S200" s="644"/>
      <c r="T200" s="644"/>
      <c r="U200" s="649" t="s">
        <v>499</v>
      </c>
      <c r="V200" s="614" t="s">
        <v>124</v>
      </c>
      <c r="W200" s="640" t="s">
        <v>490</v>
      </c>
      <c r="X200" s="607">
        <v>0</v>
      </c>
      <c r="Y200" s="607">
        <v>0</v>
      </c>
      <c r="Z200" s="607">
        <v>0</v>
      </c>
      <c r="AA200" s="607">
        <v>0</v>
      </c>
      <c r="AB200" s="607">
        <v>0</v>
      </c>
      <c r="AC200" s="607">
        <v>0</v>
      </c>
      <c r="AD200" s="607">
        <v>0</v>
      </c>
      <c r="AE200" s="607">
        <v>0</v>
      </c>
      <c r="AF200" s="607">
        <v>0</v>
      </c>
      <c r="AG200" s="607">
        <v>0</v>
      </c>
      <c r="AH200" s="607">
        <v>0</v>
      </c>
      <c r="AI200" s="607">
        <v>0</v>
      </c>
      <c r="AJ200" s="607">
        <v>0</v>
      </c>
      <c r="AK200" s="607">
        <v>0</v>
      </c>
      <c r="AL200" s="607">
        <v>0</v>
      </c>
      <c r="AM200" s="607">
        <v>0</v>
      </c>
      <c r="AN200" s="607">
        <v>0</v>
      </c>
      <c r="AO200" s="607">
        <v>0</v>
      </c>
      <c r="AP200" s="607">
        <v>0</v>
      </c>
      <c r="AQ200" s="607">
        <v>0</v>
      </c>
      <c r="AR200" s="607">
        <v>0</v>
      </c>
      <c r="AS200" s="607">
        <v>0</v>
      </c>
      <c r="AT200" s="607">
        <v>0</v>
      </c>
      <c r="AU200" s="607">
        <v>0</v>
      </c>
      <c r="AV200" s="607">
        <v>0</v>
      </c>
      <c r="AW200" s="607">
        <v>0</v>
      </c>
      <c r="AX200" s="607">
        <v>0</v>
      </c>
      <c r="AY200" s="607">
        <v>0</v>
      </c>
      <c r="AZ200" s="607">
        <v>0</v>
      </c>
      <c r="BA200" s="607">
        <v>0</v>
      </c>
      <c r="BB200" s="607">
        <v>0</v>
      </c>
      <c r="BC200" s="607">
        <v>0</v>
      </c>
      <c r="BD200" s="607">
        <v>0</v>
      </c>
      <c r="BE200" s="607">
        <v>0</v>
      </c>
      <c r="BF200" s="607">
        <v>0</v>
      </c>
      <c r="BG200" s="607">
        <v>0</v>
      </c>
      <c r="BH200" s="607">
        <v>0</v>
      </c>
      <c r="BI200" s="607">
        <v>0</v>
      </c>
      <c r="BJ200" s="607">
        <v>0</v>
      </c>
      <c r="BK200" s="607">
        <v>0</v>
      </c>
      <c r="BL200" s="607">
        <v>0</v>
      </c>
      <c r="BM200" s="607">
        <v>0</v>
      </c>
      <c r="BN200" s="607">
        <v>0</v>
      </c>
      <c r="BO200" s="607">
        <v>0</v>
      </c>
      <c r="BP200" s="607">
        <v>0</v>
      </c>
      <c r="BQ200" s="607">
        <v>0</v>
      </c>
      <c r="BR200" s="607">
        <v>0</v>
      </c>
      <c r="BS200" s="607">
        <v>0</v>
      </c>
      <c r="BT200" s="607">
        <v>0</v>
      </c>
      <c r="BU200" s="607">
        <v>0</v>
      </c>
      <c r="BV200" s="607">
        <v>0</v>
      </c>
      <c r="BW200" s="607">
        <v>0</v>
      </c>
      <c r="BX200" s="607">
        <v>0</v>
      </c>
      <c r="BY200" s="607">
        <v>0</v>
      </c>
      <c r="BZ200" s="607">
        <v>0</v>
      </c>
      <c r="CA200" s="607">
        <v>0</v>
      </c>
      <c r="CB200" s="607">
        <v>0</v>
      </c>
      <c r="CC200" s="607">
        <v>0</v>
      </c>
      <c r="CD200" s="607">
        <v>0</v>
      </c>
      <c r="CE200" s="607">
        <v>0</v>
      </c>
      <c r="CF200" s="607">
        <v>0</v>
      </c>
      <c r="CG200" s="607">
        <v>0</v>
      </c>
      <c r="CH200" s="607">
        <v>0</v>
      </c>
      <c r="CI200" s="607">
        <v>0</v>
      </c>
      <c r="CJ200" s="607">
        <v>0</v>
      </c>
      <c r="CK200" s="607">
        <v>0</v>
      </c>
      <c r="CL200" s="607">
        <v>0</v>
      </c>
      <c r="CM200" s="607">
        <v>0</v>
      </c>
      <c r="CN200" s="607">
        <v>0</v>
      </c>
      <c r="CO200" s="607">
        <v>0</v>
      </c>
      <c r="CP200" s="607">
        <v>0</v>
      </c>
      <c r="CQ200" s="607">
        <v>0</v>
      </c>
      <c r="CR200" s="607">
        <v>0</v>
      </c>
      <c r="CS200" s="607">
        <v>0</v>
      </c>
      <c r="CT200" s="607">
        <v>0</v>
      </c>
      <c r="CU200" s="607">
        <v>0</v>
      </c>
      <c r="CV200" s="607">
        <v>0</v>
      </c>
      <c r="CW200" s="607">
        <v>0</v>
      </c>
      <c r="CX200" s="607">
        <v>0</v>
      </c>
      <c r="CY200" s="607">
        <v>0</v>
      </c>
      <c r="CZ200" s="618">
        <v>0</v>
      </c>
      <c r="DA200" s="619">
        <v>0</v>
      </c>
      <c r="DB200" s="619">
        <v>0</v>
      </c>
      <c r="DC200" s="619">
        <v>0</v>
      </c>
      <c r="DD200" s="619">
        <v>0</v>
      </c>
      <c r="DE200" s="619">
        <v>0</v>
      </c>
      <c r="DF200" s="619">
        <v>0</v>
      </c>
      <c r="DG200" s="619">
        <v>0</v>
      </c>
      <c r="DH200" s="619">
        <v>0</v>
      </c>
      <c r="DI200" s="619">
        <v>0</v>
      </c>
      <c r="DJ200" s="619">
        <v>0</v>
      </c>
      <c r="DK200" s="619">
        <v>0</v>
      </c>
      <c r="DL200" s="619">
        <v>0</v>
      </c>
      <c r="DM200" s="619">
        <v>0</v>
      </c>
      <c r="DN200" s="619">
        <v>0</v>
      </c>
      <c r="DO200" s="619">
        <v>0</v>
      </c>
      <c r="DP200" s="619">
        <v>0</v>
      </c>
      <c r="DQ200" s="619">
        <v>0</v>
      </c>
      <c r="DR200" s="619">
        <v>0</v>
      </c>
      <c r="DS200" s="619">
        <v>0</v>
      </c>
      <c r="DT200" s="619">
        <v>0</v>
      </c>
      <c r="DU200" s="619">
        <v>0</v>
      </c>
      <c r="DV200" s="619">
        <v>0</v>
      </c>
      <c r="DW200" s="620">
        <v>0</v>
      </c>
    </row>
    <row r="201" spans="2:127" ht="15.75" thickBot="1" x14ac:dyDescent="0.25">
      <c r="B201" s="650"/>
      <c r="C201" s="651"/>
      <c r="D201" s="652"/>
      <c r="E201" s="652"/>
      <c r="F201" s="652"/>
      <c r="G201" s="652"/>
      <c r="H201" s="652"/>
      <c r="I201" s="653"/>
      <c r="J201" s="653"/>
      <c r="K201" s="653"/>
      <c r="L201" s="653"/>
      <c r="M201" s="653"/>
      <c r="N201" s="653"/>
      <c r="O201" s="653"/>
      <c r="P201" s="653"/>
      <c r="Q201" s="653"/>
      <c r="R201" s="654"/>
      <c r="S201" s="653"/>
      <c r="T201" s="653"/>
      <c r="U201" s="655" t="s">
        <v>127</v>
      </c>
      <c r="V201" s="656" t="s">
        <v>500</v>
      </c>
      <c r="W201" s="657" t="s">
        <v>490</v>
      </c>
      <c r="X201" s="658">
        <f>SUM(X190:X200)</f>
        <v>2435.7328519999996</v>
      </c>
      <c r="Y201" s="658">
        <f t="shared" ref="Y201:CJ201" si="36">SUM(Y190:Y200)</f>
        <v>2783.6946879999996</v>
      </c>
      <c r="Z201" s="658">
        <f t="shared" si="36"/>
        <v>3479.6183599999999</v>
      </c>
      <c r="AA201" s="658">
        <f t="shared" si="36"/>
        <v>13918.47344</v>
      </c>
      <c r="AB201" s="658">
        <f t="shared" si="36"/>
        <v>12178.66426</v>
      </c>
      <c r="AC201" s="658">
        <f t="shared" si="36"/>
        <v>608.36386662719337</v>
      </c>
      <c r="AD201" s="658">
        <f t="shared" si="36"/>
        <v>603.73283979552855</v>
      </c>
      <c r="AE201" s="658">
        <f t="shared" si="36"/>
        <v>600.8464770294629</v>
      </c>
      <c r="AF201" s="658">
        <f t="shared" si="36"/>
        <v>599.86299975359566</v>
      </c>
      <c r="AG201" s="658">
        <f t="shared" si="36"/>
        <v>596.1561966080875</v>
      </c>
      <c r="AH201" s="658">
        <f t="shared" si="36"/>
        <v>593.31740013105752</v>
      </c>
      <c r="AI201" s="658">
        <f t="shared" si="36"/>
        <v>590.47860365402755</v>
      </c>
      <c r="AJ201" s="658">
        <f t="shared" si="36"/>
        <v>587.63980717699758</v>
      </c>
      <c r="AK201" s="658">
        <f t="shared" si="36"/>
        <v>584.80101069996761</v>
      </c>
      <c r="AL201" s="658">
        <f t="shared" si="36"/>
        <v>581.96221422293763</v>
      </c>
      <c r="AM201" s="658">
        <f t="shared" si="36"/>
        <v>579.12341774590755</v>
      </c>
      <c r="AN201" s="658">
        <f t="shared" si="36"/>
        <v>576.28462126887757</v>
      </c>
      <c r="AO201" s="658">
        <f t="shared" si="36"/>
        <v>573.4458247918476</v>
      </c>
      <c r="AP201" s="658">
        <f t="shared" si="36"/>
        <v>570.60702831481763</v>
      </c>
      <c r="AQ201" s="658">
        <f t="shared" si="36"/>
        <v>567.76823183778765</v>
      </c>
      <c r="AR201" s="658">
        <f t="shared" si="36"/>
        <v>961.52408806577864</v>
      </c>
      <c r="AS201" s="658">
        <f t="shared" si="36"/>
        <v>1015.3416705466088</v>
      </c>
      <c r="AT201" s="658">
        <f t="shared" si="36"/>
        <v>1125.815631985299</v>
      </c>
      <c r="AU201" s="658">
        <f t="shared" si="36"/>
        <v>2822.6682042440734</v>
      </c>
      <c r="AV201" s="658">
        <f t="shared" si="36"/>
        <v>2536.5475129777428</v>
      </c>
      <c r="AW201" s="658">
        <f t="shared" si="36"/>
        <v>553.57424945263767</v>
      </c>
      <c r="AX201" s="658">
        <f t="shared" si="36"/>
        <v>553.57424945263767</v>
      </c>
      <c r="AY201" s="658">
        <f t="shared" si="36"/>
        <v>553.57424945263767</v>
      </c>
      <c r="AZ201" s="658">
        <f t="shared" si="36"/>
        <v>553.57424945263767</v>
      </c>
      <c r="BA201" s="658">
        <f t="shared" si="36"/>
        <v>553.57424945263767</v>
      </c>
      <c r="BB201" s="658">
        <f t="shared" si="36"/>
        <v>553.57424945263767</v>
      </c>
      <c r="BC201" s="658">
        <f t="shared" si="36"/>
        <v>553.57424945263767</v>
      </c>
      <c r="BD201" s="658">
        <f t="shared" si="36"/>
        <v>553.57424945263767</v>
      </c>
      <c r="BE201" s="658">
        <f t="shared" si="36"/>
        <v>553.57424945263767</v>
      </c>
      <c r="BF201" s="658">
        <f t="shared" si="36"/>
        <v>553.57424945263767</v>
      </c>
      <c r="BG201" s="658">
        <f t="shared" si="36"/>
        <v>553.57424945263767</v>
      </c>
      <c r="BH201" s="658">
        <f t="shared" si="36"/>
        <v>553.57424945263767</v>
      </c>
      <c r="BI201" s="658">
        <f t="shared" si="36"/>
        <v>553.57424945263767</v>
      </c>
      <c r="BJ201" s="658">
        <f t="shared" si="36"/>
        <v>553.57424945263767</v>
      </c>
      <c r="BK201" s="658">
        <f t="shared" si="36"/>
        <v>553.57424945263767</v>
      </c>
      <c r="BL201" s="658">
        <f t="shared" si="36"/>
        <v>950.16890215765864</v>
      </c>
      <c r="BM201" s="658">
        <f t="shared" si="36"/>
        <v>1006.8252811155188</v>
      </c>
      <c r="BN201" s="658">
        <f t="shared" si="36"/>
        <v>1120.138039031239</v>
      </c>
      <c r="BO201" s="658">
        <f t="shared" si="36"/>
        <v>2819.8294077670434</v>
      </c>
      <c r="BP201" s="658">
        <f t="shared" si="36"/>
        <v>2536.5475129777428</v>
      </c>
      <c r="BQ201" s="658">
        <f t="shared" si="36"/>
        <v>553.57424945263767</v>
      </c>
      <c r="BR201" s="658">
        <f t="shared" si="36"/>
        <v>553.57424945263767</v>
      </c>
      <c r="BS201" s="658">
        <f t="shared" si="36"/>
        <v>553.57424945263767</v>
      </c>
      <c r="BT201" s="658">
        <f t="shared" si="36"/>
        <v>553.57424945263767</v>
      </c>
      <c r="BU201" s="658">
        <f t="shared" si="36"/>
        <v>553.57424945263767</v>
      </c>
      <c r="BV201" s="658">
        <f t="shared" si="36"/>
        <v>553.57424945263767</v>
      </c>
      <c r="BW201" s="658">
        <f t="shared" si="36"/>
        <v>553.57424945263767</v>
      </c>
      <c r="BX201" s="658">
        <f t="shared" si="36"/>
        <v>553.57424945263767</v>
      </c>
      <c r="BY201" s="658">
        <f t="shared" si="36"/>
        <v>553.57424945263767</v>
      </c>
      <c r="BZ201" s="658">
        <f t="shared" si="36"/>
        <v>553.57424945263767</v>
      </c>
      <c r="CA201" s="658">
        <f t="shared" si="36"/>
        <v>553.57424945263767</v>
      </c>
      <c r="CB201" s="658">
        <f t="shared" si="36"/>
        <v>553.57424945263767</v>
      </c>
      <c r="CC201" s="658">
        <f t="shared" si="36"/>
        <v>553.57424945263767</v>
      </c>
      <c r="CD201" s="658">
        <f t="shared" si="36"/>
        <v>553.57424945263767</v>
      </c>
      <c r="CE201" s="658">
        <f t="shared" si="36"/>
        <v>553.57424945263767</v>
      </c>
      <c r="CF201" s="658">
        <f t="shared" si="36"/>
        <v>1429.6068351232434</v>
      </c>
      <c r="CG201" s="658">
        <f t="shared" si="36"/>
        <v>1554.7543473619016</v>
      </c>
      <c r="CH201" s="658">
        <f t="shared" si="36"/>
        <v>1805.0493718392177</v>
      </c>
      <c r="CI201" s="658">
        <f t="shared" si="36"/>
        <v>5559.4747389989561</v>
      </c>
      <c r="CJ201" s="658">
        <f t="shared" si="36"/>
        <v>4933.7371778056659</v>
      </c>
      <c r="CK201" s="658">
        <f t="shared" ref="CK201:DW201" si="37">SUM(CK190:CK200)</f>
        <v>553.57424945263767</v>
      </c>
      <c r="CL201" s="658">
        <f t="shared" si="37"/>
        <v>553.57424945263767</v>
      </c>
      <c r="CM201" s="658">
        <f t="shared" si="37"/>
        <v>553.57424945263767</v>
      </c>
      <c r="CN201" s="658">
        <f t="shared" si="37"/>
        <v>553.57424945263767</v>
      </c>
      <c r="CO201" s="658">
        <f t="shared" si="37"/>
        <v>553.57424945263767</v>
      </c>
      <c r="CP201" s="658">
        <f t="shared" si="37"/>
        <v>553.57424945263767</v>
      </c>
      <c r="CQ201" s="658">
        <f t="shared" si="37"/>
        <v>553.57424945263767</v>
      </c>
      <c r="CR201" s="658">
        <f t="shared" si="37"/>
        <v>553.57424945263767</v>
      </c>
      <c r="CS201" s="658">
        <f t="shared" si="37"/>
        <v>553.57424945263767</v>
      </c>
      <c r="CT201" s="658">
        <f t="shared" si="37"/>
        <v>553.57424945263767</v>
      </c>
      <c r="CU201" s="658">
        <f t="shared" si="37"/>
        <v>553.57424945263767</v>
      </c>
      <c r="CV201" s="658">
        <f t="shared" si="37"/>
        <v>553.57424945263767</v>
      </c>
      <c r="CW201" s="658">
        <f t="shared" si="37"/>
        <v>553.57424945263767</v>
      </c>
      <c r="CX201" s="658">
        <f t="shared" si="37"/>
        <v>553.57424945263767</v>
      </c>
      <c r="CY201" s="659">
        <f t="shared" si="37"/>
        <v>553.57424945263767</v>
      </c>
      <c r="CZ201" s="660">
        <f t="shared" si="37"/>
        <v>0</v>
      </c>
      <c r="DA201" s="661">
        <f t="shared" si="37"/>
        <v>0</v>
      </c>
      <c r="DB201" s="661">
        <f t="shared" si="37"/>
        <v>0</v>
      </c>
      <c r="DC201" s="661">
        <f t="shared" si="37"/>
        <v>0</v>
      </c>
      <c r="DD201" s="661">
        <f t="shared" si="37"/>
        <v>0</v>
      </c>
      <c r="DE201" s="661">
        <f t="shared" si="37"/>
        <v>0</v>
      </c>
      <c r="DF201" s="661">
        <f t="shared" si="37"/>
        <v>0</v>
      </c>
      <c r="DG201" s="661">
        <f t="shared" si="37"/>
        <v>0</v>
      </c>
      <c r="DH201" s="661">
        <f t="shared" si="37"/>
        <v>0</v>
      </c>
      <c r="DI201" s="661">
        <f t="shared" si="37"/>
        <v>0</v>
      </c>
      <c r="DJ201" s="661">
        <f t="shared" si="37"/>
        <v>0</v>
      </c>
      <c r="DK201" s="661">
        <f t="shared" si="37"/>
        <v>0</v>
      </c>
      <c r="DL201" s="661">
        <f t="shared" si="37"/>
        <v>0</v>
      </c>
      <c r="DM201" s="661">
        <f t="shared" si="37"/>
        <v>0</v>
      </c>
      <c r="DN201" s="661">
        <f t="shared" si="37"/>
        <v>0</v>
      </c>
      <c r="DO201" s="661">
        <f t="shared" si="37"/>
        <v>0</v>
      </c>
      <c r="DP201" s="661">
        <f t="shared" si="37"/>
        <v>0</v>
      </c>
      <c r="DQ201" s="661">
        <f t="shared" si="37"/>
        <v>0</v>
      </c>
      <c r="DR201" s="661">
        <f t="shared" si="37"/>
        <v>0</v>
      </c>
      <c r="DS201" s="661">
        <f t="shared" si="37"/>
        <v>0</v>
      </c>
      <c r="DT201" s="661">
        <f t="shared" si="37"/>
        <v>0</v>
      </c>
      <c r="DU201" s="661">
        <f t="shared" si="37"/>
        <v>0</v>
      </c>
      <c r="DV201" s="661">
        <f t="shared" si="37"/>
        <v>0</v>
      </c>
      <c r="DW201" s="662">
        <f t="shared" si="37"/>
        <v>0</v>
      </c>
    </row>
    <row r="202" spans="2:127" ht="25.5" x14ac:dyDescent="0.2">
      <c r="B202" s="603" t="s">
        <v>485</v>
      </c>
      <c r="C202" s="604" t="s">
        <v>961</v>
      </c>
      <c r="D202" s="605" t="s">
        <v>874</v>
      </c>
      <c r="E202" s="606" t="s">
        <v>551</v>
      </c>
      <c r="F202" s="607" t="s">
        <v>827</v>
      </c>
      <c r="G202" s="608" t="s">
        <v>59</v>
      </c>
      <c r="H202" s="609" t="s">
        <v>487</v>
      </c>
      <c r="I202" s="609">
        <f>MAX(X202:AV202)</f>
        <v>20</v>
      </c>
      <c r="J202" s="609">
        <f>SUMPRODUCT($X$2:$CY$2,$X202:$CY202)*365</f>
        <v>174155.65009643423</v>
      </c>
      <c r="K202" s="609">
        <f>SUMPRODUCT($X$2:$CY$2,$X203:$CY203)+SUMPRODUCT($X$2:$CY$2,$X204:$CY204)+SUMPRODUCT($X$2:$CY$2,$X205:$CY205)</f>
        <v>63355.648919622523</v>
      </c>
      <c r="L202" s="609">
        <f>SUMPRODUCT($X$2:$CY$2,$X206:$CY206) +SUMPRODUCT($X$2:$CY$2,$X207:$CY207)</f>
        <v>18706.22537542658</v>
      </c>
      <c r="M202" s="609">
        <f>SUMPRODUCT($X$2:$CY$2,$X208:$CY208)</f>
        <v>0</v>
      </c>
      <c r="N202" s="609">
        <f>SUMPRODUCT($X$2:$CY$2,$X211:$CY211) +SUMPRODUCT($X$2:$CY$2,$X212:$CY212)</f>
        <v>979.00928340428334</v>
      </c>
      <c r="O202" s="609">
        <f>SUMPRODUCT($X$2:$CY$2,$X209:$CY209) +SUMPRODUCT($X$2:$CY$2,$X210:$CY210) +SUMPRODUCT($X$2:$CY$2,$X213:$CY213)</f>
        <v>361.14652559518692</v>
      </c>
      <c r="P202" s="609">
        <f>SUM(K202:O202)</f>
        <v>83402.030104048579</v>
      </c>
      <c r="Q202" s="609">
        <f>(SUM(K202:M202)*100000)/(J202*1000)</f>
        <v>47.119846097217881</v>
      </c>
      <c r="R202" s="610">
        <f>(P202*100000)/(J202*1000)</f>
        <v>47.889362221591341</v>
      </c>
      <c r="S202" s="611">
        <v>3</v>
      </c>
      <c r="T202" s="612">
        <v>3</v>
      </c>
      <c r="U202" s="613" t="s">
        <v>488</v>
      </c>
      <c r="V202" s="614" t="s">
        <v>124</v>
      </c>
      <c r="W202" s="615" t="s">
        <v>75</v>
      </c>
      <c r="X202" s="607">
        <v>0</v>
      </c>
      <c r="Y202" s="607">
        <v>0</v>
      </c>
      <c r="Z202" s="607">
        <v>0</v>
      </c>
      <c r="AA202" s="607">
        <v>0</v>
      </c>
      <c r="AB202" s="607">
        <v>0</v>
      </c>
      <c r="AC202" s="607">
        <v>20</v>
      </c>
      <c r="AD202" s="607">
        <v>20</v>
      </c>
      <c r="AE202" s="607">
        <v>20</v>
      </c>
      <c r="AF202" s="607">
        <v>20</v>
      </c>
      <c r="AG202" s="607">
        <v>20</v>
      </c>
      <c r="AH202" s="607">
        <v>20</v>
      </c>
      <c r="AI202" s="607">
        <v>20</v>
      </c>
      <c r="AJ202" s="607">
        <v>20</v>
      </c>
      <c r="AK202" s="607">
        <v>20</v>
      </c>
      <c r="AL202" s="607">
        <v>20</v>
      </c>
      <c r="AM202" s="607">
        <v>20</v>
      </c>
      <c r="AN202" s="607">
        <v>20</v>
      </c>
      <c r="AO202" s="607">
        <v>20</v>
      </c>
      <c r="AP202" s="607">
        <v>20</v>
      </c>
      <c r="AQ202" s="607">
        <v>20</v>
      </c>
      <c r="AR202" s="607">
        <v>20</v>
      </c>
      <c r="AS202" s="607">
        <v>20</v>
      </c>
      <c r="AT202" s="607">
        <v>20</v>
      </c>
      <c r="AU202" s="607">
        <v>20</v>
      </c>
      <c r="AV202" s="607">
        <v>20</v>
      </c>
      <c r="AW202" s="607">
        <v>20</v>
      </c>
      <c r="AX202" s="607">
        <v>20</v>
      </c>
      <c r="AY202" s="607">
        <v>20</v>
      </c>
      <c r="AZ202" s="607">
        <v>20</v>
      </c>
      <c r="BA202" s="607">
        <v>20</v>
      </c>
      <c r="BB202" s="607">
        <v>20</v>
      </c>
      <c r="BC202" s="607">
        <v>20</v>
      </c>
      <c r="BD202" s="607">
        <v>20</v>
      </c>
      <c r="BE202" s="607">
        <v>20</v>
      </c>
      <c r="BF202" s="607">
        <v>20</v>
      </c>
      <c r="BG202" s="607">
        <v>20</v>
      </c>
      <c r="BH202" s="607">
        <v>20</v>
      </c>
      <c r="BI202" s="607">
        <v>20</v>
      </c>
      <c r="BJ202" s="607">
        <v>20</v>
      </c>
      <c r="BK202" s="607">
        <v>20</v>
      </c>
      <c r="BL202" s="607">
        <v>20</v>
      </c>
      <c r="BM202" s="607">
        <v>20</v>
      </c>
      <c r="BN202" s="607">
        <v>20</v>
      </c>
      <c r="BO202" s="607">
        <v>20</v>
      </c>
      <c r="BP202" s="607">
        <v>20</v>
      </c>
      <c r="BQ202" s="607">
        <v>20</v>
      </c>
      <c r="BR202" s="607">
        <v>20</v>
      </c>
      <c r="BS202" s="607">
        <v>20</v>
      </c>
      <c r="BT202" s="607">
        <v>20</v>
      </c>
      <c r="BU202" s="607">
        <v>20</v>
      </c>
      <c r="BV202" s="607">
        <v>20</v>
      </c>
      <c r="BW202" s="607">
        <v>20</v>
      </c>
      <c r="BX202" s="607">
        <v>20</v>
      </c>
      <c r="BY202" s="607">
        <v>20</v>
      </c>
      <c r="BZ202" s="607">
        <v>20</v>
      </c>
      <c r="CA202" s="607">
        <v>20</v>
      </c>
      <c r="CB202" s="607">
        <v>20</v>
      </c>
      <c r="CC202" s="607">
        <v>20</v>
      </c>
      <c r="CD202" s="607">
        <v>20</v>
      </c>
      <c r="CE202" s="616">
        <v>20</v>
      </c>
      <c r="CF202" s="616">
        <v>20</v>
      </c>
      <c r="CG202" s="616">
        <v>20</v>
      </c>
      <c r="CH202" s="616">
        <v>20</v>
      </c>
      <c r="CI202" s="616">
        <v>20</v>
      </c>
      <c r="CJ202" s="616">
        <v>20</v>
      </c>
      <c r="CK202" s="616">
        <v>20</v>
      </c>
      <c r="CL202" s="616">
        <v>20</v>
      </c>
      <c r="CM202" s="616">
        <v>20</v>
      </c>
      <c r="CN202" s="616">
        <v>20</v>
      </c>
      <c r="CO202" s="616">
        <v>20</v>
      </c>
      <c r="CP202" s="616">
        <v>20</v>
      </c>
      <c r="CQ202" s="616">
        <v>20</v>
      </c>
      <c r="CR202" s="616">
        <v>20</v>
      </c>
      <c r="CS202" s="616">
        <v>20</v>
      </c>
      <c r="CT202" s="616">
        <v>20</v>
      </c>
      <c r="CU202" s="616">
        <v>20</v>
      </c>
      <c r="CV202" s="616">
        <v>20</v>
      </c>
      <c r="CW202" s="616">
        <v>20</v>
      </c>
      <c r="CX202" s="616">
        <v>20</v>
      </c>
      <c r="CY202" s="617">
        <v>20</v>
      </c>
      <c r="CZ202" s="618">
        <v>0</v>
      </c>
      <c r="DA202" s="619">
        <v>0</v>
      </c>
      <c r="DB202" s="619">
        <v>0</v>
      </c>
      <c r="DC202" s="619">
        <v>0</v>
      </c>
      <c r="DD202" s="619">
        <v>0</v>
      </c>
      <c r="DE202" s="619">
        <v>0</v>
      </c>
      <c r="DF202" s="619">
        <v>0</v>
      </c>
      <c r="DG202" s="619">
        <v>0</v>
      </c>
      <c r="DH202" s="619">
        <v>0</v>
      </c>
      <c r="DI202" s="619">
        <v>0</v>
      </c>
      <c r="DJ202" s="619">
        <v>0</v>
      </c>
      <c r="DK202" s="619">
        <v>0</v>
      </c>
      <c r="DL202" s="619">
        <v>0</v>
      </c>
      <c r="DM202" s="619">
        <v>0</v>
      </c>
      <c r="DN202" s="619">
        <v>0</v>
      </c>
      <c r="DO202" s="619">
        <v>0</v>
      </c>
      <c r="DP202" s="619">
        <v>0</v>
      </c>
      <c r="DQ202" s="619">
        <v>0</v>
      </c>
      <c r="DR202" s="619">
        <v>0</v>
      </c>
      <c r="DS202" s="619">
        <v>0</v>
      </c>
      <c r="DT202" s="619">
        <v>0</v>
      </c>
      <c r="DU202" s="619">
        <v>0</v>
      </c>
      <c r="DV202" s="619">
        <v>0</v>
      </c>
      <c r="DW202" s="620">
        <v>0</v>
      </c>
    </row>
    <row r="203" spans="2:127" x14ac:dyDescent="0.2">
      <c r="B203" s="621"/>
      <c r="C203" s="622"/>
      <c r="D203" s="623"/>
      <c r="E203" s="624"/>
      <c r="F203" s="624"/>
      <c r="G203" s="623"/>
      <c r="H203" s="624"/>
      <c r="I203" s="624"/>
      <c r="J203" s="624"/>
      <c r="K203" s="624"/>
      <c r="L203" s="624"/>
      <c r="M203" s="624"/>
      <c r="N203" s="624"/>
      <c r="O203" s="624"/>
      <c r="P203" s="624"/>
      <c r="Q203" s="624"/>
      <c r="R203" s="625"/>
      <c r="S203" s="624"/>
      <c r="T203" s="624"/>
      <c r="U203" s="626" t="s">
        <v>489</v>
      </c>
      <c r="V203" s="614" t="s">
        <v>124</v>
      </c>
      <c r="W203" s="615" t="s">
        <v>490</v>
      </c>
      <c r="X203" s="607">
        <v>3935.8200000000006</v>
      </c>
      <c r="Y203" s="607">
        <v>4498.08</v>
      </c>
      <c r="Z203" s="607">
        <v>5622.6</v>
      </c>
      <c r="AA203" s="607">
        <v>22490.400000000001</v>
      </c>
      <c r="AB203" s="607">
        <v>19679.099999999999</v>
      </c>
      <c r="AC203" s="607">
        <v>0</v>
      </c>
      <c r="AD203" s="607">
        <v>0</v>
      </c>
      <c r="AE203" s="607">
        <v>0</v>
      </c>
      <c r="AF203" s="607">
        <v>0</v>
      </c>
      <c r="AG203" s="607">
        <v>0</v>
      </c>
      <c r="AH203" s="607">
        <v>0</v>
      </c>
      <c r="AI203" s="607">
        <v>0</v>
      </c>
      <c r="AJ203" s="607">
        <v>0</v>
      </c>
      <c r="AK203" s="607">
        <v>0</v>
      </c>
      <c r="AL203" s="607">
        <v>0</v>
      </c>
      <c r="AM203" s="607">
        <v>0</v>
      </c>
      <c r="AN203" s="607">
        <v>0</v>
      </c>
      <c r="AO203" s="607">
        <v>0</v>
      </c>
      <c r="AP203" s="607">
        <v>0</v>
      </c>
      <c r="AQ203" s="607">
        <v>0</v>
      </c>
      <c r="AR203" s="607">
        <v>719.11</v>
      </c>
      <c r="AS203" s="607">
        <v>821.84</v>
      </c>
      <c r="AT203" s="607">
        <v>1027.3</v>
      </c>
      <c r="AU203" s="607">
        <v>4109.2</v>
      </c>
      <c r="AV203" s="607">
        <v>3595.55</v>
      </c>
      <c r="AW203" s="607">
        <v>0</v>
      </c>
      <c r="AX203" s="607">
        <v>0</v>
      </c>
      <c r="AY203" s="607">
        <v>0</v>
      </c>
      <c r="AZ203" s="607">
        <v>0</v>
      </c>
      <c r="BA203" s="607">
        <v>0</v>
      </c>
      <c r="BB203" s="607">
        <v>0</v>
      </c>
      <c r="BC203" s="607">
        <v>0</v>
      </c>
      <c r="BD203" s="607">
        <v>0</v>
      </c>
      <c r="BE203" s="607">
        <v>0</v>
      </c>
      <c r="BF203" s="607">
        <v>0</v>
      </c>
      <c r="BG203" s="607">
        <v>0</v>
      </c>
      <c r="BH203" s="607">
        <v>0</v>
      </c>
      <c r="BI203" s="607">
        <v>0</v>
      </c>
      <c r="BJ203" s="607">
        <v>0</v>
      </c>
      <c r="BK203" s="607">
        <v>0</v>
      </c>
      <c r="BL203" s="607">
        <v>719.11</v>
      </c>
      <c r="BM203" s="607">
        <v>821.84</v>
      </c>
      <c r="BN203" s="607">
        <v>1027.3</v>
      </c>
      <c r="BO203" s="607">
        <v>4109.2</v>
      </c>
      <c r="BP203" s="607">
        <v>3595.55</v>
      </c>
      <c r="BQ203" s="607">
        <v>0</v>
      </c>
      <c r="BR203" s="607">
        <v>0</v>
      </c>
      <c r="BS203" s="607">
        <v>0</v>
      </c>
      <c r="BT203" s="607">
        <v>0</v>
      </c>
      <c r="BU203" s="607">
        <v>0</v>
      </c>
      <c r="BV203" s="607">
        <v>0</v>
      </c>
      <c r="BW203" s="607">
        <v>0</v>
      </c>
      <c r="BX203" s="607">
        <v>0</v>
      </c>
      <c r="BY203" s="607">
        <v>0</v>
      </c>
      <c r="BZ203" s="607">
        <v>0</v>
      </c>
      <c r="CA203" s="607">
        <v>0</v>
      </c>
      <c r="CB203" s="607">
        <v>0</v>
      </c>
      <c r="CC203" s="607">
        <v>0</v>
      </c>
      <c r="CD203" s="607">
        <v>0</v>
      </c>
      <c r="CE203" s="616">
        <v>0</v>
      </c>
      <c r="CF203" s="616">
        <v>2683.59</v>
      </c>
      <c r="CG203" s="616">
        <v>3066.96</v>
      </c>
      <c r="CH203" s="616">
        <v>3833.7</v>
      </c>
      <c r="CI203" s="616">
        <v>15334.8</v>
      </c>
      <c r="CJ203" s="616">
        <v>13417.95</v>
      </c>
      <c r="CK203" s="616">
        <v>0</v>
      </c>
      <c r="CL203" s="616">
        <v>0</v>
      </c>
      <c r="CM203" s="616">
        <v>0</v>
      </c>
      <c r="CN203" s="616">
        <v>0</v>
      </c>
      <c r="CO203" s="616">
        <v>0</v>
      </c>
      <c r="CP203" s="616">
        <v>0</v>
      </c>
      <c r="CQ203" s="616">
        <v>0</v>
      </c>
      <c r="CR203" s="616">
        <v>0</v>
      </c>
      <c r="CS203" s="616">
        <v>0</v>
      </c>
      <c r="CT203" s="616">
        <v>0</v>
      </c>
      <c r="CU203" s="616">
        <v>0</v>
      </c>
      <c r="CV203" s="616">
        <v>0</v>
      </c>
      <c r="CW203" s="616">
        <v>0</v>
      </c>
      <c r="CX203" s="616">
        <v>0</v>
      </c>
      <c r="CY203" s="617">
        <v>0</v>
      </c>
      <c r="CZ203" s="618">
        <v>0</v>
      </c>
      <c r="DA203" s="619">
        <v>0</v>
      </c>
      <c r="DB203" s="619">
        <v>0</v>
      </c>
      <c r="DC203" s="619">
        <v>0</v>
      </c>
      <c r="DD203" s="619">
        <v>0</v>
      </c>
      <c r="DE203" s="619">
        <v>0</v>
      </c>
      <c r="DF203" s="619">
        <v>0</v>
      </c>
      <c r="DG203" s="619">
        <v>0</v>
      </c>
      <c r="DH203" s="619">
        <v>0</v>
      </c>
      <c r="DI203" s="619">
        <v>0</v>
      </c>
      <c r="DJ203" s="619">
        <v>0</v>
      </c>
      <c r="DK203" s="619">
        <v>0</v>
      </c>
      <c r="DL203" s="619">
        <v>0</v>
      </c>
      <c r="DM203" s="619">
        <v>0</v>
      </c>
      <c r="DN203" s="619">
        <v>0</v>
      </c>
      <c r="DO203" s="619">
        <v>0</v>
      </c>
      <c r="DP203" s="619">
        <v>0</v>
      </c>
      <c r="DQ203" s="619">
        <v>0</v>
      </c>
      <c r="DR203" s="619">
        <v>0</v>
      </c>
      <c r="DS203" s="619">
        <v>0</v>
      </c>
      <c r="DT203" s="619">
        <v>0</v>
      </c>
      <c r="DU203" s="619">
        <v>0</v>
      </c>
      <c r="DV203" s="619">
        <v>0</v>
      </c>
      <c r="DW203" s="620">
        <v>0</v>
      </c>
    </row>
    <row r="204" spans="2:127" x14ac:dyDescent="0.2">
      <c r="B204" s="627"/>
      <c r="C204" s="628"/>
      <c r="D204" s="629"/>
      <c r="E204" s="629"/>
      <c r="F204" s="629"/>
      <c r="G204" s="629"/>
      <c r="H204" s="629"/>
      <c r="I204" s="630"/>
      <c r="J204" s="630"/>
      <c r="K204" s="630"/>
      <c r="L204" s="630"/>
      <c r="M204" s="630"/>
      <c r="N204" s="630"/>
      <c r="O204" s="630"/>
      <c r="P204" s="630"/>
      <c r="Q204" s="630"/>
      <c r="R204" s="631"/>
      <c r="S204" s="630"/>
      <c r="T204" s="630"/>
      <c r="U204" s="626" t="s">
        <v>491</v>
      </c>
      <c r="V204" s="614" t="s">
        <v>124</v>
      </c>
      <c r="W204" s="615" t="s">
        <v>490</v>
      </c>
      <c r="X204" s="607">
        <v>0</v>
      </c>
      <c r="Y204" s="607">
        <v>0</v>
      </c>
      <c r="Z204" s="607">
        <v>0</v>
      </c>
      <c r="AA204" s="607">
        <v>0</v>
      </c>
      <c r="AB204" s="607">
        <v>0</v>
      </c>
      <c r="AC204" s="607">
        <v>0</v>
      </c>
      <c r="AD204" s="607">
        <v>0</v>
      </c>
      <c r="AE204" s="607">
        <v>0</v>
      </c>
      <c r="AF204" s="607">
        <v>0</v>
      </c>
      <c r="AG204" s="607">
        <v>0</v>
      </c>
      <c r="AH204" s="607">
        <v>0</v>
      </c>
      <c r="AI204" s="607">
        <v>0</v>
      </c>
      <c r="AJ204" s="607">
        <v>0</v>
      </c>
      <c r="AK204" s="607">
        <v>0</v>
      </c>
      <c r="AL204" s="607">
        <v>0</v>
      </c>
      <c r="AM204" s="607">
        <v>0</v>
      </c>
      <c r="AN204" s="607">
        <v>0</v>
      </c>
      <c r="AO204" s="607">
        <v>0</v>
      </c>
      <c r="AP204" s="607">
        <v>0</v>
      </c>
      <c r="AQ204" s="607">
        <v>0</v>
      </c>
      <c r="AR204" s="607">
        <v>0</v>
      </c>
      <c r="AS204" s="607">
        <v>0</v>
      </c>
      <c r="AT204" s="607">
        <v>0</v>
      </c>
      <c r="AU204" s="607">
        <v>0</v>
      </c>
      <c r="AV204" s="607">
        <v>0</v>
      </c>
      <c r="AW204" s="607">
        <v>0</v>
      </c>
      <c r="AX204" s="607">
        <v>0</v>
      </c>
      <c r="AY204" s="607">
        <v>0</v>
      </c>
      <c r="AZ204" s="607">
        <v>0</v>
      </c>
      <c r="BA204" s="607">
        <v>0</v>
      </c>
      <c r="BB204" s="607">
        <v>0</v>
      </c>
      <c r="BC204" s="607">
        <v>0</v>
      </c>
      <c r="BD204" s="607">
        <v>0</v>
      </c>
      <c r="BE204" s="607">
        <v>0</v>
      </c>
      <c r="BF204" s="607">
        <v>0</v>
      </c>
      <c r="BG204" s="607">
        <v>0</v>
      </c>
      <c r="BH204" s="607">
        <v>0</v>
      </c>
      <c r="BI204" s="607">
        <v>0</v>
      </c>
      <c r="BJ204" s="607">
        <v>0</v>
      </c>
      <c r="BK204" s="607">
        <v>0</v>
      </c>
      <c r="BL204" s="607">
        <v>0</v>
      </c>
      <c r="BM204" s="607">
        <v>0</v>
      </c>
      <c r="BN204" s="607">
        <v>0</v>
      </c>
      <c r="BO204" s="607">
        <v>0</v>
      </c>
      <c r="BP204" s="607">
        <v>0</v>
      </c>
      <c r="BQ204" s="607">
        <v>0</v>
      </c>
      <c r="BR204" s="607">
        <v>0</v>
      </c>
      <c r="BS204" s="607">
        <v>0</v>
      </c>
      <c r="BT204" s="607">
        <v>0</v>
      </c>
      <c r="BU204" s="607">
        <v>0</v>
      </c>
      <c r="BV204" s="607">
        <v>0</v>
      </c>
      <c r="BW204" s="607">
        <v>0</v>
      </c>
      <c r="BX204" s="607">
        <v>0</v>
      </c>
      <c r="BY204" s="607">
        <v>0</v>
      </c>
      <c r="BZ204" s="607">
        <v>0</v>
      </c>
      <c r="CA204" s="607">
        <v>0</v>
      </c>
      <c r="CB204" s="607">
        <v>0</v>
      </c>
      <c r="CC204" s="607">
        <v>0</v>
      </c>
      <c r="CD204" s="607">
        <v>0</v>
      </c>
      <c r="CE204" s="616">
        <v>0</v>
      </c>
      <c r="CF204" s="616">
        <v>0</v>
      </c>
      <c r="CG204" s="616">
        <v>0</v>
      </c>
      <c r="CH204" s="616">
        <v>0</v>
      </c>
      <c r="CI204" s="616">
        <v>0</v>
      </c>
      <c r="CJ204" s="616">
        <v>0</v>
      </c>
      <c r="CK204" s="616">
        <v>0</v>
      </c>
      <c r="CL204" s="616">
        <v>0</v>
      </c>
      <c r="CM204" s="616">
        <v>0</v>
      </c>
      <c r="CN204" s="616">
        <v>0</v>
      </c>
      <c r="CO204" s="616">
        <v>0</v>
      </c>
      <c r="CP204" s="616">
        <v>0</v>
      </c>
      <c r="CQ204" s="616">
        <v>0</v>
      </c>
      <c r="CR204" s="616">
        <v>0</v>
      </c>
      <c r="CS204" s="616">
        <v>0</v>
      </c>
      <c r="CT204" s="616">
        <v>0</v>
      </c>
      <c r="CU204" s="616">
        <v>0</v>
      </c>
      <c r="CV204" s="616">
        <v>0</v>
      </c>
      <c r="CW204" s="616">
        <v>0</v>
      </c>
      <c r="CX204" s="616">
        <v>0</v>
      </c>
      <c r="CY204" s="617">
        <v>0</v>
      </c>
      <c r="CZ204" s="618">
        <v>0</v>
      </c>
      <c r="DA204" s="619">
        <v>0</v>
      </c>
      <c r="DB204" s="619">
        <v>0</v>
      </c>
      <c r="DC204" s="619">
        <v>0</v>
      </c>
      <c r="DD204" s="619">
        <v>0</v>
      </c>
      <c r="DE204" s="619">
        <v>0</v>
      </c>
      <c r="DF204" s="619">
        <v>0</v>
      </c>
      <c r="DG204" s="619">
        <v>0</v>
      </c>
      <c r="DH204" s="619">
        <v>0</v>
      </c>
      <c r="DI204" s="619">
        <v>0</v>
      </c>
      <c r="DJ204" s="619">
        <v>0</v>
      </c>
      <c r="DK204" s="619">
        <v>0</v>
      </c>
      <c r="DL204" s="619">
        <v>0</v>
      </c>
      <c r="DM204" s="619">
        <v>0</v>
      </c>
      <c r="DN204" s="619">
        <v>0</v>
      </c>
      <c r="DO204" s="619">
        <v>0</v>
      </c>
      <c r="DP204" s="619">
        <v>0</v>
      </c>
      <c r="DQ204" s="619">
        <v>0</v>
      </c>
      <c r="DR204" s="619">
        <v>0</v>
      </c>
      <c r="DS204" s="619">
        <v>0</v>
      </c>
      <c r="DT204" s="619">
        <v>0</v>
      </c>
      <c r="DU204" s="619">
        <v>0</v>
      </c>
      <c r="DV204" s="619">
        <v>0</v>
      </c>
      <c r="DW204" s="620">
        <v>0</v>
      </c>
    </row>
    <row r="205" spans="2:127" x14ac:dyDescent="0.2">
      <c r="B205" s="627"/>
      <c r="C205" s="628"/>
      <c r="D205" s="629"/>
      <c r="E205" s="629"/>
      <c r="F205" s="629"/>
      <c r="G205" s="629"/>
      <c r="H205" s="629"/>
      <c r="I205" s="630"/>
      <c r="J205" s="630"/>
      <c r="K205" s="630"/>
      <c r="L205" s="630"/>
      <c r="M205" s="630"/>
      <c r="N205" s="630"/>
      <c r="O205" s="630"/>
      <c r="P205" s="630"/>
      <c r="Q205" s="630"/>
      <c r="R205" s="631"/>
      <c r="S205" s="630"/>
      <c r="T205" s="630"/>
      <c r="U205" s="632" t="s">
        <v>828</v>
      </c>
      <c r="V205" s="633" t="s">
        <v>124</v>
      </c>
      <c r="W205" s="634" t="s">
        <v>490</v>
      </c>
      <c r="X205" s="607">
        <v>0</v>
      </c>
      <c r="Y205" s="607">
        <v>0</v>
      </c>
      <c r="Z205" s="607">
        <v>0</v>
      </c>
      <c r="AA205" s="607">
        <v>0</v>
      </c>
      <c r="AB205" s="607">
        <v>0</v>
      </c>
      <c r="AC205" s="607">
        <v>0</v>
      </c>
      <c r="AD205" s="607">
        <v>0</v>
      </c>
      <c r="AE205" s="607">
        <v>0</v>
      </c>
      <c r="AF205" s="607">
        <v>0</v>
      </c>
      <c r="AG205" s="607">
        <v>0</v>
      </c>
      <c r="AH205" s="607">
        <v>0</v>
      </c>
      <c r="AI205" s="607">
        <v>0</v>
      </c>
      <c r="AJ205" s="607">
        <v>0</v>
      </c>
      <c r="AK205" s="607">
        <v>0</v>
      </c>
      <c r="AL205" s="607">
        <v>0</v>
      </c>
      <c r="AM205" s="607">
        <v>0</v>
      </c>
      <c r="AN205" s="607">
        <v>0</v>
      </c>
      <c r="AO205" s="607">
        <v>0</v>
      </c>
      <c r="AP205" s="607">
        <v>0</v>
      </c>
      <c r="AQ205" s="607">
        <v>0</v>
      </c>
      <c r="AR205" s="607">
        <v>0</v>
      </c>
      <c r="AS205" s="607">
        <v>0</v>
      </c>
      <c r="AT205" s="607">
        <v>0</v>
      </c>
      <c r="AU205" s="607">
        <v>0</v>
      </c>
      <c r="AV205" s="607">
        <v>0</v>
      </c>
      <c r="AW205" s="607">
        <v>0</v>
      </c>
      <c r="AX205" s="607">
        <v>0</v>
      </c>
      <c r="AY205" s="607">
        <v>0</v>
      </c>
      <c r="AZ205" s="607">
        <v>0</v>
      </c>
      <c r="BA205" s="607">
        <v>0</v>
      </c>
      <c r="BB205" s="607">
        <v>0</v>
      </c>
      <c r="BC205" s="607">
        <v>0</v>
      </c>
      <c r="BD205" s="607">
        <v>0</v>
      </c>
      <c r="BE205" s="607">
        <v>0</v>
      </c>
      <c r="BF205" s="607">
        <v>0</v>
      </c>
      <c r="BG205" s="607">
        <v>0</v>
      </c>
      <c r="BH205" s="607">
        <v>0</v>
      </c>
      <c r="BI205" s="607">
        <v>0</v>
      </c>
      <c r="BJ205" s="607">
        <v>0</v>
      </c>
      <c r="BK205" s="607">
        <v>0</v>
      </c>
      <c r="BL205" s="607">
        <v>0</v>
      </c>
      <c r="BM205" s="607">
        <v>0</v>
      </c>
      <c r="BN205" s="607">
        <v>0</v>
      </c>
      <c r="BO205" s="607">
        <v>0</v>
      </c>
      <c r="BP205" s="607">
        <v>0</v>
      </c>
      <c r="BQ205" s="607">
        <v>0</v>
      </c>
      <c r="BR205" s="607">
        <v>0</v>
      </c>
      <c r="BS205" s="607">
        <v>0</v>
      </c>
      <c r="BT205" s="607">
        <v>0</v>
      </c>
      <c r="BU205" s="607">
        <v>0</v>
      </c>
      <c r="BV205" s="607">
        <v>0</v>
      </c>
      <c r="BW205" s="607">
        <v>0</v>
      </c>
      <c r="BX205" s="607">
        <v>0</v>
      </c>
      <c r="BY205" s="607">
        <v>0</v>
      </c>
      <c r="BZ205" s="607">
        <v>0</v>
      </c>
      <c r="CA205" s="607">
        <v>0</v>
      </c>
      <c r="CB205" s="607">
        <v>0</v>
      </c>
      <c r="CC205" s="607">
        <v>0</v>
      </c>
      <c r="CD205" s="607">
        <v>0</v>
      </c>
      <c r="CE205" s="607">
        <v>0</v>
      </c>
      <c r="CF205" s="607">
        <v>0</v>
      </c>
      <c r="CG205" s="607">
        <v>0</v>
      </c>
      <c r="CH205" s="607">
        <v>0</v>
      </c>
      <c r="CI205" s="607">
        <v>0</v>
      </c>
      <c r="CJ205" s="607">
        <v>0</v>
      </c>
      <c r="CK205" s="607">
        <v>0</v>
      </c>
      <c r="CL205" s="607">
        <v>0</v>
      </c>
      <c r="CM205" s="607">
        <v>0</v>
      </c>
      <c r="CN205" s="607">
        <v>0</v>
      </c>
      <c r="CO205" s="607">
        <v>0</v>
      </c>
      <c r="CP205" s="607">
        <v>0</v>
      </c>
      <c r="CQ205" s="607">
        <v>0</v>
      </c>
      <c r="CR205" s="607">
        <v>0</v>
      </c>
      <c r="CS205" s="607">
        <v>0</v>
      </c>
      <c r="CT205" s="607">
        <v>0</v>
      </c>
      <c r="CU205" s="607">
        <v>0</v>
      </c>
      <c r="CV205" s="607">
        <v>0</v>
      </c>
      <c r="CW205" s="607">
        <v>0</v>
      </c>
      <c r="CX205" s="607">
        <v>0</v>
      </c>
      <c r="CY205" s="607">
        <v>0</v>
      </c>
      <c r="CZ205" s="618">
        <v>0</v>
      </c>
      <c r="DA205" s="619">
        <v>0</v>
      </c>
      <c r="DB205" s="619">
        <v>0</v>
      </c>
      <c r="DC205" s="619">
        <v>0</v>
      </c>
      <c r="DD205" s="619">
        <v>0</v>
      </c>
      <c r="DE205" s="619">
        <v>0</v>
      </c>
      <c r="DF205" s="619">
        <v>0</v>
      </c>
      <c r="DG205" s="619">
        <v>0</v>
      </c>
      <c r="DH205" s="619">
        <v>0</v>
      </c>
      <c r="DI205" s="619">
        <v>0</v>
      </c>
      <c r="DJ205" s="619">
        <v>0</v>
      </c>
      <c r="DK205" s="619">
        <v>0</v>
      </c>
      <c r="DL205" s="619">
        <v>0</v>
      </c>
      <c r="DM205" s="619">
        <v>0</v>
      </c>
      <c r="DN205" s="619">
        <v>0</v>
      </c>
      <c r="DO205" s="619">
        <v>0</v>
      </c>
      <c r="DP205" s="619">
        <v>0</v>
      </c>
      <c r="DQ205" s="619">
        <v>0</v>
      </c>
      <c r="DR205" s="619">
        <v>0</v>
      </c>
      <c r="DS205" s="619">
        <v>0</v>
      </c>
      <c r="DT205" s="619">
        <v>0</v>
      </c>
      <c r="DU205" s="619">
        <v>0</v>
      </c>
      <c r="DV205" s="619">
        <v>0</v>
      </c>
      <c r="DW205" s="620">
        <v>0</v>
      </c>
    </row>
    <row r="206" spans="2:127" x14ac:dyDescent="0.2">
      <c r="B206" s="635"/>
      <c r="C206" s="636"/>
      <c r="D206" s="637"/>
      <c r="E206" s="637"/>
      <c r="F206" s="637"/>
      <c r="G206" s="637"/>
      <c r="H206" s="637"/>
      <c r="I206" s="638"/>
      <c r="J206" s="638"/>
      <c r="K206" s="638"/>
      <c r="L206" s="638"/>
      <c r="M206" s="638"/>
      <c r="N206" s="638"/>
      <c r="O206" s="638"/>
      <c r="P206" s="638"/>
      <c r="Q206" s="638"/>
      <c r="R206" s="639"/>
      <c r="S206" s="638"/>
      <c r="T206" s="638"/>
      <c r="U206" s="626" t="s">
        <v>492</v>
      </c>
      <c r="V206" s="614" t="s">
        <v>124</v>
      </c>
      <c r="W206" s="640" t="s">
        <v>490</v>
      </c>
      <c r="X206" s="607">
        <v>0</v>
      </c>
      <c r="Y206" s="607">
        <v>0</v>
      </c>
      <c r="Z206" s="607">
        <v>0</v>
      </c>
      <c r="AA206" s="607">
        <v>0</v>
      </c>
      <c r="AB206" s="607">
        <v>0</v>
      </c>
      <c r="AC206" s="607">
        <v>100.7</v>
      </c>
      <c r="AD206" s="607">
        <v>100.7</v>
      </c>
      <c r="AE206" s="607">
        <v>100.7</v>
      </c>
      <c r="AF206" s="607">
        <v>100.7</v>
      </c>
      <c r="AG206" s="607">
        <v>100.7</v>
      </c>
      <c r="AH206" s="607">
        <v>100.7</v>
      </c>
      <c r="AI206" s="607">
        <v>100.7</v>
      </c>
      <c r="AJ206" s="607">
        <v>100.7</v>
      </c>
      <c r="AK206" s="607">
        <v>100.7</v>
      </c>
      <c r="AL206" s="607">
        <v>100.7</v>
      </c>
      <c r="AM206" s="607">
        <v>100.7</v>
      </c>
      <c r="AN206" s="607">
        <v>100.7</v>
      </c>
      <c r="AO206" s="607">
        <v>100.7</v>
      </c>
      <c r="AP206" s="607">
        <v>100.7</v>
      </c>
      <c r="AQ206" s="607">
        <v>100.7</v>
      </c>
      <c r="AR206" s="607">
        <v>100.7</v>
      </c>
      <c r="AS206" s="607">
        <v>100.7</v>
      </c>
      <c r="AT206" s="607">
        <v>100.7</v>
      </c>
      <c r="AU206" s="607">
        <v>100.7</v>
      </c>
      <c r="AV206" s="607">
        <v>100.7</v>
      </c>
      <c r="AW206" s="607">
        <v>100.7</v>
      </c>
      <c r="AX206" s="607">
        <v>100.7</v>
      </c>
      <c r="AY206" s="607">
        <v>100.7</v>
      </c>
      <c r="AZ206" s="607">
        <v>100.7</v>
      </c>
      <c r="BA206" s="607">
        <v>100.7</v>
      </c>
      <c r="BB206" s="607">
        <v>100.7</v>
      </c>
      <c r="BC206" s="607">
        <v>100.7</v>
      </c>
      <c r="BD206" s="607">
        <v>100.7</v>
      </c>
      <c r="BE206" s="607">
        <v>100.7</v>
      </c>
      <c r="BF206" s="607">
        <v>100.7</v>
      </c>
      <c r="BG206" s="607">
        <v>100.7</v>
      </c>
      <c r="BH206" s="607">
        <v>100.7</v>
      </c>
      <c r="BI206" s="607">
        <v>100.7</v>
      </c>
      <c r="BJ206" s="607">
        <v>100.7</v>
      </c>
      <c r="BK206" s="607">
        <v>100.7</v>
      </c>
      <c r="BL206" s="607">
        <v>100.7</v>
      </c>
      <c r="BM206" s="607">
        <v>100.7</v>
      </c>
      <c r="BN206" s="607">
        <v>100.7</v>
      </c>
      <c r="BO206" s="607">
        <v>100.7</v>
      </c>
      <c r="BP206" s="607">
        <v>100.7</v>
      </c>
      <c r="BQ206" s="607">
        <v>100.7</v>
      </c>
      <c r="BR206" s="607">
        <v>100.7</v>
      </c>
      <c r="BS206" s="607">
        <v>100.7</v>
      </c>
      <c r="BT206" s="607">
        <v>100.7</v>
      </c>
      <c r="BU206" s="607">
        <v>100.7</v>
      </c>
      <c r="BV206" s="607">
        <v>100.7</v>
      </c>
      <c r="BW206" s="607">
        <v>100.7</v>
      </c>
      <c r="BX206" s="607">
        <v>100.7</v>
      </c>
      <c r="BY206" s="607">
        <v>100.7</v>
      </c>
      <c r="BZ206" s="607">
        <v>100.7</v>
      </c>
      <c r="CA206" s="607">
        <v>100.7</v>
      </c>
      <c r="CB206" s="607">
        <v>100.7</v>
      </c>
      <c r="CC206" s="607">
        <v>100.7</v>
      </c>
      <c r="CD206" s="607">
        <v>100.7</v>
      </c>
      <c r="CE206" s="616">
        <v>100.7</v>
      </c>
      <c r="CF206" s="616">
        <v>100.7</v>
      </c>
      <c r="CG206" s="616">
        <v>100.7</v>
      </c>
      <c r="CH206" s="616">
        <v>100.7</v>
      </c>
      <c r="CI206" s="616">
        <v>100.7</v>
      </c>
      <c r="CJ206" s="616">
        <v>100.7</v>
      </c>
      <c r="CK206" s="616">
        <v>100.7</v>
      </c>
      <c r="CL206" s="616">
        <v>100.7</v>
      </c>
      <c r="CM206" s="616">
        <v>100.7</v>
      </c>
      <c r="CN206" s="616">
        <v>100.7</v>
      </c>
      <c r="CO206" s="616">
        <v>100.7</v>
      </c>
      <c r="CP206" s="616">
        <v>100.7</v>
      </c>
      <c r="CQ206" s="616">
        <v>100.7</v>
      </c>
      <c r="CR206" s="616">
        <v>100.7</v>
      </c>
      <c r="CS206" s="616">
        <v>100.7</v>
      </c>
      <c r="CT206" s="616">
        <v>100.7</v>
      </c>
      <c r="CU206" s="616">
        <v>100.7</v>
      </c>
      <c r="CV206" s="616">
        <v>100.7</v>
      </c>
      <c r="CW206" s="616">
        <v>100.7</v>
      </c>
      <c r="CX206" s="616">
        <v>100.7</v>
      </c>
      <c r="CY206" s="617">
        <v>100.7</v>
      </c>
      <c r="CZ206" s="618">
        <v>0</v>
      </c>
      <c r="DA206" s="619">
        <v>0</v>
      </c>
      <c r="DB206" s="619">
        <v>0</v>
      </c>
      <c r="DC206" s="619">
        <v>0</v>
      </c>
      <c r="DD206" s="619">
        <v>0</v>
      </c>
      <c r="DE206" s="619">
        <v>0</v>
      </c>
      <c r="DF206" s="619">
        <v>0</v>
      </c>
      <c r="DG206" s="619">
        <v>0</v>
      </c>
      <c r="DH206" s="619">
        <v>0</v>
      </c>
      <c r="DI206" s="619">
        <v>0</v>
      </c>
      <c r="DJ206" s="619">
        <v>0</v>
      </c>
      <c r="DK206" s="619">
        <v>0</v>
      </c>
      <c r="DL206" s="619">
        <v>0</v>
      </c>
      <c r="DM206" s="619">
        <v>0</v>
      </c>
      <c r="DN206" s="619">
        <v>0</v>
      </c>
      <c r="DO206" s="619">
        <v>0</v>
      </c>
      <c r="DP206" s="619">
        <v>0</v>
      </c>
      <c r="DQ206" s="619">
        <v>0</v>
      </c>
      <c r="DR206" s="619">
        <v>0</v>
      </c>
      <c r="DS206" s="619">
        <v>0</v>
      </c>
      <c r="DT206" s="619">
        <v>0</v>
      </c>
      <c r="DU206" s="619">
        <v>0</v>
      </c>
      <c r="DV206" s="619">
        <v>0</v>
      </c>
      <c r="DW206" s="620">
        <v>0</v>
      </c>
    </row>
    <row r="207" spans="2:127" x14ac:dyDescent="0.2">
      <c r="B207" s="641"/>
      <c r="C207" s="642"/>
      <c r="D207" s="643"/>
      <c r="E207" s="643"/>
      <c r="F207" s="643"/>
      <c r="G207" s="643"/>
      <c r="H207" s="643"/>
      <c r="I207" s="644"/>
      <c r="J207" s="644"/>
      <c r="K207" s="644"/>
      <c r="L207" s="644"/>
      <c r="M207" s="644"/>
      <c r="N207" s="644"/>
      <c r="O207" s="644"/>
      <c r="P207" s="644"/>
      <c r="Q207" s="644"/>
      <c r="R207" s="645"/>
      <c r="S207" s="644"/>
      <c r="T207" s="644"/>
      <c r="U207" s="626" t="s">
        <v>493</v>
      </c>
      <c r="V207" s="614" t="s">
        <v>124</v>
      </c>
      <c r="W207" s="640" t="s">
        <v>490</v>
      </c>
      <c r="X207" s="607">
        <v>0</v>
      </c>
      <c r="Y207" s="607">
        <v>0</v>
      </c>
      <c r="Z207" s="607">
        <v>0</v>
      </c>
      <c r="AA207" s="607">
        <v>0</v>
      </c>
      <c r="AB207" s="607">
        <v>0</v>
      </c>
      <c r="AC207" s="607">
        <v>683.4</v>
      </c>
      <c r="AD207" s="607">
        <v>683.4</v>
      </c>
      <c r="AE207" s="607">
        <v>683.4</v>
      </c>
      <c r="AF207" s="607">
        <v>683.4</v>
      </c>
      <c r="AG207" s="607">
        <v>683.4</v>
      </c>
      <c r="AH207" s="607">
        <v>683.4</v>
      </c>
      <c r="AI207" s="607">
        <v>683.4</v>
      </c>
      <c r="AJ207" s="607">
        <v>683.4</v>
      </c>
      <c r="AK207" s="607">
        <v>683.4</v>
      </c>
      <c r="AL207" s="607">
        <v>683.4</v>
      </c>
      <c r="AM207" s="607">
        <v>683.4</v>
      </c>
      <c r="AN207" s="607">
        <v>683.4</v>
      </c>
      <c r="AO207" s="607">
        <v>683.4</v>
      </c>
      <c r="AP207" s="607">
        <v>683.4</v>
      </c>
      <c r="AQ207" s="607">
        <v>683.4</v>
      </c>
      <c r="AR207" s="607">
        <v>683.4</v>
      </c>
      <c r="AS207" s="607">
        <v>683.4</v>
      </c>
      <c r="AT207" s="607">
        <v>683.4</v>
      </c>
      <c r="AU207" s="607">
        <v>683.4</v>
      </c>
      <c r="AV207" s="607">
        <v>683.4</v>
      </c>
      <c r="AW207" s="607">
        <v>683.4</v>
      </c>
      <c r="AX207" s="607">
        <v>683.4</v>
      </c>
      <c r="AY207" s="607">
        <v>683.4</v>
      </c>
      <c r="AZ207" s="607">
        <v>683.4</v>
      </c>
      <c r="BA207" s="607">
        <v>683.4</v>
      </c>
      <c r="BB207" s="607">
        <v>683.4</v>
      </c>
      <c r="BC207" s="607">
        <v>683.4</v>
      </c>
      <c r="BD207" s="607">
        <v>683.4</v>
      </c>
      <c r="BE207" s="607">
        <v>683.4</v>
      </c>
      <c r="BF207" s="607">
        <v>683.4</v>
      </c>
      <c r="BG207" s="607">
        <v>683.4</v>
      </c>
      <c r="BH207" s="607">
        <v>683.4</v>
      </c>
      <c r="BI207" s="607">
        <v>683.4</v>
      </c>
      <c r="BJ207" s="607">
        <v>683.4</v>
      </c>
      <c r="BK207" s="607">
        <v>683.4</v>
      </c>
      <c r="BL207" s="607">
        <v>683.4</v>
      </c>
      <c r="BM207" s="607">
        <v>683.4</v>
      </c>
      <c r="BN207" s="607">
        <v>683.4</v>
      </c>
      <c r="BO207" s="607">
        <v>683.4</v>
      </c>
      <c r="BP207" s="607">
        <v>683.4</v>
      </c>
      <c r="BQ207" s="607">
        <v>683.4</v>
      </c>
      <c r="BR207" s="607">
        <v>683.4</v>
      </c>
      <c r="BS207" s="607">
        <v>683.4</v>
      </c>
      <c r="BT207" s="607">
        <v>683.4</v>
      </c>
      <c r="BU207" s="607">
        <v>683.4</v>
      </c>
      <c r="BV207" s="607">
        <v>683.4</v>
      </c>
      <c r="BW207" s="607">
        <v>683.4</v>
      </c>
      <c r="BX207" s="607">
        <v>683.4</v>
      </c>
      <c r="BY207" s="607">
        <v>683.4</v>
      </c>
      <c r="BZ207" s="607">
        <v>683.4</v>
      </c>
      <c r="CA207" s="607">
        <v>683.4</v>
      </c>
      <c r="CB207" s="607">
        <v>683.4</v>
      </c>
      <c r="CC207" s="607">
        <v>683.4</v>
      </c>
      <c r="CD207" s="607">
        <v>683.4</v>
      </c>
      <c r="CE207" s="616">
        <v>683.4</v>
      </c>
      <c r="CF207" s="616">
        <v>683.4</v>
      </c>
      <c r="CG207" s="616">
        <v>683.4</v>
      </c>
      <c r="CH207" s="616">
        <v>683.4</v>
      </c>
      <c r="CI207" s="616">
        <v>683.4</v>
      </c>
      <c r="CJ207" s="616">
        <v>683.4</v>
      </c>
      <c r="CK207" s="616">
        <v>683.4</v>
      </c>
      <c r="CL207" s="616">
        <v>683.4</v>
      </c>
      <c r="CM207" s="616">
        <v>683.4</v>
      </c>
      <c r="CN207" s="616">
        <v>683.4</v>
      </c>
      <c r="CO207" s="616">
        <v>683.4</v>
      </c>
      <c r="CP207" s="616">
        <v>683.4</v>
      </c>
      <c r="CQ207" s="616">
        <v>683.4</v>
      </c>
      <c r="CR207" s="616">
        <v>683.4</v>
      </c>
      <c r="CS207" s="616">
        <v>683.4</v>
      </c>
      <c r="CT207" s="616">
        <v>683.4</v>
      </c>
      <c r="CU207" s="616">
        <v>683.4</v>
      </c>
      <c r="CV207" s="616">
        <v>683.4</v>
      </c>
      <c r="CW207" s="616">
        <v>683.4</v>
      </c>
      <c r="CX207" s="616">
        <v>683.4</v>
      </c>
      <c r="CY207" s="617">
        <v>683.4</v>
      </c>
      <c r="CZ207" s="618">
        <v>0</v>
      </c>
      <c r="DA207" s="619">
        <v>0</v>
      </c>
      <c r="DB207" s="619">
        <v>0</v>
      </c>
      <c r="DC207" s="619">
        <v>0</v>
      </c>
      <c r="DD207" s="619">
        <v>0</v>
      </c>
      <c r="DE207" s="619">
        <v>0</v>
      </c>
      <c r="DF207" s="619">
        <v>0</v>
      </c>
      <c r="DG207" s="619">
        <v>0</v>
      </c>
      <c r="DH207" s="619">
        <v>0</v>
      </c>
      <c r="DI207" s="619">
        <v>0</v>
      </c>
      <c r="DJ207" s="619">
        <v>0</v>
      </c>
      <c r="DK207" s="619">
        <v>0</v>
      </c>
      <c r="DL207" s="619">
        <v>0</v>
      </c>
      <c r="DM207" s="619">
        <v>0</v>
      </c>
      <c r="DN207" s="619">
        <v>0</v>
      </c>
      <c r="DO207" s="619">
        <v>0</v>
      </c>
      <c r="DP207" s="619">
        <v>0</v>
      </c>
      <c r="DQ207" s="619">
        <v>0</v>
      </c>
      <c r="DR207" s="619">
        <v>0</v>
      </c>
      <c r="DS207" s="619">
        <v>0</v>
      </c>
      <c r="DT207" s="619">
        <v>0</v>
      </c>
      <c r="DU207" s="619">
        <v>0</v>
      </c>
      <c r="DV207" s="619">
        <v>0</v>
      </c>
      <c r="DW207" s="620">
        <v>0</v>
      </c>
    </row>
    <row r="208" spans="2:127" x14ac:dyDescent="0.2">
      <c r="B208" s="641"/>
      <c r="C208" s="642"/>
      <c r="D208" s="643"/>
      <c r="E208" s="643"/>
      <c r="F208" s="643"/>
      <c r="G208" s="643"/>
      <c r="H208" s="643"/>
      <c r="I208" s="644"/>
      <c r="J208" s="644"/>
      <c r="K208" s="644"/>
      <c r="L208" s="644"/>
      <c r="M208" s="644"/>
      <c r="N208" s="644"/>
      <c r="O208" s="644"/>
      <c r="P208" s="644"/>
      <c r="Q208" s="644"/>
      <c r="R208" s="645"/>
      <c r="S208" s="644"/>
      <c r="T208" s="644"/>
      <c r="U208" s="646" t="s">
        <v>494</v>
      </c>
      <c r="V208" s="647" t="s">
        <v>124</v>
      </c>
      <c r="W208" s="640" t="s">
        <v>490</v>
      </c>
      <c r="X208" s="607">
        <v>0</v>
      </c>
      <c r="Y208" s="607">
        <v>0</v>
      </c>
      <c r="Z208" s="607">
        <v>0</v>
      </c>
      <c r="AA208" s="607">
        <v>0</v>
      </c>
      <c r="AB208" s="607">
        <v>0</v>
      </c>
      <c r="AC208" s="607">
        <v>0</v>
      </c>
      <c r="AD208" s="607">
        <v>0</v>
      </c>
      <c r="AE208" s="607">
        <v>0</v>
      </c>
      <c r="AF208" s="607">
        <v>0</v>
      </c>
      <c r="AG208" s="607">
        <v>0</v>
      </c>
      <c r="AH208" s="607">
        <v>0</v>
      </c>
      <c r="AI208" s="607">
        <v>0</v>
      </c>
      <c r="AJ208" s="607">
        <v>0</v>
      </c>
      <c r="AK208" s="607">
        <v>0</v>
      </c>
      <c r="AL208" s="607">
        <v>0</v>
      </c>
      <c r="AM208" s="607">
        <v>0</v>
      </c>
      <c r="AN208" s="607">
        <v>0</v>
      </c>
      <c r="AO208" s="607">
        <v>0</v>
      </c>
      <c r="AP208" s="607">
        <v>0</v>
      </c>
      <c r="AQ208" s="607">
        <v>0</v>
      </c>
      <c r="AR208" s="607">
        <v>0</v>
      </c>
      <c r="AS208" s="607">
        <v>0</v>
      </c>
      <c r="AT208" s="607">
        <v>0</v>
      </c>
      <c r="AU208" s="607">
        <v>0</v>
      </c>
      <c r="AV208" s="607">
        <v>0</v>
      </c>
      <c r="AW208" s="607">
        <v>0</v>
      </c>
      <c r="AX208" s="607">
        <v>0</v>
      </c>
      <c r="AY208" s="607">
        <v>0</v>
      </c>
      <c r="AZ208" s="607">
        <v>0</v>
      </c>
      <c r="BA208" s="607">
        <v>0</v>
      </c>
      <c r="BB208" s="607">
        <v>0</v>
      </c>
      <c r="BC208" s="607">
        <v>0</v>
      </c>
      <c r="BD208" s="607">
        <v>0</v>
      </c>
      <c r="BE208" s="607">
        <v>0</v>
      </c>
      <c r="BF208" s="607">
        <v>0</v>
      </c>
      <c r="BG208" s="607">
        <v>0</v>
      </c>
      <c r="BH208" s="607">
        <v>0</v>
      </c>
      <c r="BI208" s="607">
        <v>0</v>
      </c>
      <c r="BJ208" s="607">
        <v>0</v>
      </c>
      <c r="BK208" s="607">
        <v>0</v>
      </c>
      <c r="BL208" s="607">
        <v>0</v>
      </c>
      <c r="BM208" s="607">
        <v>0</v>
      </c>
      <c r="BN208" s="607">
        <v>0</v>
      </c>
      <c r="BO208" s="607">
        <v>0</v>
      </c>
      <c r="BP208" s="607">
        <v>0</v>
      </c>
      <c r="BQ208" s="607">
        <v>0</v>
      </c>
      <c r="BR208" s="607">
        <v>0</v>
      </c>
      <c r="BS208" s="607">
        <v>0</v>
      </c>
      <c r="BT208" s="607">
        <v>0</v>
      </c>
      <c r="BU208" s="607">
        <v>0</v>
      </c>
      <c r="BV208" s="607">
        <v>0</v>
      </c>
      <c r="BW208" s="607">
        <v>0</v>
      </c>
      <c r="BX208" s="607">
        <v>0</v>
      </c>
      <c r="BY208" s="607">
        <v>0</v>
      </c>
      <c r="BZ208" s="607">
        <v>0</v>
      </c>
      <c r="CA208" s="607">
        <v>0</v>
      </c>
      <c r="CB208" s="607">
        <v>0</v>
      </c>
      <c r="CC208" s="607">
        <v>0</v>
      </c>
      <c r="CD208" s="607">
        <v>0</v>
      </c>
      <c r="CE208" s="616">
        <v>0</v>
      </c>
      <c r="CF208" s="616">
        <v>0</v>
      </c>
      <c r="CG208" s="616">
        <v>0</v>
      </c>
      <c r="CH208" s="616">
        <v>0</v>
      </c>
      <c r="CI208" s="616">
        <v>0</v>
      </c>
      <c r="CJ208" s="616">
        <v>0</v>
      </c>
      <c r="CK208" s="616">
        <v>0</v>
      </c>
      <c r="CL208" s="616">
        <v>0</v>
      </c>
      <c r="CM208" s="616">
        <v>0</v>
      </c>
      <c r="CN208" s="616">
        <v>0</v>
      </c>
      <c r="CO208" s="616">
        <v>0</v>
      </c>
      <c r="CP208" s="616">
        <v>0</v>
      </c>
      <c r="CQ208" s="616">
        <v>0</v>
      </c>
      <c r="CR208" s="616">
        <v>0</v>
      </c>
      <c r="CS208" s="616">
        <v>0</v>
      </c>
      <c r="CT208" s="616">
        <v>0</v>
      </c>
      <c r="CU208" s="616">
        <v>0</v>
      </c>
      <c r="CV208" s="616">
        <v>0</v>
      </c>
      <c r="CW208" s="616">
        <v>0</v>
      </c>
      <c r="CX208" s="616">
        <v>0</v>
      </c>
      <c r="CY208" s="617">
        <v>0</v>
      </c>
      <c r="CZ208" s="618">
        <v>0</v>
      </c>
      <c r="DA208" s="619">
        <v>0</v>
      </c>
      <c r="DB208" s="619">
        <v>0</v>
      </c>
      <c r="DC208" s="619">
        <v>0</v>
      </c>
      <c r="DD208" s="619">
        <v>0</v>
      </c>
      <c r="DE208" s="619">
        <v>0</v>
      </c>
      <c r="DF208" s="619">
        <v>0</v>
      </c>
      <c r="DG208" s="619">
        <v>0</v>
      </c>
      <c r="DH208" s="619">
        <v>0</v>
      </c>
      <c r="DI208" s="619">
        <v>0</v>
      </c>
      <c r="DJ208" s="619">
        <v>0</v>
      </c>
      <c r="DK208" s="619">
        <v>0</v>
      </c>
      <c r="DL208" s="619">
        <v>0</v>
      </c>
      <c r="DM208" s="619">
        <v>0</v>
      </c>
      <c r="DN208" s="619">
        <v>0</v>
      </c>
      <c r="DO208" s="619">
        <v>0</v>
      </c>
      <c r="DP208" s="619">
        <v>0</v>
      </c>
      <c r="DQ208" s="619">
        <v>0</v>
      </c>
      <c r="DR208" s="619">
        <v>0</v>
      </c>
      <c r="DS208" s="619">
        <v>0</v>
      </c>
      <c r="DT208" s="619">
        <v>0</v>
      </c>
      <c r="DU208" s="619">
        <v>0</v>
      </c>
      <c r="DV208" s="619">
        <v>0</v>
      </c>
      <c r="DW208" s="620">
        <v>0</v>
      </c>
    </row>
    <row r="209" spans="2:127" x14ac:dyDescent="0.2">
      <c r="B209" s="641"/>
      <c r="C209" s="642"/>
      <c r="D209" s="643"/>
      <c r="E209" s="643"/>
      <c r="F209" s="643"/>
      <c r="G209" s="643"/>
      <c r="H209" s="643"/>
      <c r="I209" s="644"/>
      <c r="J209" s="644"/>
      <c r="K209" s="644"/>
      <c r="L209" s="644"/>
      <c r="M209" s="644"/>
      <c r="N209" s="644"/>
      <c r="O209" s="644"/>
      <c r="P209" s="644"/>
      <c r="Q209" s="644"/>
      <c r="R209" s="645"/>
      <c r="S209" s="644"/>
      <c r="T209" s="644"/>
      <c r="U209" s="626" t="s">
        <v>495</v>
      </c>
      <c r="V209" s="614" t="s">
        <v>124</v>
      </c>
      <c r="W209" s="640" t="s">
        <v>490</v>
      </c>
      <c r="X209" s="607">
        <v>1.9089</v>
      </c>
      <c r="Y209" s="607">
        <v>2.1816</v>
      </c>
      <c r="Z209" s="607">
        <v>2.7269999999999999</v>
      </c>
      <c r="AA209" s="607">
        <v>10.907999999999999</v>
      </c>
      <c r="AB209" s="607">
        <v>9.5444999999999993</v>
      </c>
      <c r="AC209" s="607">
        <v>0</v>
      </c>
      <c r="AD209" s="607">
        <v>0</v>
      </c>
      <c r="AE209" s="607">
        <v>0</v>
      </c>
      <c r="AF209" s="607">
        <v>0</v>
      </c>
      <c r="AG209" s="607">
        <v>0</v>
      </c>
      <c r="AH209" s="607">
        <v>0</v>
      </c>
      <c r="AI209" s="607">
        <v>0</v>
      </c>
      <c r="AJ209" s="607">
        <v>0</v>
      </c>
      <c r="AK209" s="607">
        <v>0</v>
      </c>
      <c r="AL209" s="607">
        <v>0</v>
      </c>
      <c r="AM209" s="607">
        <v>0</v>
      </c>
      <c r="AN209" s="607">
        <v>0</v>
      </c>
      <c r="AO209" s="607">
        <v>0</v>
      </c>
      <c r="AP209" s="607">
        <v>0</v>
      </c>
      <c r="AQ209" s="607">
        <v>0</v>
      </c>
      <c r="AR209" s="607">
        <v>0.34877333795752857</v>
      </c>
      <c r="AS209" s="607">
        <v>0.39859810052288974</v>
      </c>
      <c r="AT209" s="607">
        <v>0.49824762565361219</v>
      </c>
      <c r="AU209" s="607">
        <v>1.9929905026144488</v>
      </c>
      <c r="AV209" s="607">
        <v>1.7438666897876429</v>
      </c>
      <c r="AW209" s="607">
        <v>0</v>
      </c>
      <c r="AX209" s="607">
        <v>0</v>
      </c>
      <c r="AY209" s="607">
        <v>0</v>
      </c>
      <c r="AZ209" s="607">
        <v>0</v>
      </c>
      <c r="BA209" s="607">
        <v>0</v>
      </c>
      <c r="BB209" s="607">
        <v>0</v>
      </c>
      <c r="BC209" s="607">
        <v>0</v>
      </c>
      <c r="BD209" s="607">
        <v>0</v>
      </c>
      <c r="BE209" s="607">
        <v>0</v>
      </c>
      <c r="BF209" s="607">
        <v>0</v>
      </c>
      <c r="BG209" s="607">
        <v>0</v>
      </c>
      <c r="BH209" s="607">
        <v>0</v>
      </c>
      <c r="BI209" s="607">
        <v>0</v>
      </c>
      <c r="BJ209" s="607">
        <v>0</v>
      </c>
      <c r="BK209" s="607">
        <v>0</v>
      </c>
      <c r="BL209" s="607">
        <v>0.34877333795752857</v>
      </c>
      <c r="BM209" s="607">
        <v>0.39859810052288974</v>
      </c>
      <c r="BN209" s="607">
        <v>0.49824762565361219</v>
      </c>
      <c r="BO209" s="607">
        <v>1.9929905026144488</v>
      </c>
      <c r="BP209" s="607">
        <v>1.7438666897876429</v>
      </c>
      <c r="BQ209" s="607">
        <v>0</v>
      </c>
      <c r="BR209" s="607">
        <v>0</v>
      </c>
      <c r="BS209" s="607">
        <v>0</v>
      </c>
      <c r="BT209" s="607">
        <v>0</v>
      </c>
      <c r="BU209" s="607">
        <v>0</v>
      </c>
      <c r="BV209" s="607">
        <v>0</v>
      </c>
      <c r="BW209" s="607">
        <v>0</v>
      </c>
      <c r="BX209" s="607">
        <v>0</v>
      </c>
      <c r="BY209" s="607">
        <v>0</v>
      </c>
      <c r="BZ209" s="607">
        <v>0</v>
      </c>
      <c r="CA209" s="607">
        <v>0</v>
      </c>
      <c r="CB209" s="607">
        <v>0</v>
      </c>
      <c r="CC209" s="607">
        <v>0</v>
      </c>
      <c r="CD209" s="607">
        <v>0</v>
      </c>
      <c r="CE209" s="616">
        <v>0</v>
      </c>
      <c r="CF209" s="616">
        <v>1.3015597641660444</v>
      </c>
      <c r="CG209" s="616">
        <v>1.4874968733326221</v>
      </c>
      <c r="CH209" s="616">
        <v>1.8593710916657771</v>
      </c>
      <c r="CI209" s="616">
        <v>7.4374843666631083</v>
      </c>
      <c r="CJ209" s="616">
        <v>6.50779882083022</v>
      </c>
      <c r="CK209" s="616">
        <v>0</v>
      </c>
      <c r="CL209" s="616">
        <v>0</v>
      </c>
      <c r="CM209" s="616">
        <v>0</v>
      </c>
      <c r="CN209" s="616">
        <v>0</v>
      </c>
      <c r="CO209" s="616">
        <v>0</v>
      </c>
      <c r="CP209" s="616">
        <v>0</v>
      </c>
      <c r="CQ209" s="616">
        <v>0</v>
      </c>
      <c r="CR209" s="616">
        <v>0</v>
      </c>
      <c r="CS209" s="616">
        <v>0</v>
      </c>
      <c r="CT209" s="616">
        <v>0</v>
      </c>
      <c r="CU209" s="616">
        <v>0</v>
      </c>
      <c r="CV209" s="616">
        <v>0</v>
      </c>
      <c r="CW209" s="616">
        <v>0</v>
      </c>
      <c r="CX209" s="616">
        <v>0</v>
      </c>
      <c r="CY209" s="617">
        <v>0</v>
      </c>
      <c r="CZ209" s="618">
        <v>0</v>
      </c>
      <c r="DA209" s="619">
        <v>0</v>
      </c>
      <c r="DB209" s="619">
        <v>0</v>
      </c>
      <c r="DC209" s="619">
        <v>0</v>
      </c>
      <c r="DD209" s="619">
        <v>0</v>
      </c>
      <c r="DE209" s="619">
        <v>0</v>
      </c>
      <c r="DF209" s="619">
        <v>0</v>
      </c>
      <c r="DG209" s="619">
        <v>0</v>
      </c>
      <c r="DH209" s="619">
        <v>0</v>
      </c>
      <c r="DI209" s="619">
        <v>0</v>
      </c>
      <c r="DJ209" s="619">
        <v>0</v>
      </c>
      <c r="DK209" s="619">
        <v>0</v>
      </c>
      <c r="DL209" s="619">
        <v>0</v>
      </c>
      <c r="DM209" s="619">
        <v>0</v>
      </c>
      <c r="DN209" s="619">
        <v>0</v>
      </c>
      <c r="DO209" s="619">
        <v>0</v>
      </c>
      <c r="DP209" s="619">
        <v>0</v>
      </c>
      <c r="DQ209" s="619">
        <v>0</v>
      </c>
      <c r="DR209" s="619">
        <v>0</v>
      </c>
      <c r="DS209" s="619">
        <v>0</v>
      </c>
      <c r="DT209" s="619">
        <v>0</v>
      </c>
      <c r="DU209" s="619">
        <v>0</v>
      </c>
      <c r="DV209" s="619">
        <v>0</v>
      </c>
      <c r="DW209" s="620">
        <v>0</v>
      </c>
    </row>
    <row r="210" spans="2:127" x14ac:dyDescent="0.2">
      <c r="B210" s="648"/>
      <c r="C210" s="642"/>
      <c r="D210" s="643"/>
      <c r="E210" s="643"/>
      <c r="F210" s="643"/>
      <c r="G210" s="643"/>
      <c r="H210" s="643"/>
      <c r="I210" s="644"/>
      <c r="J210" s="644"/>
      <c r="K210" s="644"/>
      <c r="L210" s="644"/>
      <c r="M210" s="644"/>
      <c r="N210" s="644"/>
      <c r="O210" s="644"/>
      <c r="P210" s="644"/>
      <c r="Q210" s="644"/>
      <c r="R210" s="645"/>
      <c r="S210" s="644"/>
      <c r="T210" s="644"/>
      <c r="U210" s="626" t="s">
        <v>496</v>
      </c>
      <c r="V210" s="614" t="s">
        <v>124</v>
      </c>
      <c r="W210" s="640" t="s">
        <v>490</v>
      </c>
      <c r="X210" s="607">
        <v>0</v>
      </c>
      <c r="Y210" s="607">
        <v>0</v>
      </c>
      <c r="Z210" s="607">
        <v>0</v>
      </c>
      <c r="AA210" s="607">
        <v>0</v>
      </c>
      <c r="AB210" s="607">
        <v>0</v>
      </c>
      <c r="AC210" s="607">
        <v>13.85</v>
      </c>
      <c r="AD210" s="607">
        <v>13.85</v>
      </c>
      <c r="AE210" s="607">
        <v>13.85</v>
      </c>
      <c r="AF210" s="607">
        <v>13.85</v>
      </c>
      <c r="AG210" s="607">
        <v>13.85</v>
      </c>
      <c r="AH210" s="607">
        <v>13.85</v>
      </c>
      <c r="AI210" s="607">
        <v>13.85</v>
      </c>
      <c r="AJ210" s="607">
        <v>13.85</v>
      </c>
      <c r="AK210" s="607">
        <v>13.85</v>
      </c>
      <c r="AL210" s="607">
        <v>13.85</v>
      </c>
      <c r="AM210" s="607">
        <v>13.85</v>
      </c>
      <c r="AN210" s="607">
        <v>13.85</v>
      </c>
      <c r="AO210" s="607">
        <v>13.85</v>
      </c>
      <c r="AP210" s="607">
        <v>13.85</v>
      </c>
      <c r="AQ210" s="607">
        <v>13.85</v>
      </c>
      <c r="AR210" s="607">
        <v>13.85</v>
      </c>
      <c r="AS210" s="607">
        <v>13.85</v>
      </c>
      <c r="AT210" s="607">
        <v>13.85</v>
      </c>
      <c r="AU210" s="607">
        <v>13.85</v>
      </c>
      <c r="AV210" s="607">
        <v>13.85</v>
      </c>
      <c r="AW210" s="607">
        <v>13.85</v>
      </c>
      <c r="AX210" s="607">
        <v>13.85</v>
      </c>
      <c r="AY210" s="607">
        <v>13.85</v>
      </c>
      <c r="AZ210" s="607">
        <v>13.85</v>
      </c>
      <c r="BA210" s="607">
        <v>13.85</v>
      </c>
      <c r="BB210" s="607">
        <v>13.85</v>
      </c>
      <c r="BC210" s="607">
        <v>13.85</v>
      </c>
      <c r="BD210" s="607">
        <v>13.85</v>
      </c>
      <c r="BE210" s="607">
        <v>13.85</v>
      </c>
      <c r="BF210" s="607">
        <v>13.85</v>
      </c>
      <c r="BG210" s="607">
        <v>13.85</v>
      </c>
      <c r="BH210" s="607">
        <v>13.85</v>
      </c>
      <c r="BI210" s="607">
        <v>13.85</v>
      </c>
      <c r="BJ210" s="607">
        <v>13.85</v>
      </c>
      <c r="BK210" s="607">
        <v>13.85</v>
      </c>
      <c r="BL210" s="607">
        <v>13.85</v>
      </c>
      <c r="BM210" s="607">
        <v>13.85</v>
      </c>
      <c r="BN210" s="607">
        <v>13.85</v>
      </c>
      <c r="BO210" s="607">
        <v>13.85</v>
      </c>
      <c r="BP210" s="607">
        <v>13.85</v>
      </c>
      <c r="BQ210" s="607">
        <v>13.85</v>
      </c>
      <c r="BR210" s="607">
        <v>13.85</v>
      </c>
      <c r="BS210" s="607">
        <v>13.85</v>
      </c>
      <c r="BT210" s="607">
        <v>13.85</v>
      </c>
      <c r="BU210" s="607">
        <v>13.85</v>
      </c>
      <c r="BV210" s="607">
        <v>13.85</v>
      </c>
      <c r="BW210" s="607">
        <v>13.85</v>
      </c>
      <c r="BX210" s="607">
        <v>13.85</v>
      </c>
      <c r="BY210" s="607">
        <v>13.85</v>
      </c>
      <c r="BZ210" s="607">
        <v>13.85</v>
      </c>
      <c r="CA210" s="607">
        <v>13.85</v>
      </c>
      <c r="CB210" s="607">
        <v>13.85</v>
      </c>
      <c r="CC210" s="607">
        <v>13.85</v>
      </c>
      <c r="CD210" s="607">
        <v>13.85</v>
      </c>
      <c r="CE210" s="616">
        <v>13.85</v>
      </c>
      <c r="CF210" s="616">
        <v>13.85</v>
      </c>
      <c r="CG210" s="616">
        <v>13.85</v>
      </c>
      <c r="CH210" s="616">
        <v>13.85</v>
      </c>
      <c r="CI210" s="616">
        <v>13.85</v>
      </c>
      <c r="CJ210" s="616">
        <v>13.85</v>
      </c>
      <c r="CK210" s="616">
        <v>13.85</v>
      </c>
      <c r="CL210" s="616">
        <v>13.85</v>
      </c>
      <c r="CM210" s="616">
        <v>13.85</v>
      </c>
      <c r="CN210" s="616">
        <v>13.85</v>
      </c>
      <c r="CO210" s="616">
        <v>13.85</v>
      </c>
      <c r="CP210" s="616">
        <v>13.85</v>
      </c>
      <c r="CQ210" s="616">
        <v>13.85</v>
      </c>
      <c r="CR210" s="616">
        <v>13.85</v>
      </c>
      <c r="CS210" s="616">
        <v>13.85</v>
      </c>
      <c r="CT210" s="616">
        <v>13.85</v>
      </c>
      <c r="CU210" s="616">
        <v>13.85</v>
      </c>
      <c r="CV210" s="616">
        <v>13.85</v>
      </c>
      <c r="CW210" s="616">
        <v>13.85</v>
      </c>
      <c r="CX210" s="616">
        <v>13.85</v>
      </c>
      <c r="CY210" s="617">
        <v>13.85</v>
      </c>
      <c r="CZ210" s="618">
        <v>0</v>
      </c>
      <c r="DA210" s="619">
        <v>0</v>
      </c>
      <c r="DB210" s="619">
        <v>0</v>
      </c>
      <c r="DC210" s="619">
        <v>0</v>
      </c>
      <c r="DD210" s="619">
        <v>0</v>
      </c>
      <c r="DE210" s="619">
        <v>0</v>
      </c>
      <c r="DF210" s="619">
        <v>0</v>
      </c>
      <c r="DG210" s="619">
        <v>0</v>
      </c>
      <c r="DH210" s="619">
        <v>0</v>
      </c>
      <c r="DI210" s="619">
        <v>0</v>
      </c>
      <c r="DJ210" s="619">
        <v>0</v>
      </c>
      <c r="DK210" s="619">
        <v>0</v>
      </c>
      <c r="DL210" s="619">
        <v>0</v>
      </c>
      <c r="DM210" s="619">
        <v>0</v>
      </c>
      <c r="DN210" s="619">
        <v>0</v>
      </c>
      <c r="DO210" s="619">
        <v>0</v>
      </c>
      <c r="DP210" s="619">
        <v>0</v>
      </c>
      <c r="DQ210" s="619">
        <v>0</v>
      </c>
      <c r="DR210" s="619">
        <v>0</v>
      </c>
      <c r="DS210" s="619">
        <v>0</v>
      </c>
      <c r="DT210" s="619">
        <v>0</v>
      </c>
      <c r="DU210" s="619">
        <v>0</v>
      </c>
      <c r="DV210" s="619">
        <v>0</v>
      </c>
      <c r="DW210" s="620">
        <v>0</v>
      </c>
    </row>
    <row r="211" spans="2:127" x14ac:dyDescent="0.2">
      <c r="B211" s="648"/>
      <c r="C211" s="642"/>
      <c r="D211" s="643"/>
      <c r="E211" s="643"/>
      <c r="F211" s="643"/>
      <c r="G211" s="643"/>
      <c r="H211" s="643"/>
      <c r="I211" s="644"/>
      <c r="J211" s="644"/>
      <c r="K211" s="644"/>
      <c r="L211" s="644"/>
      <c r="M211" s="644"/>
      <c r="N211" s="644"/>
      <c r="O211" s="644"/>
      <c r="P211" s="644"/>
      <c r="Q211" s="644"/>
      <c r="R211" s="645"/>
      <c r="S211" s="644"/>
      <c r="T211" s="644"/>
      <c r="U211" s="626" t="s">
        <v>497</v>
      </c>
      <c r="V211" s="614" t="s">
        <v>124</v>
      </c>
      <c r="W211" s="640" t="s">
        <v>490</v>
      </c>
      <c r="X211" s="607">
        <v>6.9629279999999989</v>
      </c>
      <c r="Y211" s="607">
        <v>7.9576319999999985</v>
      </c>
      <c r="Z211" s="607">
        <v>9.9470399999999994</v>
      </c>
      <c r="AA211" s="607">
        <v>39.788159999999998</v>
      </c>
      <c r="AB211" s="607">
        <v>34.81463999999999</v>
      </c>
      <c r="AC211" s="607">
        <v>0</v>
      </c>
      <c r="AD211" s="607">
        <v>0</v>
      </c>
      <c r="AE211" s="607">
        <v>0</v>
      </c>
      <c r="AF211" s="607">
        <v>0</v>
      </c>
      <c r="AG211" s="607">
        <v>0</v>
      </c>
      <c r="AH211" s="607">
        <v>0</v>
      </c>
      <c r="AI211" s="607">
        <v>0</v>
      </c>
      <c r="AJ211" s="607">
        <v>0</v>
      </c>
      <c r="AK211" s="607">
        <v>0</v>
      </c>
      <c r="AL211" s="607">
        <v>0</v>
      </c>
      <c r="AM211" s="607">
        <v>0</v>
      </c>
      <c r="AN211" s="607">
        <v>0</v>
      </c>
      <c r="AO211" s="607">
        <v>0</v>
      </c>
      <c r="AP211" s="607">
        <v>0</v>
      </c>
      <c r="AQ211" s="607">
        <v>0</v>
      </c>
      <c r="AR211" s="607">
        <v>1.2721900783267523</v>
      </c>
      <c r="AS211" s="607">
        <v>1.453931518087717</v>
      </c>
      <c r="AT211" s="607">
        <v>1.8174143976096464</v>
      </c>
      <c r="AU211" s="607">
        <v>7.2696575904385856</v>
      </c>
      <c r="AV211" s="607">
        <v>6.3609503916337626</v>
      </c>
      <c r="AW211" s="607">
        <v>0</v>
      </c>
      <c r="AX211" s="607">
        <v>0</v>
      </c>
      <c r="AY211" s="607">
        <v>0</v>
      </c>
      <c r="AZ211" s="607">
        <v>0</v>
      </c>
      <c r="BA211" s="607">
        <v>0</v>
      </c>
      <c r="BB211" s="607">
        <v>0</v>
      </c>
      <c r="BC211" s="607">
        <v>0</v>
      </c>
      <c r="BD211" s="607">
        <v>0</v>
      </c>
      <c r="BE211" s="607">
        <v>0</v>
      </c>
      <c r="BF211" s="607">
        <v>0</v>
      </c>
      <c r="BG211" s="607">
        <v>0</v>
      </c>
      <c r="BH211" s="607">
        <v>0</v>
      </c>
      <c r="BI211" s="607">
        <v>0</v>
      </c>
      <c r="BJ211" s="607">
        <v>0</v>
      </c>
      <c r="BK211" s="607">
        <v>0</v>
      </c>
      <c r="BL211" s="607">
        <v>1.2721900783267523</v>
      </c>
      <c r="BM211" s="607">
        <v>1.453931518087717</v>
      </c>
      <c r="BN211" s="607">
        <v>1.8174143976096464</v>
      </c>
      <c r="BO211" s="607">
        <v>7.2696575904385856</v>
      </c>
      <c r="BP211" s="607">
        <v>6.3609503916337626</v>
      </c>
      <c r="BQ211" s="607">
        <v>0</v>
      </c>
      <c r="BR211" s="607">
        <v>0</v>
      </c>
      <c r="BS211" s="607">
        <v>0</v>
      </c>
      <c r="BT211" s="607">
        <v>0</v>
      </c>
      <c r="BU211" s="607">
        <v>0</v>
      </c>
      <c r="BV211" s="607">
        <v>0</v>
      </c>
      <c r="BW211" s="607">
        <v>0</v>
      </c>
      <c r="BX211" s="607">
        <v>0</v>
      </c>
      <c r="BY211" s="607">
        <v>0</v>
      </c>
      <c r="BZ211" s="607">
        <v>0</v>
      </c>
      <c r="CA211" s="607">
        <v>0</v>
      </c>
      <c r="CB211" s="607">
        <v>0</v>
      </c>
      <c r="CC211" s="607">
        <v>0</v>
      </c>
      <c r="CD211" s="607">
        <v>0</v>
      </c>
      <c r="CE211" s="616">
        <v>0</v>
      </c>
      <c r="CF211" s="616">
        <v>4.7475860053356094</v>
      </c>
      <c r="CG211" s="616">
        <v>5.4258125775264103</v>
      </c>
      <c r="CH211" s="616">
        <v>6.7822657219080122</v>
      </c>
      <c r="CI211" s="616">
        <v>27.129062887632049</v>
      </c>
      <c r="CJ211" s="616">
        <v>23.737930026678043</v>
      </c>
      <c r="CK211" s="616">
        <v>0</v>
      </c>
      <c r="CL211" s="616">
        <v>0</v>
      </c>
      <c r="CM211" s="616">
        <v>0</v>
      </c>
      <c r="CN211" s="616">
        <v>0</v>
      </c>
      <c r="CO211" s="616">
        <v>0</v>
      </c>
      <c r="CP211" s="616">
        <v>0</v>
      </c>
      <c r="CQ211" s="616">
        <v>0</v>
      </c>
      <c r="CR211" s="616">
        <v>0</v>
      </c>
      <c r="CS211" s="616">
        <v>0</v>
      </c>
      <c r="CT211" s="616">
        <v>0</v>
      </c>
      <c r="CU211" s="616">
        <v>0</v>
      </c>
      <c r="CV211" s="616">
        <v>0</v>
      </c>
      <c r="CW211" s="616">
        <v>0</v>
      </c>
      <c r="CX211" s="616">
        <v>0</v>
      </c>
      <c r="CY211" s="617">
        <v>0</v>
      </c>
      <c r="CZ211" s="618">
        <v>0</v>
      </c>
      <c r="DA211" s="619">
        <v>0</v>
      </c>
      <c r="DB211" s="619">
        <v>0</v>
      </c>
      <c r="DC211" s="619">
        <v>0</v>
      </c>
      <c r="DD211" s="619">
        <v>0</v>
      </c>
      <c r="DE211" s="619">
        <v>0</v>
      </c>
      <c r="DF211" s="619">
        <v>0</v>
      </c>
      <c r="DG211" s="619">
        <v>0</v>
      </c>
      <c r="DH211" s="619">
        <v>0</v>
      </c>
      <c r="DI211" s="619">
        <v>0</v>
      </c>
      <c r="DJ211" s="619">
        <v>0</v>
      </c>
      <c r="DK211" s="619">
        <v>0</v>
      </c>
      <c r="DL211" s="619">
        <v>0</v>
      </c>
      <c r="DM211" s="619">
        <v>0</v>
      </c>
      <c r="DN211" s="619">
        <v>0</v>
      </c>
      <c r="DO211" s="619">
        <v>0</v>
      </c>
      <c r="DP211" s="619">
        <v>0</v>
      </c>
      <c r="DQ211" s="619">
        <v>0</v>
      </c>
      <c r="DR211" s="619">
        <v>0</v>
      </c>
      <c r="DS211" s="619">
        <v>0</v>
      </c>
      <c r="DT211" s="619">
        <v>0</v>
      </c>
      <c r="DU211" s="619">
        <v>0</v>
      </c>
      <c r="DV211" s="619">
        <v>0</v>
      </c>
      <c r="DW211" s="620">
        <v>0</v>
      </c>
    </row>
    <row r="212" spans="2:127" x14ac:dyDescent="0.2">
      <c r="B212" s="648"/>
      <c r="C212" s="642"/>
      <c r="D212" s="643"/>
      <c r="E212" s="643"/>
      <c r="F212" s="643"/>
      <c r="G212" s="643"/>
      <c r="H212" s="643"/>
      <c r="I212" s="644"/>
      <c r="J212" s="644"/>
      <c r="K212" s="644"/>
      <c r="L212" s="644"/>
      <c r="M212" s="644"/>
      <c r="N212" s="644"/>
      <c r="O212" s="644"/>
      <c r="P212" s="644"/>
      <c r="Q212" s="644"/>
      <c r="R212" s="645"/>
      <c r="S212" s="644"/>
      <c r="T212" s="644"/>
      <c r="U212" s="626" t="s">
        <v>498</v>
      </c>
      <c r="V212" s="614" t="s">
        <v>124</v>
      </c>
      <c r="W212" s="640" t="s">
        <v>490</v>
      </c>
      <c r="X212" s="607">
        <v>0</v>
      </c>
      <c r="Y212" s="607">
        <v>0</v>
      </c>
      <c r="Z212" s="607">
        <v>0</v>
      </c>
      <c r="AA212" s="607">
        <v>0</v>
      </c>
      <c r="AB212" s="607">
        <v>0</v>
      </c>
      <c r="AC212" s="607">
        <v>96.146721617223278</v>
      </c>
      <c r="AD212" s="607">
        <v>89.067207008505406</v>
      </c>
      <c r="AE212" s="607">
        <v>84.654784426821763</v>
      </c>
      <c r="AF212" s="607">
        <v>83.151329146831159</v>
      </c>
      <c r="AG212" s="607">
        <v>77.484688038031464</v>
      </c>
      <c r="AH212" s="607">
        <v>73.144980698636559</v>
      </c>
      <c r="AI212" s="607">
        <v>68.805273359241625</v>
      </c>
      <c r="AJ212" s="607">
        <v>64.465566019846705</v>
      </c>
      <c r="AK212" s="607">
        <v>60.125858680451785</v>
      </c>
      <c r="AL212" s="607">
        <v>55.786151341056865</v>
      </c>
      <c r="AM212" s="607">
        <v>51.446444001661938</v>
      </c>
      <c r="AN212" s="607">
        <v>47.106736662267011</v>
      </c>
      <c r="AO212" s="607">
        <v>42.767029322872084</v>
      </c>
      <c r="AP212" s="607">
        <v>38.427321983477178</v>
      </c>
      <c r="AQ212" s="607">
        <v>34.087614644082251</v>
      </c>
      <c r="AR212" s="607">
        <v>29.747907304687335</v>
      </c>
      <c r="AS212" s="607">
        <v>25.408199965292415</v>
      </c>
      <c r="AT212" s="607">
        <v>21.068492625897495</v>
      </c>
      <c r="AU212" s="607">
        <v>16.728785286502575</v>
      </c>
      <c r="AV212" s="607">
        <v>12.389077947107657</v>
      </c>
      <c r="AW212" s="607">
        <v>12.389077947107657</v>
      </c>
      <c r="AX212" s="607">
        <v>12.389077947107657</v>
      </c>
      <c r="AY212" s="607">
        <v>12.389077947107657</v>
      </c>
      <c r="AZ212" s="607">
        <v>12.389077947107657</v>
      </c>
      <c r="BA212" s="607">
        <v>12.389077947107657</v>
      </c>
      <c r="BB212" s="607">
        <v>12.389077947107657</v>
      </c>
      <c r="BC212" s="607">
        <v>12.389077947107657</v>
      </c>
      <c r="BD212" s="607">
        <v>12.389077947107657</v>
      </c>
      <c r="BE212" s="607">
        <v>12.389077947107657</v>
      </c>
      <c r="BF212" s="607">
        <v>12.389077947107657</v>
      </c>
      <c r="BG212" s="607">
        <v>12.389077947107657</v>
      </c>
      <c r="BH212" s="607">
        <v>12.389077947107657</v>
      </c>
      <c r="BI212" s="607">
        <v>12.389077947107657</v>
      </c>
      <c r="BJ212" s="607">
        <v>12.389077947107657</v>
      </c>
      <c r="BK212" s="607">
        <v>12.389077947107657</v>
      </c>
      <c r="BL212" s="607">
        <v>12.389077947107657</v>
      </c>
      <c r="BM212" s="607">
        <v>12.389077947107657</v>
      </c>
      <c r="BN212" s="607">
        <v>12.389077947107657</v>
      </c>
      <c r="BO212" s="607">
        <v>12.389077947107657</v>
      </c>
      <c r="BP212" s="607">
        <v>12.389077947107657</v>
      </c>
      <c r="BQ212" s="607">
        <v>12.389077947107657</v>
      </c>
      <c r="BR212" s="607">
        <v>12.389077947107657</v>
      </c>
      <c r="BS212" s="607">
        <v>12.389077947107657</v>
      </c>
      <c r="BT212" s="607">
        <v>12.389077947107657</v>
      </c>
      <c r="BU212" s="607">
        <v>12.389077947107657</v>
      </c>
      <c r="BV212" s="607">
        <v>12.389077947107657</v>
      </c>
      <c r="BW212" s="607">
        <v>12.389077947107657</v>
      </c>
      <c r="BX212" s="607">
        <v>12.389077947107657</v>
      </c>
      <c r="BY212" s="607">
        <v>12.389077947107657</v>
      </c>
      <c r="BZ212" s="607">
        <v>12.389077947107657</v>
      </c>
      <c r="CA212" s="607">
        <v>12.389077947107657</v>
      </c>
      <c r="CB212" s="607">
        <v>12.389077947107657</v>
      </c>
      <c r="CC212" s="607">
        <v>12.389077947107657</v>
      </c>
      <c r="CD212" s="607">
        <v>12.389077947107657</v>
      </c>
      <c r="CE212" s="616">
        <v>12.389077947107657</v>
      </c>
      <c r="CF212" s="616">
        <v>12.389077947107657</v>
      </c>
      <c r="CG212" s="616">
        <v>12.389077947107657</v>
      </c>
      <c r="CH212" s="616">
        <v>12.389077947107657</v>
      </c>
      <c r="CI212" s="616">
        <v>12.389077947107657</v>
      </c>
      <c r="CJ212" s="616">
        <v>12.389077947107657</v>
      </c>
      <c r="CK212" s="616">
        <v>12.389077947107657</v>
      </c>
      <c r="CL212" s="616">
        <v>12.389077947107657</v>
      </c>
      <c r="CM212" s="616">
        <v>12.389077947107657</v>
      </c>
      <c r="CN212" s="616">
        <v>12.389077947107657</v>
      </c>
      <c r="CO212" s="616">
        <v>12.389077947107657</v>
      </c>
      <c r="CP212" s="616">
        <v>12.389077947107657</v>
      </c>
      <c r="CQ212" s="616">
        <v>12.389077947107657</v>
      </c>
      <c r="CR212" s="616">
        <v>12.389077947107657</v>
      </c>
      <c r="CS212" s="616">
        <v>12.389077947107657</v>
      </c>
      <c r="CT212" s="616">
        <v>12.389077947107657</v>
      </c>
      <c r="CU212" s="616">
        <v>12.389077947107657</v>
      </c>
      <c r="CV212" s="616">
        <v>12.389077947107657</v>
      </c>
      <c r="CW212" s="616">
        <v>12.389077947107657</v>
      </c>
      <c r="CX212" s="616">
        <v>12.389077947107657</v>
      </c>
      <c r="CY212" s="617">
        <v>12.389077947107657</v>
      </c>
      <c r="CZ212" s="618">
        <v>0</v>
      </c>
      <c r="DA212" s="619">
        <v>0</v>
      </c>
      <c r="DB212" s="619">
        <v>0</v>
      </c>
      <c r="DC212" s="619">
        <v>0</v>
      </c>
      <c r="DD212" s="619">
        <v>0</v>
      </c>
      <c r="DE212" s="619">
        <v>0</v>
      </c>
      <c r="DF212" s="619">
        <v>0</v>
      </c>
      <c r="DG212" s="619">
        <v>0</v>
      </c>
      <c r="DH212" s="619">
        <v>0</v>
      </c>
      <c r="DI212" s="619">
        <v>0</v>
      </c>
      <c r="DJ212" s="619">
        <v>0</v>
      </c>
      <c r="DK212" s="619">
        <v>0</v>
      </c>
      <c r="DL212" s="619">
        <v>0</v>
      </c>
      <c r="DM212" s="619">
        <v>0</v>
      </c>
      <c r="DN212" s="619">
        <v>0</v>
      </c>
      <c r="DO212" s="619">
        <v>0</v>
      </c>
      <c r="DP212" s="619">
        <v>0</v>
      </c>
      <c r="DQ212" s="619">
        <v>0</v>
      </c>
      <c r="DR212" s="619">
        <v>0</v>
      </c>
      <c r="DS212" s="619">
        <v>0</v>
      </c>
      <c r="DT212" s="619">
        <v>0</v>
      </c>
      <c r="DU212" s="619">
        <v>0</v>
      </c>
      <c r="DV212" s="619">
        <v>0</v>
      </c>
      <c r="DW212" s="620">
        <v>0</v>
      </c>
    </row>
    <row r="213" spans="2:127" x14ac:dyDescent="0.2">
      <c r="B213" s="648"/>
      <c r="C213" s="642"/>
      <c r="D213" s="643"/>
      <c r="E213" s="643"/>
      <c r="F213" s="643"/>
      <c r="G213" s="643"/>
      <c r="H213" s="643"/>
      <c r="I213" s="644"/>
      <c r="J213" s="644"/>
      <c r="K213" s="644"/>
      <c r="L213" s="644"/>
      <c r="M213" s="644"/>
      <c r="N213" s="644"/>
      <c r="O213" s="644"/>
      <c r="P213" s="644"/>
      <c r="Q213" s="644"/>
      <c r="R213" s="645"/>
      <c r="S213" s="644"/>
      <c r="T213" s="644"/>
      <c r="U213" s="649" t="s">
        <v>499</v>
      </c>
      <c r="V213" s="614" t="s">
        <v>124</v>
      </c>
      <c r="W213" s="640" t="s">
        <v>490</v>
      </c>
      <c r="X213" s="607">
        <v>0</v>
      </c>
      <c r="Y213" s="607">
        <v>0</v>
      </c>
      <c r="Z213" s="607">
        <v>0</v>
      </c>
      <c r="AA213" s="607">
        <v>0</v>
      </c>
      <c r="AB213" s="607">
        <v>0</v>
      </c>
      <c r="AC213" s="607">
        <v>0</v>
      </c>
      <c r="AD213" s="607">
        <v>0</v>
      </c>
      <c r="AE213" s="607">
        <v>0</v>
      </c>
      <c r="AF213" s="607">
        <v>0</v>
      </c>
      <c r="AG213" s="607">
        <v>0</v>
      </c>
      <c r="AH213" s="607">
        <v>0</v>
      </c>
      <c r="AI213" s="607">
        <v>0</v>
      </c>
      <c r="AJ213" s="607">
        <v>0</v>
      </c>
      <c r="AK213" s="607">
        <v>0</v>
      </c>
      <c r="AL213" s="607">
        <v>0</v>
      </c>
      <c r="AM213" s="607">
        <v>0</v>
      </c>
      <c r="AN213" s="607">
        <v>0</v>
      </c>
      <c r="AO213" s="607">
        <v>0</v>
      </c>
      <c r="AP213" s="607">
        <v>0</v>
      </c>
      <c r="AQ213" s="607">
        <v>0</v>
      </c>
      <c r="AR213" s="607">
        <v>0</v>
      </c>
      <c r="AS213" s="607">
        <v>0</v>
      </c>
      <c r="AT213" s="607">
        <v>0</v>
      </c>
      <c r="AU213" s="607">
        <v>0</v>
      </c>
      <c r="AV213" s="607">
        <v>0</v>
      </c>
      <c r="AW213" s="607">
        <v>0</v>
      </c>
      <c r="AX213" s="607">
        <v>0</v>
      </c>
      <c r="AY213" s="607">
        <v>0</v>
      </c>
      <c r="AZ213" s="607">
        <v>0</v>
      </c>
      <c r="BA213" s="607">
        <v>0</v>
      </c>
      <c r="BB213" s="607">
        <v>0</v>
      </c>
      <c r="BC213" s="607">
        <v>0</v>
      </c>
      <c r="BD213" s="607">
        <v>0</v>
      </c>
      <c r="BE213" s="607">
        <v>0</v>
      </c>
      <c r="BF213" s="607">
        <v>0</v>
      </c>
      <c r="BG213" s="607">
        <v>0</v>
      </c>
      <c r="BH213" s="607">
        <v>0</v>
      </c>
      <c r="BI213" s="607">
        <v>0</v>
      </c>
      <c r="BJ213" s="607">
        <v>0</v>
      </c>
      <c r="BK213" s="607">
        <v>0</v>
      </c>
      <c r="BL213" s="607">
        <v>0</v>
      </c>
      <c r="BM213" s="607">
        <v>0</v>
      </c>
      <c r="BN213" s="607">
        <v>0</v>
      </c>
      <c r="BO213" s="607">
        <v>0</v>
      </c>
      <c r="BP213" s="607">
        <v>0</v>
      </c>
      <c r="BQ213" s="607">
        <v>0</v>
      </c>
      <c r="BR213" s="607">
        <v>0</v>
      </c>
      <c r="BS213" s="607">
        <v>0</v>
      </c>
      <c r="BT213" s="607">
        <v>0</v>
      </c>
      <c r="BU213" s="607">
        <v>0</v>
      </c>
      <c r="BV213" s="607">
        <v>0</v>
      </c>
      <c r="BW213" s="607">
        <v>0</v>
      </c>
      <c r="BX213" s="607">
        <v>0</v>
      </c>
      <c r="BY213" s="607">
        <v>0</v>
      </c>
      <c r="BZ213" s="607">
        <v>0</v>
      </c>
      <c r="CA213" s="607">
        <v>0</v>
      </c>
      <c r="CB213" s="607">
        <v>0</v>
      </c>
      <c r="CC213" s="607">
        <v>0</v>
      </c>
      <c r="CD213" s="607">
        <v>0</v>
      </c>
      <c r="CE213" s="607">
        <v>0</v>
      </c>
      <c r="CF213" s="607">
        <v>0</v>
      </c>
      <c r="CG213" s="607">
        <v>0</v>
      </c>
      <c r="CH213" s="607">
        <v>0</v>
      </c>
      <c r="CI213" s="607">
        <v>0</v>
      </c>
      <c r="CJ213" s="607">
        <v>0</v>
      </c>
      <c r="CK213" s="607">
        <v>0</v>
      </c>
      <c r="CL213" s="607">
        <v>0</v>
      </c>
      <c r="CM213" s="607">
        <v>0</v>
      </c>
      <c r="CN213" s="607">
        <v>0</v>
      </c>
      <c r="CO213" s="607">
        <v>0</v>
      </c>
      <c r="CP213" s="607">
        <v>0</v>
      </c>
      <c r="CQ213" s="607">
        <v>0</v>
      </c>
      <c r="CR213" s="607">
        <v>0</v>
      </c>
      <c r="CS213" s="607">
        <v>0</v>
      </c>
      <c r="CT213" s="607">
        <v>0</v>
      </c>
      <c r="CU213" s="607">
        <v>0</v>
      </c>
      <c r="CV213" s="607">
        <v>0</v>
      </c>
      <c r="CW213" s="607">
        <v>0</v>
      </c>
      <c r="CX213" s="607">
        <v>0</v>
      </c>
      <c r="CY213" s="607">
        <v>0</v>
      </c>
      <c r="CZ213" s="618">
        <v>0</v>
      </c>
      <c r="DA213" s="619">
        <v>0</v>
      </c>
      <c r="DB213" s="619">
        <v>0</v>
      </c>
      <c r="DC213" s="619">
        <v>0</v>
      </c>
      <c r="DD213" s="619">
        <v>0</v>
      </c>
      <c r="DE213" s="619">
        <v>0</v>
      </c>
      <c r="DF213" s="619">
        <v>0</v>
      </c>
      <c r="DG213" s="619">
        <v>0</v>
      </c>
      <c r="DH213" s="619">
        <v>0</v>
      </c>
      <c r="DI213" s="619">
        <v>0</v>
      </c>
      <c r="DJ213" s="619">
        <v>0</v>
      </c>
      <c r="DK213" s="619">
        <v>0</v>
      </c>
      <c r="DL213" s="619">
        <v>0</v>
      </c>
      <c r="DM213" s="619">
        <v>0</v>
      </c>
      <c r="DN213" s="619">
        <v>0</v>
      </c>
      <c r="DO213" s="619">
        <v>0</v>
      </c>
      <c r="DP213" s="619">
        <v>0</v>
      </c>
      <c r="DQ213" s="619">
        <v>0</v>
      </c>
      <c r="DR213" s="619">
        <v>0</v>
      </c>
      <c r="DS213" s="619">
        <v>0</v>
      </c>
      <c r="DT213" s="619">
        <v>0</v>
      </c>
      <c r="DU213" s="619">
        <v>0</v>
      </c>
      <c r="DV213" s="619">
        <v>0</v>
      </c>
      <c r="DW213" s="620">
        <v>0</v>
      </c>
    </row>
    <row r="214" spans="2:127" ht="15.75" thickBot="1" x14ac:dyDescent="0.25">
      <c r="B214" s="650"/>
      <c r="C214" s="651"/>
      <c r="D214" s="652"/>
      <c r="E214" s="652"/>
      <c r="F214" s="652"/>
      <c r="G214" s="652"/>
      <c r="H214" s="652"/>
      <c r="I214" s="653"/>
      <c r="J214" s="653"/>
      <c r="K214" s="653"/>
      <c r="L214" s="653"/>
      <c r="M214" s="653"/>
      <c r="N214" s="653"/>
      <c r="O214" s="653"/>
      <c r="P214" s="653"/>
      <c r="Q214" s="653"/>
      <c r="R214" s="654"/>
      <c r="S214" s="653"/>
      <c r="T214" s="653"/>
      <c r="U214" s="655" t="s">
        <v>127</v>
      </c>
      <c r="V214" s="656" t="s">
        <v>500</v>
      </c>
      <c r="W214" s="657" t="s">
        <v>490</v>
      </c>
      <c r="X214" s="658">
        <f>SUM(X203:X213)</f>
        <v>3944.6918280000004</v>
      </c>
      <c r="Y214" s="658">
        <f t="shared" ref="Y214:CJ214" si="38">SUM(Y203:Y213)</f>
        <v>4508.2192319999995</v>
      </c>
      <c r="Z214" s="658">
        <f t="shared" si="38"/>
        <v>5635.2740400000002</v>
      </c>
      <c r="AA214" s="658">
        <f t="shared" si="38"/>
        <v>22541.096160000001</v>
      </c>
      <c r="AB214" s="658">
        <f t="shared" si="38"/>
        <v>19723.459139999999</v>
      </c>
      <c r="AC214" s="658">
        <f t="shared" si="38"/>
        <v>894.09672161722335</v>
      </c>
      <c r="AD214" s="658">
        <f t="shared" si="38"/>
        <v>887.01720700850547</v>
      </c>
      <c r="AE214" s="658">
        <f t="shared" si="38"/>
        <v>882.60478442682177</v>
      </c>
      <c r="AF214" s="658">
        <f t="shared" si="38"/>
        <v>881.10132914683118</v>
      </c>
      <c r="AG214" s="658">
        <f t="shared" si="38"/>
        <v>875.43468803803148</v>
      </c>
      <c r="AH214" s="658">
        <f t="shared" si="38"/>
        <v>871.09498069863662</v>
      </c>
      <c r="AI214" s="658">
        <f t="shared" si="38"/>
        <v>866.75527335924164</v>
      </c>
      <c r="AJ214" s="658">
        <f t="shared" si="38"/>
        <v>862.41556601984678</v>
      </c>
      <c r="AK214" s="658">
        <f t="shared" si="38"/>
        <v>858.0758586804518</v>
      </c>
      <c r="AL214" s="658">
        <f t="shared" si="38"/>
        <v>853.73615134105694</v>
      </c>
      <c r="AM214" s="658">
        <f t="shared" si="38"/>
        <v>849.39644400166196</v>
      </c>
      <c r="AN214" s="658">
        <f t="shared" si="38"/>
        <v>845.0567366622671</v>
      </c>
      <c r="AO214" s="658">
        <f t="shared" si="38"/>
        <v>840.71702932287212</v>
      </c>
      <c r="AP214" s="658">
        <f t="shared" si="38"/>
        <v>836.37732198347726</v>
      </c>
      <c r="AQ214" s="658">
        <f t="shared" si="38"/>
        <v>832.03761464408228</v>
      </c>
      <c r="AR214" s="658">
        <f t="shared" si="38"/>
        <v>1548.4288707209714</v>
      </c>
      <c r="AS214" s="658">
        <f t="shared" si="38"/>
        <v>1647.0507295839029</v>
      </c>
      <c r="AT214" s="658">
        <f t="shared" si="38"/>
        <v>1848.6341546491608</v>
      </c>
      <c r="AU214" s="658">
        <f t="shared" si="38"/>
        <v>4933.1414333795556</v>
      </c>
      <c r="AV214" s="658">
        <f t="shared" si="38"/>
        <v>4413.9938950285296</v>
      </c>
      <c r="AW214" s="658">
        <f t="shared" si="38"/>
        <v>810.33907794710774</v>
      </c>
      <c r="AX214" s="658">
        <f t="shared" si="38"/>
        <v>810.33907794710774</v>
      </c>
      <c r="AY214" s="658">
        <f t="shared" si="38"/>
        <v>810.33907794710774</v>
      </c>
      <c r="AZ214" s="658">
        <f t="shared" si="38"/>
        <v>810.33907794710774</v>
      </c>
      <c r="BA214" s="658">
        <f t="shared" si="38"/>
        <v>810.33907794710774</v>
      </c>
      <c r="BB214" s="658">
        <f t="shared" si="38"/>
        <v>810.33907794710774</v>
      </c>
      <c r="BC214" s="658">
        <f t="shared" si="38"/>
        <v>810.33907794710774</v>
      </c>
      <c r="BD214" s="658">
        <f t="shared" si="38"/>
        <v>810.33907794710774</v>
      </c>
      <c r="BE214" s="658">
        <f t="shared" si="38"/>
        <v>810.33907794710774</v>
      </c>
      <c r="BF214" s="658">
        <f t="shared" si="38"/>
        <v>810.33907794710774</v>
      </c>
      <c r="BG214" s="658">
        <f t="shared" si="38"/>
        <v>810.33907794710774</v>
      </c>
      <c r="BH214" s="658">
        <f t="shared" si="38"/>
        <v>810.33907794710774</v>
      </c>
      <c r="BI214" s="658">
        <f t="shared" si="38"/>
        <v>810.33907794710774</v>
      </c>
      <c r="BJ214" s="658">
        <f t="shared" si="38"/>
        <v>810.33907794710774</v>
      </c>
      <c r="BK214" s="658">
        <f t="shared" si="38"/>
        <v>810.33907794710774</v>
      </c>
      <c r="BL214" s="658">
        <f t="shared" si="38"/>
        <v>1531.0700413633917</v>
      </c>
      <c r="BM214" s="658">
        <f t="shared" si="38"/>
        <v>1634.0316075657181</v>
      </c>
      <c r="BN214" s="658">
        <f t="shared" si="38"/>
        <v>1839.9547399703708</v>
      </c>
      <c r="BO214" s="658">
        <f t="shared" si="38"/>
        <v>4928.8017260401602</v>
      </c>
      <c r="BP214" s="658">
        <f t="shared" si="38"/>
        <v>4413.9938950285296</v>
      </c>
      <c r="BQ214" s="658">
        <f t="shared" si="38"/>
        <v>810.33907794710774</v>
      </c>
      <c r="BR214" s="658">
        <f t="shared" si="38"/>
        <v>810.33907794710774</v>
      </c>
      <c r="BS214" s="658">
        <f t="shared" si="38"/>
        <v>810.33907794710774</v>
      </c>
      <c r="BT214" s="658">
        <f t="shared" si="38"/>
        <v>810.33907794710774</v>
      </c>
      <c r="BU214" s="658">
        <f t="shared" si="38"/>
        <v>810.33907794710774</v>
      </c>
      <c r="BV214" s="658">
        <f t="shared" si="38"/>
        <v>810.33907794710774</v>
      </c>
      <c r="BW214" s="658">
        <f t="shared" si="38"/>
        <v>810.33907794710774</v>
      </c>
      <c r="BX214" s="658">
        <f t="shared" si="38"/>
        <v>810.33907794710774</v>
      </c>
      <c r="BY214" s="658">
        <f t="shared" si="38"/>
        <v>810.33907794710774</v>
      </c>
      <c r="BZ214" s="658">
        <f t="shared" si="38"/>
        <v>810.33907794710774</v>
      </c>
      <c r="CA214" s="658">
        <f t="shared" si="38"/>
        <v>810.33907794710774</v>
      </c>
      <c r="CB214" s="658">
        <f t="shared" si="38"/>
        <v>810.33907794710774</v>
      </c>
      <c r="CC214" s="658">
        <f t="shared" si="38"/>
        <v>810.33907794710774</v>
      </c>
      <c r="CD214" s="658">
        <f t="shared" si="38"/>
        <v>810.33907794710774</v>
      </c>
      <c r="CE214" s="658">
        <f t="shared" si="38"/>
        <v>810.33907794710774</v>
      </c>
      <c r="CF214" s="658">
        <f t="shared" si="38"/>
        <v>3499.9782237166091</v>
      </c>
      <c r="CG214" s="658">
        <f t="shared" si="38"/>
        <v>3884.2123873979663</v>
      </c>
      <c r="CH214" s="658">
        <f t="shared" si="38"/>
        <v>4652.6807147606805</v>
      </c>
      <c r="CI214" s="658">
        <f t="shared" si="38"/>
        <v>16179.705625201403</v>
      </c>
      <c r="CJ214" s="658">
        <f t="shared" si="38"/>
        <v>14258.534806794618</v>
      </c>
      <c r="CK214" s="658">
        <f t="shared" ref="CK214:DW214" si="39">SUM(CK203:CK213)</f>
        <v>810.33907794710774</v>
      </c>
      <c r="CL214" s="658">
        <f t="shared" si="39"/>
        <v>810.33907794710774</v>
      </c>
      <c r="CM214" s="658">
        <f t="shared" si="39"/>
        <v>810.33907794710774</v>
      </c>
      <c r="CN214" s="658">
        <f t="shared" si="39"/>
        <v>810.33907794710774</v>
      </c>
      <c r="CO214" s="658">
        <f t="shared" si="39"/>
        <v>810.33907794710774</v>
      </c>
      <c r="CP214" s="658">
        <f t="shared" si="39"/>
        <v>810.33907794710774</v>
      </c>
      <c r="CQ214" s="658">
        <f t="shared" si="39"/>
        <v>810.33907794710774</v>
      </c>
      <c r="CR214" s="658">
        <f t="shared" si="39"/>
        <v>810.33907794710774</v>
      </c>
      <c r="CS214" s="658">
        <f t="shared" si="39"/>
        <v>810.33907794710774</v>
      </c>
      <c r="CT214" s="658">
        <f t="shared" si="39"/>
        <v>810.33907794710774</v>
      </c>
      <c r="CU214" s="658">
        <f t="shared" si="39"/>
        <v>810.33907794710774</v>
      </c>
      <c r="CV214" s="658">
        <f t="shared" si="39"/>
        <v>810.33907794710774</v>
      </c>
      <c r="CW214" s="658">
        <f t="shared" si="39"/>
        <v>810.33907794710774</v>
      </c>
      <c r="CX214" s="658">
        <f t="shared" si="39"/>
        <v>810.33907794710774</v>
      </c>
      <c r="CY214" s="659">
        <f t="shared" si="39"/>
        <v>810.33907794710774</v>
      </c>
      <c r="CZ214" s="660">
        <f t="shared" si="39"/>
        <v>0</v>
      </c>
      <c r="DA214" s="661">
        <f t="shared" si="39"/>
        <v>0</v>
      </c>
      <c r="DB214" s="661">
        <f t="shared" si="39"/>
        <v>0</v>
      </c>
      <c r="DC214" s="661">
        <f t="shared" si="39"/>
        <v>0</v>
      </c>
      <c r="DD214" s="661">
        <f t="shared" si="39"/>
        <v>0</v>
      </c>
      <c r="DE214" s="661">
        <f t="shared" si="39"/>
        <v>0</v>
      </c>
      <c r="DF214" s="661">
        <f t="shared" si="39"/>
        <v>0</v>
      </c>
      <c r="DG214" s="661">
        <f t="shared" si="39"/>
        <v>0</v>
      </c>
      <c r="DH214" s="661">
        <f t="shared" si="39"/>
        <v>0</v>
      </c>
      <c r="DI214" s="661">
        <f t="shared" si="39"/>
        <v>0</v>
      </c>
      <c r="DJ214" s="661">
        <f t="shared" si="39"/>
        <v>0</v>
      </c>
      <c r="DK214" s="661">
        <f t="shared" si="39"/>
        <v>0</v>
      </c>
      <c r="DL214" s="661">
        <f t="shared" si="39"/>
        <v>0</v>
      </c>
      <c r="DM214" s="661">
        <f t="shared" si="39"/>
        <v>0</v>
      </c>
      <c r="DN214" s="661">
        <f t="shared" si="39"/>
        <v>0</v>
      </c>
      <c r="DO214" s="661">
        <f t="shared" si="39"/>
        <v>0</v>
      </c>
      <c r="DP214" s="661">
        <f t="shared" si="39"/>
        <v>0</v>
      </c>
      <c r="DQ214" s="661">
        <f t="shared" si="39"/>
        <v>0</v>
      </c>
      <c r="DR214" s="661">
        <f t="shared" si="39"/>
        <v>0</v>
      </c>
      <c r="DS214" s="661">
        <f t="shared" si="39"/>
        <v>0</v>
      </c>
      <c r="DT214" s="661">
        <f t="shared" si="39"/>
        <v>0</v>
      </c>
      <c r="DU214" s="661">
        <f t="shared" si="39"/>
        <v>0</v>
      </c>
      <c r="DV214" s="661">
        <f t="shared" si="39"/>
        <v>0</v>
      </c>
      <c r="DW214" s="662">
        <f t="shared" si="39"/>
        <v>0</v>
      </c>
    </row>
    <row r="215" spans="2:127" ht="25.5" x14ac:dyDescent="0.2">
      <c r="B215" s="603" t="s">
        <v>485</v>
      </c>
      <c r="C215" s="604" t="s">
        <v>836</v>
      </c>
      <c r="D215" s="605" t="s">
        <v>837</v>
      </c>
      <c r="E215" s="606" t="s">
        <v>555</v>
      </c>
      <c r="F215" s="607" t="s">
        <v>754</v>
      </c>
      <c r="G215" s="608" t="s">
        <v>558</v>
      </c>
      <c r="H215" s="609" t="s">
        <v>487</v>
      </c>
      <c r="I215" s="609">
        <f>MAX(X215:AV215)</f>
        <v>45</v>
      </c>
      <c r="J215" s="609">
        <f>SUMPRODUCT($X$2:$CY$2,$X215:$CY215)*365</f>
        <v>327224.28781027254</v>
      </c>
      <c r="K215" s="609">
        <f>SUMPRODUCT($X$2:$CY$2,$X216:$CY216)+SUMPRODUCT($X$2:$CY$2,$X217:$CY217)+SUMPRODUCT($X$2:$CY$2,$X218:$CY218)</f>
        <v>184241.60546643258</v>
      </c>
      <c r="L215" s="609">
        <f>SUMPRODUCT($X$2:$CY$2,$X219:$CY219) +SUMPRODUCT($X$2:$CY$2,$X220:$CY220)</f>
        <v>76238.776535302997</v>
      </c>
      <c r="M215" s="609">
        <f>SUMPRODUCT($X$2:$CY$2,$X221:$CY221)</f>
        <v>0</v>
      </c>
      <c r="N215" s="609">
        <f>SUMPRODUCT($X$2:$CY$2,$X224:$CY224) +SUMPRODUCT($X$2:$CY$2,$X225:$CY225)</f>
        <v>4105.2927934569698</v>
      </c>
      <c r="O215" s="609">
        <f>SUMPRODUCT($X$2:$CY$2,$X222:$CY222) +SUMPRODUCT($X$2:$CY$2,$X223:$CY223) +SUMPRODUCT($X$2:$CY$2,$X226:$CY226)</f>
        <v>416.6064421907821</v>
      </c>
      <c r="P215" s="609">
        <f>SUM(K215:O215)</f>
        <v>265002.28123738331</v>
      </c>
      <c r="Q215" s="609">
        <f>(SUM(K215:M215)*100000)/(J215*1000)</f>
        <v>79.60300983304893</v>
      </c>
      <c r="R215" s="610">
        <f>(P215*100000)/(J215*1000)</f>
        <v>80.984905799851248</v>
      </c>
      <c r="S215" s="611">
        <v>3</v>
      </c>
      <c r="T215" s="612">
        <v>3</v>
      </c>
      <c r="U215" s="613" t="s">
        <v>488</v>
      </c>
      <c r="V215" s="614" t="s">
        <v>124</v>
      </c>
      <c r="W215" s="615" t="s">
        <v>75</v>
      </c>
      <c r="X215" s="607">
        <v>0</v>
      </c>
      <c r="Y215" s="607">
        <v>0</v>
      </c>
      <c r="Z215" s="607">
        <v>0</v>
      </c>
      <c r="AA215" s="607">
        <v>0</v>
      </c>
      <c r="AB215" s="607">
        <v>0</v>
      </c>
      <c r="AC215" s="607">
        <v>0</v>
      </c>
      <c r="AD215" s="607">
        <v>0</v>
      </c>
      <c r="AE215" s="607">
        <v>0</v>
      </c>
      <c r="AF215" s="607">
        <v>0</v>
      </c>
      <c r="AG215" s="607">
        <v>0</v>
      </c>
      <c r="AH215" s="607">
        <v>45</v>
      </c>
      <c r="AI215" s="607">
        <v>45</v>
      </c>
      <c r="AJ215" s="607">
        <v>45</v>
      </c>
      <c r="AK215" s="607">
        <v>45</v>
      </c>
      <c r="AL215" s="607">
        <v>45</v>
      </c>
      <c r="AM215" s="607">
        <v>45</v>
      </c>
      <c r="AN215" s="607">
        <v>45</v>
      </c>
      <c r="AO215" s="607">
        <v>45</v>
      </c>
      <c r="AP215" s="607">
        <v>45</v>
      </c>
      <c r="AQ215" s="607">
        <v>45</v>
      </c>
      <c r="AR215" s="607">
        <v>45</v>
      </c>
      <c r="AS215" s="607">
        <v>45</v>
      </c>
      <c r="AT215" s="607">
        <v>45</v>
      </c>
      <c r="AU215" s="607">
        <v>45</v>
      </c>
      <c r="AV215" s="607">
        <v>45</v>
      </c>
      <c r="AW215" s="607">
        <v>45</v>
      </c>
      <c r="AX215" s="607">
        <v>45</v>
      </c>
      <c r="AY215" s="607">
        <v>45</v>
      </c>
      <c r="AZ215" s="607">
        <v>45</v>
      </c>
      <c r="BA215" s="607">
        <v>45</v>
      </c>
      <c r="BB215" s="607">
        <v>45</v>
      </c>
      <c r="BC215" s="607">
        <v>45</v>
      </c>
      <c r="BD215" s="607">
        <v>45</v>
      </c>
      <c r="BE215" s="607">
        <v>45</v>
      </c>
      <c r="BF215" s="607">
        <v>45</v>
      </c>
      <c r="BG215" s="607">
        <v>45</v>
      </c>
      <c r="BH215" s="607">
        <v>45</v>
      </c>
      <c r="BI215" s="607">
        <v>45</v>
      </c>
      <c r="BJ215" s="607">
        <v>45</v>
      </c>
      <c r="BK215" s="607">
        <v>45</v>
      </c>
      <c r="BL215" s="607">
        <v>45</v>
      </c>
      <c r="BM215" s="607">
        <v>45</v>
      </c>
      <c r="BN215" s="607">
        <v>45</v>
      </c>
      <c r="BO215" s="607">
        <v>45</v>
      </c>
      <c r="BP215" s="607">
        <v>45</v>
      </c>
      <c r="BQ215" s="607">
        <v>45</v>
      </c>
      <c r="BR215" s="607">
        <v>45</v>
      </c>
      <c r="BS215" s="607">
        <v>45</v>
      </c>
      <c r="BT215" s="607">
        <v>45</v>
      </c>
      <c r="BU215" s="607">
        <v>45</v>
      </c>
      <c r="BV215" s="607">
        <v>45</v>
      </c>
      <c r="BW215" s="607">
        <v>45</v>
      </c>
      <c r="BX215" s="607">
        <v>45</v>
      </c>
      <c r="BY215" s="607">
        <v>45</v>
      </c>
      <c r="BZ215" s="607">
        <v>45</v>
      </c>
      <c r="CA215" s="607">
        <v>45</v>
      </c>
      <c r="CB215" s="607">
        <v>45</v>
      </c>
      <c r="CC215" s="607">
        <v>45</v>
      </c>
      <c r="CD215" s="607">
        <v>45</v>
      </c>
      <c r="CE215" s="616">
        <v>45</v>
      </c>
      <c r="CF215" s="616">
        <v>45</v>
      </c>
      <c r="CG215" s="616">
        <v>45</v>
      </c>
      <c r="CH215" s="616">
        <v>45</v>
      </c>
      <c r="CI215" s="616">
        <v>45</v>
      </c>
      <c r="CJ215" s="616">
        <v>45</v>
      </c>
      <c r="CK215" s="616">
        <v>45</v>
      </c>
      <c r="CL215" s="616">
        <v>45</v>
      </c>
      <c r="CM215" s="616">
        <v>45</v>
      </c>
      <c r="CN215" s="616">
        <v>45</v>
      </c>
      <c r="CO215" s="616">
        <v>45</v>
      </c>
      <c r="CP215" s="616">
        <v>45</v>
      </c>
      <c r="CQ215" s="616">
        <v>45</v>
      </c>
      <c r="CR215" s="616">
        <v>45</v>
      </c>
      <c r="CS215" s="616">
        <v>45</v>
      </c>
      <c r="CT215" s="616">
        <v>45</v>
      </c>
      <c r="CU215" s="616">
        <v>45</v>
      </c>
      <c r="CV215" s="616">
        <v>45</v>
      </c>
      <c r="CW215" s="616">
        <v>45</v>
      </c>
      <c r="CX215" s="616">
        <v>45</v>
      </c>
      <c r="CY215" s="617">
        <v>45</v>
      </c>
      <c r="CZ215" s="618">
        <v>0</v>
      </c>
      <c r="DA215" s="619">
        <v>0</v>
      </c>
      <c r="DB215" s="619">
        <v>0</v>
      </c>
      <c r="DC215" s="619">
        <v>0</v>
      </c>
      <c r="DD215" s="619">
        <v>0</v>
      </c>
      <c r="DE215" s="619">
        <v>0</v>
      </c>
      <c r="DF215" s="619">
        <v>0</v>
      </c>
      <c r="DG215" s="619">
        <v>0</v>
      </c>
      <c r="DH215" s="619">
        <v>0</v>
      </c>
      <c r="DI215" s="619">
        <v>0</v>
      </c>
      <c r="DJ215" s="619">
        <v>0</v>
      </c>
      <c r="DK215" s="619">
        <v>0</v>
      </c>
      <c r="DL215" s="619">
        <v>0</v>
      </c>
      <c r="DM215" s="619">
        <v>0</v>
      </c>
      <c r="DN215" s="619">
        <v>0</v>
      </c>
      <c r="DO215" s="619">
        <v>0</v>
      </c>
      <c r="DP215" s="619">
        <v>0</v>
      </c>
      <c r="DQ215" s="619">
        <v>0</v>
      </c>
      <c r="DR215" s="619">
        <v>0</v>
      </c>
      <c r="DS215" s="619">
        <v>0</v>
      </c>
      <c r="DT215" s="619">
        <v>0</v>
      </c>
      <c r="DU215" s="619">
        <v>0</v>
      </c>
      <c r="DV215" s="619">
        <v>0</v>
      </c>
      <c r="DW215" s="620">
        <v>0</v>
      </c>
    </row>
    <row r="216" spans="2:127" x14ac:dyDescent="0.2">
      <c r="B216" s="621"/>
      <c r="C216" s="622"/>
      <c r="D216" s="623"/>
      <c r="E216" s="624"/>
      <c r="F216" s="624"/>
      <c r="G216" s="623"/>
      <c r="H216" s="624"/>
      <c r="I216" s="624"/>
      <c r="J216" s="624"/>
      <c r="K216" s="624"/>
      <c r="L216" s="624"/>
      <c r="M216" s="624"/>
      <c r="N216" s="624"/>
      <c r="O216" s="624"/>
      <c r="P216" s="624"/>
      <c r="Q216" s="624"/>
      <c r="R216" s="625"/>
      <c r="S216" s="624"/>
      <c r="T216" s="624"/>
      <c r="U216" s="626" t="s">
        <v>489</v>
      </c>
      <c r="V216" s="614" t="s">
        <v>124</v>
      </c>
      <c r="W216" s="615" t="s">
        <v>490</v>
      </c>
      <c r="X216" s="607">
        <v>3244.14</v>
      </c>
      <c r="Y216" s="607">
        <v>4866.21</v>
      </c>
      <c r="Z216" s="607">
        <v>9732.42</v>
      </c>
      <c r="AA216" s="607">
        <v>11354.490000000002</v>
      </c>
      <c r="AB216" s="607">
        <v>14598.63</v>
      </c>
      <c r="AC216" s="607">
        <v>16220.7</v>
      </c>
      <c r="AD216" s="607">
        <v>21086.91</v>
      </c>
      <c r="AE216" s="607">
        <v>32441.4</v>
      </c>
      <c r="AF216" s="607">
        <v>32441.4</v>
      </c>
      <c r="AG216" s="607">
        <v>16220.7</v>
      </c>
      <c r="AH216" s="607">
        <v>0</v>
      </c>
      <c r="AI216" s="607">
        <v>0</v>
      </c>
      <c r="AJ216" s="607">
        <v>0</v>
      </c>
      <c r="AK216" s="607">
        <v>0</v>
      </c>
      <c r="AL216" s="607">
        <v>0</v>
      </c>
      <c r="AM216" s="607">
        <v>0</v>
      </c>
      <c r="AN216" s="607">
        <v>0</v>
      </c>
      <c r="AO216" s="607">
        <v>0</v>
      </c>
      <c r="AP216" s="607">
        <v>0</v>
      </c>
      <c r="AQ216" s="607">
        <v>0</v>
      </c>
      <c r="AR216" s="607">
        <v>1101.44</v>
      </c>
      <c r="AS216" s="607">
        <v>1652.16</v>
      </c>
      <c r="AT216" s="607">
        <v>3304.32</v>
      </c>
      <c r="AU216" s="607">
        <v>3855.04</v>
      </c>
      <c r="AV216" s="607">
        <v>4956.4799999999996</v>
      </c>
      <c r="AW216" s="607">
        <v>5507.2</v>
      </c>
      <c r="AX216" s="607">
        <v>7159.36</v>
      </c>
      <c r="AY216" s="607">
        <v>11014.4</v>
      </c>
      <c r="AZ216" s="607">
        <v>11014.4</v>
      </c>
      <c r="BA216" s="607">
        <v>5507.2</v>
      </c>
      <c r="BB216" s="607">
        <v>0</v>
      </c>
      <c r="BC216" s="607">
        <v>0</v>
      </c>
      <c r="BD216" s="607">
        <v>0</v>
      </c>
      <c r="BE216" s="607">
        <v>0</v>
      </c>
      <c r="BF216" s="607">
        <v>0</v>
      </c>
      <c r="BG216" s="607">
        <v>0</v>
      </c>
      <c r="BH216" s="607">
        <v>0</v>
      </c>
      <c r="BI216" s="607">
        <v>0</v>
      </c>
      <c r="BJ216" s="607">
        <v>0</v>
      </c>
      <c r="BK216" s="607">
        <v>0</v>
      </c>
      <c r="BL216" s="607">
        <v>1101.44</v>
      </c>
      <c r="BM216" s="607">
        <v>1652.16</v>
      </c>
      <c r="BN216" s="607">
        <v>3304.32</v>
      </c>
      <c r="BO216" s="607">
        <v>3855.04</v>
      </c>
      <c r="BP216" s="607">
        <v>4956.4799999999996</v>
      </c>
      <c r="BQ216" s="607">
        <v>5507.2</v>
      </c>
      <c r="BR216" s="607">
        <v>7159.36</v>
      </c>
      <c r="BS216" s="607">
        <v>11014.4</v>
      </c>
      <c r="BT216" s="607">
        <v>11014.4</v>
      </c>
      <c r="BU216" s="607">
        <v>5507.2</v>
      </c>
      <c r="BV216" s="607">
        <v>0</v>
      </c>
      <c r="BW216" s="607">
        <v>0</v>
      </c>
      <c r="BX216" s="607">
        <v>0</v>
      </c>
      <c r="BY216" s="607">
        <v>0</v>
      </c>
      <c r="BZ216" s="607">
        <v>0</v>
      </c>
      <c r="CA216" s="607">
        <v>0</v>
      </c>
      <c r="CB216" s="607">
        <v>0</v>
      </c>
      <c r="CC216" s="607">
        <v>0</v>
      </c>
      <c r="CD216" s="607">
        <v>0</v>
      </c>
      <c r="CE216" s="616">
        <v>0</v>
      </c>
      <c r="CF216" s="616">
        <v>2637.94</v>
      </c>
      <c r="CG216" s="616">
        <v>3956.91</v>
      </c>
      <c r="CH216" s="616">
        <v>7913.82</v>
      </c>
      <c r="CI216" s="616">
        <v>9232.7900000000009</v>
      </c>
      <c r="CJ216" s="616">
        <v>11870.73</v>
      </c>
      <c r="CK216" s="616">
        <v>13189.7</v>
      </c>
      <c r="CL216" s="616">
        <v>17146.61</v>
      </c>
      <c r="CM216" s="616">
        <v>26379.4</v>
      </c>
      <c r="CN216" s="616">
        <v>26379.4</v>
      </c>
      <c r="CO216" s="616">
        <v>13189.7</v>
      </c>
      <c r="CP216" s="616">
        <v>0</v>
      </c>
      <c r="CQ216" s="616">
        <v>0</v>
      </c>
      <c r="CR216" s="616">
        <v>0</v>
      </c>
      <c r="CS216" s="616">
        <v>0</v>
      </c>
      <c r="CT216" s="616">
        <v>0</v>
      </c>
      <c r="CU216" s="616">
        <v>0</v>
      </c>
      <c r="CV216" s="616">
        <v>0</v>
      </c>
      <c r="CW216" s="616">
        <v>0</v>
      </c>
      <c r="CX216" s="616">
        <v>0</v>
      </c>
      <c r="CY216" s="617">
        <v>0</v>
      </c>
      <c r="CZ216" s="618">
        <v>0</v>
      </c>
      <c r="DA216" s="619">
        <v>0</v>
      </c>
      <c r="DB216" s="619">
        <v>0</v>
      </c>
      <c r="DC216" s="619">
        <v>0</v>
      </c>
      <c r="DD216" s="619">
        <v>0</v>
      </c>
      <c r="DE216" s="619">
        <v>0</v>
      </c>
      <c r="DF216" s="619">
        <v>0</v>
      </c>
      <c r="DG216" s="619">
        <v>0</v>
      </c>
      <c r="DH216" s="619">
        <v>0</v>
      </c>
      <c r="DI216" s="619">
        <v>0</v>
      </c>
      <c r="DJ216" s="619">
        <v>0</v>
      </c>
      <c r="DK216" s="619">
        <v>0</v>
      </c>
      <c r="DL216" s="619">
        <v>0</v>
      </c>
      <c r="DM216" s="619">
        <v>0</v>
      </c>
      <c r="DN216" s="619">
        <v>0</v>
      </c>
      <c r="DO216" s="619">
        <v>0</v>
      </c>
      <c r="DP216" s="619">
        <v>0</v>
      </c>
      <c r="DQ216" s="619">
        <v>0</v>
      </c>
      <c r="DR216" s="619">
        <v>0</v>
      </c>
      <c r="DS216" s="619">
        <v>0</v>
      </c>
      <c r="DT216" s="619">
        <v>0</v>
      </c>
      <c r="DU216" s="619">
        <v>0</v>
      </c>
      <c r="DV216" s="619">
        <v>0</v>
      </c>
      <c r="DW216" s="620">
        <v>0</v>
      </c>
    </row>
    <row r="217" spans="2:127" x14ac:dyDescent="0.2">
      <c r="B217" s="627"/>
      <c r="C217" s="628"/>
      <c r="D217" s="629"/>
      <c r="E217" s="629"/>
      <c r="F217" s="629"/>
      <c r="G217" s="629"/>
      <c r="H217" s="629"/>
      <c r="I217" s="630"/>
      <c r="J217" s="630"/>
      <c r="K217" s="630"/>
      <c r="L217" s="630"/>
      <c r="M217" s="630"/>
      <c r="N217" s="630"/>
      <c r="O217" s="630"/>
      <c r="P217" s="630"/>
      <c r="Q217" s="630"/>
      <c r="R217" s="631"/>
      <c r="S217" s="630"/>
      <c r="T217" s="630"/>
      <c r="U217" s="626" t="s">
        <v>491</v>
      </c>
      <c r="V217" s="614" t="s">
        <v>124</v>
      </c>
      <c r="W217" s="615" t="s">
        <v>490</v>
      </c>
      <c r="X217" s="607">
        <v>0</v>
      </c>
      <c r="Y217" s="607">
        <v>0</v>
      </c>
      <c r="Z217" s="607">
        <v>0</v>
      </c>
      <c r="AA217" s="607">
        <v>0</v>
      </c>
      <c r="AB217" s="607">
        <v>0</v>
      </c>
      <c r="AC217" s="607">
        <v>0</v>
      </c>
      <c r="AD217" s="607">
        <v>0</v>
      </c>
      <c r="AE217" s="607">
        <v>0</v>
      </c>
      <c r="AF217" s="607">
        <v>0</v>
      </c>
      <c r="AG217" s="607">
        <v>0</v>
      </c>
      <c r="AH217" s="607">
        <v>0</v>
      </c>
      <c r="AI217" s="607">
        <v>0</v>
      </c>
      <c r="AJ217" s="607">
        <v>0</v>
      </c>
      <c r="AK217" s="607">
        <v>0</v>
      </c>
      <c r="AL217" s="607">
        <v>0</v>
      </c>
      <c r="AM217" s="607">
        <v>0</v>
      </c>
      <c r="AN217" s="607">
        <v>0</v>
      </c>
      <c r="AO217" s="607">
        <v>0</v>
      </c>
      <c r="AP217" s="607">
        <v>0</v>
      </c>
      <c r="AQ217" s="607">
        <v>0</v>
      </c>
      <c r="AR217" s="607">
        <v>0</v>
      </c>
      <c r="AS217" s="607">
        <v>0</v>
      </c>
      <c r="AT217" s="607">
        <v>0</v>
      </c>
      <c r="AU217" s="607">
        <v>0</v>
      </c>
      <c r="AV217" s="607">
        <v>0</v>
      </c>
      <c r="AW217" s="607">
        <v>0</v>
      </c>
      <c r="AX217" s="607">
        <v>0</v>
      </c>
      <c r="AY217" s="607">
        <v>0</v>
      </c>
      <c r="AZ217" s="607">
        <v>0</v>
      </c>
      <c r="BA217" s="607">
        <v>0</v>
      </c>
      <c r="BB217" s="607">
        <v>0</v>
      </c>
      <c r="BC217" s="607">
        <v>0</v>
      </c>
      <c r="BD217" s="607">
        <v>0</v>
      </c>
      <c r="BE217" s="607">
        <v>0</v>
      </c>
      <c r="BF217" s="607">
        <v>0</v>
      </c>
      <c r="BG217" s="607">
        <v>0</v>
      </c>
      <c r="BH217" s="607">
        <v>0</v>
      </c>
      <c r="BI217" s="607">
        <v>0</v>
      </c>
      <c r="BJ217" s="607">
        <v>0</v>
      </c>
      <c r="BK217" s="607">
        <v>0</v>
      </c>
      <c r="BL217" s="607">
        <v>0</v>
      </c>
      <c r="BM217" s="607">
        <v>0</v>
      </c>
      <c r="BN217" s="607">
        <v>0</v>
      </c>
      <c r="BO217" s="607">
        <v>0</v>
      </c>
      <c r="BP217" s="607">
        <v>0</v>
      </c>
      <c r="BQ217" s="607">
        <v>0</v>
      </c>
      <c r="BR217" s="607">
        <v>0</v>
      </c>
      <c r="BS217" s="607">
        <v>0</v>
      </c>
      <c r="BT217" s="607">
        <v>0</v>
      </c>
      <c r="BU217" s="607">
        <v>0</v>
      </c>
      <c r="BV217" s="607">
        <v>0</v>
      </c>
      <c r="BW217" s="607">
        <v>0</v>
      </c>
      <c r="BX217" s="607">
        <v>0</v>
      </c>
      <c r="BY217" s="607">
        <v>0</v>
      </c>
      <c r="BZ217" s="607">
        <v>0</v>
      </c>
      <c r="CA217" s="607">
        <v>0</v>
      </c>
      <c r="CB217" s="607">
        <v>0</v>
      </c>
      <c r="CC217" s="607">
        <v>0</v>
      </c>
      <c r="CD217" s="607">
        <v>0</v>
      </c>
      <c r="CE217" s="616">
        <v>0</v>
      </c>
      <c r="CF217" s="616">
        <v>0</v>
      </c>
      <c r="CG217" s="616">
        <v>0</v>
      </c>
      <c r="CH217" s="616">
        <v>0</v>
      </c>
      <c r="CI217" s="616">
        <v>0</v>
      </c>
      <c r="CJ217" s="616">
        <v>0</v>
      </c>
      <c r="CK217" s="616">
        <v>0</v>
      </c>
      <c r="CL217" s="616">
        <v>0</v>
      </c>
      <c r="CM217" s="616">
        <v>0</v>
      </c>
      <c r="CN217" s="616">
        <v>0</v>
      </c>
      <c r="CO217" s="616">
        <v>0</v>
      </c>
      <c r="CP217" s="616">
        <v>0</v>
      </c>
      <c r="CQ217" s="616">
        <v>0</v>
      </c>
      <c r="CR217" s="616">
        <v>0</v>
      </c>
      <c r="CS217" s="616">
        <v>0</v>
      </c>
      <c r="CT217" s="616">
        <v>0</v>
      </c>
      <c r="CU217" s="616">
        <v>0</v>
      </c>
      <c r="CV217" s="616">
        <v>0</v>
      </c>
      <c r="CW217" s="616">
        <v>0</v>
      </c>
      <c r="CX217" s="616">
        <v>0</v>
      </c>
      <c r="CY217" s="617">
        <v>0</v>
      </c>
      <c r="CZ217" s="618">
        <v>0</v>
      </c>
      <c r="DA217" s="619">
        <v>0</v>
      </c>
      <c r="DB217" s="619">
        <v>0</v>
      </c>
      <c r="DC217" s="619">
        <v>0</v>
      </c>
      <c r="DD217" s="619">
        <v>0</v>
      </c>
      <c r="DE217" s="619">
        <v>0</v>
      </c>
      <c r="DF217" s="619">
        <v>0</v>
      </c>
      <c r="DG217" s="619">
        <v>0</v>
      </c>
      <c r="DH217" s="619">
        <v>0</v>
      </c>
      <c r="DI217" s="619">
        <v>0</v>
      </c>
      <c r="DJ217" s="619">
        <v>0</v>
      </c>
      <c r="DK217" s="619">
        <v>0</v>
      </c>
      <c r="DL217" s="619">
        <v>0</v>
      </c>
      <c r="DM217" s="619">
        <v>0</v>
      </c>
      <c r="DN217" s="619">
        <v>0</v>
      </c>
      <c r="DO217" s="619">
        <v>0</v>
      </c>
      <c r="DP217" s="619">
        <v>0</v>
      </c>
      <c r="DQ217" s="619">
        <v>0</v>
      </c>
      <c r="DR217" s="619">
        <v>0</v>
      </c>
      <c r="DS217" s="619">
        <v>0</v>
      </c>
      <c r="DT217" s="619">
        <v>0</v>
      </c>
      <c r="DU217" s="619">
        <v>0</v>
      </c>
      <c r="DV217" s="619">
        <v>0</v>
      </c>
      <c r="DW217" s="620">
        <v>0</v>
      </c>
    </row>
    <row r="218" spans="2:127" x14ac:dyDescent="0.2">
      <c r="B218" s="627"/>
      <c r="C218" s="628"/>
      <c r="D218" s="629"/>
      <c r="E218" s="629"/>
      <c r="F218" s="629"/>
      <c r="G218" s="629"/>
      <c r="H218" s="629"/>
      <c r="I218" s="630"/>
      <c r="J218" s="630"/>
      <c r="K218" s="630"/>
      <c r="L218" s="630"/>
      <c r="M218" s="630"/>
      <c r="N218" s="630"/>
      <c r="O218" s="630"/>
      <c r="P218" s="630"/>
      <c r="Q218" s="630"/>
      <c r="R218" s="631"/>
      <c r="S218" s="630"/>
      <c r="T218" s="630"/>
      <c r="U218" s="632" t="s">
        <v>828</v>
      </c>
      <c r="V218" s="633" t="s">
        <v>124</v>
      </c>
      <c r="W218" s="634" t="s">
        <v>490</v>
      </c>
      <c r="X218" s="607">
        <v>0</v>
      </c>
      <c r="Y218" s="607">
        <v>0</v>
      </c>
      <c r="Z218" s="607">
        <v>0</v>
      </c>
      <c r="AA218" s="607">
        <v>0</v>
      </c>
      <c r="AB218" s="607">
        <v>0</v>
      </c>
      <c r="AC218" s="607">
        <v>0</v>
      </c>
      <c r="AD218" s="607">
        <v>0</v>
      </c>
      <c r="AE218" s="607">
        <v>0</v>
      </c>
      <c r="AF218" s="607">
        <v>0</v>
      </c>
      <c r="AG218" s="607">
        <v>0</v>
      </c>
      <c r="AH218" s="607">
        <v>0</v>
      </c>
      <c r="AI218" s="607">
        <v>0</v>
      </c>
      <c r="AJ218" s="607">
        <v>0</v>
      </c>
      <c r="AK218" s="607">
        <v>0</v>
      </c>
      <c r="AL218" s="607">
        <v>0</v>
      </c>
      <c r="AM218" s="607">
        <v>0</v>
      </c>
      <c r="AN218" s="607">
        <v>0</v>
      </c>
      <c r="AO218" s="607">
        <v>0</v>
      </c>
      <c r="AP218" s="607">
        <v>0</v>
      </c>
      <c r="AQ218" s="607">
        <v>0</v>
      </c>
      <c r="AR218" s="607">
        <v>0</v>
      </c>
      <c r="AS218" s="607">
        <v>0</v>
      </c>
      <c r="AT218" s="607">
        <v>0</v>
      </c>
      <c r="AU218" s="607">
        <v>0</v>
      </c>
      <c r="AV218" s="607">
        <v>0</v>
      </c>
      <c r="AW218" s="607">
        <v>0</v>
      </c>
      <c r="AX218" s="607">
        <v>0</v>
      </c>
      <c r="AY218" s="607">
        <v>0</v>
      </c>
      <c r="AZ218" s="607">
        <v>0</v>
      </c>
      <c r="BA218" s="607">
        <v>0</v>
      </c>
      <c r="BB218" s="607">
        <v>0</v>
      </c>
      <c r="BC218" s="607">
        <v>0</v>
      </c>
      <c r="BD218" s="607">
        <v>0</v>
      </c>
      <c r="BE218" s="607">
        <v>0</v>
      </c>
      <c r="BF218" s="607">
        <v>0</v>
      </c>
      <c r="BG218" s="607">
        <v>0</v>
      </c>
      <c r="BH218" s="607">
        <v>0</v>
      </c>
      <c r="BI218" s="607">
        <v>0</v>
      </c>
      <c r="BJ218" s="607">
        <v>0</v>
      </c>
      <c r="BK218" s="607">
        <v>0</v>
      </c>
      <c r="BL218" s="607">
        <v>0</v>
      </c>
      <c r="BM218" s="607">
        <v>0</v>
      </c>
      <c r="BN218" s="607">
        <v>0</v>
      </c>
      <c r="BO218" s="607">
        <v>0</v>
      </c>
      <c r="BP218" s="607">
        <v>0</v>
      </c>
      <c r="BQ218" s="607">
        <v>0</v>
      </c>
      <c r="BR218" s="607">
        <v>0</v>
      </c>
      <c r="BS218" s="607">
        <v>0</v>
      </c>
      <c r="BT218" s="607">
        <v>0</v>
      </c>
      <c r="BU218" s="607">
        <v>0</v>
      </c>
      <c r="BV218" s="607">
        <v>0</v>
      </c>
      <c r="BW218" s="607">
        <v>0</v>
      </c>
      <c r="BX218" s="607">
        <v>0</v>
      </c>
      <c r="BY218" s="607">
        <v>0</v>
      </c>
      <c r="BZ218" s="607">
        <v>0</v>
      </c>
      <c r="CA218" s="607">
        <v>0</v>
      </c>
      <c r="CB218" s="607">
        <v>0</v>
      </c>
      <c r="CC218" s="607">
        <v>0</v>
      </c>
      <c r="CD218" s="607">
        <v>0</v>
      </c>
      <c r="CE218" s="607">
        <v>0</v>
      </c>
      <c r="CF218" s="607">
        <v>0</v>
      </c>
      <c r="CG218" s="607">
        <v>0</v>
      </c>
      <c r="CH218" s="607">
        <v>0</v>
      </c>
      <c r="CI218" s="607">
        <v>0</v>
      </c>
      <c r="CJ218" s="607">
        <v>0</v>
      </c>
      <c r="CK218" s="607">
        <v>0</v>
      </c>
      <c r="CL218" s="607">
        <v>0</v>
      </c>
      <c r="CM218" s="607">
        <v>0</v>
      </c>
      <c r="CN218" s="607">
        <v>0</v>
      </c>
      <c r="CO218" s="607">
        <v>0</v>
      </c>
      <c r="CP218" s="607">
        <v>0</v>
      </c>
      <c r="CQ218" s="607">
        <v>0</v>
      </c>
      <c r="CR218" s="607">
        <v>0</v>
      </c>
      <c r="CS218" s="607">
        <v>0</v>
      </c>
      <c r="CT218" s="607">
        <v>0</v>
      </c>
      <c r="CU218" s="607">
        <v>0</v>
      </c>
      <c r="CV218" s="607">
        <v>0</v>
      </c>
      <c r="CW218" s="607">
        <v>0</v>
      </c>
      <c r="CX218" s="607">
        <v>0</v>
      </c>
      <c r="CY218" s="607">
        <v>0</v>
      </c>
      <c r="CZ218" s="618">
        <v>0</v>
      </c>
      <c r="DA218" s="619">
        <v>0</v>
      </c>
      <c r="DB218" s="619">
        <v>0</v>
      </c>
      <c r="DC218" s="619">
        <v>0</v>
      </c>
      <c r="DD218" s="619">
        <v>0</v>
      </c>
      <c r="DE218" s="619">
        <v>0</v>
      </c>
      <c r="DF218" s="619">
        <v>0</v>
      </c>
      <c r="DG218" s="619">
        <v>0</v>
      </c>
      <c r="DH218" s="619">
        <v>0</v>
      </c>
      <c r="DI218" s="619">
        <v>0</v>
      </c>
      <c r="DJ218" s="619">
        <v>0</v>
      </c>
      <c r="DK218" s="619">
        <v>0</v>
      </c>
      <c r="DL218" s="619">
        <v>0</v>
      </c>
      <c r="DM218" s="619">
        <v>0</v>
      </c>
      <c r="DN218" s="619">
        <v>0</v>
      </c>
      <c r="DO218" s="619">
        <v>0</v>
      </c>
      <c r="DP218" s="619">
        <v>0</v>
      </c>
      <c r="DQ218" s="619">
        <v>0</v>
      </c>
      <c r="DR218" s="619">
        <v>0</v>
      </c>
      <c r="DS218" s="619">
        <v>0</v>
      </c>
      <c r="DT218" s="619">
        <v>0</v>
      </c>
      <c r="DU218" s="619">
        <v>0</v>
      </c>
      <c r="DV218" s="619">
        <v>0</v>
      </c>
      <c r="DW218" s="620">
        <v>0</v>
      </c>
    </row>
    <row r="219" spans="2:127" x14ac:dyDescent="0.2">
      <c r="B219" s="635"/>
      <c r="C219" s="636"/>
      <c r="D219" s="637"/>
      <c r="E219" s="637"/>
      <c r="F219" s="637"/>
      <c r="G219" s="637"/>
      <c r="H219" s="637"/>
      <c r="I219" s="638"/>
      <c r="J219" s="638"/>
      <c r="K219" s="638"/>
      <c r="L219" s="638"/>
      <c r="M219" s="638"/>
      <c r="N219" s="638"/>
      <c r="O219" s="638"/>
      <c r="P219" s="638"/>
      <c r="Q219" s="638"/>
      <c r="R219" s="639"/>
      <c r="S219" s="638"/>
      <c r="T219" s="638"/>
      <c r="U219" s="626" t="s">
        <v>492</v>
      </c>
      <c r="V219" s="614" t="s">
        <v>124</v>
      </c>
      <c r="W219" s="640" t="s">
        <v>490</v>
      </c>
      <c r="X219" s="607">
        <v>0</v>
      </c>
      <c r="Y219" s="607">
        <v>0</v>
      </c>
      <c r="Z219" s="607">
        <v>0</v>
      </c>
      <c r="AA219" s="607">
        <v>0</v>
      </c>
      <c r="AB219" s="607">
        <v>0</v>
      </c>
      <c r="AC219" s="607">
        <v>0</v>
      </c>
      <c r="AD219" s="607">
        <v>0</v>
      </c>
      <c r="AE219" s="607">
        <v>0</v>
      </c>
      <c r="AF219" s="607">
        <v>0</v>
      </c>
      <c r="AG219" s="607">
        <v>0</v>
      </c>
      <c r="AH219" s="607">
        <v>730.6</v>
      </c>
      <c r="AI219" s="607">
        <v>730.6</v>
      </c>
      <c r="AJ219" s="607">
        <v>730.6</v>
      </c>
      <c r="AK219" s="607">
        <v>730.6</v>
      </c>
      <c r="AL219" s="607">
        <v>730.6</v>
      </c>
      <c r="AM219" s="607">
        <v>730.6</v>
      </c>
      <c r="AN219" s="607">
        <v>730.6</v>
      </c>
      <c r="AO219" s="607">
        <v>730.6</v>
      </c>
      <c r="AP219" s="607">
        <v>730.6</v>
      </c>
      <c r="AQ219" s="607">
        <v>730.6</v>
      </c>
      <c r="AR219" s="607">
        <v>730.6</v>
      </c>
      <c r="AS219" s="607">
        <v>730.6</v>
      </c>
      <c r="AT219" s="607">
        <v>730.6</v>
      </c>
      <c r="AU219" s="607">
        <v>730.6</v>
      </c>
      <c r="AV219" s="607">
        <v>730.6</v>
      </c>
      <c r="AW219" s="607">
        <v>730.6</v>
      </c>
      <c r="AX219" s="607">
        <v>730.6</v>
      </c>
      <c r="AY219" s="607">
        <v>730.6</v>
      </c>
      <c r="AZ219" s="607">
        <v>730.6</v>
      </c>
      <c r="BA219" s="607">
        <v>730.6</v>
      </c>
      <c r="BB219" s="607">
        <v>730.6</v>
      </c>
      <c r="BC219" s="607">
        <v>730.6</v>
      </c>
      <c r="BD219" s="607">
        <v>730.6</v>
      </c>
      <c r="BE219" s="607">
        <v>730.6</v>
      </c>
      <c r="BF219" s="607">
        <v>730.6</v>
      </c>
      <c r="BG219" s="607">
        <v>730.6</v>
      </c>
      <c r="BH219" s="607">
        <v>730.6</v>
      </c>
      <c r="BI219" s="607">
        <v>730.6</v>
      </c>
      <c r="BJ219" s="607">
        <v>730.6</v>
      </c>
      <c r="BK219" s="607">
        <v>730.6</v>
      </c>
      <c r="BL219" s="607">
        <v>730.6</v>
      </c>
      <c r="BM219" s="607">
        <v>730.6</v>
      </c>
      <c r="BN219" s="607">
        <v>730.6</v>
      </c>
      <c r="BO219" s="607">
        <v>730.6</v>
      </c>
      <c r="BP219" s="607">
        <v>730.6</v>
      </c>
      <c r="BQ219" s="607">
        <v>730.6</v>
      </c>
      <c r="BR219" s="607">
        <v>730.6</v>
      </c>
      <c r="BS219" s="607">
        <v>730.6</v>
      </c>
      <c r="BT219" s="607">
        <v>730.6</v>
      </c>
      <c r="BU219" s="607">
        <v>730.6</v>
      </c>
      <c r="BV219" s="607">
        <v>730.6</v>
      </c>
      <c r="BW219" s="607">
        <v>730.6</v>
      </c>
      <c r="BX219" s="607">
        <v>730.6</v>
      </c>
      <c r="BY219" s="607">
        <v>730.6</v>
      </c>
      <c r="BZ219" s="607">
        <v>730.6</v>
      </c>
      <c r="CA219" s="607">
        <v>730.6</v>
      </c>
      <c r="CB219" s="607">
        <v>730.6</v>
      </c>
      <c r="CC219" s="607">
        <v>730.6</v>
      </c>
      <c r="CD219" s="607">
        <v>730.6</v>
      </c>
      <c r="CE219" s="616">
        <v>730.6</v>
      </c>
      <c r="CF219" s="616">
        <v>730.6</v>
      </c>
      <c r="CG219" s="616">
        <v>730.6</v>
      </c>
      <c r="CH219" s="616">
        <v>730.6</v>
      </c>
      <c r="CI219" s="616">
        <v>730.6</v>
      </c>
      <c r="CJ219" s="616">
        <v>730.6</v>
      </c>
      <c r="CK219" s="616">
        <v>730.6</v>
      </c>
      <c r="CL219" s="616">
        <v>730.6</v>
      </c>
      <c r="CM219" s="616">
        <v>730.6</v>
      </c>
      <c r="CN219" s="616">
        <v>730.6</v>
      </c>
      <c r="CO219" s="616">
        <v>730.6</v>
      </c>
      <c r="CP219" s="616">
        <v>730.6</v>
      </c>
      <c r="CQ219" s="616">
        <v>730.6</v>
      </c>
      <c r="CR219" s="616">
        <v>730.6</v>
      </c>
      <c r="CS219" s="616">
        <v>730.6</v>
      </c>
      <c r="CT219" s="616">
        <v>730.6</v>
      </c>
      <c r="CU219" s="616">
        <v>730.6</v>
      </c>
      <c r="CV219" s="616">
        <v>730.6</v>
      </c>
      <c r="CW219" s="616">
        <v>730.6</v>
      </c>
      <c r="CX219" s="616">
        <v>730.6</v>
      </c>
      <c r="CY219" s="617">
        <v>730.6</v>
      </c>
      <c r="CZ219" s="618">
        <v>0</v>
      </c>
      <c r="DA219" s="619">
        <v>0</v>
      </c>
      <c r="DB219" s="619">
        <v>0</v>
      </c>
      <c r="DC219" s="619">
        <v>0</v>
      </c>
      <c r="DD219" s="619">
        <v>0</v>
      </c>
      <c r="DE219" s="619">
        <v>0</v>
      </c>
      <c r="DF219" s="619">
        <v>0</v>
      </c>
      <c r="DG219" s="619">
        <v>0</v>
      </c>
      <c r="DH219" s="619">
        <v>0</v>
      </c>
      <c r="DI219" s="619">
        <v>0</v>
      </c>
      <c r="DJ219" s="619">
        <v>0</v>
      </c>
      <c r="DK219" s="619">
        <v>0</v>
      </c>
      <c r="DL219" s="619">
        <v>0</v>
      </c>
      <c r="DM219" s="619">
        <v>0</v>
      </c>
      <c r="DN219" s="619">
        <v>0</v>
      </c>
      <c r="DO219" s="619">
        <v>0</v>
      </c>
      <c r="DP219" s="619">
        <v>0</v>
      </c>
      <c r="DQ219" s="619">
        <v>0</v>
      </c>
      <c r="DR219" s="619">
        <v>0</v>
      </c>
      <c r="DS219" s="619">
        <v>0</v>
      </c>
      <c r="DT219" s="619">
        <v>0</v>
      </c>
      <c r="DU219" s="619">
        <v>0</v>
      </c>
      <c r="DV219" s="619">
        <v>0</v>
      </c>
      <c r="DW219" s="620">
        <v>0</v>
      </c>
    </row>
    <row r="220" spans="2:127" x14ac:dyDescent="0.2">
      <c r="B220" s="641"/>
      <c r="C220" s="642"/>
      <c r="D220" s="643"/>
      <c r="E220" s="643"/>
      <c r="F220" s="643"/>
      <c r="G220" s="643"/>
      <c r="H220" s="643"/>
      <c r="I220" s="644"/>
      <c r="J220" s="644"/>
      <c r="K220" s="644"/>
      <c r="L220" s="644"/>
      <c r="M220" s="644"/>
      <c r="N220" s="644"/>
      <c r="O220" s="644"/>
      <c r="P220" s="644"/>
      <c r="Q220" s="644"/>
      <c r="R220" s="645"/>
      <c r="S220" s="644"/>
      <c r="T220" s="644"/>
      <c r="U220" s="626" t="s">
        <v>493</v>
      </c>
      <c r="V220" s="614" t="s">
        <v>124</v>
      </c>
      <c r="W220" s="640" t="s">
        <v>490</v>
      </c>
      <c r="X220" s="607">
        <v>0</v>
      </c>
      <c r="Y220" s="607">
        <v>0</v>
      </c>
      <c r="Z220" s="607">
        <v>0</v>
      </c>
      <c r="AA220" s="607">
        <v>0</v>
      </c>
      <c r="AB220" s="607">
        <v>0</v>
      </c>
      <c r="AC220" s="607">
        <v>0</v>
      </c>
      <c r="AD220" s="607">
        <v>0</v>
      </c>
      <c r="AE220" s="607">
        <v>0</v>
      </c>
      <c r="AF220" s="607">
        <v>0</v>
      </c>
      <c r="AG220" s="607">
        <v>0</v>
      </c>
      <c r="AH220" s="607">
        <v>3096.2</v>
      </c>
      <c r="AI220" s="607">
        <v>3096.2</v>
      </c>
      <c r="AJ220" s="607">
        <v>3096.2</v>
      </c>
      <c r="AK220" s="607">
        <v>3096.2</v>
      </c>
      <c r="AL220" s="607">
        <v>3096.2</v>
      </c>
      <c r="AM220" s="607">
        <v>3096.2</v>
      </c>
      <c r="AN220" s="607">
        <v>3096.2</v>
      </c>
      <c r="AO220" s="607">
        <v>3096.2</v>
      </c>
      <c r="AP220" s="607">
        <v>3096.2</v>
      </c>
      <c r="AQ220" s="607">
        <v>3096.2</v>
      </c>
      <c r="AR220" s="607">
        <v>3096.2</v>
      </c>
      <c r="AS220" s="607">
        <v>3096.2</v>
      </c>
      <c r="AT220" s="607">
        <v>3096.2</v>
      </c>
      <c r="AU220" s="607">
        <v>3096.2</v>
      </c>
      <c r="AV220" s="607">
        <v>3096.2</v>
      </c>
      <c r="AW220" s="607">
        <v>3096.2</v>
      </c>
      <c r="AX220" s="607">
        <v>3096.2</v>
      </c>
      <c r="AY220" s="607">
        <v>3096.2</v>
      </c>
      <c r="AZ220" s="607">
        <v>3096.2</v>
      </c>
      <c r="BA220" s="607">
        <v>3096.2</v>
      </c>
      <c r="BB220" s="607">
        <v>3096.2</v>
      </c>
      <c r="BC220" s="607">
        <v>3096.2</v>
      </c>
      <c r="BD220" s="607">
        <v>3096.2</v>
      </c>
      <c r="BE220" s="607">
        <v>3096.2</v>
      </c>
      <c r="BF220" s="607">
        <v>3096.2</v>
      </c>
      <c r="BG220" s="607">
        <v>3096.2</v>
      </c>
      <c r="BH220" s="607">
        <v>3096.2</v>
      </c>
      <c r="BI220" s="607">
        <v>3096.2</v>
      </c>
      <c r="BJ220" s="607">
        <v>3096.2</v>
      </c>
      <c r="BK220" s="607">
        <v>3096.2</v>
      </c>
      <c r="BL220" s="607">
        <v>3096.2</v>
      </c>
      <c r="BM220" s="607">
        <v>3096.2</v>
      </c>
      <c r="BN220" s="607">
        <v>3096.2</v>
      </c>
      <c r="BO220" s="607">
        <v>3096.2</v>
      </c>
      <c r="BP220" s="607">
        <v>3096.2</v>
      </c>
      <c r="BQ220" s="607">
        <v>3096.2</v>
      </c>
      <c r="BR220" s="607">
        <v>3096.2</v>
      </c>
      <c r="BS220" s="607">
        <v>3096.2</v>
      </c>
      <c r="BT220" s="607">
        <v>3096.2</v>
      </c>
      <c r="BU220" s="607">
        <v>3096.2</v>
      </c>
      <c r="BV220" s="607">
        <v>3096.2</v>
      </c>
      <c r="BW220" s="607">
        <v>3096.2</v>
      </c>
      <c r="BX220" s="607">
        <v>3096.2</v>
      </c>
      <c r="BY220" s="607">
        <v>3096.2</v>
      </c>
      <c r="BZ220" s="607">
        <v>3096.2</v>
      </c>
      <c r="CA220" s="607">
        <v>3096.2</v>
      </c>
      <c r="CB220" s="607">
        <v>3096.2</v>
      </c>
      <c r="CC220" s="607">
        <v>3096.2</v>
      </c>
      <c r="CD220" s="607">
        <v>3096.2</v>
      </c>
      <c r="CE220" s="616">
        <v>3096.2</v>
      </c>
      <c r="CF220" s="616">
        <v>3096.2</v>
      </c>
      <c r="CG220" s="616">
        <v>3096.2</v>
      </c>
      <c r="CH220" s="616">
        <v>3096.2</v>
      </c>
      <c r="CI220" s="616">
        <v>3096.2</v>
      </c>
      <c r="CJ220" s="616">
        <v>3096.2</v>
      </c>
      <c r="CK220" s="616">
        <v>3096.2</v>
      </c>
      <c r="CL220" s="616">
        <v>3096.2</v>
      </c>
      <c r="CM220" s="616">
        <v>3096.2</v>
      </c>
      <c r="CN220" s="616">
        <v>3096.2</v>
      </c>
      <c r="CO220" s="616">
        <v>3096.2</v>
      </c>
      <c r="CP220" s="616">
        <v>3096.2</v>
      </c>
      <c r="CQ220" s="616">
        <v>3096.2</v>
      </c>
      <c r="CR220" s="616">
        <v>3096.2</v>
      </c>
      <c r="CS220" s="616">
        <v>3096.2</v>
      </c>
      <c r="CT220" s="616">
        <v>3096.2</v>
      </c>
      <c r="CU220" s="616">
        <v>3096.2</v>
      </c>
      <c r="CV220" s="616">
        <v>3096.2</v>
      </c>
      <c r="CW220" s="616">
        <v>3096.2</v>
      </c>
      <c r="CX220" s="616">
        <v>3096.2</v>
      </c>
      <c r="CY220" s="617">
        <v>3096.2</v>
      </c>
      <c r="CZ220" s="618">
        <v>0</v>
      </c>
      <c r="DA220" s="619">
        <v>0</v>
      </c>
      <c r="DB220" s="619">
        <v>0</v>
      </c>
      <c r="DC220" s="619">
        <v>0</v>
      </c>
      <c r="DD220" s="619">
        <v>0</v>
      </c>
      <c r="DE220" s="619">
        <v>0</v>
      </c>
      <c r="DF220" s="619">
        <v>0</v>
      </c>
      <c r="DG220" s="619">
        <v>0</v>
      </c>
      <c r="DH220" s="619">
        <v>0</v>
      </c>
      <c r="DI220" s="619">
        <v>0</v>
      </c>
      <c r="DJ220" s="619">
        <v>0</v>
      </c>
      <c r="DK220" s="619">
        <v>0</v>
      </c>
      <c r="DL220" s="619">
        <v>0</v>
      </c>
      <c r="DM220" s="619">
        <v>0</v>
      </c>
      <c r="DN220" s="619">
        <v>0</v>
      </c>
      <c r="DO220" s="619">
        <v>0</v>
      </c>
      <c r="DP220" s="619">
        <v>0</v>
      </c>
      <c r="DQ220" s="619">
        <v>0</v>
      </c>
      <c r="DR220" s="619">
        <v>0</v>
      </c>
      <c r="DS220" s="619">
        <v>0</v>
      </c>
      <c r="DT220" s="619">
        <v>0</v>
      </c>
      <c r="DU220" s="619">
        <v>0</v>
      </c>
      <c r="DV220" s="619">
        <v>0</v>
      </c>
      <c r="DW220" s="620">
        <v>0</v>
      </c>
    </row>
    <row r="221" spans="2:127" x14ac:dyDescent="0.2">
      <c r="B221" s="641"/>
      <c r="C221" s="642"/>
      <c r="D221" s="643"/>
      <c r="E221" s="643"/>
      <c r="F221" s="643"/>
      <c r="G221" s="643"/>
      <c r="H221" s="643"/>
      <c r="I221" s="644"/>
      <c r="J221" s="644"/>
      <c r="K221" s="644"/>
      <c r="L221" s="644"/>
      <c r="M221" s="644"/>
      <c r="N221" s="644"/>
      <c r="O221" s="644"/>
      <c r="P221" s="644"/>
      <c r="Q221" s="644"/>
      <c r="R221" s="645"/>
      <c r="S221" s="644"/>
      <c r="T221" s="644"/>
      <c r="U221" s="646" t="s">
        <v>494</v>
      </c>
      <c r="V221" s="647" t="s">
        <v>124</v>
      </c>
      <c r="W221" s="640" t="s">
        <v>490</v>
      </c>
      <c r="X221" s="607">
        <v>0</v>
      </c>
      <c r="Y221" s="607">
        <v>0</v>
      </c>
      <c r="Z221" s="607">
        <v>0</v>
      </c>
      <c r="AA221" s="607">
        <v>0</v>
      </c>
      <c r="AB221" s="607">
        <v>0</v>
      </c>
      <c r="AC221" s="607">
        <v>0</v>
      </c>
      <c r="AD221" s="607">
        <v>0</v>
      </c>
      <c r="AE221" s="607">
        <v>0</v>
      </c>
      <c r="AF221" s="607">
        <v>0</v>
      </c>
      <c r="AG221" s="607">
        <v>0</v>
      </c>
      <c r="AH221" s="607">
        <v>0</v>
      </c>
      <c r="AI221" s="607">
        <v>0</v>
      </c>
      <c r="AJ221" s="607">
        <v>0</v>
      </c>
      <c r="AK221" s="607">
        <v>0</v>
      </c>
      <c r="AL221" s="607">
        <v>0</v>
      </c>
      <c r="AM221" s="607">
        <v>0</v>
      </c>
      <c r="AN221" s="607">
        <v>0</v>
      </c>
      <c r="AO221" s="607">
        <v>0</v>
      </c>
      <c r="AP221" s="607">
        <v>0</v>
      </c>
      <c r="AQ221" s="607">
        <v>0</v>
      </c>
      <c r="AR221" s="607">
        <v>0</v>
      </c>
      <c r="AS221" s="607">
        <v>0</v>
      </c>
      <c r="AT221" s="607">
        <v>0</v>
      </c>
      <c r="AU221" s="607">
        <v>0</v>
      </c>
      <c r="AV221" s="607">
        <v>0</v>
      </c>
      <c r="AW221" s="607">
        <v>0</v>
      </c>
      <c r="AX221" s="607">
        <v>0</v>
      </c>
      <c r="AY221" s="607">
        <v>0</v>
      </c>
      <c r="AZ221" s="607">
        <v>0</v>
      </c>
      <c r="BA221" s="607">
        <v>0</v>
      </c>
      <c r="BB221" s="607">
        <v>0</v>
      </c>
      <c r="BC221" s="607">
        <v>0</v>
      </c>
      <c r="BD221" s="607">
        <v>0</v>
      </c>
      <c r="BE221" s="607">
        <v>0</v>
      </c>
      <c r="BF221" s="607">
        <v>0</v>
      </c>
      <c r="BG221" s="607">
        <v>0</v>
      </c>
      <c r="BH221" s="607">
        <v>0</v>
      </c>
      <c r="BI221" s="607">
        <v>0</v>
      </c>
      <c r="BJ221" s="607">
        <v>0</v>
      </c>
      <c r="BK221" s="607">
        <v>0</v>
      </c>
      <c r="BL221" s="607">
        <v>0</v>
      </c>
      <c r="BM221" s="607">
        <v>0</v>
      </c>
      <c r="BN221" s="607">
        <v>0</v>
      </c>
      <c r="BO221" s="607">
        <v>0</v>
      </c>
      <c r="BP221" s="607">
        <v>0</v>
      </c>
      <c r="BQ221" s="607">
        <v>0</v>
      </c>
      <c r="BR221" s="607">
        <v>0</v>
      </c>
      <c r="BS221" s="607">
        <v>0</v>
      </c>
      <c r="BT221" s="607">
        <v>0</v>
      </c>
      <c r="BU221" s="607">
        <v>0</v>
      </c>
      <c r="BV221" s="607">
        <v>0</v>
      </c>
      <c r="BW221" s="607">
        <v>0</v>
      </c>
      <c r="BX221" s="607">
        <v>0</v>
      </c>
      <c r="BY221" s="607">
        <v>0</v>
      </c>
      <c r="BZ221" s="607">
        <v>0</v>
      </c>
      <c r="CA221" s="607">
        <v>0</v>
      </c>
      <c r="CB221" s="607">
        <v>0</v>
      </c>
      <c r="CC221" s="607">
        <v>0</v>
      </c>
      <c r="CD221" s="607">
        <v>0</v>
      </c>
      <c r="CE221" s="616">
        <v>0</v>
      </c>
      <c r="CF221" s="616">
        <v>0</v>
      </c>
      <c r="CG221" s="616">
        <v>0</v>
      </c>
      <c r="CH221" s="616">
        <v>0</v>
      </c>
      <c r="CI221" s="616">
        <v>0</v>
      </c>
      <c r="CJ221" s="616">
        <v>0</v>
      </c>
      <c r="CK221" s="616">
        <v>0</v>
      </c>
      <c r="CL221" s="616">
        <v>0</v>
      </c>
      <c r="CM221" s="616">
        <v>0</v>
      </c>
      <c r="CN221" s="616">
        <v>0</v>
      </c>
      <c r="CO221" s="616">
        <v>0</v>
      </c>
      <c r="CP221" s="616">
        <v>0</v>
      </c>
      <c r="CQ221" s="616">
        <v>0</v>
      </c>
      <c r="CR221" s="616">
        <v>0</v>
      </c>
      <c r="CS221" s="616">
        <v>0</v>
      </c>
      <c r="CT221" s="616">
        <v>0</v>
      </c>
      <c r="CU221" s="616">
        <v>0</v>
      </c>
      <c r="CV221" s="616">
        <v>0</v>
      </c>
      <c r="CW221" s="616">
        <v>0</v>
      </c>
      <c r="CX221" s="616">
        <v>0</v>
      </c>
      <c r="CY221" s="617">
        <v>0</v>
      </c>
      <c r="CZ221" s="618">
        <v>0</v>
      </c>
      <c r="DA221" s="619">
        <v>0</v>
      </c>
      <c r="DB221" s="619">
        <v>0</v>
      </c>
      <c r="DC221" s="619">
        <v>0</v>
      </c>
      <c r="DD221" s="619">
        <v>0</v>
      </c>
      <c r="DE221" s="619">
        <v>0</v>
      </c>
      <c r="DF221" s="619">
        <v>0</v>
      </c>
      <c r="DG221" s="619">
        <v>0</v>
      </c>
      <c r="DH221" s="619">
        <v>0</v>
      </c>
      <c r="DI221" s="619">
        <v>0</v>
      </c>
      <c r="DJ221" s="619">
        <v>0</v>
      </c>
      <c r="DK221" s="619">
        <v>0</v>
      </c>
      <c r="DL221" s="619">
        <v>0</v>
      </c>
      <c r="DM221" s="619">
        <v>0</v>
      </c>
      <c r="DN221" s="619">
        <v>0</v>
      </c>
      <c r="DO221" s="619">
        <v>0</v>
      </c>
      <c r="DP221" s="619">
        <v>0</v>
      </c>
      <c r="DQ221" s="619">
        <v>0</v>
      </c>
      <c r="DR221" s="619">
        <v>0</v>
      </c>
      <c r="DS221" s="619">
        <v>0</v>
      </c>
      <c r="DT221" s="619">
        <v>0</v>
      </c>
      <c r="DU221" s="619">
        <v>0</v>
      </c>
      <c r="DV221" s="619">
        <v>0</v>
      </c>
      <c r="DW221" s="620">
        <v>0</v>
      </c>
    </row>
    <row r="222" spans="2:127" x14ac:dyDescent="0.2">
      <c r="B222" s="641"/>
      <c r="C222" s="642"/>
      <c r="D222" s="643"/>
      <c r="E222" s="643"/>
      <c r="F222" s="643"/>
      <c r="G222" s="643"/>
      <c r="H222" s="643"/>
      <c r="I222" s="644"/>
      <c r="J222" s="644"/>
      <c r="K222" s="644"/>
      <c r="L222" s="644"/>
      <c r="M222" s="644"/>
      <c r="N222" s="644"/>
      <c r="O222" s="644"/>
      <c r="P222" s="644"/>
      <c r="Q222" s="644"/>
      <c r="R222" s="645"/>
      <c r="S222" s="644"/>
      <c r="T222" s="644"/>
      <c r="U222" s="626" t="s">
        <v>495</v>
      </c>
      <c r="V222" s="614" t="s">
        <v>124</v>
      </c>
      <c r="W222" s="640" t="s">
        <v>490</v>
      </c>
      <c r="X222" s="607">
        <v>3.74</v>
      </c>
      <c r="Y222" s="607">
        <v>5.61</v>
      </c>
      <c r="Z222" s="607">
        <v>11.22</v>
      </c>
      <c r="AA222" s="607">
        <v>13.090000000000002</v>
      </c>
      <c r="AB222" s="607">
        <v>16.829999999999998</v>
      </c>
      <c r="AC222" s="607">
        <v>18.7</v>
      </c>
      <c r="AD222" s="607">
        <v>24.31</v>
      </c>
      <c r="AE222" s="607">
        <v>37.4</v>
      </c>
      <c r="AF222" s="607">
        <v>37.4</v>
      </c>
      <c r="AG222" s="607">
        <v>18.7</v>
      </c>
      <c r="AH222" s="607">
        <v>0</v>
      </c>
      <c r="AI222" s="607">
        <v>0</v>
      </c>
      <c r="AJ222" s="607">
        <v>0</v>
      </c>
      <c r="AK222" s="607">
        <v>0</v>
      </c>
      <c r="AL222" s="607">
        <v>0</v>
      </c>
      <c r="AM222" s="607">
        <v>0</v>
      </c>
      <c r="AN222" s="607">
        <v>0</v>
      </c>
      <c r="AO222" s="607">
        <v>0</v>
      </c>
      <c r="AP222" s="607">
        <v>0</v>
      </c>
      <c r="AQ222" s="607">
        <v>0</v>
      </c>
      <c r="AR222" s="607">
        <v>1.269792795625343</v>
      </c>
      <c r="AS222" s="607">
        <v>1.9046891934380143</v>
      </c>
      <c r="AT222" s="607">
        <v>3.8093783868760287</v>
      </c>
      <c r="AU222" s="607">
        <v>4.4442747846887007</v>
      </c>
      <c r="AV222" s="607">
        <v>5.714067580314043</v>
      </c>
      <c r="AW222" s="607">
        <v>6.3489639781267151</v>
      </c>
      <c r="AX222" s="607">
        <v>8.2536531715647286</v>
      </c>
      <c r="AY222" s="607">
        <v>12.69792795625343</v>
      </c>
      <c r="AZ222" s="607">
        <v>12.69792795625343</v>
      </c>
      <c r="BA222" s="607">
        <v>6.3489639781267151</v>
      </c>
      <c r="BB222" s="607">
        <v>0</v>
      </c>
      <c r="BC222" s="607">
        <v>0</v>
      </c>
      <c r="BD222" s="607">
        <v>0</v>
      </c>
      <c r="BE222" s="607">
        <v>0</v>
      </c>
      <c r="BF222" s="607">
        <v>0</v>
      </c>
      <c r="BG222" s="607">
        <v>0</v>
      </c>
      <c r="BH222" s="607">
        <v>0</v>
      </c>
      <c r="BI222" s="607">
        <v>0</v>
      </c>
      <c r="BJ222" s="607">
        <v>0</v>
      </c>
      <c r="BK222" s="607">
        <v>0</v>
      </c>
      <c r="BL222" s="607">
        <v>1.269792795625343</v>
      </c>
      <c r="BM222" s="607">
        <v>1.9046891934380143</v>
      </c>
      <c r="BN222" s="607">
        <v>3.8093783868760287</v>
      </c>
      <c r="BO222" s="607">
        <v>4.4442747846887007</v>
      </c>
      <c r="BP222" s="607">
        <v>5.714067580314043</v>
      </c>
      <c r="BQ222" s="607">
        <v>6.3489639781267151</v>
      </c>
      <c r="BR222" s="607">
        <v>8.2536531715647286</v>
      </c>
      <c r="BS222" s="607">
        <v>12.69792795625343</v>
      </c>
      <c r="BT222" s="607">
        <v>12.69792795625343</v>
      </c>
      <c r="BU222" s="607">
        <v>6.3489639781267151</v>
      </c>
      <c r="BV222" s="607">
        <v>0</v>
      </c>
      <c r="BW222" s="607">
        <v>0</v>
      </c>
      <c r="BX222" s="607">
        <v>0</v>
      </c>
      <c r="BY222" s="607">
        <v>0</v>
      </c>
      <c r="BZ222" s="607">
        <v>0</v>
      </c>
      <c r="CA222" s="607">
        <v>0</v>
      </c>
      <c r="CB222" s="607">
        <v>0</v>
      </c>
      <c r="CC222" s="607">
        <v>0</v>
      </c>
      <c r="CD222" s="607">
        <v>0</v>
      </c>
      <c r="CE222" s="616">
        <v>0</v>
      </c>
      <c r="CF222" s="616">
        <v>3.0411436004611385</v>
      </c>
      <c r="CG222" s="616">
        <v>4.5617154006917087</v>
      </c>
      <c r="CH222" s="616">
        <v>9.1234308013834173</v>
      </c>
      <c r="CI222" s="616">
        <v>10.644002601613987</v>
      </c>
      <c r="CJ222" s="616">
        <v>13.685146202075126</v>
      </c>
      <c r="CK222" s="616">
        <v>15.205718002305696</v>
      </c>
      <c r="CL222" s="616">
        <v>19.767433402997405</v>
      </c>
      <c r="CM222" s="616">
        <v>30.411436004611392</v>
      </c>
      <c r="CN222" s="616">
        <v>30.411436004611392</v>
      </c>
      <c r="CO222" s="616">
        <v>15.205718002305696</v>
      </c>
      <c r="CP222" s="616">
        <v>0</v>
      </c>
      <c r="CQ222" s="616">
        <v>0</v>
      </c>
      <c r="CR222" s="616">
        <v>0</v>
      </c>
      <c r="CS222" s="616">
        <v>0</v>
      </c>
      <c r="CT222" s="616">
        <v>0</v>
      </c>
      <c r="CU222" s="616">
        <v>0</v>
      </c>
      <c r="CV222" s="616">
        <v>0</v>
      </c>
      <c r="CW222" s="616">
        <v>0</v>
      </c>
      <c r="CX222" s="616">
        <v>0</v>
      </c>
      <c r="CY222" s="617">
        <v>0</v>
      </c>
      <c r="CZ222" s="618">
        <v>0</v>
      </c>
      <c r="DA222" s="619">
        <v>0</v>
      </c>
      <c r="DB222" s="619">
        <v>0</v>
      </c>
      <c r="DC222" s="619">
        <v>0</v>
      </c>
      <c r="DD222" s="619">
        <v>0</v>
      </c>
      <c r="DE222" s="619">
        <v>0</v>
      </c>
      <c r="DF222" s="619">
        <v>0</v>
      </c>
      <c r="DG222" s="619">
        <v>0</v>
      </c>
      <c r="DH222" s="619">
        <v>0</v>
      </c>
      <c r="DI222" s="619">
        <v>0</v>
      </c>
      <c r="DJ222" s="619">
        <v>0</v>
      </c>
      <c r="DK222" s="619">
        <v>0</v>
      </c>
      <c r="DL222" s="619">
        <v>0</v>
      </c>
      <c r="DM222" s="619">
        <v>0</v>
      </c>
      <c r="DN222" s="619">
        <v>0</v>
      </c>
      <c r="DO222" s="619">
        <v>0</v>
      </c>
      <c r="DP222" s="619">
        <v>0</v>
      </c>
      <c r="DQ222" s="619">
        <v>0</v>
      </c>
      <c r="DR222" s="619">
        <v>0</v>
      </c>
      <c r="DS222" s="619">
        <v>0</v>
      </c>
      <c r="DT222" s="619">
        <v>0</v>
      </c>
      <c r="DU222" s="619">
        <v>0</v>
      </c>
      <c r="DV222" s="619">
        <v>0</v>
      </c>
      <c r="DW222" s="620">
        <v>0</v>
      </c>
    </row>
    <row r="223" spans="2:127" x14ac:dyDescent="0.2">
      <c r="B223" s="648"/>
      <c r="C223" s="642"/>
      <c r="D223" s="643"/>
      <c r="E223" s="643"/>
      <c r="F223" s="643"/>
      <c r="G223" s="643"/>
      <c r="H223" s="643"/>
      <c r="I223" s="644"/>
      <c r="J223" s="644"/>
      <c r="K223" s="644"/>
      <c r="L223" s="644"/>
      <c r="M223" s="644"/>
      <c r="N223" s="644"/>
      <c r="O223" s="644"/>
      <c r="P223" s="644"/>
      <c r="Q223" s="644"/>
      <c r="R223" s="645"/>
      <c r="S223" s="644"/>
      <c r="T223" s="644"/>
      <c r="U223" s="626" t="s">
        <v>496</v>
      </c>
      <c r="V223" s="614" t="s">
        <v>124</v>
      </c>
      <c r="W223" s="640" t="s">
        <v>490</v>
      </c>
      <c r="X223" s="607">
        <v>0</v>
      </c>
      <c r="Y223" s="607">
        <v>0</v>
      </c>
      <c r="Z223" s="607">
        <v>0</v>
      </c>
      <c r="AA223" s="607">
        <v>0</v>
      </c>
      <c r="AB223" s="607">
        <v>0</v>
      </c>
      <c r="AC223" s="607">
        <v>0</v>
      </c>
      <c r="AD223" s="607">
        <v>0</v>
      </c>
      <c r="AE223" s="607">
        <v>0</v>
      </c>
      <c r="AF223" s="607">
        <v>0</v>
      </c>
      <c r="AG223" s="607">
        <v>0</v>
      </c>
      <c r="AH223" s="607">
        <v>10.25</v>
      </c>
      <c r="AI223" s="607">
        <v>10.25</v>
      </c>
      <c r="AJ223" s="607">
        <v>10.25</v>
      </c>
      <c r="AK223" s="607">
        <v>10.25</v>
      </c>
      <c r="AL223" s="607">
        <v>10.25</v>
      </c>
      <c r="AM223" s="607">
        <v>10.25</v>
      </c>
      <c r="AN223" s="607">
        <v>10.25</v>
      </c>
      <c r="AO223" s="607">
        <v>10.25</v>
      </c>
      <c r="AP223" s="607">
        <v>10.25</v>
      </c>
      <c r="AQ223" s="607">
        <v>10.25</v>
      </c>
      <c r="AR223" s="607">
        <v>10.25</v>
      </c>
      <c r="AS223" s="607">
        <v>10.25</v>
      </c>
      <c r="AT223" s="607">
        <v>10.25</v>
      </c>
      <c r="AU223" s="607">
        <v>10.25</v>
      </c>
      <c r="AV223" s="607">
        <v>10.25</v>
      </c>
      <c r="AW223" s="607">
        <v>10.25</v>
      </c>
      <c r="AX223" s="607">
        <v>10.25</v>
      </c>
      <c r="AY223" s="607">
        <v>10.25</v>
      </c>
      <c r="AZ223" s="607">
        <v>10.25</v>
      </c>
      <c r="BA223" s="607">
        <v>10.25</v>
      </c>
      <c r="BB223" s="607">
        <v>10.25</v>
      </c>
      <c r="BC223" s="607">
        <v>10.25</v>
      </c>
      <c r="BD223" s="607">
        <v>10.25</v>
      </c>
      <c r="BE223" s="607">
        <v>10.25</v>
      </c>
      <c r="BF223" s="607">
        <v>10.25</v>
      </c>
      <c r="BG223" s="607">
        <v>10.25</v>
      </c>
      <c r="BH223" s="607">
        <v>10.25</v>
      </c>
      <c r="BI223" s="607">
        <v>10.25</v>
      </c>
      <c r="BJ223" s="607">
        <v>10.25</v>
      </c>
      <c r="BK223" s="607">
        <v>10.25</v>
      </c>
      <c r="BL223" s="607">
        <v>10.25</v>
      </c>
      <c r="BM223" s="607">
        <v>10.25</v>
      </c>
      <c r="BN223" s="607">
        <v>10.25</v>
      </c>
      <c r="BO223" s="607">
        <v>10.25</v>
      </c>
      <c r="BP223" s="607">
        <v>10.25</v>
      </c>
      <c r="BQ223" s="607">
        <v>10.25</v>
      </c>
      <c r="BR223" s="607">
        <v>10.25</v>
      </c>
      <c r="BS223" s="607">
        <v>10.25</v>
      </c>
      <c r="BT223" s="607">
        <v>10.25</v>
      </c>
      <c r="BU223" s="607">
        <v>10.25</v>
      </c>
      <c r="BV223" s="607">
        <v>10.25</v>
      </c>
      <c r="BW223" s="607">
        <v>10.25</v>
      </c>
      <c r="BX223" s="607">
        <v>10.25</v>
      </c>
      <c r="BY223" s="607">
        <v>10.25</v>
      </c>
      <c r="BZ223" s="607">
        <v>10.25</v>
      </c>
      <c r="CA223" s="607">
        <v>10.25</v>
      </c>
      <c r="CB223" s="607">
        <v>10.25</v>
      </c>
      <c r="CC223" s="607">
        <v>10.25</v>
      </c>
      <c r="CD223" s="607">
        <v>10.25</v>
      </c>
      <c r="CE223" s="616">
        <v>10.25</v>
      </c>
      <c r="CF223" s="616">
        <v>10.25</v>
      </c>
      <c r="CG223" s="616">
        <v>10.25</v>
      </c>
      <c r="CH223" s="616">
        <v>10.25</v>
      </c>
      <c r="CI223" s="616">
        <v>10.25</v>
      </c>
      <c r="CJ223" s="616">
        <v>10.25</v>
      </c>
      <c r="CK223" s="616">
        <v>10.25</v>
      </c>
      <c r="CL223" s="616">
        <v>10.25</v>
      </c>
      <c r="CM223" s="616">
        <v>10.25</v>
      </c>
      <c r="CN223" s="616">
        <v>10.25</v>
      </c>
      <c r="CO223" s="616">
        <v>10.25</v>
      </c>
      <c r="CP223" s="616">
        <v>10.25</v>
      </c>
      <c r="CQ223" s="616">
        <v>10.25</v>
      </c>
      <c r="CR223" s="616">
        <v>10.25</v>
      </c>
      <c r="CS223" s="616">
        <v>10.25</v>
      </c>
      <c r="CT223" s="616">
        <v>10.25</v>
      </c>
      <c r="CU223" s="616">
        <v>10.25</v>
      </c>
      <c r="CV223" s="616">
        <v>10.25</v>
      </c>
      <c r="CW223" s="616">
        <v>10.25</v>
      </c>
      <c r="CX223" s="616">
        <v>10.25</v>
      </c>
      <c r="CY223" s="617">
        <v>10.25</v>
      </c>
      <c r="CZ223" s="618">
        <v>0</v>
      </c>
      <c r="DA223" s="619">
        <v>0</v>
      </c>
      <c r="DB223" s="619">
        <v>0</v>
      </c>
      <c r="DC223" s="619">
        <v>0</v>
      </c>
      <c r="DD223" s="619">
        <v>0</v>
      </c>
      <c r="DE223" s="619">
        <v>0</v>
      </c>
      <c r="DF223" s="619">
        <v>0</v>
      </c>
      <c r="DG223" s="619">
        <v>0</v>
      </c>
      <c r="DH223" s="619">
        <v>0</v>
      </c>
      <c r="DI223" s="619">
        <v>0</v>
      </c>
      <c r="DJ223" s="619">
        <v>0</v>
      </c>
      <c r="DK223" s="619">
        <v>0</v>
      </c>
      <c r="DL223" s="619">
        <v>0</v>
      </c>
      <c r="DM223" s="619">
        <v>0</v>
      </c>
      <c r="DN223" s="619">
        <v>0</v>
      </c>
      <c r="DO223" s="619">
        <v>0</v>
      </c>
      <c r="DP223" s="619">
        <v>0</v>
      </c>
      <c r="DQ223" s="619">
        <v>0</v>
      </c>
      <c r="DR223" s="619">
        <v>0</v>
      </c>
      <c r="DS223" s="619">
        <v>0</v>
      </c>
      <c r="DT223" s="619">
        <v>0</v>
      </c>
      <c r="DU223" s="619">
        <v>0</v>
      </c>
      <c r="DV223" s="619">
        <v>0</v>
      </c>
      <c r="DW223" s="620">
        <v>0</v>
      </c>
    </row>
    <row r="224" spans="2:127" x14ac:dyDescent="0.2">
      <c r="B224" s="648"/>
      <c r="C224" s="642"/>
      <c r="D224" s="643"/>
      <c r="E224" s="643"/>
      <c r="F224" s="643"/>
      <c r="G224" s="643"/>
      <c r="H224" s="643"/>
      <c r="I224" s="644"/>
      <c r="J224" s="644"/>
      <c r="K224" s="644"/>
      <c r="L224" s="644"/>
      <c r="M224" s="644"/>
      <c r="N224" s="644"/>
      <c r="O224" s="644"/>
      <c r="P224" s="644"/>
      <c r="Q224" s="644"/>
      <c r="R224" s="645"/>
      <c r="S224" s="644"/>
      <c r="T224" s="644"/>
      <c r="U224" s="626" t="s">
        <v>497</v>
      </c>
      <c r="V224" s="614" t="s">
        <v>124</v>
      </c>
      <c r="W224" s="640" t="s">
        <v>490</v>
      </c>
      <c r="X224" s="607">
        <v>30.299464</v>
      </c>
      <c r="Y224" s="607">
        <v>45.449195999999993</v>
      </c>
      <c r="Z224" s="607">
        <v>90.898391999999987</v>
      </c>
      <c r="AA224" s="607">
        <v>106.04812400000002</v>
      </c>
      <c r="AB224" s="607">
        <v>136.347588</v>
      </c>
      <c r="AC224" s="607">
        <v>151.49732</v>
      </c>
      <c r="AD224" s="607">
        <v>196.946516</v>
      </c>
      <c r="AE224" s="607">
        <v>302.99464</v>
      </c>
      <c r="AF224" s="607">
        <v>302.99464</v>
      </c>
      <c r="AG224" s="607">
        <v>151.49732</v>
      </c>
      <c r="AH224" s="607">
        <v>0</v>
      </c>
      <c r="AI224" s="607">
        <v>0</v>
      </c>
      <c r="AJ224" s="607">
        <v>0</v>
      </c>
      <c r="AK224" s="607">
        <v>0</v>
      </c>
      <c r="AL224" s="607">
        <v>0</v>
      </c>
      <c r="AM224" s="607">
        <v>0</v>
      </c>
      <c r="AN224" s="607">
        <v>0</v>
      </c>
      <c r="AO224" s="607">
        <v>0</v>
      </c>
      <c r="AP224" s="607">
        <v>0</v>
      </c>
      <c r="AQ224" s="607">
        <v>0</v>
      </c>
      <c r="AR224" s="607">
        <v>10.287176764307336</v>
      </c>
      <c r="AS224" s="607">
        <v>15.430765146461003</v>
      </c>
      <c r="AT224" s="607">
        <v>30.861530292922005</v>
      </c>
      <c r="AU224" s="607">
        <v>36.005118675075678</v>
      </c>
      <c r="AV224" s="607">
        <v>46.292295439383011</v>
      </c>
      <c r="AW224" s="607">
        <v>51.435883821536677</v>
      </c>
      <c r="AX224" s="607">
        <v>66.866648967997676</v>
      </c>
      <c r="AY224" s="607">
        <v>102.87176764307335</v>
      </c>
      <c r="AZ224" s="607">
        <v>102.87176764307335</v>
      </c>
      <c r="BA224" s="607">
        <v>51.435883821536677</v>
      </c>
      <c r="BB224" s="607">
        <v>0</v>
      </c>
      <c r="BC224" s="607">
        <v>0</v>
      </c>
      <c r="BD224" s="607">
        <v>0</v>
      </c>
      <c r="BE224" s="607">
        <v>0</v>
      </c>
      <c r="BF224" s="607">
        <v>0</v>
      </c>
      <c r="BG224" s="607">
        <v>0</v>
      </c>
      <c r="BH224" s="607">
        <v>0</v>
      </c>
      <c r="BI224" s="607">
        <v>0</v>
      </c>
      <c r="BJ224" s="607">
        <v>0</v>
      </c>
      <c r="BK224" s="607">
        <v>0</v>
      </c>
      <c r="BL224" s="607">
        <v>10.287176764307336</v>
      </c>
      <c r="BM224" s="607">
        <v>15.430765146461003</v>
      </c>
      <c r="BN224" s="607">
        <v>30.861530292922005</v>
      </c>
      <c r="BO224" s="607">
        <v>36.005118675075678</v>
      </c>
      <c r="BP224" s="607">
        <v>46.292295439383011</v>
      </c>
      <c r="BQ224" s="607">
        <v>51.435883821536677</v>
      </c>
      <c r="BR224" s="607">
        <v>66.866648967997676</v>
      </c>
      <c r="BS224" s="607">
        <v>102.87176764307335</v>
      </c>
      <c r="BT224" s="607">
        <v>102.87176764307335</v>
      </c>
      <c r="BU224" s="607">
        <v>51.435883821536677</v>
      </c>
      <c r="BV224" s="607">
        <v>0</v>
      </c>
      <c r="BW224" s="607">
        <v>0</v>
      </c>
      <c r="BX224" s="607">
        <v>0</v>
      </c>
      <c r="BY224" s="607">
        <v>0</v>
      </c>
      <c r="BZ224" s="607">
        <v>0</v>
      </c>
      <c r="CA224" s="607">
        <v>0</v>
      </c>
      <c r="CB224" s="607">
        <v>0</v>
      </c>
      <c r="CC224" s="607">
        <v>0</v>
      </c>
      <c r="CD224" s="607">
        <v>0</v>
      </c>
      <c r="CE224" s="616">
        <v>0</v>
      </c>
      <c r="CF224" s="616">
        <v>24.637706160695895</v>
      </c>
      <c r="CG224" s="616">
        <v>36.956559241043848</v>
      </c>
      <c r="CH224" s="616">
        <v>73.913118482087697</v>
      </c>
      <c r="CI224" s="616">
        <v>86.23197156243566</v>
      </c>
      <c r="CJ224" s="616">
        <v>110.86967772313155</v>
      </c>
      <c r="CK224" s="616">
        <v>123.18853080347949</v>
      </c>
      <c r="CL224" s="616">
        <v>160.14509004452336</v>
      </c>
      <c r="CM224" s="616">
        <v>246.37706160695899</v>
      </c>
      <c r="CN224" s="616">
        <v>246.37706160695899</v>
      </c>
      <c r="CO224" s="616">
        <v>123.18853080347949</v>
      </c>
      <c r="CP224" s="616">
        <v>0</v>
      </c>
      <c r="CQ224" s="616">
        <v>0</v>
      </c>
      <c r="CR224" s="616">
        <v>0</v>
      </c>
      <c r="CS224" s="616">
        <v>0</v>
      </c>
      <c r="CT224" s="616">
        <v>0</v>
      </c>
      <c r="CU224" s="616">
        <v>0</v>
      </c>
      <c r="CV224" s="616">
        <v>0</v>
      </c>
      <c r="CW224" s="616">
        <v>0</v>
      </c>
      <c r="CX224" s="616">
        <v>0</v>
      </c>
      <c r="CY224" s="617">
        <v>0</v>
      </c>
      <c r="CZ224" s="618">
        <v>0</v>
      </c>
      <c r="DA224" s="619">
        <v>0</v>
      </c>
      <c r="DB224" s="619">
        <v>0</v>
      </c>
      <c r="DC224" s="619">
        <v>0</v>
      </c>
      <c r="DD224" s="619">
        <v>0</v>
      </c>
      <c r="DE224" s="619">
        <v>0</v>
      </c>
      <c r="DF224" s="619">
        <v>0</v>
      </c>
      <c r="DG224" s="619">
        <v>0</v>
      </c>
      <c r="DH224" s="619">
        <v>0</v>
      </c>
      <c r="DI224" s="619">
        <v>0</v>
      </c>
      <c r="DJ224" s="619">
        <v>0</v>
      </c>
      <c r="DK224" s="619">
        <v>0</v>
      </c>
      <c r="DL224" s="619">
        <v>0</v>
      </c>
      <c r="DM224" s="619">
        <v>0</v>
      </c>
      <c r="DN224" s="619">
        <v>0</v>
      </c>
      <c r="DO224" s="619">
        <v>0</v>
      </c>
      <c r="DP224" s="619">
        <v>0</v>
      </c>
      <c r="DQ224" s="619">
        <v>0</v>
      </c>
      <c r="DR224" s="619">
        <v>0</v>
      </c>
      <c r="DS224" s="619">
        <v>0</v>
      </c>
      <c r="DT224" s="619">
        <v>0</v>
      </c>
      <c r="DU224" s="619">
        <v>0</v>
      </c>
      <c r="DV224" s="619">
        <v>0</v>
      </c>
      <c r="DW224" s="620">
        <v>0</v>
      </c>
    </row>
    <row r="225" spans="2:127" x14ac:dyDescent="0.2">
      <c r="B225" s="648"/>
      <c r="C225" s="642"/>
      <c r="D225" s="643"/>
      <c r="E225" s="643"/>
      <c r="F225" s="643"/>
      <c r="G225" s="643"/>
      <c r="H225" s="643"/>
      <c r="I225" s="644"/>
      <c r="J225" s="644"/>
      <c r="K225" s="644"/>
      <c r="L225" s="644"/>
      <c r="M225" s="644"/>
      <c r="N225" s="644"/>
      <c r="O225" s="644"/>
      <c r="P225" s="644"/>
      <c r="Q225" s="644"/>
      <c r="R225" s="645"/>
      <c r="S225" s="644"/>
      <c r="T225" s="644"/>
      <c r="U225" s="626" t="s">
        <v>498</v>
      </c>
      <c r="V225" s="614" t="s">
        <v>124</v>
      </c>
      <c r="W225" s="640" t="s">
        <v>490</v>
      </c>
      <c r="X225" s="607">
        <v>0</v>
      </c>
      <c r="Y225" s="607">
        <v>0</v>
      </c>
      <c r="Z225" s="607">
        <v>0</v>
      </c>
      <c r="AA225" s="607">
        <v>0</v>
      </c>
      <c r="AB225" s="607">
        <v>0</v>
      </c>
      <c r="AC225" s="607">
        <v>0</v>
      </c>
      <c r="AD225" s="607">
        <v>0</v>
      </c>
      <c r="AE225" s="607">
        <v>0</v>
      </c>
      <c r="AF225" s="607">
        <v>0</v>
      </c>
      <c r="AG225" s="607">
        <v>0</v>
      </c>
      <c r="AH225" s="607">
        <v>330.97258129273047</v>
      </c>
      <c r="AI225" s="607">
        <v>311.33590730012492</v>
      </c>
      <c r="AJ225" s="607">
        <v>291.69923330751953</v>
      </c>
      <c r="AK225" s="607">
        <v>272.0625593149141</v>
      </c>
      <c r="AL225" s="607">
        <v>252.4258853223086</v>
      </c>
      <c r="AM225" s="607">
        <v>232.78921132970316</v>
      </c>
      <c r="AN225" s="607">
        <v>213.15253733709764</v>
      </c>
      <c r="AO225" s="607">
        <v>193.51586334449217</v>
      </c>
      <c r="AP225" s="607">
        <v>173.87918935188674</v>
      </c>
      <c r="AQ225" s="607">
        <v>154.2425153592813</v>
      </c>
      <c r="AR225" s="607">
        <v>134.60584136667586</v>
      </c>
      <c r="AS225" s="607">
        <v>114.96916737407039</v>
      </c>
      <c r="AT225" s="607">
        <v>95.332493381464957</v>
      </c>
      <c r="AU225" s="607">
        <v>75.695819388859505</v>
      </c>
      <c r="AV225" s="607">
        <v>56.059145396254053</v>
      </c>
      <c r="AW225" s="607">
        <v>56.059145396254053</v>
      </c>
      <c r="AX225" s="607">
        <v>56.059145396254053</v>
      </c>
      <c r="AY225" s="607">
        <v>56.059145396254053</v>
      </c>
      <c r="AZ225" s="607">
        <v>56.059145396254053</v>
      </c>
      <c r="BA225" s="607">
        <v>56.059145396254053</v>
      </c>
      <c r="BB225" s="607">
        <v>56.059145396254053</v>
      </c>
      <c r="BC225" s="607">
        <v>56.059145396254053</v>
      </c>
      <c r="BD225" s="607">
        <v>56.059145396254053</v>
      </c>
      <c r="BE225" s="607">
        <v>56.059145396254053</v>
      </c>
      <c r="BF225" s="607">
        <v>56.059145396254053</v>
      </c>
      <c r="BG225" s="607">
        <v>56.059145396254053</v>
      </c>
      <c r="BH225" s="607">
        <v>56.059145396254053</v>
      </c>
      <c r="BI225" s="607">
        <v>56.059145396254053</v>
      </c>
      <c r="BJ225" s="607">
        <v>56.059145396254053</v>
      </c>
      <c r="BK225" s="607">
        <v>56.059145396254053</v>
      </c>
      <c r="BL225" s="607">
        <v>56.059145396254053</v>
      </c>
      <c r="BM225" s="607">
        <v>56.059145396254053</v>
      </c>
      <c r="BN225" s="607">
        <v>56.059145396254053</v>
      </c>
      <c r="BO225" s="607">
        <v>56.059145396254053</v>
      </c>
      <c r="BP225" s="607">
        <v>56.059145396254053</v>
      </c>
      <c r="BQ225" s="607">
        <v>56.059145396254053</v>
      </c>
      <c r="BR225" s="607">
        <v>56.059145396254053</v>
      </c>
      <c r="BS225" s="607">
        <v>56.059145396254053</v>
      </c>
      <c r="BT225" s="607">
        <v>56.059145396254053</v>
      </c>
      <c r="BU225" s="607">
        <v>56.059145396254053</v>
      </c>
      <c r="BV225" s="607">
        <v>56.059145396254053</v>
      </c>
      <c r="BW225" s="607">
        <v>56.059145396254053</v>
      </c>
      <c r="BX225" s="607">
        <v>56.059145396254053</v>
      </c>
      <c r="BY225" s="607">
        <v>56.059145396254053</v>
      </c>
      <c r="BZ225" s="607">
        <v>56.059145396254053</v>
      </c>
      <c r="CA225" s="607">
        <v>56.059145396254053</v>
      </c>
      <c r="CB225" s="607">
        <v>56.059145396254053</v>
      </c>
      <c r="CC225" s="607">
        <v>56.059145396254053</v>
      </c>
      <c r="CD225" s="607">
        <v>56.059145396254053</v>
      </c>
      <c r="CE225" s="616">
        <v>56.059145396254053</v>
      </c>
      <c r="CF225" s="616">
        <v>56.059145396254053</v>
      </c>
      <c r="CG225" s="616">
        <v>56.059145396254053</v>
      </c>
      <c r="CH225" s="616">
        <v>56.059145396254053</v>
      </c>
      <c r="CI225" s="616">
        <v>56.059145396254053</v>
      </c>
      <c r="CJ225" s="616">
        <v>56.059145396254053</v>
      </c>
      <c r="CK225" s="616">
        <v>56.059145396254053</v>
      </c>
      <c r="CL225" s="616">
        <v>56.059145396254053</v>
      </c>
      <c r="CM225" s="616">
        <v>56.059145396254053</v>
      </c>
      <c r="CN225" s="616">
        <v>56.059145396254053</v>
      </c>
      <c r="CO225" s="616">
        <v>56.059145396254053</v>
      </c>
      <c r="CP225" s="616">
        <v>56.059145396254053</v>
      </c>
      <c r="CQ225" s="616">
        <v>56.059145396254053</v>
      </c>
      <c r="CR225" s="616">
        <v>56.059145396254053</v>
      </c>
      <c r="CS225" s="616">
        <v>56.059145396254053</v>
      </c>
      <c r="CT225" s="616">
        <v>56.059145396254053</v>
      </c>
      <c r="CU225" s="616">
        <v>56.059145396254053</v>
      </c>
      <c r="CV225" s="616">
        <v>56.059145396254053</v>
      </c>
      <c r="CW225" s="616">
        <v>56.059145396254053</v>
      </c>
      <c r="CX225" s="616">
        <v>56.059145396254053</v>
      </c>
      <c r="CY225" s="617">
        <v>56.059145396254053</v>
      </c>
      <c r="CZ225" s="618">
        <v>0</v>
      </c>
      <c r="DA225" s="619">
        <v>0</v>
      </c>
      <c r="DB225" s="619">
        <v>0</v>
      </c>
      <c r="DC225" s="619">
        <v>0</v>
      </c>
      <c r="DD225" s="619">
        <v>0</v>
      </c>
      <c r="DE225" s="619">
        <v>0</v>
      </c>
      <c r="DF225" s="619">
        <v>0</v>
      </c>
      <c r="DG225" s="619">
        <v>0</v>
      </c>
      <c r="DH225" s="619">
        <v>0</v>
      </c>
      <c r="DI225" s="619">
        <v>0</v>
      </c>
      <c r="DJ225" s="619">
        <v>0</v>
      </c>
      <c r="DK225" s="619">
        <v>0</v>
      </c>
      <c r="DL225" s="619">
        <v>0</v>
      </c>
      <c r="DM225" s="619">
        <v>0</v>
      </c>
      <c r="DN225" s="619">
        <v>0</v>
      </c>
      <c r="DO225" s="619">
        <v>0</v>
      </c>
      <c r="DP225" s="619">
        <v>0</v>
      </c>
      <c r="DQ225" s="619">
        <v>0</v>
      </c>
      <c r="DR225" s="619">
        <v>0</v>
      </c>
      <c r="DS225" s="619">
        <v>0</v>
      </c>
      <c r="DT225" s="619">
        <v>0</v>
      </c>
      <c r="DU225" s="619">
        <v>0</v>
      </c>
      <c r="DV225" s="619">
        <v>0</v>
      </c>
      <c r="DW225" s="620">
        <v>0</v>
      </c>
    </row>
    <row r="226" spans="2:127" x14ac:dyDescent="0.2">
      <c r="B226" s="648"/>
      <c r="C226" s="642"/>
      <c r="D226" s="643"/>
      <c r="E226" s="643"/>
      <c r="F226" s="643"/>
      <c r="G226" s="643"/>
      <c r="H226" s="643"/>
      <c r="I226" s="644"/>
      <c r="J226" s="644"/>
      <c r="K226" s="644"/>
      <c r="L226" s="644"/>
      <c r="M226" s="644"/>
      <c r="N226" s="644"/>
      <c r="O226" s="644"/>
      <c r="P226" s="644"/>
      <c r="Q226" s="644"/>
      <c r="R226" s="645"/>
      <c r="S226" s="644"/>
      <c r="T226" s="644"/>
      <c r="U226" s="649" t="s">
        <v>499</v>
      </c>
      <c r="V226" s="614" t="s">
        <v>124</v>
      </c>
      <c r="W226" s="640" t="s">
        <v>490</v>
      </c>
      <c r="X226" s="607">
        <v>0</v>
      </c>
      <c r="Y226" s="607">
        <v>0</v>
      </c>
      <c r="Z226" s="607">
        <v>0</v>
      </c>
      <c r="AA226" s="607">
        <v>0</v>
      </c>
      <c r="AB226" s="607">
        <v>0</v>
      </c>
      <c r="AC226" s="607">
        <v>0</v>
      </c>
      <c r="AD226" s="607">
        <v>0</v>
      </c>
      <c r="AE226" s="607">
        <v>0</v>
      </c>
      <c r="AF226" s="607">
        <v>0</v>
      </c>
      <c r="AG226" s="607">
        <v>0</v>
      </c>
      <c r="AH226" s="607">
        <v>0</v>
      </c>
      <c r="AI226" s="607">
        <v>0</v>
      </c>
      <c r="AJ226" s="607">
        <v>0</v>
      </c>
      <c r="AK226" s="607">
        <v>0</v>
      </c>
      <c r="AL226" s="607">
        <v>0</v>
      </c>
      <c r="AM226" s="607">
        <v>0</v>
      </c>
      <c r="AN226" s="607">
        <v>0</v>
      </c>
      <c r="AO226" s="607">
        <v>0</v>
      </c>
      <c r="AP226" s="607">
        <v>0</v>
      </c>
      <c r="AQ226" s="607">
        <v>0</v>
      </c>
      <c r="AR226" s="607">
        <v>0</v>
      </c>
      <c r="AS226" s="607">
        <v>0</v>
      </c>
      <c r="AT226" s="607">
        <v>0</v>
      </c>
      <c r="AU226" s="607">
        <v>0</v>
      </c>
      <c r="AV226" s="607">
        <v>0</v>
      </c>
      <c r="AW226" s="607">
        <v>0</v>
      </c>
      <c r="AX226" s="607">
        <v>0</v>
      </c>
      <c r="AY226" s="607">
        <v>0</v>
      </c>
      <c r="AZ226" s="607">
        <v>0</v>
      </c>
      <c r="BA226" s="607">
        <v>0</v>
      </c>
      <c r="BB226" s="607">
        <v>0</v>
      </c>
      <c r="BC226" s="607">
        <v>0</v>
      </c>
      <c r="BD226" s="607">
        <v>0</v>
      </c>
      <c r="BE226" s="607">
        <v>0</v>
      </c>
      <c r="BF226" s="607">
        <v>0</v>
      </c>
      <c r="BG226" s="607">
        <v>0</v>
      </c>
      <c r="BH226" s="607">
        <v>0</v>
      </c>
      <c r="BI226" s="607">
        <v>0</v>
      </c>
      <c r="BJ226" s="607">
        <v>0</v>
      </c>
      <c r="BK226" s="607">
        <v>0</v>
      </c>
      <c r="BL226" s="607">
        <v>0</v>
      </c>
      <c r="BM226" s="607">
        <v>0</v>
      </c>
      <c r="BN226" s="607">
        <v>0</v>
      </c>
      <c r="BO226" s="607">
        <v>0</v>
      </c>
      <c r="BP226" s="607">
        <v>0</v>
      </c>
      <c r="BQ226" s="607">
        <v>0</v>
      </c>
      <c r="BR226" s="607">
        <v>0</v>
      </c>
      <c r="BS226" s="607">
        <v>0</v>
      </c>
      <c r="BT226" s="607">
        <v>0</v>
      </c>
      <c r="BU226" s="607">
        <v>0</v>
      </c>
      <c r="BV226" s="607">
        <v>0</v>
      </c>
      <c r="BW226" s="607">
        <v>0</v>
      </c>
      <c r="BX226" s="607">
        <v>0</v>
      </c>
      <c r="BY226" s="607">
        <v>0</v>
      </c>
      <c r="BZ226" s="607">
        <v>0</v>
      </c>
      <c r="CA226" s="607">
        <v>0</v>
      </c>
      <c r="CB226" s="607">
        <v>0</v>
      </c>
      <c r="CC226" s="607">
        <v>0</v>
      </c>
      <c r="CD226" s="607">
        <v>0</v>
      </c>
      <c r="CE226" s="607">
        <v>0</v>
      </c>
      <c r="CF226" s="607">
        <v>0</v>
      </c>
      <c r="CG226" s="607">
        <v>0</v>
      </c>
      <c r="CH226" s="607">
        <v>0</v>
      </c>
      <c r="CI226" s="607">
        <v>0</v>
      </c>
      <c r="CJ226" s="607">
        <v>0</v>
      </c>
      <c r="CK226" s="607">
        <v>0</v>
      </c>
      <c r="CL226" s="607">
        <v>0</v>
      </c>
      <c r="CM226" s="607">
        <v>0</v>
      </c>
      <c r="CN226" s="607">
        <v>0</v>
      </c>
      <c r="CO226" s="607">
        <v>0</v>
      </c>
      <c r="CP226" s="607">
        <v>0</v>
      </c>
      <c r="CQ226" s="607">
        <v>0</v>
      </c>
      <c r="CR226" s="607">
        <v>0</v>
      </c>
      <c r="CS226" s="607">
        <v>0</v>
      </c>
      <c r="CT226" s="607">
        <v>0</v>
      </c>
      <c r="CU226" s="607">
        <v>0</v>
      </c>
      <c r="CV226" s="607">
        <v>0</v>
      </c>
      <c r="CW226" s="607">
        <v>0</v>
      </c>
      <c r="CX226" s="607">
        <v>0</v>
      </c>
      <c r="CY226" s="607">
        <v>0</v>
      </c>
      <c r="CZ226" s="618">
        <v>0</v>
      </c>
      <c r="DA226" s="619">
        <v>0</v>
      </c>
      <c r="DB226" s="619">
        <v>0</v>
      </c>
      <c r="DC226" s="619">
        <v>0</v>
      </c>
      <c r="DD226" s="619">
        <v>0</v>
      </c>
      <c r="DE226" s="619">
        <v>0</v>
      </c>
      <c r="DF226" s="619">
        <v>0</v>
      </c>
      <c r="DG226" s="619">
        <v>0</v>
      </c>
      <c r="DH226" s="619">
        <v>0</v>
      </c>
      <c r="DI226" s="619">
        <v>0</v>
      </c>
      <c r="DJ226" s="619">
        <v>0</v>
      </c>
      <c r="DK226" s="619">
        <v>0</v>
      </c>
      <c r="DL226" s="619">
        <v>0</v>
      </c>
      <c r="DM226" s="619">
        <v>0</v>
      </c>
      <c r="DN226" s="619">
        <v>0</v>
      </c>
      <c r="DO226" s="619">
        <v>0</v>
      </c>
      <c r="DP226" s="619">
        <v>0</v>
      </c>
      <c r="DQ226" s="619">
        <v>0</v>
      </c>
      <c r="DR226" s="619">
        <v>0</v>
      </c>
      <c r="DS226" s="619">
        <v>0</v>
      </c>
      <c r="DT226" s="619">
        <v>0</v>
      </c>
      <c r="DU226" s="619">
        <v>0</v>
      </c>
      <c r="DV226" s="619">
        <v>0</v>
      </c>
      <c r="DW226" s="620">
        <v>0</v>
      </c>
    </row>
    <row r="227" spans="2:127" ht="15.75" thickBot="1" x14ac:dyDescent="0.25">
      <c r="B227" s="650"/>
      <c r="C227" s="651"/>
      <c r="D227" s="652"/>
      <c r="E227" s="652"/>
      <c r="F227" s="652"/>
      <c r="G227" s="652"/>
      <c r="H227" s="652"/>
      <c r="I227" s="653"/>
      <c r="J227" s="653"/>
      <c r="K227" s="653"/>
      <c r="L227" s="653"/>
      <c r="M227" s="653"/>
      <c r="N227" s="653"/>
      <c r="O227" s="653"/>
      <c r="P227" s="653"/>
      <c r="Q227" s="653"/>
      <c r="R227" s="654"/>
      <c r="S227" s="653"/>
      <c r="T227" s="653"/>
      <c r="U227" s="655" t="s">
        <v>127</v>
      </c>
      <c r="V227" s="656" t="s">
        <v>500</v>
      </c>
      <c r="W227" s="657" t="s">
        <v>490</v>
      </c>
      <c r="X227" s="658">
        <f>SUM(X216:X226)</f>
        <v>3278.1794639999998</v>
      </c>
      <c r="Y227" s="658">
        <f t="shared" ref="Y227:CJ227" si="40">SUM(Y216:Y226)</f>
        <v>4917.2691959999993</v>
      </c>
      <c r="Z227" s="658">
        <f t="shared" si="40"/>
        <v>9834.5383919999986</v>
      </c>
      <c r="AA227" s="658">
        <f t="shared" si="40"/>
        <v>11473.628124000003</v>
      </c>
      <c r="AB227" s="658">
        <f t="shared" si="40"/>
        <v>14751.807588</v>
      </c>
      <c r="AC227" s="658">
        <f t="shared" si="40"/>
        <v>16390.89732</v>
      </c>
      <c r="AD227" s="658">
        <f t="shared" si="40"/>
        <v>21308.166516000001</v>
      </c>
      <c r="AE227" s="658">
        <f t="shared" si="40"/>
        <v>32781.79464</v>
      </c>
      <c r="AF227" s="658">
        <f t="shared" si="40"/>
        <v>32781.79464</v>
      </c>
      <c r="AG227" s="658">
        <f t="shared" si="40"/>
        <v>16390.89732</v>
      </c>
      <c r="AH227" s="658">
        <f t="shared" si="40"/>
        <v>4168.0225812927301</v>
      </c>
      <c r="AI227" s="658">
        <f t="shared" si="40"/>
        <v>4148.3859073001249</v>
      </c>
      <c r="AJ227" s="658">
        <f t="shared" si="40"/>
        <v>4128.7492333075188</v>
      </c>
      <c r="AK227" s="658">
        <f t="shared" si="40"/>
        <v>4109.1125593149136</v>
      </c>
      <c r="AL227" s="658">
        <f t="shared" si="40"/>
        <v>4089.4758853223084</v>
      </c>
      <c r="AM227" s="658">
        <f t="shared" si="40"/>
        <v>4069.8392113297027</v>
      </c>
      <c r="AN227" s="658">
        <f t="shared" si="40"/>
        <v>4050.2025373370975</v>
      </c>
      <c r="AO227" s="658">
        <f t="shared" si="40"/>
        <v>4030.5658633444918</v>
      </c>
      <c r="AP227" s="658">
        <f t="shared" si="40"/>
        <v>4010.9291893518866</v>
      </c>
      <c r="AQ227" s="658">
        <f t="shared" si="40"/>
        <v>3991.292515359281</v>
      </c>
      <c r="AR227" s="658">
        <f t="shared" si="40"/>
        <v>5084.6528109266083</v>
      </c>
      <c r="AS227" s="658">
        <f t="shared" si="40"/>
        <v>5621.51462171397</v>
      </c>
      <c r="AT227" s="658">
        <f t="shared" si="40"/>
        <v>7271.3734020612628</v>
      </c>
      <c r="AU227" s="658">
        <f t="shared" si="40"/>
        <v>7808.2352128486245</v>
      </c>
      <c r="AV227" s="658">
        <f t="shared" si="40"/>
        <v>8901.5955084159505</v>
      </c>
      <c r="AW227" s="658">
        <f t="shared" si="40"/>
        <v>9458.0939931959183</v>
      </c>
      <c r="AX227" s="658">
        <f t="shared" si="40"/>
        <v>11127.589447535816</v>
      </c>
      <c r="AY227" s="658">
        <f t="shared" si="40"/>
        <v>15023.07884099558</v>
      </c>
      <c r="AZ227" s="658">
        <f t="shared" si="40"/>
        <v>15023.07884099558</v>
      </c>
      <c r="BA227" s="658">
        <f t="shared" si="40"/>
        <v>9458.0939931959183</v>
      </c>
      <c r="BB227" s="658">
        <f t="shared" si="40"/>
        <v>3893.1091453962536</v>
      </c>
      <c r="BC227" s="658">
        <f t="shared" si="40"/>
        <v>3893.1091453962536</v>
      </c>
      <c r="BD227" s="658">
        <f t="shared" si="40"/>
        <v>3893.1091453962536</v>
      </c>
      <c r="BE227" s="658">
        <f t="shared" si="40"/>
        <v>3893.1091453962536</v>
      </c>
      <c r="BF227" s="658">
        <f t="shared" si="40"/>
        <v>3893.1091453962536</v>
      </c>
      <c r="BG227" s="658">
        <f t="shared" si="40"/>
        <v>3893.1091453962536</v>
      </c>
      <c r="BH227" s="658">
        <f t="shared" si="40"/>
        <v>3893.1091453962536</v>
      </c>
      <c r="BI227" s="658">
        <f t="shared" si="40"/>
        <v>3893.1091453962536</v>
      </c>
      <c r="BJ227" s="658">
        <f t="shared" si="40"/>
        <v>3893.1091453962536</v>
      </c>
      <c r="BK227" s="658">
        <f t="shared" si="40"/>
        <v>3893.1091453962536</v>
      </c>
      <c r="BL227" s="658">
        <f t="shared" si="40"/>
        <v>5006.1061149561865</v>
      </c>
      <c r="BM227" s="658">
        <f t="shared" si="40"/>
        <v>5562.6045997361534</v>
      </c>
      <c r="BN227" s="658">
        <f t="shared" si="40"/>
        <v>7232.1000540760524</v>
      </c>
      <c r="BO227" s="658">
        <f t="shared" si="40"/>
        <v>7788.5985388560193</v>
      </c>
      <c r="BP227" s="658">
        <f t="shared" si="40"/>
        <v>8901.5955084159505</v>
      </c>
      <c r="BQ227" s="658">
        <f t="shared" si="40"/>
        <v>9458.0939931959183</v>
      </c>
      <c r="BR227" s="658">
        <f t="shared" si="40"/>
        <v>11127.589447535816</v>
      </c>
      <c r="BS227" s="658">
        <f t="shared" si="40"/>
        <v>15023.07884099558</v>
      </c>
      <c r="BT227" s="658">
        <f t="shared" si="40"/>
        <v>15023.07884099558</v>
      </c>
      <c r="BU227" s="658">
        <f t="shared" si="40"/>
        <v>9458.0939931959183</v>
      </c>
      <c r="BV227" s="658">
        <f t="shared" si="40"/>
        <v>3893.1091453962536</v>
      </c>
      <c r="BW227" s="658">
        <f t="shared" si="40"/>
        <v>3893.1091453962536</v>
      </c>
      <c r="BX227" s="658">
        <f t="shared" si="40"/>
        <v>3893.1091453962536</v>
      </c>
      <c r="BY227" s="658">
        <f t="shared" si="40"/>
        <v>3893.1091453962536</v>
      </c>
      <c r="BZ227" s="658">
        <f t="shared" si="40"/>
        <v>3893.1091453962536</v>
      </c>
      <c r="CA227" s="658">
        <f t="shared" si="40"/>
        <v>3893.1091453962536</v>
      </c>
      <c r="CB227" s="658">
        <f t="shared" si="40"/>
        <v>3893.1091453962536</v>
      </c>
      <c r="CC227" s="658">
        <f t="shared" si="40"/>
        <v>3893.1091453962536</v>
      </c>
      <c r="CD227" s="658">
        <f t="shared" si="40"/>
        <v>3893.1091453962536</v>
      </c>
      <c r="CE227" s="658">
        <f t="shared" si="40"/>
        <v>3893.1091453962536</v>
      </c>
      <c r="CF227" s="658">
        <f t="shared" si="40"/>
        <v>6558.7279951574119</v>
      </c>
      <c r="CG227" s="658">
        <f t="shared" si="40"/>
        <v>7891.5374200379892</v>
      </c>
      <c r="CH227" s="658">
        <f t="shared" si="40"/>
        <v>11889.965694679722</v>
      </c>
      <c r="CI227" s="658">
        <f t="shared" si="40"/>
        <v>13222.775119560303</v>
      </c>
      <c r="CJ227" s="658">
        <f t="shared" si="40"/>
        <v>15888.393969321458</v>
      </c>
      <c r="CK227" s="658">
        <f t="shared" ref="CK227:DW227" si="41">SUM(CK216:CK226)</f>
        <v>17221.203394202039</v>
      </c>
      <c r="CL227" s="658">
        <f t="shared" si="41"/>
        <v>21219.631668843776</v>
      </c>
      <c r="CM227" s="658">
        <f t="shared" si="41"/>
        <v>30549.297643007827</v>
      </c>
      <c r="CN227" s="658">
        <f t="shared" si="41"/>
        <v>30549.297643007827</v>
      </c>
      <c r="CO227" s="658">
        <f t="shared" si="41"/>
        <v>17221.203394202039</v>
      </c>
      <c r="CP227" s="658">
        <f t="shared" si="41"/>
        <v>3893.1091453962536</v>
      </c>
      <c r="CQ227" s="658">
        <f t="shared" si="41"/>
        <v>3893.1091453962536</v>
      </c>
      <c r="CR227" s="658">
        <f t="shared" si="41"/>
        <v>3893.1091453962536</v>
      </c>
      <c r="CS227" s="658">
        <f t="shared" si="41"/>
        <v>3893.1091453962536</v>
      </c>
      <c r="CT227" s="658">
        <f t="shared" si="41"/>
        <v>3893.1091453962536</v>
      </c>
      <c r="CU227" s="658">
        <f t="shared" si="41"/>
        <v>3893.1091453962536</v>
      </c>
      <c r="CV227" s="658">
        <f t="shared" si="41"/>
        <v>3893.1091453962536</v>
      </c>
      <c r="CW227" s="658">
        <f t="shared" si="41"/>
        <v>3893.1091453962536</v>
      </c>
      <c r="CX227" s="658">
        <f t="shared" si="41"/>
        <v>3893.1091453962536</v>
      </c>
      <c r="CY227" s="659">
        <f t="shared" si="41"/>
        <v>3893.1091453962536</v>
      </c>
      <c r="CZ227" s="660">
        <f t="shared" si="41"/>
        <v>0</v>
      </c>
      <c r="DA227" s="661">
        <f t="shared" si="41"/>
        <v>0</v>
      </c>
      <c r="DB227" s="661">
        <f t="shared" si="41"/>
        <v>0</v>
      </c>
      <c r="DC227" s="661">
        <f t="shared" si="41"/>
        <v>0</v>
      </c>
      <c r="DD227" s="661">
        <f t="shared" si="41"/>
        <v>0</v>
      </c>
      <c r="DE227" s="661">
        <f t="shared" si="41"/>
        <v>0</v>
      </c>
      <c r="DF227" s="661">
        <f t="shared" si="41"/>
        <v>0</v>
      </c>
      <c r="DG227" s="661">
        <f t="shared" si="41"/>
        <v>0</v>
      </c>
      <c r="DH227" s="661">
        <f t="shared" si="41"/>
        <v>0</v>
      </c>
      <c r="DI227" s="661">
        <f t="shared" si="41"/>
        <v>0</v>
      </c>
      <c r="DJ227" s="661">
        <f t="shared" si="41"/>
        <v>0</v>
      </c>
      <c r="DK227" s="661">
        <f t="shared" si="41"/>
        <v>0</v>
      </c>
      <c r="DL227" s="661">
        <f t="shared" si="41"/>
        <v>0</v>
      </c>
      <c r="DM227" s="661">
        <f t="shared" si="41"/>
        <v>0</v>
      </c>
      <c r="DN227" s="661">
        <f t="shared" si="41"/>
        <v>0</v>
      </c>
      <c r="DO227" s="661">
        <f t="shared" si="41"/>
        <v>0</v>
      </c>
      <c r="DP227" s="661">
        <f t="shared" si="41"/>
        <v>0</v>
      </c>
      <c r="DQ227" s="661">
        <f t="shared" si="41"/>
        <v>0</v>
      </c>
      <c r="DR227" s="661">
        <f t="shared" si="41"/>
        <v>0</v>
      </c>
      <c r="DS227" s="661">
        <f t="shared" si="41"/>
        <v>0</v>
      </c>
      <c r="DT227" s="661">
        <f t="shared" si="41"/>
        <v>0</v>
      </c>
      <c r="DU227" s="661">
        <f t="shared" si="41"/>
        <v>0</v>
      </c>
      <c r="DV227" s="661">
        <f t="shared" si="41"/>
        <v>0</v>
      </c>
      <c r="DW227" s="662">
        <f t="shared" si="41"/>
        <v>0</v>
      </c>
    </row>
    <row r="228" spans="2:127" ht="25.5" x14ac:dyDescent="0.2">
      <c r="B228" s="603" t="s">
        <v>485</v>
      </c>
      <c r="C228" s="604" t="s">
        <v>875</v>
      </c>
      <c r="D228" s="605" t="s">
        <v>876</v>
      </c>
      <c r="E228" s="606" t="s">
        <v>555</v>
      </c>
      <c r="F228" s="607" t="s">
        <v>827</v>
      </c>
      <c r="G228" s="608" t="s">
        <v>558</v>
      </c>
      <c r="H228" s="609" t="s">
        <v>487</v>
      </c>
      <c r="I228" s="609">
        <f>MAX(X228:AV228)</f>
        <v>45</v>
      </c>
      <c r="J228" s="609">
        <f>SUMPRODUCT($X$2:$CY$2,$X228:$CY228)*365</f>
        <v>327224.28781027254</v>
      </c>
      <c r="K228" s="609">
        <f>SUMPRODUCT($X$2:$CY$2,$X229:$CY229)+SUMPRODUCT($X$2:$CY$2,$X230:$CY230)+SUMPRODUCT($X$2:$CY$2,$X231:$CY231)</f>
        <v>306160.13651704177</v>
      </c>
      <c r="L228" s="609">
        <f>SUMPRODUCT($X$2:$CY$2,$X232:$CY232) +SUMPRODUCT($X$2:$CY$2,$X233:$CY233)</f>
        <v>77087.467838847428</v>
      </c>
      <c r="M228" s="609">
        <f>SUMPRODUCT($X$2:$CY$2,$X234:$CY234)</f>
        <v>0</v>
      </c>
      <c r="N228" s="609">
        <f>SUMPRODUCT($X$2:$CY$2,$X237:$CY237) +SUMPRODUCT($X$2:$CY$2,$X238:$CY238)</f>
        <v>3685.0965549711891</v>
      </c>
      <c r="O228" s="609">
        <f>SUMPRODUCT($X$2:$CY$2,$X235:$CY235) +SUMPRODUCT($X$2:$CY$2,$X236:$CY236) +SUMPRODUCT($X$2:$CY$2,$X239:$CY239)</f>
        <v>360.02629108337305</v>
      </c>
      <c r="P228" s="609">
        <f>SUM(K228:O228)</f>
        <v>387292.72720194375</v>
      </c>
      <c r="Q228" s="609">
        <f>(SUM(K228:M228)*100000)/(J228*1000)</f>
        <v>117.12076964717836</v>
      </c>
      <c r="R228" s="610">
        <f>(P228*100000)/(J228*1000)</f>
        <v>118.35696237392361</v>
      </c>
      <c r="S228" s="611">
        <v>3</v>
      </c>
      <c r="T228" s="612">
        <v>3</v>
      </c>
      <c r="U228" s="613" t="s">
        <v>488</v>
      </c>
      <c r="V228" s="614" t="s">
        <v>124</v>
      </c>
      <c r="W228" s="615" t="s">
        <v>75</v>
      </c>
      <c r="X228" s="607">
        <v>0</v>
      </c>
      <c r="Y228" s="607">
        <v>0</v>
      </c>
      <c r="Z228" s="607">
        <v>0</v>
      </c>
      <c r="AA228" s="607">
        <v>0</v>
      </c>
      <c r="AB228" s="607">
        <v>0</v>
      </c>
      <c r="AC228" s="607">
        <v>0</v>
      </c>
      <c r="AD228" s="607">
        <v>0</v>
      </c>
      <c r="AE228" s="607">
        <v>0</v>
      </c>
      <c r="AF228" s="607">
        <v>0</v>
      </c>
      <c r="AG228" s="607">
        <v>0</v>
      </c>
      <c r="AH228" s="607">
        <v>45</v>
      </c>
      <c r="AI228" s="607">
        <v>45</v>
      </c>
      <c r="AJ228" s="607">
        <v>45</v>
      </c>
      <c r="AK228" s="607">
        <v>45</v>
      </c>
      <c r="AL228" s="607">
        <v>45</v>
      </c>
      <c r="AM228" s="607">
        <v>45</v>
      </c>
      <c r="AN228" s="607">
        <v>45</v>
      </c>
      <c r="AO228" s="607">
        <v>45</v>
      </c>
      <c r="AP228" s="607">
        <v>45</v>
      </c>
      <c r="AQ228" s="607">
        <v>45</v>
      </c>
      <c r="AR228" s="607">
        <v>45</v>
      </c>
      <c r="AS228" s="607">
        <v>45</v>
      </c>
      <c r="AT228" s="607">
        <v>45</v>
      </c>
      <c r="AU228" s="607">
        <v>45</v>
      </c>
      <c r="AV228" s="607">
        <v>45</v>
      </c>
      <c r="AW228" s="607">
        <v>45</v>
      </c>
      <c r="AX228" s="607">
        <v>45</v>
      </c>
      <c r="AY228" s="607">
        <v>45</v>
      </c>
      <c r="AZ228" s="607">
        <v>45</v>
      </c>
      <c r="BA228" s="607">
        <v>45</v>
      </c>
      <c r="BB228" s="607">
        <v>45</v>
      </c>
      <c r="BC228" s="607">
        <v>45</v>
      </c>
      <c r="BD228" s="607">
        <v>45</v>
      </c>
      <c r="BE228" s="607">
        <v>45</v>
      </c>
      <c r="BF228" s="607">
        <v>45</v>
      </c>
      <c r="BG228" s="607">
        <v>45</v>
      </c>
      <c r="BH228" s="607">
        <v>45</v>
      </c>
      <c r="BI228" s="607">
        <v>45</v>
      </c>
      <c r="BJ228" s="607">
        <v>45</v>
      </c>
      <c r="BK228" s="607">
        <v>45</v>
      </c>
      <c r="BL228" s="607">
        <v>45</v>
      </c>
      <c r="BM228" s="607">
        <v>45</v>
      </c>
      <c r="BN228" s="607">
        <v>45</v>
      </c>
      <c r="BO228" s="607">
        <v>45</v>
      </c>
      <c r="BP228" s="607">
        <v>45</v>
      </c>
      <c r="BQ228" s="607">
        <v>45</v>
      </c>
      <c r="BR228" s="607">
        <v>45</v>
      </c>
      <c r="BS228" s="607">
        <v>45</v>
      </c>
      <c r="BT228" s="607">
        <v>45</v>
      </c>
      <c r="BU228" s="607">
        <v>45</v>
      </c>
      <c r="BV228" s="607">
        <v>45</v>
      </c>
      <c r="BW228" s="607">
        <v>45</v>
      </c>
      <c r="BX228" s="607">
        <v>45</v>
      </c>
      <c r="BY228" s="607">
        <v>45</v>
      </c>
      <c r="BZ228" s="607">
        <v>45</v>
      </c>
      <c r="CA228" s="607">
        <v>45</v>
      </c>
      <c r="CB228" s="607">
        <v>45</v>
      </c>
      <c r="CC228" s="607">
        <v>45</v>
      </c>
      <c r="CD228" s="607">
        <v>45</v>
      </c>
      <c r="CE228" s="616">
        <v>45</v>
      </c>
      <c r="CF228" s="616">
        <v>45</v>
      </c>
      <c r="CG228" s="616">
        <v>45</v>
      </c>
      <c r="CH228" s="616">
        <v>45</v>
      </c>
      <c r="CI228" s="616">
        <v>45</v>
      </c>
      <c r="CJ228" s="616">
        <v>45</v>
      </c>
      <c r="CK228" s="616">
        <v>45</v>
      </c>
      <c r="CL228" s="616">
        <v>45</v>
      </c>
      <c r="CM228" s="616">
        <v>45</v>
      </c>
      <c r="CN228" s="616">
        <v>45</v>
      </c>
      <c r="CO228" s="616">
        <v>45</v>
      </c>
      <c r="CP228" s="616">
        <v>45</v>
      </c>
      <c r="CQ228" s="616">
        <v>45</v>
      </c>
      <c r="CR228" s="616">
        <v>45</v>
      </c>
      <c r="CS228" s="616">
        <v>45</v>
      </c>
      <c r="CT228" s="616">
        <v>45</v>
      </c>
      <c r="CU228" s="616">
        <v>45</v>
      </c>
      <c r="CV228" s="616">
        <v>45</v>
      </c>
      <c r="CW228" s="616">
        <v>45</v>
      </c>
      <c r="CX228" s="616">
        <v>45</v>
      </c>
      <c r="CY228" s="617">
        <v>45</v>
      </c>
      <c r="CZ228" s="618">
        <v>0</v>
      </c>
      <c r="DA228" s="619">
        <v>0</v>
      </c>
      <c r="DB228" s="619">
        <v>0</v>
      </c>
      <c r="DC228" s="619">
        <v>0</v>
      </c>
      <c r="DD228" s="619">
        <v>0</v>
      </c>
      <c r="DE228" s="619">
        <v>0</v>
      </c>
      <c r="DF228" s="619">
        <v>0</v>
      </c>
      <c r="DG228" s="619">
        <v>0</v>
      </c>
      <c r="DH228" s="619">
        <v>0</v>
      </c>
      <c r="DI228" s="619">
        <v>0</v>
      </c>
      <c r="DJ228" s="619">
        <v>0</v>
      </c>
      <c r="DK228" s="619">
        <v>0</v>
      </c>
      <c r="DL228" s="619">
        <v>0</v>
      </c>
      <c r="DM228" s="619">
        <v>0</v>
      </c>
      <c r="DN228" s="619">
        <v>0</v>
      </c>
      <c r="DO228" s="619">
        <v>0</v>
      </c>
      <c r="DP228" s="619">
        <v>0</v>
      </c>
      <c r="DQ228" s="619">
        <v>0</v>
      </c>
      <c r="DR228" s="619">
        <v>0</v>
      </c>
      <c r="DS228" s="619">
        <v>0</v>
      </c>
      <c r="DT228" s="619">
        <v>0</v>
      </c>
      <c r="DU228" s="619">
        <v>0</v>
      </c>
      <c r="DV228" s="619">
        <v>0</v>
      </c>
      <c r="DW228" s="620">
        <v>0</v>
      </c>
    </row>
    <row r="229" spans="2:127" x14ac:dyDescent="0.2">
      <c r="B229" s="621"/>
      <c r="C229" s="622"/>
      <c r="D229" s="623"/>
      <c r="E229" s="624"/>
      <c r="F229" s="624"/>
      <c r="G229" s="623"/>
      <c r="H229" s="624"/>
      <c r="I229" s="624"/>
      <c r="J229" s="624"/>
      <c r="K229" s="624"/>
      <c r="L229" s="624"/>
      <c r="M229" s="624"/>
      <c r="N229" s="624"/>
      <c r="O229" s="624"/>
      <c r="P229" s="624"/>
      <c r="Q229" s="624"/>
      <c r="R229" s="625"/>
      <c r="S229" s="624"/>
      <c r="T229" s="624"/>
      <c r="U229" s="626" t="s">
        <v>489</v>
      </c>
      <c r="V229" s="614" t="s">
        <v>124</v>
      </c>
      <c r="W229" s="615" t="s">
        <v>490</v>
      </c>
      <c r="X229" s="607">
        <v>5898.92</v>
      </c>
      <c r="Y229" s="607">
        <v>8848.3799999999992</v>
      </c>
      <c r="Z229" s="607">
        <v>17696.759999999998</v>
      </c>
      <c r="AA229" s="607">
        <v>20646.220000000005</v>
      </c>
      <c r="AB229" s="607">
        <v>26545.14</v>
      </c>
      <c r="AC229" s="607">
        <v>29494.6</v>
      </c>
      <c r="AD229" s="607">
        <v>38342.980000000003</v>
      </c>
      <c r="AE229" s="607">
        <v>58989.2</v>
      </c>
      <c r="AF229" s="607">
        <v>58989.2</v>
      </c>
      <c r="AG229" s="607">
        <v>29494.6</v>
      </c>
      <c r="AH229" s="607">
        <v>0</v>
      </c>
      <c r="AI229" s="607">
        <v>0</v>
      </c>
      <c r="AJ229" s="607">
        <v>0</v>
      </c>
      <c r="AK229" s="607">
        <v>0</v>
      </c>
      <c r="AL229" s="607">
        <v>0</v>
      </c>
      <c r="AM229" s="607">
        <v>0</v>
      </c>
      <c r="AN229" s="607">
        <v>0</v>
      </c>
      <c r="AO229" s="607">
        <v>0</v>
      </c>
      <c r="AP229" s="607">
        <v>0</v>
      </c>
      <c r="AQ229" s="607">
        <v>0</v>
      </c>
      <c r="AR229" s="607">
        <v>1226.2</v>
      </c>
      <c r="AS229" s="607">
        <v>1839.3</v>
      </c>
      <c r="AT229" s="607">
        <v>3678.6</v>
      </c>
      <c r="AU229" s="607">
        <v>4291.7</v>
      </c>
      <c r="AV229" s="607">
        <v>5517.9</v>
      </c>
      <c r="AW229" s="607">
        <v>6131</v>
      </c>
      <c r="AX229" s="607">
        <v>7970.3</v>
      </c>
      <c r="AY229" s="607">
        <v>12262</v>
      </c>
      <c r="AZ229" s="607">
        <v>12262</v>
      </c>
      <c r="BA229" s="607">
        <v>6131</v>
      </c>
      <c r="BB229" s="607">
        <v>0</v>
      </c>
      <c r="BC229" s="607">
        <v>0</v>
      </c>
      <c r="BD229" s="607">
        <v>0</v>
      </c>
      <c r="BE229" s="607">
        <v>0</v>
      </c>
      <c r="BF229" s="607">
        <v>0</v>
      </c>
      <c r="BG229" s="607">
        <v>0</v>
      </c>
      <c r="BH229" s="607">
        <v>0</v>
      </c>
      <c r="BI229" s="607">
        <v>0</v>
      </c>
      <c r="BJ229" s="607">
        <v>0</v>
      </c>
      <c r="BK229" s="607">
        <v>0</v>
      </c>
      <c r="BL229" s="607">
        <v>1226.2</v>
      </c>
      <c r="BM229" s="607">
        <v>1839.3</v>
      </c>
      <c r="BN229" s="607">
        <v>3678.6</v>
      </c>
      <c r="BO229" s="607">
        <v>4291.7</v>
      </c>
      <c r="BP229" s="607">
        <v>5517.9</v>
      </c>
      <c r="BQ229" s="607">
        <v>6131</v>
      </c>
      <c r="BR229" s="607">
        <v>7970.3</v>
      </c>
      <c r="BS229" s="607">
        <v>12262</v>
      </c>
      <c r="BT229" s="607">
        <v>12262</v>
      </c>
      <c r="BU229" s="607">
        <v>6131</v>
      </c>
      <c r="BV229" s="607">
        <v>0</v>
      </c>
      <c r="BW229" s="607">
        <v>0</v>
      </c>
      <c r="BX229" s="607">
        <v>0</v>
      </c>
      <c r="BY229" s="607">
        <v>0</v>
      </c>
      <c r="BZ229" s="607">
        <v>0</v>
      </c>
      <c r="CA229" s="607">
        <v>0</v>
      </c>
      <c r="CB229" s="607">
        <v>0</v>
      </c>
      <c r="CC229" s="607">
        <v>0</v>
      </c>
      <c r="CD229" s="607">
        <v>0</v>
      </c>
      <c r="CE229" s="616">
        <v>0</v>
      </c>
      <c r="CF229" s="616">
        <v>4126.4799999999996</v>
      </c>
      <c r="CG229" s="616">
        <v>6189.72</v>
      </c>
      <c r="CH229" s="616">
        <v>12379.44</v>
      </c>
      <c r="CI229" s="616">
        <v>14442.68</v>
      </c>
      <c r="CJ229" s="616">
        <v>18569.16</v>
      </c>
      <c r="CK229" s="616">
        <v>20632.400000000001</v>
      </c>
      <c r="CL229" s="616">
        <v>26822.12</v>
      </c>
      <c r="CM229" s="616">
        <v>41264.800000000003</v>
      </c>
      <c r="CN229" s="616">
        <v>41264.800000000003</v>
      </c>
      <c r="CO229" s="616">
        <v>20632.400000000001</v>
      </c>
      <c r="CP229" s="616">
        <v>0</v>
      </c>
      <c r="CQ229" s="616">
        <v>0</v>
      </c>
      <c r="CR229" s="616">
        <v>0</v>
      </c>
      <c r="CS229" s="616">
        <v>0</v>
      </c>
      <c r="CT229" s="616">
        <v>0</v>
      </c>
      <c r="CU229" s="616">
        <v>0</v>
      </c>
      <c r="CV229" s="616">
        <v>0</v>
      </c>
      <c r="CW229" s="616">
        <v>0</v>
      </c>
      <c r="CX229" s="616">
        <v>0</v>
      </c>
      <c r="CY229" s="617">
        <v>0</v>
      </c>
      <c r="CZ229" s="618">
        <v>0</v>
      </c>
      <c r="DA229" s="619">
        <v>0</v>
      </c>
      <c r="DB229" s="619">
        <v>0</v>
      </c>
      <c r="DC229" s="619">
        <v>0</v>
      </c>
      <c r="DD229" s="619">
        <v>0</v>
      </c>
      <c r="DE229" s="619">
        <v>0</v>
      </c>
      <c r="DF229" s="619">
        <v>0</v>
      </c>
      <c r="DG229" s="619">
        <v>0</v>
      </c>
      <c r="DH229" s="619">
        <v>0</v>
      </c>
      <c r="DI229" s="619">
        <v>0</v>
      </c>
      <c r="DJ229" s="619">
        <v>0</v>
      </c>
      <c r="DK229" s="619">
        <v>0</v>
      </c>
      <c r="DL229" s="619">
        <v>0</v>
      </c>
      <c r="DM229" s="619">
        <v>0</v>
      </c>
      <c r="DN229" s="619">
        <v>0</v>
      </c>
      <c r="DO229" s="619">
        <v>0</v>
      </c>
      <c r="DP229" s="619">
        <v>0</v>
      </c>
      <c r="DQ229" s="619">
        <v>0</v>
      </c>
      <c r="DR229" s="619">
        <v>0</v>
      </c>
      <c r="DS229" s="619">
        <v>0</v>
      </c>
      <c r="DT229" s="619">
        <v>0</v>
      </c>
      <c r="DU229" s="619">
        <v>0</v>
      </c>
      <c r="DV229" s="619">
        <v>0</v>
      </c>
      <c r="DW229" s="620">
        <v>0</v>
      </c>
    </row>
    <row r="230" spans="2:127" x14ac:dyDescent="0.2">
      <c r="B230" s="627"/>
      <c r="C230" s="628"/>
      <c r="D230" s="629"/>
      <c r="E230" s="629"/>
      <c r="F230" s="629"/>
      <c r="G230" s="629"/>
      <c r="H230" s="629"/>
      <c r="I230" s="630"/>
      <c r="J230" s="630"/>
      <c r="K230" s="630"/>
      <c r="L230" s="630"/>
      <c r="M230" s="630"/>
      <c r="N230" s="630"/>
      <c r="O230" s="630"/>
      <c r="P230" s="630"/>
      <c r="Q230" s="630"/>
      <c r="R230" s="631"/>
      <c r="S230" s="630"/>
      <c r="T230" s="630"/>
      <c r="U230" s="626" t="s">
        <v>491</v>
      </c>
      <c r="V230" s="614" t="s">
        <v>124</v>
      </c>
      <c r="W230" s="615" t="s">
        <v>490</v>
      </c>
      <c r="X230" s="607">
        <v>0</v>
      </c>
      <c r="Y230" s="607">
        <v>0</v>
      </c>
      <c r="Z230" s="607">
        <v>0</v>
      </c>
      <c r="AA230" s="607">
        <v>0</v>
      </c>
      <c r="AB230" s="607">
        <v>0</v>
      </c>
      <c r="AC230" s="607">
        <v>0</v>
      </c>
      <c r="AD230" s="607">
        <v>0</v>
      </c>
      <c r="AE230" s="607">
        <v>0</v>
      </c>
      <c r="AF230" s="607">
        <v>0</v>
      </c>
      <c r="AG230" s="607">
        <v>0</v>
      </c>
      <c r="AH230" s="607">
        <v>0</v>
      </c>
      <c r="AI230" s="607">
        <v>0</v>
      </c>
      <c r="AJ230" s="607">
        <v>0</v>
      </c>
      <c r="AK230" s="607">
        <v>0</v>
      </c>
      <c r="AL230" s="607">
        <v>0</v>
      </c>
      <c r="AM230" s="607">
        <v>0</v>
      </c>
      <c r="AN230" s="607">
        <v>0</v>
      </c>
      <c r="AO230" s="607">
        <v>0</v>
      </c>
      <c r="AP230" s="607">
        <v>0</v>
      </c>
      <c r="AQ230" s="607">
        <v>0</v>
      </c>
      <c r="AR230" s="607">
        <v>0</v>
      </c>
      <c r="AS230" s="607">
        <v>0</v>
      </c>
      <c r="AT230" s="607">
        <v>0</v>
      </c>
      <c r="AU230" s="607">
        <v>0</v>
      </c>
      <c r="AV230" s="607">
        <v>0</v>
      </c>
      <c r="AW230" s="607">
        <v>0</v>
      </c>
      <c r="AX230" s="607">
        <v>0</v>
      </c>
      <c r="AY230" s="607">
        <v>0</v>
      </c>
      <c r="AZ230" s="607">
        <v>0</v>
      </c>
      <c r="BA230" s="607">
        <v>0</v>
      </c>
      <c r="BB230" s="607">
        <v>0</v>
      </c>
      <c r="BC230" s="607">
        <v>0</v>
      </c>
      <c r="BD230" s="607">
        <v>0</v>
      </c>
      <c r="BE230" s="607">
        <v>0</v>
      </c>
      <c r="BF230" s="607">
        <v>0</v>
      </c>
      <c r="BG230" s="607">
        <v>0</v>
      </c>
      <c r="BH230" s="607">
        <v>0</v>
      </c>
      <c r="BI230" s="607">
        <v>0</v>
      </c>
      <c r="BJ230" s="607">
        <v>0</v>
      </c>
      <c r="BK230" s="607">
        <v>0</v>
      </c>
      <c r="BL230" s="607">
        <v>0</v>
      </c>
      <c r="BM230" s="607">
        <v>0</v>
      </c>
      <c r="BN230" s="607">
        <v>0</v>
      </c>
      <c r="BO230" s="607">
        <v>0</v>
      </c>
      <c r="BP230" s="607">
        <v>0</v>
      </c>
      <c r="BQ230" s="607">
        <v>0</v>
      </c>
      <c r="BR230" s="607">
        <v>0</v>
      </c>
      <c r="BS230" s="607">
        <v>0</v>
      </c>
      <c r="BT230" s="607">
        <v>0</v>
      </c>
      <c r="BU230" s="607">
        <v>0</v>
      </c>
      <c r="BV230" s="607">
        <v>0</v>
      </c>
      <c r="BW230" s="607">
        <v>0</v>
      </c>
      <c r="BX230" s="607">
        <v>0</v>
      </c>
      <c r="BY230" s="607">
        <v>0</v>
      </c>
      <c r="BZ230" s="607">
        <v>0</v>
      </c>
      <c r="CA230" s="607">
        <v>0</v>
      </c>
      <c r="CB230" s="607">
        <v>0</v>
      </c>
      <c r="CC230" s="607">
        <v>0</v>
      </c>
      <c r="CD230" s="607">
        <v>0</v>
      </c>
      <c r="CE230" s="616">
        <v>0</v>
      </c>
      <c r="CF230" s="616">
        <v>0</v>
      </c>
      <c r="CG230" s="616">
        <v>0</v>
      </c>
      <c r="CH230" s="616">
        <v>0</v>
      </c>
      <c r="CI230" s="616">
        <v>0</v>
      </c>
      <c r="CJ230" s="616">
        <v>0</v>
      </c>
      <c r="CK230" s="616">
        <v>0</v>
      </c>
      <c r="CL230" s="616">
        <v>0</v>
      </c>
      <c r="CM230" s="616">
        <v>0</v>
      </c>
      <c r="CN230" s="616">
        <v>0</v>
      </c>
      <c r="CO230" s="616">
        <v>0</v>
      </c>
      <c r="CP230" s="616">
        <v>0</v>
      </c>
      <c r="CQ230" s="616">
        <v>0</v>
      </c>
      <c r="CR230" s="616">
        <v>0</v>
      </c>
      <c r="CS230" s="616">
        <v>0</v>
      </c>
      <c r="CT230" s="616">
        <v>0</v>
      </c>
      <c r="CU230" s="616">
        <v>0</v>
      </c>
      <c r="CV230" s="616">
        <v>0</v>
      </c>
      <c r="CW230" s="616">
        <v>0</v>
      </c>
      <c r="CX230" s="616">
        <v>0</v>
      </c>
      <c r="CY230" s="617">
        <v>0</v>
      </c>
      <c r="CZ230" s="618">
        <v>0</v>
      </c>
      <c r="DA230" s="619">
        <v>0</v>
      </c>
      <c r="DB230" s="619">
        <v>0</v>
      </c>
      <c r="DC230" s="619">
        <v>0</v>
      </c>
      <c r="DD230" s="619">
        <v>0</v>
      </c>
      <c r="DE230" s="619">
        <v>0</v>
      </c>
      <c r="DF230" s="619">
        <v>0</v>
      </c>
      <c r="DG230" s="619">
        <v>0</v>
      </c>
      <c r="DH230" s="619">
        <v>0</v>
      </c>
      <c r="DI230" s="619">
        <v>0</v>
      </c>
      <c r="DJ230" s="619">
        <v>0</v>
      </c>
      <c r="DK230" s="619">
        <v>0</v>
      </c>
      <c r="DL230" s="619">
        <v>0</v>
      </c>
      <c r="DM230" s="619">
        <v>0</v>
      </c>
      <c r="DN230" s="619">
        <v>0</v>
      </c>
      <c r="DO230" s="619">
        <v>0</v>
      </c>
      <c r="DP230" s="619">
        <v>0</v>
      </c>
      <c r="DQ230" s="619">
        <v>0</v>
      </c>
      <c r="DR230" s="619">
        <v>0</v>
      </c>
      <c r="DS230" s="619">
        <v>0</v>
      </c>
      <c r="DT230" s="619">
        <v>0</v>
      </c>
      <c r="DU230" s="619">
        <v>0</v>
      </c>
      <c r="DV230" s="619">
        <v>0</v>
      </c>
      <c r="DW230" s="620">
        <v>0</v>
      </c>
    </row>
    <row r="231" spans="2:127" x14ac:dyDescent="0.2">
      <c r="B231" s="627"/>
      <c r="C231" s="628"/>
      <c r="D231" s="629"/>
      <c r="E231" s="629"/>
      <c r="F231" s="629"/>
      <c r="G231" s="629"/>
      <c r="H231" s="629"/>
      <c r="I231" s="630"/>
      <c r="J231" s="630"/>
      <c r="K231" s="630"/>
      <c r="L231" s="630"/>
      <c r="M231" s="630"/>
      <c r="N231" s="630"/>
      <c r="O231" s="630"/>
      <c r="P231" s="630"/>
      <c r="Q231" s="630"/>
      <c r="R231" s="631"/>
      <c r="S231" s="630"/>
      <c r="T231" s="630"/>
      <c r="U231" s="632" t="s">
        <v>828</v>
      </c>
      <c r="V231" s="633" t="s">
        <v>124</v>
      </c>
      <c r="W231" s="634" t="s">
        <v>490</v>
      </c>
      <c r="X231" s="607">
        <v>0</v>
      </c>
      <c r="Y231" s="607">
        <v>0</v>
      </c>
      <c r="Z231" s="607">
        <v>0</v>
      </c>
      <c r="AA231" s="607">
        <v>0</v>
      </c>
      <c r="AB231" s="607">
        <v>0</v>
      </c>
      <c r="AC231" s="607">
        <v>0</v>
      </c>
      <c r="AD231" s="607">
        <v>0</v>
      </c>
      <c r="AE231" s="607">
        <v>0</v>
      </c>
      <c r="AF231" s="607">
        <v>0</v>
      </c>
      <c r="AG231" s="607">
        <v>0</v>
      </c>
      <c r="AH231" s="607">
        <v>0</v>
      </c>
      <c r="AI231" s="607">
        <v>0</v>
      </c>
      <c r="AJ231" s="607">
        <v>0</v>
      </c>
      <c r="AK231" s="607">
        <v>0</v>
      </c>
      <c r="AL231" s="607">
        <v>0</v>
      </c>
      <c r="AM231" s="607">
        <v>0</v>
      </c>
      <c r="AN231" s="607">
        <v>0</v>
      </c>
      <c r="AO231" s="607">
        <v>0</v>
      </c>
      <c r="AP231" s="607">
        <v>0</v>
      </c>
      <c r="AQ231" s="607">
        <v>0</v>
      </c>
      <c r="AR231" s="607">
        <v>0</v>
      </c>
      <c r="AS231" s="607">
        <v>0</v>
      </c>
      <c r="AT231" s="607">
        <v>0</v>
      </c>
      <c r="AU231" s="607">
        <v>0</v>
      </c>
      <c r="AV231" s="607">
        <v>0</v>
      </c>
      <c r="AW231" s="607">
        <v>0</v>
      </c>
      <c r="AX231" s="607">
        <v>0</v>
      </c>
      <c r="AY231" s="607">
        <v>0</v>
      </c>
      <c r="AZ231" s="607">
        <v>0</v>
      </c>
      <c r="BA231" s="607">
        <v>0</v>
      </c>
      <c r="BB231" s="607">
        <v>0</v>
      </c>
      <c r="BC231" s="607">
        <v>0</v>
      </c>
      <c r="BD231" s="607">
        <v>0</v>
      </c>
      <c r="BE231" s="607">
        <v>0</v>
      </c>
      <c r="BF231" s="607">
        <v>0</v>
      </c>
      <c r="BG231" s="607">
        <v>0</v>
      </c>
      <c r="BH231" s="607">
        <v>0</v>
      </c>
      <c r="BI231" s="607">
        <v>0</v>
      </c>
      <c r="BJ231" s="607">
        <v>0</v>
      </c>
      <c r="BK231" s="607">
        <v>0</v>
      </c>
      <c r="BL231" s="607">
        <v>0</v>
      </c>
      <c r="BM231" s="607">
        <v>0</v>
      </c>
      <c r="BN231" s="607">
        <v>0</v>
      </c>
      <c r="BO231" s="607">
        <v>0</v>
      </c>
      <c r="BP231" s="607">
        <v>0</v>
      </c>
      <c r="BQ231" s="607">
        <v>0</v>
      </c>
      <c r="BR231" s="607">
        <v>0</v>
      </c>
      <c r="BS231" s="607">
        <v>0</v>
      </c>
      <c r="BT231" s="607">
        <v>0</v>
      </c>
      <c r="BU231" s="607">
        <v>0</v>
      </c>
      <c r="BV231" s="607">
        <v>0</v>
      </c>
      <c r="BW231" s="607">
        <v>0</v>
      </c>
      <c r="BX231" s="607">
        <v>0</v>
      </c>
      <c r="BY231" s="607">
        <v>0</v>
      </c>
      <c r="BZ231" s="607">
        <v>0</v>
      </c>
      <c r="CA231" s="607">
        <v>0</v>
      </c>
      <c r="CB231" s="607">
        <v>0</v>
      </c>
      <c r="CC231" s="607">
        <v>0</v>
      </c>
      <c r="CD231" s="607">
        <v>0</v>
      </c>
      <c r="CE231" s="607">
        <v>0</v>
      </c>
      <c r="CF231" s="607">
        <v>0</v>
      </c>
      <c r="CG231" s="607">
        <v>0</v>
      </c>
      <c r="CH231" s="607">
        <v>0</v>
      </c>
      <c r="CI231" s="607">
        <v>0</v>
      </c>
      <c r="CJ231" s="607">
        <v>0</v>
      </c>
      <c r="CK231" s="607">
        <v>0</v>
      </c>
      <c r="CL231" s="607">
        <v>0</v>
      </c>
      <c r="CM231" s="607">
        <v>0</v>
      </c>
      <c r="CN231" s="607">
        <v>0</v>
      </c>
      <c r="CO231" s="607">
        <v>0</v>
      </c>
      <c r="CP231" s="607">
        <v>0</v>
      </c>
      <c r="CQ231" s="607">
        <v>0</v>
      </c>
      <c r="CR231" s="607">
        <v>0</v>
      </c>
      <c r="CS231" s="607">
        <v>0</v>
      </c>
      <c r="CT231" s="607">
        <v>0</v>
      </c>
      <c r="CU231" s="607">
        <v>0</v>
      </c>
      <c r="CV231" s="607">
        <v>0</v>
      </c>
      <c r="CW231" s="607">
        <v>0</v>
      </c>
      <c r="CX231" s="607">
        <v>0</v>
      </c>
      <c r="CY231" s="607">
        <v>0</v>
      </c>
      <c r="CZ231" s="618">
        <v>0</v>
      </c>
      <c r="DA231" s="619">
        <v>0</v>
      </c>
      <c r="DB231" s="619">
        <v>0</v>
      </c>
      <c r="DC231" s="619">
        <v>0</v>
      </c>
      <c r="DD231" s="619">
        <v>0</v>
      </c>
      <c r="DE231" s="619">
        <v>0</v>
      </c>
      <c r="DF231" s="619">
        <v>0</v>
      </c>
      <c r="DG231" s="619">
        <v>0</v>
      </c>
      <c r="DH231" s="619">
        <v>0</v>
      </c>
      <c r="DI231" s="619">
        <v>0</v>
      </c>
      <c r="DJ231" s="619">
        <v>0</v>
      </c>
      <c r="DK231" s="619">
        <v>0</v>
      </c>
      <c r="DL231" s="619">
        <v>0</v>
      </c>
      <c r="DM231" s="619">
        <v>0</v>
      </c>
      <c r="DN231" s="619">
        <v>0</v>
      </c>
      <c r="DO231" s="619">
        <v>0</v>
      </c>
      <c r="DP231" s="619">
        <v>0</v>
      </c>
      <c r="DQ231" s="619">
        <v>0</v>
      </c>
      <c r="DR231" s="619">
        <v>0</v>
      </c>
      <c r="DS231" s="619">
        <v>0</v>
      </c>
      <c r="DT231" s="619">
        <v>0</v>
      </c>
      <c r="DU231" s="619">
        <v>0</v>
      </c>
      <c r="DV231" s="619">
        <v>0</v>
      </c>
      <c r="DW231" s="620">
        <v>0</v>
      </c>
    </row>
    <row r="232" spans="2:127" x14ac:dyDescent="0.2">
      <c r="B232" s="635"/>
      <c r="C232" s="636"/>
      <c r="D232" s="637"/>
      <c r="E232" s="637"/>
      <c r="F232" s="637"/>
      <c r="G232" s="637"/>
      <c r="H232" s="637"/>
      <c r="I232" s="638"/>
      <c r="J232" s="638"/>
      <c r="K232" s="638"/>
      <c r="L232" s="638"/>
      <c r="M232" s="638"/>
      <c r="N232" s="638"/>
      <c r="O232" s="638"/>
      <c r="P232" s="638"/>
      <c r="Q232" s="638"/>
      <c r="R232" s="639"/>
      <c r="S232" s="638"/>
      <c r="T232" s="638"/>
      <c r="U232" s="626" t="s">
        <v>492</v>
      </c>
      <c r="V232" s="614" t="s">
        <v>124</v>
      </c>
      <c r="W232" s="640" t="s">
        <v>490</v>
      </c>
      <c r="X232" s="607">
        <v>0</v>
      </c>
      <c r="Y232" s="607">
        <v>0</v>
      </c>
      <c r="Z232" s="607">
        <v>0</v>
      </c>
      <c r="AA232" s="607">
        <v>0</v>
      </c>
      <c r="AB232" s="607">
        <v>0</v>
      </c>
      <c r="AC232" s="607">
        <v>0</v>
      </c>
      <c r="AD232" s="607">
        <v>0</v>
      </c>
      <c r="AE232" s="607">
        <v>0</v>
      </c>
      <c r="AF232" s="607">
        <v>0</v>
      </c>
      <c r="AG232" s="607">
        <v>0</v>
      </c>
      <c r="AH232" s="607">
        <v>735.1</v>
      </c>
      <c r="AI232" s="607">
        <v>735.1</v>
      </c>
      <c r="AJ232" s="607">
        <v>735.1</v>
      </c>
      <c r="AK232" s="607">
        <v>735.1</v>
      </c>
      <c r="AL232" s="607">
        <v>735.1</v>
      </c>
      <c r="AM232" s="607">
        <v>735.1</v>
      </c>
      <c r="AN232" s="607">
        <v>735.1</v>
      </c>
      <c r="AO232" s="607">
        <v>735.1</v>
      </c>
      <c r="AP232" s="607">
        <v>735.1</v>
      </c>
      <c r="AQ232" s="607">
        <v>735.1</v>
      </c>
      <c r="AR232" s="607">
        <v>735.1</v>
      </c>
      <c r="AS232" s="607">
        <v>735.1</v>
      </c>
      <c r="AT232" s="607">
        <v>735.1</v>
      </c>
      <c r="AU232" s="607">
        <v>735.1</v>
      </c>
      <c r="AV232" s="607">
        <v>735.1</v>
      </c>
      <c r="AW232" s="607">
        <v>735.1</v>
      </c>
      <c r="AX232" s="607">
        <v>735.1</v>
      </c>
      <c r="AY232" s="607">
        <v>735.1</v>
      </c>
      <c r="AZ232" s="607">
        <v>735.1</v>
      </c>
      <c r="BA232" s="607">
        <v>735.1</v>
      </c>
      <c r="BB232" s="607">
        <v>735.1</v>
      </c>
      <c r="BC232" s="607">
        <v>735.1</v>
      </c>
      <c r="BD232" s="607">
        <v>735.1</v>
      </c>
      <c r="BE232" s="607">
        <v>735.1</v>
      </c>
      <c r="BF232" s="607">
        <v>735.1</v>
      </c>
      <c r="BG232" s="607">
        <v>735.1</v>
      </c>
      <c r="BH232" s="607">
        <v>735.1</v>
      </c>
      <c r="BI232" s="607">
        <v>735.1</v>
      </c>
      <c r="BJ232" s="607">
        <v>735.1</v>
      </c>
      <c r="BK232" s="607">
        <v>735.1</v>
      </c>
      <c r="BL232" s="607">
        <v>735.1</v>
      </c>
      <c r="BM232" s="607">
        <v>735.1</v>
      </c>
      <c r="BN232" s="607">
        <v>735.1</v>
      </c>
      <c r="BO232" s="607">
        <v>735.1</v>
      </c>
      <c r="BP232" s="607">
        <v>735.1</v>
      </c>
      <c r="BQ232" s="607">
        <v>735.1</v>
      </c>
      <c r="BR232" s="607">
        <v>735.1</v>
      </c>
      <c r="BS232" s="607">
        <v>735.1</v>
      </c>
      <c r="BT232" s="607">
        <v>735.1</v>
      </c>
      <c r="BU232" s="607">
        <v>735.1</v>
      </c>
      <c r="BV232" s="607">
        <v>735.1</v>
      </c>
      <c r="BW232" s="607">
        <v>735.1</v>
      </c>
      <c r="BX232" s="607">
        <v>735.1</v>
      </c>
      <c r="BY232" s="607">
        <v>735.1</v>
      </c>
      <c r="BZ232" s="607">
        <v>735.1</v>
      </c>
      <c r="CA232" s="607">
        <v>735.1</v>
      </c>
      <c r="CB232" s="607">
        <v>735.1</v>
      </c>
      <c r="CC232" s="607">
        <v>735.1</v>
      </c>
      <c r="CD232" s="607">
        <v>735.1</v>
      </c>
      <c r="CE232" s="616">
        <v>735.1</v>
      </c>
      <c r="CF232" s="616">
        <v>735.1</v>
      </c>
      <c r="CG232" s="616">
        <v>735.1</v>
      </c>
      <c r="CH232" s="616">
        <v>735.1</v>
      </c>
      <c r="CI232" s="616">
        <v>735.1</v>
      </c>
      <c r="CJ232" s="616">
        <v>735.1</v>
      </c>
      <c r="CK232" s="616">
        <v>735.1</v>
      </c>
      <c r="CL232" s="616">
        <v>735.1</v>
      </c>
      <c r="CM232" s="616">
        <v>735.1</v>
      </c>
      <c r="CN232" s="616">
        <v>735.1</v>
      </c>
      <c r="CO232" s="616">
        <v>735.1</v>
      </c>
      <c r="CP232" s="616">
        <v>735.1</v>
      </c>
      <c r="CQ232" s="616">
        <v>735.1</v>
      </c>
      <c r="CR232" s="616">
        <v>735.1</v>
      </c>
      <c r="CS232" s="616">
        <v>735.1</v>
      </c>
      <c r="CT232" s="616">
        <v>735.1</v>
      </c>
      <c r="CU232" s="616">
        <v>735.1</v>
      </c>
      <c r="CV232" s="616">
        <v>735.1</v>
      </c>
      <c r="CW232" s="616">
        <v>735.1</v>
      </c>
      <c r="CX232" s="616">
        <v>735.1</v>
      </c>
      <c r="CY232" s="617">
        <v>735.1</v>
      </c>
      <c r="CZ232" s="618">
        <v>0</v>
      </c>
      <c r="DA232" s="619">
        <v>0</v>
      </c>
      <c r="DB232" s="619">
        <v>0</v>
      </c>
      <c r="DC232" s="619">
        <v>0</v>
      </c>
      <c r="DD232" s="619">
        <v>0</v>
      </c>
      <c r="DE232" s="619">
        <v>0</v>
      </c>
      <c r="DF232" s="619">
        <v>0</v>
      </c>
      <c r="DG232" s="619">
        <v>0</v>
      </c>
      <c r="DH232" s="619">
        <v>0</v>
      </c>
      <c r="DI232" s="619">
        <v>0</v>
      </c>
      <c r="DJ232" s="619">
        <v>0</v>
      </c>
      <c r="DK232" s="619">
        <v>0</v>
      </c>
      <c r="DL232" s="619">
        <v>0</v>
      </c>
      <c r="DM232" s="619">
        <v>0</v>
      </c>
      <c r="DN232" s="619">
        <v>0</v>
      </c>
      <c r="DO232" s="619">
        <v>0</v>
      </c>
      <c r="DP232" s="619">
        <v>0</v>
      </c>
      <c r="DQ232" s="619">
        <v>0</v>
      </c>
      <c r="DR232" s="619">
        <v>0</v>
      </c>
      <c r="DS232" s="619">
        <v>0</v>
      </c>
      <c r="DT232" s="619">
        <v>0</v>
      </c>
      <c r="DU232" s="619">
        <v>0</v>
      </c>
      <c r="DV232" s="619">
        <v>0</v>
      </c>
      <c r="DW232" s="620">
        <v>0</v>
      </c>
    </row>
    <row r="233" spans="2:127" x14ac:dyDescent="0.2">
      <c r="B233" s="641"/>
      <c r="C233" s="642"/>
      <c r="D233" s="643"/>
      <c r="E233" s="643"/>
      <c r="F233" s="643"/>
      <c r="G233" s="643"/>
      <c r="H233" s="643"/>
      <c r="I233" s="644"/>
      <c r="J233" s="644"/>
      <c r="K233" s="644"/>
      <c r="L233" s="644"/>
      <c r="M233" s="644"/>
      <c r="N233" s="644"/>
      <c r="O233" s="644"/>
      <c r="P233" s="644"/>
      <c r="Q233" s="644"/>
      <c r="R233" s="645"/>
      <c r="S233" s="644"/>
      <c r="T233" s="644"/>
      <c r="U233" s="626" t="s">
        <v>493</v>
      </c>
      <c r="V233" s="614" t="s">
        <v>124</v>
      </c>
      <c r="W233" s="640" t="s">
        <v>490</v>
      </c>
      <c r="X233" s="607">
        <v>0</v>
      </c>
      <c r="Y233" s="607">
        <v>0</v>
      </c>
      <c r="Z233" s="607">
        <v>0</v>
      </c>
      <c r="AA233" s="607">
        <v>0</v>
      </c>
      <c r="AB233" s="607">
        <v>0</v>
      </c>
      <c r="AC233" s="607">
        <v>0</v>
      </c>
      <c r="AD233" s="607">
        <v>0</v>
      </c>
      <c r="AE233" s="607">
        <v>0</v>
      </c>
      <c r="AF233" s="607">
        <v>0</v>
      </c>
      <c r="AG233" s="607">
        <v>0</v>
      </c>
      <c r="AH233" s="607">
        <v>3134.3</v>
      </c>
      <c r="AI233" s="607">
        <v>3134.3</v>
      </c>
      <c r="AJ233" s="607">
        <v>3134.3</v>
      </c>
      <c r="AK233" s="607">
        <v>3134.3</v>
      </c>
      <c r="AL233" s="607">
        <v>3134.3</v>
      </c>
      <c r="AM233" s="607">
        <v>3134.3</v>
      </c>
      <c r="AN233" s="607">
        <v>3134.3</v>
      </c>
      <c r="AO233" s="607">
        <v>3134.3</v>
      </c>
      <c r="AP233" s="607">
        <v>3134.3</v>
      </c>
      <c r="AQ233" s="607">
        <v>3134.3</v>
      </c>
      <c r="AR233" s="607">
        <v>3134.3</v>
      </c>
      <c r="AS233" s="607">
        <v>3134.3</v>
      </c>
      <c r="AT233" s="607">
        <v>3134.3</v>
      </c>
      <c r="AU233" s="607">
        <v>3134.3</v>
      </c>
      <c r="AV233" s="607">
        <v>3134.3</v>
      </c>
      <c r="AW233" s="607">
        <v>3134.3</v>
      </c>
      <c r="AX233" s="607">
        <v>3134.3</v>
      </c>
      <c r="AY233" s="607">
        <v>3134.3</v>
      </c>
      <c r="AZ233" s="607">
        <v>3134.3</v>
      </c>
      <c r="BA233" s="607">
        <v>3134.3</v>
      </c>
      <c r="BB233" s="607">
        <v>3134.3</v>
      </c>
      <c r="BC233" s="607">
        <v>3134.3</v>
      </c>
      <c r="BD233" s="607">
        <v>3134.3</v>
      </c>
      <c r="BE233" s="607">
        <v>3134.3</v>
      </c>
      <c r="BF233" s="607">
        <v>3134.3</v>
      </c>
      <c r="BG233" s="607">
        <v>3134.3</v>
      </c>
      <c r="BH233" s="607">
        <v>3134.3</v>
      </c>
      <c r="BI233" s="607">
        <v>3134.3</v>
      </c>
      <c r="BJ233" s="607">
        <v>3134.3</v>
      </c>
      <c r="BK233" s="607">
        <v>3134.3</v>
      </c>
      <c r="BL233" s="607">
        <v>3134.3</v>
      </c>
      <c r="BM233" s="607">
        <v>3134.3</v>
      </c>
      <c r="BN233" s="607">
        <v>3134.3</v>
      </c>
      <c r="BO233" s="607">
        <v>3134.3</v>
      </c>
      <c r="BP233" s="607">
        <v>3134.3</v>
      </c>
      <c r="BQ233" s="607">
        <v>3134.3</v>
      </c>
      <c r="BR233" s="607">
        <v>3134.3</v>
      </c>
      <c r="BS233" s="607">
        <v>3134.3</v>
      </c>
      <c r="BT233" s="607">
        <v>3134.3</v>
      </c>
      <c r="BU233" s="607">
        <v>3134.3</v>
      </c>
      <c r="BV233" s="607">
        <v>3134.3</v>
      </c>
      <c r="BW233" s="607">
        <v>3134.3</v>
      </c>
      <c r="BX233" s="607">
        <v>3134.3</v>
      </c>
      <c r="BY233" s="607">
        <v>3134.3</v>
      </c>
      <c r="BZ233" s="607">
        <v>3134.3</v>
      </c>
      <c r="CA233" s="607">
        <v>3134.3</v>
      </c>
      <c r="CB233" s="607">
        <v>3134.3</v>
      </c>
      <c r="CC233" s="607">
        <v>3134.3</v>
      </c>
      <c r="CD233" s="607">
        <v>3134.3</v>
      </c>
      <c r="CE233" s="616">
        <v>3134.3</v>
      </c>
      <c r="CF233" s="616">
        <v>3134.3</v>
      </c>
      <c r="CG233" s="616">
        <v>3134.3</v>
      </c>
      <c r="CH233" s="616">
        <v>3134.3</v>
      </c>
      <c r="CI233" s="616">
        <v>3134.3</v>
      </c>
      <c r="CJ233" s="616">
        <v>3134.3</v>
      </c>
      <c r="CK233" s="616">
        <v>3134.3</v>
      </c>
      <c r="CL233" s="616">
        <v>3134.3</v>
      </c>
      <c r="CM233" s="616">
        <v>3134.3</v>
      </c>
      <c r="CN233" s="616">
        <v>3134.3</v>
      </c>
      <c r="CO233" s="616">
        <v>3134.3</v>
      </c>
      <c r="CP233" s="616">
        <v>3134.3</v>
      </c>
      <c r="CQ233" s="616">
        <v>3134.3</v>
      </c>
      <c r="CR233" s="616">
        <v>3134.3</v>
      </c>
      <c r="CS233" s="616">
        <v>3134.3</v>
      </c>
      <c r="CT233" s="616">
        <v>3134.3</v>
      </c>
      <c r="CU233" s="616">
        <v>3134.3</v>
      </c>
      <c r="CV233" s="616">
        <v>3134.3</v>
      </c>
      <c r="CW233" s="616">
        <v>3134.3</v>
      </c>
      <c r="CX233" s="616">
        <v>3134.3</v>
      </c>
      <c r="CY233" s="617">
        <v>3134.3</v>
      </c>
      <c r="CZ233" s="618">
        <v>0</v>
      </c>
      <c r="DA233" s="619">
        <v>0</v>
      </c>
      <c r="DB233" s="619">
        <v>0</v>
      </c>
      <c r="DC233" s="619">
        <v>0</v>
      </c>
      <c r="DD233" s="619">
        <v>0</v>
      </c>
      <c r="DE233" s="619">
        <v>0</v>
      </c>
      <c r="DF233" s="619">
        <v>0</v>
      </c>
      <c r="DG233" s="619">
        <v>0</v>
      </c>
      <c r="DH233" s="619">
        <v>0</v>
      </c>
      <c r="DI233" s="619">
        <v>0</v>
      </c>
      <c r="DJ233" s="619">
        <v>0</v>
      </c>
      <c r="DK233" s="619">
        <v>0</v>
      </c>
      <c r="DL233" s="619">
        <v>0</v>
      </c>
      <c r="DM233" s="619">
        <v>0</v>
      </c>
      <c r="DN233" s="619">
        <v>0</v>
      </c>
      <c r="DO233" s="619">
        <v>0</v>
      </c>
      <c r="DP233" s="619">
        <v>0</v>
      </c>
      <c r="DQ233" s="619">
        <v>0</v>
      </c>
      <c r="DR233" s="619">
        <v>0</v>
      </c>
      <c r="DS233" s="619">
        <v>0</v>
      </c>
      <c r="DT233" s="619">
        <v>0</v>
      </c>
      <c r="DU233" s="619">
        <v>0</v>
      </c>
      <c r="DV233" s="619">
        <v>0</v>
      </c>
      <c r="DW233" s="620">
        <v>0</v>
      </c>
    </row>
    <row r="234" spans="2:127" x14ac:dyDescent="0.2">
      <c r="B234" s="641"/>
      <c r="C234" s="642"/>
      <c r="D234" s="643"/>
      <c r="E234" s="643"/>
      <c r="F234" s="643"/>
      <c r="G234" s="643"/>
      <c r="H234" s="643"/>
      <c r="I234" s="644"/>
      <c r="J234" s="644"/>
      <c r="K234" s="644"/>
      <c r="L234" s="644"/>
      <c r="M234" s="644"/>
      <c r="N234" s="644"/>
      <c r="O234" s="644"/>
      <c r="P234" s="644"/>
      <c r="Q234" s="644"/>
      <c r="R234" s="645"/>
      <c r="S234" s="644"/>
      <c r="T234" s="644"/>
      <c r="U234" s="646" t="s">
        <v>494</v>
      </c>
      <c r="V234" s="647" t="s">
        <v>124</v>
      </c>
      <c r="W234" s="640" t="s">
        <v>490</v>
      </c>
      <c r="X234" s="607">
        <v>0</v>
      </c>
      <c r="Y234" s="607">
        <v>0</v>
      </c>
      <c r="Z234" s="607">
        <v>0</v>
      </c>
      <c r="AA234" s="607">
        <v>0</v>
      </c>
      <c r="AB234" s="607">
        <v>0</v>
      </c>
      <c r="AC234" s="607">
        <v>0</v>
      </c>
      <c r="AD234" s="607">
        <v>0</v>
      </c>
      <c r="AE234" s="607">
        <v>0</v>
      </c>
      <c r="AF234" s="607">
        <v>0</v>
      </c>
      <c r="AG234" s="607">
        <v>0</v>
      </c>
      <c r="AH234" s="607">
        <v>0</v>
      </c>
      <c r="AI234" s="607">
        <v>0</v>
      </c>
      <c r="AJ234" s="607">
        <v>0</v>
      </c>
      <c r="AK234" s="607">
        <v>0</v>
      </c>
      <c r="AL234" s="607">
        <v>0</v>
      </c>
      <c r="AM234" s="607">
        <v>0</v>
      </c>
      <c r="AN234" s="607">
        <v>0</v>
      </c>
      <c r="AO234" s="607">
        <v>0</v>
      </c>
      <c r="AP234" s="607">
        <v>0</v>
      </c>
      <c r="AQ234" s="607">
        <v>0</v>
      </c>
      <c r="AR234" s="607">
        <v>0</v>
      </c>
      <c r="AS234" s="607">
        <v>0</v>
      </c>
      <c r="AT234" s="607">
        <v>0</v>
      </c>
      <c r="AU234" s="607">
        <v>0</v>
      </c>
      <c r="AV234" s="607">
        <v>0</v>
      </c>
      <c r="AW234" s="607">
        <v>0</v>
      </c>
      <c r="AX234" s="607">
        <v>0</v>
      </c>
      <c r="AY234" s="607">
        <v>0</v>
      </c>
      <c r="AZ234" s="607">
        <v>0</v>
      </c>
      <c r="BA234" s="607">
        <v>0</v>
      </c>
      <c r="BB234" s="607">
        <v>0</v>
      </c>
      <c r="BC234" s="607">
        <v>0</v>
      </c>
      <c r="BD234" s="607">
        <v>0</v>
      </c>
      <c r="BE234" s="607">
        <v>0</v>
      </c>
      <c r="BF234" s="607">
        <v>0</v>
      </c>
      <c r="BG234" s="607">
        <v>0</v>
      </c>
      <c r="BH234" s="607">
        <v>0</v>
      </c>
      <c r="BI234" s="607">
        <v>0</v>
      </c>
      <c r="BJ234" s="607">
        <v>0</v>
      </c>
      <c r="BK234" s="607">
        <v>0</v>
      </c>
      <c r="BL234" s="607">
        <v>0</v>
      </c>
      <c r="BM234" s="607">
        <v>0</v>
      </c>
      <c r="BN234" s="607">
        <v>0</v>
      </c>
      <c r="BO234" s="607">
        <v>0</v>
      </c>
      <c r="BP234" s="607">
        <v>0</v>
      </c>
      <c r="BQ234" s="607">
        <v>0</v>
      </c>
      <c r="BR234" s="607">
        <v>0</v>
      </c>
      <c r="BS234" s="607">
        <v>0</v>
      </c>
      <c r="BT234" s="607">
        <v>0</v>
      </c>
      <c r="BU234" s="607">
        <v>0</v>
      </c>
      <c r="BV234" s="607">
        <v>0</v>
      </c>
      <c r="BW234" s="607">
        <v>0</v>
      </c>
      <c r="BX234" s="607">
        <v>0</v>
      </c>
      <c r="BY234" s="607">
        <v>0</v>
      </c>
      <c r="BZ234" s="607">
        <v>0</v>
      </c>
      <c r="CA234" s="607">
        <v>0</v>
      </c>
      <c r="CB234" s="607">
        <v>0</v>
      </c>
      <c r="CC234" s="607">
        <v>0</v>
      </c>
      <c r="CD234" s="607">
        <v>0</v>
      </c>
      <c r="CE234" s="616">
        <v>0</v>
      </c>
      <c r="CF234" s="616">
        <v>0</v>
      </c>
      <c r="CG234" s="616">
        <v>0</v>
      </c>
      <c r="CH234" s="616">
        <v>0</v>
      </c>
      <c r="CI234" s="616">
        <v>0</v>
      </c>
      <c r="CJ234" s="616">
        <v>0</v>
      </c>
      <c r="CK234" s="616">
        <v>0</v>
      </c>
      <c r="CL234" s="616">
        <v>0</v>
      </c>
      <c r="CM234" s="616">
        <v>0</v>
      </c>
      <c r="CN234" s="616">
        <v>0</v>
      </c>
      <c r="CO234" s="616">
        <v>0</v>
      </c>
      <c r="CP234" s="616">
        <v>0</v>
      </c>
      <c r="CQ234" s="616">
        <v>0</v>
      </c>
      <c r="CR234" s="616">
        <v>0</v>
      </c>
      <c r="CS234" s="616">
        <v>0</v>
      </c>
      <c r="CT234" s="616">
        <v>0</v>
      </c>
      <c r="CU234" s="616">
        <v>0</v>
      </c>
      <c r="CV234" s="616">
        <v>0</v>
      </c>
      <c r="CW234" s="616">
        <v>0</v>
      </c>
      <c r="CX234" s="616">
        <v>0</v>
      </c>
      <c r="CY234" s="617">
        <v>0</v>
      </c>
      <c r="CZ234" s="618">
        <v>0</v>
      </c>
      <c r="DA234" s="619">
        <v>0</v>
      </c>
      <c r="DB234" s="619">
        <v>0</v>
      </c>
      <c r="DC234" s="619">
        <v>0</v>
      </c>
      <c r="DD234" s="619">
        <v>0</v>
      </c>
      <c r="DE234" s="619">
        <v>0</v>
      </c>
      <c r="DF234" s="619">
        <v>0</v>
      </c>
      <c r="DG234" s="619">
        <v>0</v>
      </c>
      <c r="DH234" s="619">
        <v>0</v>
      </c>
      <c r="DI234" s="619">
        <v>0</v>
      </c>
      <c r="DJ234" s="619">
        <v>0</v>
      </c>
      <c r="DK234" s="619">
        <v>0</v>
      </c>
      <c r="DL234" s="619">
        <v>0</v>
      </c>
      <c r="DM234" s="619">
        <v>0</v>
      </c>
      <c r="DN234" s="619">
        <v>0</v>
      </c>
      <c r="DO234" s="619">
        <v>0</v>
      </c>
      <c r="DP234" s="619">
        <v>0</v>
      </c>
      <c r="DQ234" s="619">
        <v>0</v>
      </c>
      <c r="DR234" s="619">
        <v>0</v>
      </c>
      <c r="DS234" s="619">
        <v>0</v>
      </c>
      <c r="DT234" s="619">
        <v>0</v>
      </c>
      <c r="DU234" s="619">
        <v>0</v>
      </c>
      <c r="DV234" s="619">
        <v>0</v>
      </c>
      <c r="DW234" s="620">
        <v>0</v>
      </c>
    </row>
    <row r="235" spans="2:127" x14ac:dyDescent="0.2">
      <c r="B235" s="641"/>
      <c r="C235" s="642"/>
      <c r="D235" s="643"/>
      <c r="E235" s="643"/>
      <c r="F235" s="643"/>
      <c r="G235" s="643"/>
      <c r="H235" s="643"/>
      <c r="I235" s="644"/>
      <c r="J235" s="644"/>
      <c r="K235" s="644"/>
      <c r="L235" s="644"/>
      <c r="M235" s="644"/>
      <c r="N235" s="644"/>
      <c r="O235" s="644"/>
      <c r="P235" s="644"/>
      <c r="Q235" s="644"/>
      <c r="R235" s="645"/>
      <c r="S235" s="644"/>
      <c r="T235" s="644"/>
      <c r="U235" s="626" t="s">
        <v>495</v>
      </c>
      <c r="V235" s="614" t="s">
        <v>124</v>
      </c>
      <c r="W235" s="640" t="s">
        <v>490</v>
      </c>
      <c r="X235" s="607">
        <v>3.1520000000000001</v>
      </c>
      <c r="Y235" s="607">
        <v>4.7279999999999998</v>
      </c>
      <c r="Z235" s="607">
        <v>9.4559999999999995</v>
      </c>
      <c r="AA235" s="607">
        <v>11.032000000000002</v>
      </c>
      <c r="AB235" s="607">
        <v>14.183999999999999</v>
      </c>
      <c r="AC235" s="607">
        <v>15.76</v>
      </c>
      <c r="AD235" s="607">
        <v>20.488</v>
      </c>
      <c r="AE235" s="607">
        <v>31.52</v>
      </c>
      <c r="AF235" s="607">
        <v>31.52</v>
      </c>
      <c r="AG235" s="607">
        <v>15.76</v>
      </c>
      <c r="AH235" s="607">
        <v>0</v>
      </c>
      <c r="AI235" s="607">
        <v>0</v>
      </c>
      <c r="AJ235" s="607">
        <v>0</v>
      </c>
      <c r="AK235" s="607">
        <v>0</v>
      </c>
      <c r="AL235" s="607">
        <v>0</v>
      </c>
      <c r="AM235" s="607">
        <v>0</v>
      </c>
      <c r="AN235" s="607">
        <v>0</v>
      </c>
      <c r="AO235" s="607">
        <v>0</v>
      </c>
      <c r="AP235" s="607">
        <v>0</v>
      </c>
      <c r="AQ235" s="607">
        <v>0</v>
      </c>
      <c r="AR235" s="607">
        <v>0.6552016979379276</v>
      </c>
      <c r="AS235" s="607">
        <v>0.98280254690689139</v>
      </c>
      <c r="AT235" s="607">
        <v>1.9656050938137828</v>
      </c>
      <c r="AU235" s="607">
        <v>2.2932059427827465</v>
      </c>
      <c r="AV235" s="607">
        <v>2.9484076407206743</v>
      </c>
      <c r="AW235" s="607">
        <v>3.2760084896896382</v>
      </c>
      <c r="AX235" s="607">
        <v>4.258811036596529</v>
      </c>
      <c r="AY235" s="607">
        <v>6.5520169793792764</v>
      </c>
      <c r="AZ235" s="607">
        <v>6.5520169793792764</v>
      </c>
      <c r="BA235" s="607">
        <v>3.2760084896896382</v>
      </c>
      <c r="BB235" s="607">
        <v>0</v>
      </c>
      <c r="BC235" s="607">
        <v>0</v>
      </c>
      <c r="BD235" s="607">
        <v>0</v>
      </c>
      <c r="BE235" s="607">
        <v>0</v>
      </c>
      <c r="BF235" s="607">
        <v>0</v>
      </c>
      <c r="BG235" s="607">
        <v>0</v>
      </c>
      <c r="BH235" s="607">
        <v>0</v>
      </c>
      <c r="BI235" s="607">
        <v>0</v>
      </c>
      <c r="BJ235" s="607">
        <v>0</v>
      </c>
      <c r="BK235" s="607">
        <v>0</v>
      </c>
      <c r="BL235" s="607">
        <v>0.6552016979379276</v>
      </c>
      <c r="BM235" s="607">
        <v>0.98280254690689139</v>
      </c>
      <c r="BN235" s="607">
        <v>1.9656050938137828</v>
      </c>
      <c r="BO235" s="607">
        <v>2.2932059427827465</v>
      </c>
      <c r="BP235" s="607">
        <v>2.9484076407206743</v>
      </c>
      <c r="BQ235" s="607">
        <v>3.2760084896896382</v>
      </c>
      <c r="BR235" s="607">
        <v>4.258811036596529</v>
      </c>
      <c r="BS235" s="607">
        <v>6.5520169793792764</v>
      </c>
      <c r="BT235" s="607">
        <v>6.5520169793792764</v>
      </c>
      <c r="BU235" s="607">
        <v>3.2760084896896382</v>
      </c>
      <c r="BV235" s="607">
        <v>0</v>
      </c>
      <c r="BW235" s="607">
        <v>0</v>
      </c>
      <c r="BX235" s="607">
        <v>0</v>
      </c>
      <c r="BY235" s="607">
        <v>0</v>
      </c>
      <c r="BZ235" s="607">
        <v>0</v>
      </c>
      <c r="CA235" s="607">
        <v>0</v>
      </c>
      <c r="CB235" s="607">
        <v>0</v>
      </c>
      <c r="CC235" s="607">
        <v>0</v>
      </c>
      <c r="CD235" s="607">
        <v>0</v>
      </c>
      <c r="CE235" s="616">
        <v>0</v>
      </c>
      <c r="CF235" s="616">
        <v>2.2049230977873919</v>
      </c>
      <c r="CG235" s="616">
        <v>3.3073846466810872</v>
      </c>
      <c r="CH235" s="616">
        <v>6.6147692933621745</v>
      </c>
      <c r="CI235" s="616">
        <v>7.7172308422558711</v>
      </c>
      <c r="CJ235" s="616">
        <v>9.9221539400432626</v>
      </c>
      <c r="CK235" s="616">
        <v>11.024615488936957</v>
      </c>
      <c r="CL235" s="616">
        <v>14.332000135618044</v>
      </c>
      <c r="CM235" s="616">
        <v>22.049230977873915</v>
      </c>
      <c r="CN235" s="616">
        <v>22.049230977873915</v>
      </c>
      <c r="CO235" s="616">
        <v>11.024615488936957</v>
      </c>
      <c r="CP235" s="616">
        <v>0</v>
      </c>
      <c r="CQ235" s="616">
        <v>0</v>
      </c>
      <c r="CR235" s="616">
        <v>0</v>
      </c>
      <c r="CS235" s="616">
        <v>0</v>
      </c>
      <c r="CT235" s="616">
        <v>0</v>
      </c>
      <c r="CU235" s="616">
        <v>0</v>
      </c>
      <c r="CV235" s="616">
        <v>0</v>
      </c>
      <c r="CW235" s="616">
        <v>0</v>
      </c>
      <c r="CX235" s="616">
        <v>0</v>
      </c>
      <c r="CY235" s="617">
        <v>0</v>
      </c>
      <c r="CZ235" s="618">
        <v>0</v>
      </c>
      <c r="DA235" s="619">
        <v>0</v>
      </c>
      <c r="DB235" s="619">
        <v>0</v>
      </c>
      <c r="DC235" s="619">
        <v>0</v>
      </c>
      <c r="DD235" s="619">
        <v>0</v>
      </c>
      <c r="DE235" s="619">
        <v>0</v>
      </c>
      <c r="DF235" s="619">
        <v>0</v>
      </c>
      <c r="DG235" s="619">
        <v>0</v>
      </c>
      <c r="DH235" s="619">
        <v>0</v>
      </c>
      <c r="DI235" s="619">
        <v>0</v>
      </c>
      <c r="DJ235" s="619">
        <v>0</v>
      </c>
      <c r="DK235" s="619">
        <v>0</v>
      </c>
      <c r="DL235" s="619">
        <v>0</v>
      </c>
      <c r="DM235" s="619">
        <v>0</v>
      </c>
      <c r="DN235" s="619">
        <v>0</v>
      </c>
      <c r="DO235" s="619">
        <v>0</v>
      </c>
      <c r="DP235" s="619">
        <v>0</v>
      </c>
      <c r="DQ235" s="619">
        <v>0</v>
      </c>
      <c r="DR235" s="619">
        <v>0</v>
      </c>
      <c r="DS235" s="619">
        <v>0</v>
      </c>
      <c r="DT235" s="619">
        <v>0</v>
      </c>
      <c r="DU235" s="619">
        <v>0</v>
      </c>
      <c r="DV235" s="619">
        <v>0</v>
      </c>
      <c r="DW235" s="620">
        <v>0</v>
      </c>
    </row>
    <row r="236" spans="2:127" x14ac:dyDescent="0.2">
      <c r="B236" s="648"/>
      <c r="C236" s="642"/>
      <c r="D236" s="643"/>
      <c r="E236" s="643"/>
      <c r="F236" s="643"/>
      <c r="G236" s="643"/>
      <c r="H236" s="643"/>
      <c r="I236" s="644"/>
      <c r="J236" s="644"/>
      <c r="K236" s="644"/>
      <c r="L236" s="644"/>
      <c r="M236" s="644"/>
      <c r="N236" s="644"/>
      <c r="O236" s="644"/>
      <c r="P236" s="644"/>
      <c r="Q236" s="644"/>
      <c r="R236" s="645"/>
      <c r="S236" s="644"/>
      <c r="T236" s="644"/>
      <c r="U236" s="626" t="s">
        <v>496</v>
      </c>
      <c r="V236" s="614" t="s">
        <v>124</v>
      </c>
      <c r="W236" s="640" t="s">
        <v>490</v>
      </c>
      <c r="X236" s="607">
        <v>0</v>
      </c>
      <c r="Y236" s="607">
        <v>0</v>
      </c>
      <c r="Z236" s="607">
        <v>0</v>
      </c>
      <c r="AA236" s="607">
        <v>0</v>
      </c>
      <c r="AB236" s="607">
        <v>0</v>
      </c>
      <c r="AC236" s="607">
        <v>0</v>
      </c>
      <c r="AD236" s="607">
        <v>0</v>
      </c>
      <c r="AE236" s="607">
        <v>0</v>
      </c>
      <c r="AF236" s="607">
        <v>0</v>
      </c>
      <c r="AG236" s="607">
        <v>0</v>
      </c>
      <c r="AH236" s="607">
        <v>9.86</v>
      </c>
      <c r="AI236" s="607">
        <v>9.86</v>
      </c>
      <c r="AJ236" s="607">
        <v>9.86</v>
      </c>
      <c r="AK236" s="607">
        <v>9.86</v>
      </c>
      <c r="AL236" s="607">
        <v>9.86</v>
      </c>
      <c r="AM236" s="607">
        <v>9.86</v>
      </c>
      <c r="AN236" s="607">
        <v>9.86</v>
      </c>
      <c r="AO236" s="607">
        <v>9.86</v>
      </c>
      <c r="AP236" s="607">
        <v>9.86</v>
      </c>
      <c r="AQ236" s="607">
        <v>9.86</v>
      </c>
      <c r="AR236" s="607">
        <v>9.86</v>
      </c>
      <c r="AS236" s="607">
        <v>9.86</v>
      </c>
      <c r="AT236" s="607">
        <v>9.86</v>
      </c>
      <c r="AU236" s="607">
        <v>9.86</v>
      </c>
      <c r="AV236" s="607">
        <v>9.86</v>
      </c>
      <c r="AW236" s="607">
        <v>9.86</v>
      </c>
      <c r="AX236" s="607">
        <v>9.86</v>
      </c>
      <c r="AY236" s="607">
        <v>9.86</v>
      </c>
      <c r="AZ236" s="607">
        <v>9.86</v>
      </c>
      <c r="BA236" s="607">
        <v>9.86</v>
      </c>
      <c r="BB236" s="607">
        <v>9.86</v>
      </c>
      <c r="BC236" s="607">
        <v>9.86</v>
      </c>
      <c r="BD236" s="607">
        <v>9.86</v>
      </c>
      <c r="BE236" s="607">
        <v>9.86</v>
      </c>
      <c r="BF236" s="607">
        <v>9.86</v>
      </c>
      <c r="BG236" s="607">
        <v>9.86</v>
      </c>
      <c r="BH236" s="607">
        <v>9.86</v>
      </c>
      <c r="BI236" s="607">
        <v>9.86</v>
      </c>
      <c r="BJ236" s="607">
        <v>9.86</v>
      </c>
      <c r="BK236" s="607">
        <v>9.86</v>
      </c>
      <c r="BL236" s="607">
        <v>9.86</v>
      </c>
      <c r="BM236" s="607">
        <v>9.86</v>
      </c>
      <c r="BN236" s="607">
        <v>9.86</v>
      </c>
      <c r="BO236" s="607">
        <v>9.86</v>
      </c>
      <c r="BP236" s="607">
        <v>9.86</v>
      </c>
      <c r="BQ236" s="607">
        <v>9.86</v>
      </c>
      <c r="BR236" s="607">
        <v>9.86</v>
      </c>
      <c r="BS236" s="607">
        <v>9.86</v>
      </c>
      <c r="BT236" s="607">
        <v>9.86</v>
      </c>
      <c r="BU236" s="607">
        <v>9.86</v>
      </c>
      <c r="BV236" s="607">
        <v>9.86</v>
      </c>
      <c r="BW236" s="607">
        <v>9.86</v>
      </c>
      <c r="BX236" s="607">
        <v>9.86</v>
      </c>
      <c r="BY236" s="607">
        <v>9.86</v>
      </c>
      <c r="BZ236" s="607">
        <v>9.86</v>
      </c>
      <c r="CA236" s="607">
        <v>9.86</v>
      </c>
      <c r="CB236" s="607">
        <v>9.86</v>
      </c>
      <c r="CC236" s="607">
        <v>9.86</v>
      </c>
      <c r="CD236" s="607">
        <v>9.86</v>
      </c>
      <c r="CE236" s="616">
        <v>9.86</v>
      </c>
      <c r="CF236" s="616">
        <v>9.86</v>
      </c>
      <c r="CG236" s="616">
        <v>9.86</v>
      </c>
      <c r="CH236" s="616">
        <v>9.86</v>
      </c>
      <c r="CI236" s="616">
        <v>9.86</v>
      </c>
      <c r="CJ236" s="616">
        <v>9.86</v>
      </c>
      <c r="CK236" s="616">
        <v>9.86</v>
      </c>
      <c r="CL236" s="616">
        <v>9.86</v>
      </c>
      <c r="CM236" s="616">
        <v>9.86</v>
      </c>
      <c r="CN236" s="616">
        <v>9.86</v>
      </c>
      <c r="CO236" s="616">
        <v>9.86</v>
      </c>
      <c r="CP236" s="616">
        <v>9.86</v>
      </c>
      <c r="CQ236" s="616">
        <v>9.86</v>
      </c>
      <c r="CR236" s="616">
        <v>9.86</v>
      </c>
      <c r="CS236" s="616">
        <v>9.86</v>
      </c>
      <c r="CT236" s="616">
        <v>9.86</v>
      </c>
      <c r="CU236" s="616">
        <v>9.86</v>
      </c>
      <c r="CV236" s="616">
        <v>9.86</v>
      </c>
      <c r="CW236" s="616">
        <v>9.86</v>
      </c>
      <c r="CX236" s="616">
        <v>9.86</v>
      </c>
      <c r="CY236" s="617">
        <v>9.86</v>
      </c>
      <c r="CZ236" s="618">
        <v>0</v>
      </c>
      <c r="DA236" s="619">
        <v>0</v>
      </c>
      <c r="DB236" s="619">
        <v>0</v>
      </c>
      <c r="DC236" s="619">
        <v>0</v>
      </c>
      <c r="DD236" s="619">
        <v>0</v>
      </c>
      <c r="DE236" s="619">
        <v>0</v>
      </c>
      <c r="DF236" s="619">
        <v>0</v>
      </c>
      <c r="DG236" s="619">
        <v>0</v>
      </c>
      <c r="DH236" s="619">
        <v>0</v>
      </c>
      <c r="DI236" s="619">
        <v>0</v>
      </c>
      <c r="DJ236" s="619">
        <v>0</v>
      </c>
      <c r="DK236" s="619">
        <v>0</v>
      </c>
      <c r="DL236" s="619">
        <v>0</v>
      </c>
      <c r="DM236" s="619">
        <v>0</v>
      </c>
      <c r="DN236" s="619">
        <v>0</v>
      </c>
      <c r="DO236" s="619">
        <v>0</v>
      </c>
      <c r="DP236" s="619">
        <v>0</v>
      </c>
      <c r="DQ236" s="619">
        <v>0</v>
      </c>
      <c r="DR236" s="619">
        <v>0</v>
      </c>
      <c r="DS236" s="619">
        <v>0</v>
      </c>
      <c r="DT236" s="619">
        <v>0</v>
      </c>
      <c r="DU236" s="619">
        <v>0</v>
      </c>
      <c r="DV236" s="619">
        <v>0</v>
      </c>
      <c r="DW236" s="620">
        <v>0</v>
      </c>
    </row>
    <row r="237" spans="2:127" x14ac:dyDescent="0.2">
      <c r="B237" s="648"/>
      <c r="C237" s="642"/>
      <c r="D237" s="643"/>
      <c r="E237" s="643"/>
      <c r="F237" s="643"/>
      <c r="G237" s="643"/>
      <c r="H237" s="643"/>
      <c r="I237" s="644"/>
      <c r="J237" s="644"/>
      <c r="K237" s="644"/>
      <c r="L237" s="644"/>
      <c r="M237" s="644"/>
      <c r="N237" s="644"/>
      <c r="O237" s="644"/>
      <c r="P237" s="644"/>
      <c r="Q237" s="644"/>
      <c r="R237" s="645"/>
      <c r="S237" s="644"/>
      <c r="T237" s="644"/>
      <c r="U237" s="626" t="s">
        <v>497</v>
      </c>
      <c r="V237" s="614" t="s">
        <v>124</v>
      </c>
      <c r="W237" s="640" t="s">
        <v>490</v>
      </c>
      <c r="X237" s="607">
        <v>36.111655999999996</v>
      </c>
      <c r="Y237" s="607">
        <v>54.167483999999988</v>
      </c>
      <c r="Z237" s="607">
        <v>108.33496799999998</v>
      </c>
      <c r="AA237" s="607">
        <v>126.39079600000001</v>
      </c>
      <c r="AB237" s="607">
        <v>162.50245199999998</v>
      </c>
      <c r="AC237" s="607">
        <v>180.55828</v>
      </c>
      <c r="AD237" s="607">
        <v>234.725764</v>
      </c>
      <c r="AE237" s="607">
        <v>361.11655999999999</v>
      </c>
      <c r="AF237" s="607">
        <v>361.11655999999999</v>
      </c>
      <c r="AG237" s="607">
        <v>180.55828</v>
      </c>
      <c r="AH237" s="607">
        <v>0</v>
      </c>
      <c r="AI237" s="607">
        <v>0</v>
      </c>
      <c r="AJ237" s="607">
        <v>0</v>
      </c>
      <c r="AK237" s="607">
        <v>0</v>
      </c>
      <c r="AL237" s="607">
        <v>0</v>
      </c>
      <c r="AM237" s="607">
        <v>0</v>
      </c>
      <c r="AN237" s="607">
        <v>0</v>
      </c>
      <c r="AO237" s="607">
        <v>0</v>
      </c>
      <c r="AP237" s="607">
        <v>0</v>
      </c>
      <c r="AQ237" s="607">
        <v>0</v>
      </c>
      <c r="AR237" s="607">
        <v>7.5064778954791729</v>
      </c>
      <c r="AS237" s="607">
        <v>11.259716843218758</v>
      </c>
      <c r="AT237" s="607">
        <v>22.519433686437516</v>
      </c>
      <c r="AU237" s="607">
        <v>26.272672634177098</v>
      </c>
      <c r="AV237" s="607">
        <v>33.77915052965627</v>
      </c>
      <c r="AW237" s="607">
        <v>37.53238947739586</v>
      </c>
      <c r="AX237" s="607">
        <v>48.792106320614614</v>
      </c>
      <c r="AY237" s="607">
        <v>75.06477895479172</v>
      </c>
      <c r="AZ237" s="607">
        <v>75.06477895479172</v>
      </c>
      <c r="BA237" s="607">
        <v>37.53238947739586</v>
      </c>
      <c r="BB237" s="607">
        <v>0</v>
      </c>
      <c r="BC237" s="607">
        <v>0</v>
      </c>
      <c r="BD237" s="607">
        <v>0</v>
      </c>
      <c r="BE237" s="607">
        <v>0</v>
      </c>
      <c r="BF237" s="607">
        <v>0</v>
      </c>
      <c r="BG237" s="607">
        <v>0</v>
      </c>
      <c r="BH237" s="607">
        <v>0</v>
      </c>
      <c r="BI237" s="607">
        <v>0</v>
      </c>
      <c r="BJ237" s="607">
        <v>0</v>
      </c>
      <c r="BK237" s="607">
        <v>0</v>
      </c>
      <c r="BL237" s="607">
        <v>7.5064778954791729</v>
      </c>
      <c r="BM237" s="607">
        <v>11.259716843218758</v>
      </c>
      <c r="BN237" s="607">
        <v>22.519433686437516</v>
      </c>
      <c r="BO237" s="607">
        <v>26.272672634177098</v>
      </c>
      <c r="BP237" s="607">
        <v>33.77915052965627</v>
      </c>
      <c r="BQ237" s="607">
        <v>37.53238947739586</v>
      </c>
      <c r="BR237" s="607">
        <v>48.792106320614614</v>
      </c>
      <c r="BS237" s="607">
        <v>75.06477895479172</v>
      </c>
      <c r="BT237" s="607">
        <v>75.06477895479172</v>
      </c>
      <c r="BU237" s="607">
        <v>37.53238947739586</v>
      </c>
      <c r="BV237" s="607">
        <v>0</v>
      </c>
      <c r="BW237" s="607">
        <v>0</v>
      </c>
      <c r="BX237" s="607">
        <v>0</v>
      </c>
      <c r="BY237" s="607">
        <v>0</v>
      </c>
      <c r="BZ237" s="607">
        <v>0</v>
      </c>
      <c r="CA237" s="607">
        <v>0</v>
      </c>
      <c r="CB237" s="607">
        <v>0</v>
      </c>
      <c r="CC237" s="607">
        <v>0</v>
      </c>
      <c r="CD237" s="607">
        <v>0</v>
      </c>
      <c r="CE237" s="616">
        <v>0</v>
      </c>
      <c r="CF237" s="616">
        <v>25.261238709946902</v>
      </c>
      <c r="CG237" s="616">
        <v>37.891858064920349</v>
      </c>
      <c r="CH237" s="616">
        <v>75.783716129840698</v>
      </c>
      <c r="CI237" s="616">
        <v>88.41433548481416</v>
      </c>
      <c r="CJ237" s="616">
        <v>113.67557419476107</v>
      </c>
      <c r="CK237" s="616">
        <v>126.30619354973452</v>
      </c>
      <c r="CL237" s="616">
        <v>164.19805161465487</v>
      </c>
      <c r="CM237" s="616">
        <v>252.61238709946903</v>
      </c>
      <c r="CN237" s="616">
        <v>252.61238709946903</v>
      </c>
      <c r="CO237" s="616">
        <v>126.30619354973452</v>
      </c>
      <c r="CP237" s="616">
        <v>0</v>
      </c>
      <c r="CQ237" s="616">
        <v>0</v>
      </c>
      <c r="CR237" s="616">
        <v>0</v>
      </c>
      <c r="CS237" s="616">
        <v>0</v>
      </c>
      <c r="CT237" s="616">
        <v>0</v>
      </c>
      <c r="CU237" s="616">
        <v>0</v>
      </c>
      <c r="CV237" s="616">
        <v>0</v>
      </c>
      <c r="CW237" s="616">
        <v>0</v>
      </c>
      <c r="CX237" s="616">
        <v>0</v>
      </c>
      <c r="CY237" s="617">
        <v>0</v>
      </c>
      <c r="CZ237" s="618">
        <v>0</v>
      </c>
      <c r="DA237" s="619">
        <v>0</v>
      </c>
      <c r="DB237" s="619">
        <v>0</v>
      </c>
      <c r="DC237" s="619">
        <v>0</v>
      </c>
      <c r="DD237" s="619">
        <v>0</v>
      </c>
      <c r="DE237" s="619">
        <v>0</v>
      </c>
      <c r="DF237" s="619">
        <v>0</v>
      </c>
      <c r="DG237" s="619">
        <v>0</v>
      </c>
      <c r="DH237" s="619">
        <v>0</v>
      </c>
      <c r="DI237" s="619">
        <v>0</v>
      </c>
      <c r="DJ237" s="619">
        <v>0</v>
      </c>
      <c r="DK237" s="619">
        <v>0</v>
      </c>
      <c r="DL237" s="619">
        <v>0</v>
      </c>
      <c r="DM237" s="619">
        <v>0</v>
      </c>
      <c r="DN237" s="619">
        <v>0</v>
      </c>
      <c r="DO237" s="619">
        <v>0</v>
      </c>
      <c r="DP237" s="619">
        <v>0</v>
      </c>
      <c r="DQ237" s="619">
        <v>0</v>
      </c>
      <c r="DR237" s="619">
        <v>0</v>
      </c>
      <c r="DS237" s="619">
        <v>0</v>
      </c>
      <c r="DT237" s="619">
        <v>0</v>
      </c>
      <c r="DU237" s="619">
        <v>0</v>
      </c>
      <c r="DV237" s="619">
        <v>0</v>
      </c>
      <c r="DW237" s="620">
        <v>0</v>
      </c>
    </row>
    <row r="238" spans="2:127" x14ac:dyDescent="0.2">
      <c r="B238" s="648"/>
      <c r="C238" s="642"/>
      <c r="D238" s="643"/>
      <c r="E238" s="643"/>
      <c r="F238" s="643"/>
      <c r="G238" s="643"/>
      <c r="H238" s="643"/>
      <c r="I238" s="644"/>
      <c r="J238" s="644"/>
      <c r="K238" s="644"/>
      <c r="L238" s="644"/>
      <c r="M238" s="644"/>
      <c r="N238" s="644"/>
      <c r="O238" s="644"/>
      <c r="P238" s="644"/>
      <c r="Q238" s="644"/>
      <c r="R238" s="645"/>
      <c r="S238" s="644"/>
      <c r="T238" s="644"/>
      <c r="U238" s="626" t="s">
        <v>498</v>
      </c>
      <c r="V238" s="614" t="s">
        <v>124</v>
      </c>
      <c r="W238" s="640" t="s">
        <v>490</v>
      </c>
      <c r="X238" s="607">
        <v>0</v>
      </c>
      <c r="Y238" s="607">
        <v>0</v>
      </c>
      <c r="Z238" s="607">
        <v>0</v>
      </c>
      <c r="AA238" s="607">
        <v>0</v>
      </c>
      <c r="AB238" s="607">
        <v>0</v>
      </c>
      <c r="AC238" s="607">
        <v>0</v>
      </c>
      <c r="AD238" s="607">
        <v>0</v>
      </c>
      <c r="AE238" s="607">
        <v>0</v>
      </c>
      <c r="AF238" s="607">
        <v>0</v>
      </c>
      <c r="AG238" s="607">
        <v>0</v>
      </c>
      <c r="AH238" s="607">
        <v>251.34860664299336</v>
      </c>
      <c r="AI238" s="607">
        <v>236.43604008576932</v>
      </c>
      <c r="AJ238" s="607">
        <v>221.52347352854528</v>
      </c>
      <c r="AK238" s="607">
        <v>206.61090697132127</v>
      </c>
      <c r="AL238" s="607">
        <v>191.6983404140972</v>
      </c>
      <c r="AM238" s="607">
        <v>176.78577385687316</v>
      </c>
      <c r="AN238" s="607">
        <v>161.87320729964907</v>
      </c>
      <c r="AO238" s="607">
        <v>146.96064074242506</v>
      </c>
      <c r="AP238" s="607">
        <v>132.04807418520105</v>
      </c>
      <c r="AQ238" s="607">
        <v>117.13550762797698</v>
      </c>
      <c r="AR238" s="607">
        <v>102.22294107075295</v>
      </c>
      <c r="AS238" s="607">
        <v>87.310374513528927</v>
      </c>
      <c r="AT238" s="607">
        <v>72.397807956304888</v>
      </c>
      <c r="AU238" s="607">
        <v>57.485241399080842</v>
      </c>
      <c r="AV238" s="607">
        <v>42.572674841856809</v>
      </c>
      <c r="AW238" s="607">
        <v>42.572674841856809</v>
      </c>
      <c r="AX238" s="607">
        <v>42.572674841856809</v>
      </c>
      <c r="AY238" s="607">
        <v>42.572674841856809</v>
      </c>
      <c r="AZ238" s="607">
        <v>42.572674841856809</v>
      </c>
      <c r="BA238" s="607">
        <v>42.572674841856809</v>
      </c>
      <c r="BB238" s="607">
        <v>42.572674841856809</v>
      </c>
      <c r="BC238" s="607">
        <v>42.572674841856809</v>
      </c>
      <c r="BD238" s="607">
        <v>42.572674841856809</v>
      </c>
      <c r="BE238" s="607">
        <v>42.572674841856809</v>
      </c>
      <c r="BF238" s="607">
        <v>42.572674841856809</v>
      </c>
      <c r="BG238" s="607">
        <v>42.572674841856809</v>
      </c>
      <c r="BH238" s="607">
        <v>42.572674841856809</v>
      </c>
      <c r="BI238" s="607">
        <v>42.572674841856809</v>
      </c>
      <c r="BJ238" s="607">
        <v>42.572674841856809</v>
      </c>
      <c r="BK238" s="607">
        <v>42.572674841856809</v>
      </c>
      <c r="BL238" s="607">
        <v>42.572674841856809</v>
      </c>
      <c r="BM238" s="607">
        <v>42.572674841856809</v>
      </c>
      <c r="BN238" s="607">
        <v>42.572674841856809</v>
      </c>
      <c r="BO238" s="607">
        <v>42.572674841856809</v>
      </c>
      <c r="BP238" s="607">
        <v>42.572674841856809</v>
      </c>
      <c r="BQ238" s="607">
        <v>42.572674841856809</v>
      </c>
      <c r="BR238" s="607">
        <v>42.572674841856809</v>
      </c>
      <c r="BS238" s="607">
        <v>42.572674841856809</v>
      </c>
      <c r="BT238" s="607">
        <v>42.572674841856809</v>
      </c>
      <c r="BU238" s="607">
        <v>42.572674841856809</v>
      </c>
      <c r="BV238" s="607">
        <v>42.572674841856809</v>
      </c>
      <c r="BW238" s="607">
        <v>42.572674841856809</v>
      </c>
      <c r="BX238" s="607">
        <v>42.572674841856809</v>
      </c>
      <c r="BY238" s="607">
        <v>42.572674841856809</v>
      </c>
      <c r="BZ238" s="607">
        <v>42.572674841856809</v>
      </c>
      <c r="CA238" s="607">
        <v>42.572674841856809</v>
      </c>
      <c r="CB238" s="607">
        <v>42.572674841856809</v>
      </c>
      <c r="CC238" s="607">
        <v>42.572674841856809</v>
      </c>
      <c r="CD238" s="607">
        <v>42.572674841856809</v>
      </c>
      <c r="CE238" s="616">
        <v>42.572674841856809</v>
      </c>
      <c r="CF238" s="616">
        <v>42.572674841856809</v>
      </c>
      <c r="CG238" s="616">
        <v>42.572674841856809</v>
      </c>
      <c r="CH238" s="616">
        <v>42.572674841856809</v>
      </c>
      <c r="CI238" s="616">
        <v>42.572674841856809</v>
      </c>
      <c r="CJ238" s="616">
        <v>42.572674841856809</v>
      </c>
      <c r="CK238" s="616">
        <v>42.572674841856809</v>
      </c>
      <c r="CL238" s="616">
        <v>42.572674841856809</v>
      </c>
      <c r="CM238" s="616">
        <v>42.572674841856809</v>
      </c>
      <c r="CN238" s="616">
        <v>42.572674841856809</v>
      </c>
      <c r="CO238" s="616">
        <v>42.572674841856809</v>
      </c>
      <c r="CP238" s="616">
        <v>42.572674841856809</v>
      </c>
      <c r="CQ238" s="616">
        <v>42.572674841856809</v>
      </c>
      <c r="CR238" s="616">
        <v>42.572674841856809</v>
      </c>
      <c r="CS238" s="616">
        <v>42.572674841856809</v>
      </c>
      <c r="CT238" s="616">
        <v>42.572674841856809</v>
      </c>
      <c r="CU238" s="616">
        <v>42.572674841856809</v>
      </c>
      <c r="CV238" s="616">
        <v>42.572674841856809</v>
      </c>
      <c r="CW238" s="616">
        <v>42.572674841856809</v>
      </c>
      <c r="CX238" s="616">
        <v>42.572674841856809</v>
      </c>
      <c r="CY238" s="617">
        <v>42.572674841856809</v>
      </c>
      <c r="CZ238" s="618">
        <v>0</v>
      </c>
      <c r="DA238" s="619">
        <v>0</v>
      </c>
      <c r="DB238" s="619">
        <v>0</v>
      </c>
      <c r="DC238" s="619">
        <v>0</v>
      </c>
      <c r="DD238" s="619">
        <v>0</v>
      </c>
      <c r="DE238" s="619">
        <v>0</v>
      </c>
      <c r="DF238" s="619">
        <v>0</v>
      </c>
      <c r="DG238" s="619">
        <v>0</v>
      </c>
      <c r="DH238" s="619">
        <v>0</v>
      </c>
      <c r="DI238" s="619">
        <v>0</v>
      </c>
      <c r="DJ238" s="619">
        <v>0</v>
      </c>
      <c r="DK238" s="619">
        <v>0</v>
      </c>
      <c r="DL238" s="619">
        <v>0</v>
      </c>
      <c r="DM238" s="619">
        <v>0</v>
      </c>
      <c r="DN238" s="619">
        <v>0</v>
      </c>
      <c r="DO238" s="619">
        <v>0</v>
      </c>
      <c r="DP238" s="619">
        <v>0</v>
      </c>
      <c r="DQ238" s="619">
        <v>0</v>
      </c>
      <c r="DR238" s="619">
        <v>0</v>
      </c>
      <c r="DS238" s="619">
        <v>0</v>
      </c>
      <c r="DT238" s="619">
        <v>0</v>
      </c>
      <c r="DU238" s="619">
        <v>0</v>
      </c>
      <c r="DV238" s="619">
        <v>0</v>
      </c>
      <c r="DW238" s="620">
        <v>0</v>
      </c>
    </row>
    <row r="239" spans="2:127" x14ac:dyDescent="0.2">
      <c r="B239" s="648"/>
      <c r="C239" s="642"/>
      <c r="D239" s="643"/>
      <c r="E239" s="643"/>
      <c r="F239" s="643"/>
      <c r="G239" s="643"/>
      <c r="H239" s="643"/>
      <c r="I239" s="644"/>
      <c r="J239" s="644"/>
      <c r="K239" s="644"/>
      <c r="L239" s="644"/>
      <c r="M239" s="644"/>
      <c r="N239" s="644"/>
      <c r="O239" s="644"/>
      <c r="P239" s="644"/>
      <c r="Q239" s="644"/>
      <c r="R239" s="645"/>
      <c r="S239" s="644"/>
      <c r="T239" s="644"/>
      <c r="U239" s="649" t="s">
        <v>499</v>
      </c>
      <c r="V239" s="614" t="s">
        <v>124</v>
      </c>
      <c r="W239" s="640" t="s">
        <v>490</v>
      </c>
      <c r="X239" s="607">
        <v>0</v>
      </c>
      <c r="Y239" s="607">
        <v>0</v>
      </c>
      <c r="Z239" s="607">
        <v>0</v>
      </c>
      <c r="AA239" s="607">
        <v>0</v>
      </c>
      <c r="AB239" s="607">
        <v>0</v>
      </c>
      <c r="AC239" s="607">
        <v>0</v>
      </c>
      <c r="AD239" s="607">
        <v>0</v>
      </c>
      <c r="AE239" s="607">
        <v>0</v>
      </c>
      <c r="AF239" s="607">
        <v>0</v>
      </c>
      <c r="AG239" s="607">
        <v>0</v>
      </c>
      <c r="AH239" s="607">
        <v>0</v>
      </c>
      <c r="AI239" s="607">
        <v>0</v>
      </c>
      <c r="AJ239" s="607">
        <v>0</v>
      </c>
      <c r="AK239" s="607">
        <v>0</v>
      </c>
      <c r="AL239" s="607">
        <v>0</v>
      </c>
      <c r="AM239" s="607">
        <v>0</v>
      </c>
      <c r="AN239" s="607">
        <v>0</v>
      </c>
      <c r="AO239" s="607">
        <v>0</v>
      </c>
      <c r="AP239" s="607">
        <v>0</v>
      </c>
      <c r="AQ239" s="607">
        <v>0</v>
      </c>
      <c r="AR239" s="607">
        <v>0</v>
      </c>
      <c r="AS239" s="607">
        <v>0</v>
      </c>
      <c r="AT239" s="607">
        <v>0</v>
      </c>
      <c r="AU239" s="607">
        <v>0</v>
      </c>
      <c r="AV239" s="607">
        <v>0</v>
      </c>
      <c r="AW239" s="607">
        <v>0</v>
      </c>
      <c r="AX239" s="607">
        <v>0</v>
      </c>
      <c r="AY239" s="607">
        <v>0</v>
      </c>
      <c r="AZ239" s="607">
        <v>0</v>
      </c>
      <c r="BA239" s="607">
        <v>0</v>
      </c>
      <c r="BB239" s="607">
        <v>0</v>
      </c>
      <c r="BC239" s="607">
        <v>0</v>
      </c>
      <c r="BD239" s="607">
        <v>0</v>
      </c>
      <c r="BE239" s="607">
        <v>0</v>
      </c>
      <c r="BF239" s="607">
        <v>0</v>
      </c>
      <c r="BG239" s="607">
        <v>0</v>
      </c>
      <c r="BH239" s="607">
        <v>0</v>
      </c>
      <c r="BI239" s="607">
        <v>0</v>
      </c>
      <c r="BJ239" s="607">
        <v>0</v>
      </c>
      <c r="BK239" s="607">
        <v>0</v>
      </c>
      <c r="BL239" s="607">
        <v>0</v>
      </c>
      <c r="BM239" s="607">
        <v>0</v>
      </c>
      <c r="BN239" s="607">
        <v>0</v>
      </c>
      <c r="BO239" s="607">
        <v>0</v>
      </c>
      <c r="BP239" s="607">
        <v>0</v>
      </c>
      <c r="BQ239" s="607">
        <v>0</v>
      </c>
      <c r="BR239" s="607">
        <v>0</v>
      </c>
      <c r="BS239" s="607">
        <v>0</v>
      </c>
      <c r="BT239" s="607">
        <v>0</v>
      </c>
      <c r="BU239" s="607">
        <v>0</v>
      </c>
      <c r="BV239" s="607">
        <v>0</v>
      </c>
      <c r="BW239" s="607">
        <v>0</v>
      </c>
      <c r="BX239" s="607">
        <v>0</v>
      </c>
      <c r="BY239" s="607">
        <v>0</v>
      </c>
      <c r="BZ239" s="607">
        <v>0</v>
      </c>
      <c r="CA239" s="607">
        <v>0</v>
      </c>
      <c r="CB239" s="607">
        <v>0</v>
      </c>
      <c r="CC239" s="607">
        <v>0</v>
      </c>
      <c r="CD239" s="607">
        <v>0</v>
      </c>
      <c r="CE239" s="607">
        <v>0</v>
      </c>
      <c r="CF239" s="607">
        <v>0</v>
      </c>
      <c r="CG239" s="607">
        <v>0</v>
      </c>
      <c r="CH239" s="607">
        <v>0</v>
      </c>
      <c r="CI239" s="607">
        <v>0</v>
      </c>
      <c r="CJ239" s="607">
        <v>0</v>
      </c>
      <c r="CK239" s="607">
        <v>0</v>
      </c>
      <c r="CL239" s="607">
        <v>0</v>
      </c>
      <c r="CM239" s="607">
        <v>0</v>
      </c>
      <c r="CN239" s="607">
        <v>0</v>
      </c>
      <c r="CO239" s="607">
        <v>0</v>
      </c>
      <c r="CP239" s="607">
        <v>0</v>
      </c>
      <c r="CQ239" s="607">
        <v>0</v>
      </c>
      <c r="CR239" s="607">
        <v>0</v>
      </c>
      <c r="CS239" s="607">
        <v>0</v>
      </c>
      <c r="CT239" s="607">
        <v>0</v>
      </c>
      <c r="CU239" s="607">
        <v>0</v>
      </c>
      <c r="CV239" s="607">
        <v>0</v>
      </c>
      <c r="CW239" s="607">
        <v>0</v>
      </c>
      <c r="CX239" s="607">
        <v>0</v>
      </c>
      <c r="CY239" s="607">
        <v>0</v>
      </c>
      <c r="CZ239" s="618">
        <v>0</v>
      </c>
      <c r="DA239" s="619">
        <v>0</v>
      </c>
      <c r="DB239" s="619">
        <v>0</v>
      </c>
      <c r="DC239" s="619">
        <v>0</v>
      </c>
      <c r="DD239" s="619">
        <v>0</v>
      </c>
      <c r="DE239" s="619">
        <v>0</v>
      </c>
      <c r="DF239" s="619">
        <v>0</v>
      </c>
      <c r="DG239" s="619">
        <v>0</v>
      </c>
      <c r="DH239" s="619">
        <v>0</v>
      </c>
      <c r="DI239" s="619">
        <v>0</v>
      </c>
      <c r="DJ239" s="619">
        <v>0</v>
      </c>
      <c r="DK239" s="619">
        <v>0</v>
      </c>
      <c r="DL239" s="619">
        <v>0</v>
      </c>
      <c r="DM239" s="619">
        <v>0</v>
      </c>
      <c r="DN239" s="619">
        <v>0</v>
      </c>
      <c r="DO239" s="619">
        <v>0</v>
      </c>
      <c r="DP239" s="619">
        <v>0</v>
      </c>
      <c r="DQ239" s="619">
        <v>0</v>
      </c>
      <c r="DR239" s="619">
        <v>0</v>
      </c>
      <c r="DS239" s="619">
        <v>0</v>
      </c>
      <c r="DT239" s="619">
        <v>0</v>
      </c>
      <c r="DU239" s="619">
        <v>0</v>
      </c>
      <c r="DV239" s="619">
        <v>0</v>
      </c>
      <c r="DW239" s="620">
        <v>0</v>
      </c>
    </row>
    <row r="240" spans="2:127" ht="15.75" thickBot="1" x14ac:dyDescent="0.25">
      <c r="B240" s="650"/>
      <c r="C240" s="651"/>
      <c r="D240" s="652"/>
      <c r="E240" s="652"/>
      <c r="F240" s="652"/>
      <c r="G240" s="652"/>
      <c r="H240" s="652"/>
      <c r="I240" s="653"/>
      <c r="J240" s="653"/>
      <c r="K240" s="653"/>
      <c r="L240" s="653"/>
      <c r="M240" s="653"/>
      <c r="N240" s="653"/>
      <c r="O240" s="653"/>
      <c r="P240" s="653"/>
      <c r="Q240" s="653"/>
      <c r="R240" s="654"/>
      <c r="S240" s="653"/>
      <c r="T240" s="653"/>
      <c r="U240" s="655" t="s">
        <v>127</v>
      </c>
      <c r="V240" s="656" t="s">
        <v>500</v>
      </c>
      <c r="W240" s="657" t="s">
        <v>490</v>
      </c>
      <c r="X240" s="658">
        <f>SUM(X229:X239)</f>
        <v>5938.1836560000002</v>
      </c>
      <c r="Y240" s="658">
        <f t="shared" ref="Y240:CJ240" si="42">SUM(Y229:Y239)</f>
        <v>8907.275483999998</v>
      </c>
      <c r="Z240" s="658">
        <f t="shared" si="42"/>
        <v>17814.550967999996</v>
      </c>
      <c r="AA240" s="658">
        <f t="shared" si="42"/>
        <v>20783.642796000004</v>
      </c>
      <c r="AB240" s="658">
        <f t="shared" si="42"/>
        <v>26721.826452000001</v>
      </c>
      <c r="AC240" s="658">
        <f t="shared" si="42"/>
        <v>29690.918279999998</v>
      </c>
      <c r="AD240" s="658">
        <f t="shared" si="42"/>
        <v>38598.193764000003</v>
      </c>
      <c r="AE240" s="658">
        <f t="shared" si="42"/>
        <v>59381.836559999996</v>
      </c>
      <c r="AF240" s="658">
        <f t="shared" si="42"/>
        <v>59381.836559999996</v>
      </c>
      <c r="AG240" s="658">
        <f t="shared" si="42"/>
        <v>29690.918279999998</v>
      </c>
      <c r="AH240" s="658">
        <f t="shared" si="42"/>
        <v>4130.6086066429934</v>
      </c>
      <c r="AI240" s="658">
        <f t="shared" si="42"/>
        <v>4115.6960400857697</v>
      </c>
      <c r="AJ240" s="658">
        <f t="shared" si="42"/>
        <v>4100.7834735285451</v>
      </c>
      <c r="AK240" s="658">
        <f t="shared" si="42"/>
        <v>4085.8709069713213</v>
      </c>
      <c r="AL240" s="658">
        <f t="shared" si="42"/>
        <v>4070.9583404140976</v>
      </c>
      <c r="AM240" s="658">
        <f t="shared" si="42"/>
        <v>4056.0457738568734</v>
      </c>
      <c r="AN240" s="658">
        <f t="shared" si="42"/>
        <v>4041.1332072996493</v>
      </c>
      <c r="AO240" s="658">
        <f t="shared" si="42"/>
        <v>4026.2206407424251</v>
      </c>
      <c r="AP240" s="658">
        <f t="shared" si="42"/>
        <v>4011.3080741852013</v>
      </c>
      <c r="AQ240" s="658">
        <f t="shared" si="42"/>
        <v>3996.3955076279772</v>
      </c>
      <c r="AR240" s="658">
        <f t="shared" si="42"/>
        <v>5215.8446206641702</v>
      </c>
      <c r="AS240" s="658">
        <f t="shared" si="42"/>
        <v>5818.1128939036544</v>
      </c>
      <c r="AT240" s="658">
        <f t="shared" si="42"/>
        <v>7654.7428467365562</v>
      </c>
      <c r="AU240" s="658">
        <f t="shared" si="42"/>
        <v>8257.0111199760413</v>
      </c>
      <c r="AV240" s="658">
        <f t="shared" si="42"/>
        <v>9476.4602330122325</v>
      </c>
      <c r="AW240" s="658">
        <f t="shared" si="42"/>
        <v>10093.641072808943</v>
      </c>
      <c r="AX240" s="658">
        <f t="shared" si="42"/>
        <v>11945.183592199068</v>
      </c>
      <c r="AY240" s="658">
        <f t="shared" si="42"/>
        <v>16265.44947077603</v>
      </c>
      <c r="AZ240" s="658">
        <f t="shared" si="42"/>
        <v>16265.44947077603</v>
      </c>
      <c r="BA240" s="658">
        <f t="shared" si="42"/>
        <v>10093.641072808943</v>
      </c>
      <c r="BB240" s="658">
        <f t="shared" si="42"/>
        <v>3921.8326748418572</v>
      </c>
      <c r="BC240" s="658">
        <f t="shared" si="42"/>
        <v>3921.8326748418572</v>
      </c>
      <c r="BD240" s="658">
        <f t="shared" si="42"/>
        <v>3921.8326748418572</v>
      </c>
      <c r="BE240" s="658">
        <f t="shared" si="42"/>
        <v>3921.8326748418572</v>
      </c>
      <c r="BF240" s="658">
        <f t="shared" si="42"/>
        <v>3921.8326748418572</v>
      </c>
      <c r="BG240" s="658">
        <f t="shared" si="42"/>
        <v>3921.8326748418572</v>
      </c>
      <c r="BH240" s="658">
        <f t="shared" si="42"/>
        <v>3921.8326748418572</v>
      </c>
      <c r="BI240" s="658">
        <f t="shared" si="42"/>
        <v>3921.8326748418572</v>
      </c>
      <c r="BJ240" s="658">
        <f t="shared" si="42"/>
        <v>3921.8326748418572</v>
      </c>
      <c r="BK240" s="658">
        <f t="shared" si="42"/>
        <v>3921.8326748418572</v>
      </c>
      <c r="BL240" s="658">
        <f t="shared" si="42"/>
        <v>5156.1943544352735</v>
      </c>
      <c r="BM240" s="658">
        <f t="shared" si="42"/>
        <v>5773.3751942319823</v>
      </c>
      <c r="BN240" s="658">
        <f t="shared" si="42"/>
        <v>7624.9177136221078</v>
      </c>
      <c r="BO240" s="658">
        <f t="shared" si="42"/>
        <v>8242.0985534188167</v>
      </c>
      <c r="BP240" s="658">
        <f t="shared" si="42"/>
        <v>9476.4602330122325</v>
      </c>
      <c r="BQ240" s="658">
        <f t="shared" si="42"/>
        <v>10093.641072808943</v>
      </c>
      <c r="BR240" s="658">
        <f t="shared" si="42"/>
        <v>11945.183592199068</v>
      </c>
      <c r="BS240" s="658">
        <f t="shared" si="42"/>
        <v>16265.44947077603</v>
      </c>
      <c r="BT240" s="658">
        <f t="shared" si="42"/>
        <v>16265.44947077603</v>
      </c>
      <c r="BU240" s="658">
        <f t="shared" si="42"/>
        <v>10093.641072808943</v>
      </c>
      <c r="BV240" s="658">
        <f t="shared" si="42"/>
        <v>3921.8326748418572</v>
      </c>
      <c r="BW240" s="658">
        <f t="shared" si="42"/>
        <v>3921.8326748418572</v>
      </c>
      <c r="BX240" s="658">
        <f t="shared" si="42"/>
        <v>3921.8326748418572</v>
      </c>
      <c r="BY240" s="658">
        <f t="shared" si="42"/>
        <v>3921.8326748418572</v>
      </c>
      <c r="BZ240" s="658">
        <f t="shared" si="42"/>
        <v>3921.8326748418572</v>
      </c>
      <c r="CA240" s="658">
        <f t="shared" si="42"/>
        <v>3921.8326748418572</v>
      </c>
      <c r="CB240" s="658">
        <f t="shared" si="42"/>
        <v>3921.8326748418572</v>
      </c>
      <c r="CC240" s="658">
        <f t="shared" si="42"/>
        <v>3921.8326748418572</v>
      </c>
      <c r="CD240" s="658">
        <f t="shared" si="42"/>
        <v>3921.8326748418572</v>
      </c>
      <c r="CE240" s="658">
        <f t="shared" si="42"/>
        <v>3921.8326748418572</v>
      </c>
      <c r="CF240" s="658">
        <f t="shared" si="42"/>
        <v>8075.7788366495906</v>
      </c>
      <c r="CG240" s="658">
        <f t="shared" si="42"/>
        <v>10152.75191755346</v>
      </c>
      <c r="CH240" s="658">
        <f t="shared" si="42"/>
        <v>16383.671160265061</v>
      </c>
      <c r="CI240" s="658">
        <f t="shared" si="42"/>
        <v>18460.644241168928</v>
      </c>
      <c r="CJ240" s="658">
        <f t="shared" si="42"/>
        <v>22614.590402976657</v>
      </c>
      <c r="CK240" s="658">
        <f t="shared" ref="CK240:DW240" si="43">SUM(CK229:CK239)</f>
        <v>24691.563483880527</v>
      </c>
      <c r="CL240" s="658">
        <f t="shared" si="43"/>
        <v>30922.482726592127</v>
      </c>
      <c r="CM240" s="658">
        <f t="shared" si="43"/>
        <v>45461.294292919207</v>
      </c>
      <c r="CN240" s="658">
        <f t="shared" si="43"/>
        <v>45461.294292919207</v>
      </c>
      <c r="CO240" s="658">
        <f t="shared" si="43"/>
        <v>24691.563483880527</v>
      </c>
      <c r="CP240" s="658">
        <f t="shared" si="43"/>
        <v>3921.8326748418572</v>
      </c>
      <c r="CQ240" s="658">
        <f t="shared" si="43"/>
        <v>3921.8326748418572</v>
      </c>
      <c r="CR240" s="658">
        <f t="shared" si="43"/>
        <v>3921.8326748418572</v>
      </c>
      <c r="CS240" s="658">
        <f t="shared" si="43"/>
        <v>3921.8326748418572</v>
      </c>
      <c r="CT240" s="658">
        <f t="shared" si="43"/>
        <v>3921.8326748418572</v>
      </c>
      <c r="CU240" s="658">
        <f t="shared" si="43"/>
        <v>3921.8326748418572</v>
      </c>
      <c r="CV240" s="658">
        <f t="shared" si="43"/>
        <v>3921.8326748418572</v>
      </c>
      <c r="CW240" s="658">
        <f t="shared" si="43"/>
        <v>3921.8326748418572</v>
      </c>
      <c r="CX240" s="658">
        <f t="shared" si="43"/>
        <v>3921.8326748418572</v>
      </c>
      <c r="CY240" s="659">
        <f t="shared" si="43"/>
        <v>3921.8326748418572</v>
      </c>
      <c r="CZ240" s="660">
        <f t="shared" si="43"/>
        <v>0</v>
      </c>
      <c r="DA240" s="661">
        <f t="shared" si="43"/>
        <v>0</v>
      </c>
      <c r="DB240" s="661">
        <f t="shared" si="43"/>
        <v>0</v>
      </c>
      <c r="DC240" s="661">
        <f t="shared" si="43"/>
        <v>0</v>
      </c>
      <c r="DD240" s="661">
        <f t="shared" si="43"/>
        <v>0</v>
      </c>
      <c r="DE240" s="661">
        <f t="shared" si="43"/>
        <v>0</v>
      </c>
      <c r="DF240" s="661">
        <f t="shared" si="43"/>
        <v>0</v>
      </c>
      <c r="DG240" s="661">
        <f t="shared" si="43"/>
        <v>0</v>
      </c>
      <c r="DH240" s="661">
        <f t="shared" si="43"/>
        <v>0</v>
      </c>
      <c r="DI240" s="661">
        <f t="shared" si="43"/>
        <v>0</v>
      </c>
      <c r="DJ240" s="661">
        <f t="shared" si="43"/>
        <v>0</v>
      </c>
      <c r="DK240" s="661">
        <f t="shared" si="43"/>
        <v>0</v>
      </c>
      <c r="DL240" s="661">
        <f t="shared" si="43"/>
        <v>0</v>
      </c>
      <c r="DM240" s="661">
        <f t="shared" si="43"/>
        <v>0</v>
      </c>
      <c r="DN240" s="661">
        <f t="shared" si="43"/>
        <v>0</v>
      </c>
      <c r="DO240" s="661">
        <f t="shared" si="43"/>
        <v>0</v>
      </c>
      <c r="DP240" s="661">
        <f t="shared" si="43"/>
        <v>0</v>
      </c>
      <c r="DQ240" s="661">
        <f t="shared" si="43"/>
        <v>0</v>
      </c>
      <c r="DR240" s="661">
        <f t="shared" si="43"/>
        <v>0</v>
      </c>
      <c r="DS240" s="661">
        <f t="shared" si="43"/>
        <v>0</v>
      </c>
      <c r="DT240" s="661">
        <f t="shared" si="43"/>
        <v>0</v>
      </c>
      <c r="DU240" s="661">
        <f t="shared" si="43"/>
        <v>0</v>
      </c>
      <c r="DV240" s="661">
        <f t="shared" si="43"/>
        <v>0</v>
      </c>
      <c r="DW240" s="662">
        <f t="shared" si="43"/>
        <v>0</v>
      </c>
    </row>
    <row r="241" spans="2:127" ht="25.5" x14ac:dyDescent="0.2">
      <c r="B241" s="603" t="s">
        <v>485</v>
      </c>
      <c r="C241" s="604" t="s">
        <v>877</v>
      </c>
      <c r="D241" s="605" t="s">
        <v>878</v>
      </c>
      <c r="E241" s="606" t="s">
        <v>555</v>
      </c>
      <c r="F241" s="607" t="s">
        <v>827</v>
      </c>
      <c r="G241" s="608" t="s">
        <v>558</v>
      </c>
      <c r="H241" s="609" t="s">
        <v>487</v>
      </c>
      <c r="I241" s="609">
        <f>MAX(X241:AV241)</f>
        <v>18</v>
      </c>
      <c r="J241" s="609">
        <f>SUMPRODUCT($X$2:$CY$2,$X241:$CY241)*365</f>
        <v>130889.71512410906</v>
      </c>
      <c r="K241" s="609">
        <f>SUMPRODUCT($X$2:$CY$2,$X242:$CY242)+SUMPRODUCT($X$2:$CY$2,$X243:$CY243)+SUMPRODUCT($X$2:$CY$2,$X244:$CY244)</f>
        <v>95840.682627676855</v>
      </c>
      <c r="L241" s="609">
        <f>SUMPRODUCT($X$2:$CY$2,$X245:$CY245) +SUMPRODUCT($X$2:$CY$2,$X246:$CY246)</f>
        <v>61077.882591703776</v>
      </c>
      <c r="M241" s="609">
        <f>SUMPRODUCT($X$2:$CY$2,$X247:$CY247)</f>
        <v>0</v>
      </c>
      <c r="N241" s="609">
        <f>SUMPRODUCT($X$2:$CY$2,$X250:$CY250) +SUMPRODUCT($X$2:$CY$2,$X251:$CY251)</f>
        <v>801.54656122425536</v>
      </c>
      <c r="O241" s="609">
        <f>SUMPRODUCT($X$2:$CY$2,$X248:$CY248) +SUMPRODUCT($X$2:$CY$2,$X249:$CY249) +SUMPRODUCT($X$2:$CY$2,$X252:$CY252)</f>
        <v>132.26621159063683</v>
      </c>
      <c r="P241" s="609">
        <f>SUM(K241:O241)</f>
        <v>157852.37799219554</v>
      </c>
      <c r="Q241" s="609">
        <f>(SUM(K241:M241)*100000)/(J241*1000)</f>
        <v>119.88609270834696</v>
      </c>
      <c r="R241" s="610">
        <f>(P241*100000)/(J241*1000)</f>
        <v>120.59952750490794</v>
      </c>
      <c r="S241" s="611">
        <v>1</v>
      </c>
      <c r="T241" s="612">
        <v>3</v>
      </c>
      <c r="U241" s="613" t="s">
        <v>488</v>
      </c>
      <c r="V241" s="614" t="s">
        <v>124</v>
      </c>
      <c r="W241" s="615" t="s">
        <v>75</v>
      </c>
      <c r="X241" s="607">
        <v>0</v>
      </c>
      <c r="Y241" s="607">
        <v>0</v>
      </c>
      <c r="Z241" s="607">
        <v>0</v>
      </c>
      <c r="AA241" s="607">
        <v>0</v>
      </c>
      <c r="AB241" s="607">
        <v>0</v>
      </c>
      <c r="AC241" s="607">
        <v>0</v>
      </c>
      <c r="AD241" s="607">
        <v>0</v>
      </c>
      <c r="AE241" s="607">
        <v>0</v>
      </c>
      <c r="AF241" s="607">
        <v>0</v>
      </c>
      <c r="AG241" s="607">
        <v>0</v>
      </c>
      <c r="AH241" s="607">
        <v>18</v>
      </c>
      <c r="AI241" s="607">
        <v>18</v>
      </c>
      <c r="AJ241" s="607">
        <v>18</v>
      </c>
      <c r="AK241" s="607">
        <v>18</v>
      </c>
      <c r="AL241" s="607">
        <v>18</v>
      </c>
      <c r="AM241" s="607">
        <v>18</v>
      </c>
      <c r="AN241" s="607">
        <v>18</v>
      </c>
      <c r="AO241" s="607">
        <v>18</v>
      </c>
      <c r="AP241" s="607">
        <v>18</v>
      </c>
      <c r="AQ241" s="607">
        <v>18</v>
      </c>
      <c r="AR241" s="607">
        <v>18</v>
      </c>
      <c r="AS241" s="607">
        <v>18</v>
      </c>
      <c r="AT241" s="607">
        <v>18</v>
      </c>
      <c r="AU241" s="607">
        <v>18</v>
      </c>
      <c r="AV241" s="607">
        <v>18</v>
      </c>
      <c r="AW241" s="607">
        <v>18</v>
      </c>
      <c r="AX241" s="607">
        <v>18</v>
      </c>
      <c r="AY241" s="607">
        <v>18</v>
      </c>
      <c r="AZ241" s="607">
        <v>18</v>
      </c>
      <c r="BA241" s="607">
        <v>18</v>
      </c>
      <c r="BB241" s="607">
        <v>18</v>
      </c>
      <c r="BC241" s="607">
        <v>18</v>
      </c>
      <c r="BD241" s="607">
        <v>18</v>
      </c>
      <c r="BE241" s="607">
        <v>18</v>
      </c>
      <c r="BF241" s="607">
        <v>18</v>
      </c>
      <c r="BG241" s="607">
        <v>18</v>
      </c>
      <c r="BH241" s="607">
        <v>18</v>
      </c>
      <c r="BI241" s="607">
        <v>18</v>
      </c>
      <c r="BJ241" s="607">
        <v>18</v>
      </c>
      <c r="BK241" s="607">
        <v>18</v>
      </c>
      <c r="BL241" s="607">
        <v>18</v>
      </c>
      <c r="BM241" s="607">
        <v>18</v>
      </c>
      <c r="BN241" s="607">
        <v>18</v>
      </c>
      <c r="BO241" s="607">
        <v>18</v>
      </c>
      <c r="BP241" s="607">
        <v>18</v>
      </c>
      <c r="BQ241" s="607">
        <v>18</v>
      </c>
      <c r="BR241" s="607">
        <v>18</v>
      </c>
      <c r="BS241" s="607">
        <v>18</v>
      </c>
      <c r="BT241" s="607">
        <v>18</v>
      </c>
      <c r="BU241" s="607">
        <v>18</v>
      </c>
      <c r="BV241" s="607">
        <v>18</v>
      </c>
      <c r="BW241" s="607">
        <v>18</v>
      </c>
      <c r="BX241" s="607">
        <v>18</v>
      </c>
      <c r="BY241" s="607">
        <v>18</v>
      </c>
      <c r="BZ241" s="607">
        <v>18</v>
      </c>
      <c r="CA241" s="607">
        <v>18</v>
      </c>
      <c r="CB241" s="607">
        <v>18</v>
      </c>
      <c r="CC241" s="607">
        <v>18</v>
      </c>
      <c r="CD241" s="607">
        <v>18</v>
      </c>
      <c r="CE241" s="616">
        <v>18</v>
      </c>
      <c r="CF241" s="616">
        <v>18</v>
      </c>
      <c r="CG241" s="616">
        <v>18</v>
      </c>
      <c r="CH241" s="616">
        <v>18</v>
      </c>
      <c r="CI241" s="616">
        <v>18</v>
      </c>
      <c r="CJ241" s="616">
        <v>18</v>
      </c>
      <c r="CK241" s="616">
        <v>18</v>
      </c>
      <c r="CL241" s="616">
        <v>18</v>
      </c>
      <c r="CM241" s="616">
        <v>18</v>
      </c>
      <c r="CN241" s="616">
        <v>18</v>
      </c>
      <c r="CO241" s="616">
        <v>18</v>
      </c>
      <c r="CP241" s="616">
        <v>18</v>
      </c>
      <c r="CQ241" s="616">
        <v>18</v>
      </c>
      <c r="CR241" s="616">
        <v>18</v>
      </c>
      <c r="CS241" s="616">
        <v>18</v>
      </c>
      <c r="CT241" s="616">
        <v>18</v>
      </c>
      <c r="CU241" s="616">
        <v>18</v>
      </c>
      <c r="CV241" s="616">
        <v>18</v>
      </c>
      <c r="CW241" s="616">
        <v>18</v>
      </c>
      <c r="CX241" s="616">
        <v>18</v>
      </c>
      <c r="CY241" s="617">
        <v>18</v>
      </c>
      <c r="CZ241" s="618">
        <v>0</v>
      </c>
      <c r="DA241" s="619">
        <v>0</v>
      </c>
      <c r="DB241" s="619">
        <v>0</v>
      </c>
      <c r="DC241" s="619">
        <v>0</v>
      </c>
      <c r="DD241" s="619">
        <v>0</v>
      </c>
      <c r="DE241" s="619">
        <v>0</v>
      </c>
      <c r="DF241" s="619">
        <v>0</v>
      </c>
      <c r="DG241" s="619">
        <v>0</v>
      </c>
      <c r="DH241" s="619">
        <v>0</v>
      </c>
      <c r="DI241" s="619">
        <v>0</v>
      </c>
      <c r="DJ241" s="619">
        <v>0</v>
      </c>
      <c r="DK241" s="619">
        <v>0</v>
      </c>
      <c r="DL241" s="619">
        <v>0</v>
      </c>
      <c r="DM241" s="619">
        <v>0</v>
      </c>
      <c r="DN241" s="619">
        <v>0</v>
      </c>
      <c r="DO241" s="619">
        <v>0</v>
      </c>
      <c r="DP241" s="619">
        <v>0</v>
      </c>
      <c r="DQ241" s="619">
        <v>0</v>
      </c>
      <c r="DR241" s="619">
        <v>0</v>
      </c>
      <c r="DS241" s="619">
        <v>0</v>
      </c>
      <c r="DT241" s="619">
        <v>0</v>
      </c>
      <c r="DU241" s="619">
        <v>0</v>
      </c>
      <c r="DV241" s="619">
        <v>0</v>
      </c>
      <c r="DW241" s="620">
        <v>0</v>
      </c>
    </row>
    <row r="242" spans="2:127" x14ac:dyDescent="0.2">
      <c r="B242" s="621"/>
      <c r="C242" s="622"/>
      <c r="D242" s="623"/>
      <c r="E242" s="624"/>
      <c r="F242" s="624"/>
      <c r="G242" s="623"/>
      <c r="H242" s="624"/>
      <c r="I242" s="624"/>
      <c r="J242" s="624"/>
      <c r="K242" s="624"/>
      <c r="L242" s="624"/>
      <c r="M242" s="624"/>
      <c r="N242" s="624"/>
      <c r="O242" s="624"/>
      <c r="P242" s="624"/>
      <c r="Q242" s="624"/>
      <c r="R242" s="625"/>
      <c r="S242" s="624"/>
      <c r="T242" s="624"/>
      <c r="U242" s="626" t="s">
        <v>489</v>
      </c>
      <c r="V242" s="614" t="s">
        <v>124</v>
      </c>
      <c r="W242" s="615" t="s">
        <v>490</v>
      </c>
      <c r="X242" s="607">
        <v>1807.88</v>
      </c>
      <c r="Y242" s="607">
        <v>2711.82</v>
      </c>
      <c r="Z242" s="607">
        <v>5423.64</v>
      </c>
      <c r="AA242" s="607">
        <v>6327.5800000000008</v>
      </c>
      <c r="AB242" s="607">
        <v>8135.46</v>
      </c>
      <c r="AC242" s="607">
        <v>9039.4</v>
      </c>
      <c r="AD242" s="607">
        <v>11751.22</v>
      </c>
      <c r="AE242" s="607">
        <v>18078.8</v>
      </c>
      <c r="AF242" s="607">
        <v>18078.8</v>
      </c>
      <c r="AG242" s="607">
        <v>9039.4</v>
      </c>
      <c r="AH242" s="607">
        <v>0</v>
      </c>
      <c r="AI242" s="607">
        <v>0</v>
      </c>
      <c r="AJ242" s="607">
        <v>0</v>
      </c>
      <c r="AK242" s="607">
        <v>0</v>
      </c>
      <c r="AL242" s="607">
        <v>0</v>
      </c>
      <c r="AM242" s="607">
        <v>0</v>
      </c>
      <c r="AN242" s="607">
        <v>0</v>
      </c>
      <c r="AO242" s="607">
        <v>0</v>
      </c>
      <c r="AP242" s="607">
        <v>0</v>
      </c>
      <c r="AQ242" s="607">
        <v>0</v>
      </c>
      <c r="AR242" s="607">
        <v>482.42</v>
      </c>
      <c r="AS242" s="607">
        <v>723.63</v>
      </c>
      <c r="AT242" s="607">
        <v>1447.26</v>
      </c>
      <c r="AU242" s="607">
        <v>1688.47</v>
      </c>
      <c r="AV242" s="607">
        <v>2170.89</v>
      </c>
      <c r="AW242" s="607">
        <v>2412.1</v>
      </c>
      <c r="AX242" s="607">
        <v>3135.73</v>
      </c>
      <c r="AY242" s="607">
        <v>4824.2</v>
      </c>
      <c r="AZ242" s="607">
        <v>4824.2</v>
      </c>
      <c r="BA242" s="607">
        <v>2412.1</v>
      </c>
      <c r="BB242" s="607">
        <v>0</v>
      </c>
      <c r="BC242" s="607">
        <v>0</v>
      </c>
      <c r="BD242" s="607">
        <v>0</v>
      </c>
      <c r="BE242" s="607">
        <v>0</v>
      </c>
      <c r="BF242" s="607">
        <v>0</v>
      </c>
      <c r="BG242" s="607">
        <v>0</v>
      </c>
      <c r="BH242" s="607">
        <v>0</v>
      </c>
      <c r="BI242" s="607">
        <v>0</v>
      </c>
      <c r="BJ242" s="607">
        <v>0</v>
      </c>
      <c r="BK242" s="607">
        <v>0</v>
      </c>
      <c r="BL242" s="607">
        <v>482.42</v>
      </c>
      <c r="BM242" s="607">
        <v>723.63</v>
      </c>
      <c r="BN242" s="607">
        <v>1447.26</v>
      </c>
      <c r="BO242" s="607">
        <v>1688.47</v>
      </c>
      <c r="BP242" s="607">
        <v>2170.89</v>
      </c>
      <c r="BQ242" s="607">
        <v>2412.1</v>
      </c>
      <c r="BR242" s="607">
        <v>3135.73</v>
      </c>
      <c r="BS242" s="607">
        <v>4824.2</v>
      </c>
      <c r="BT242" s="607">
        <v>4824.2</v>
      </c>
      <c r="BU242" s="607">
        <v>2412.1</v>
      </c>
      <c r="BV242" s="607">
        <v>0</v>
      </c>
      <c r="BW242" s="607">
        <v>0</v>
      </c>
      <c r="BX242" s="607">
        <v>0</v>
      </c>
      <c r="BY242" s="607">
        <v>0</v>
      </c>
      <c r="BZ242" s="607">
        <v>0</v>
      </c>
      <c r="CA242" s="607">
        <v>0</v>
      </c>
      <c r="CB242" s="607">
        <v>0</v>
      </c>
      <c r="CC242" s="607">
        <v>0</v>
      </c>
      <c r="CD242" s="607">
        <v>0</v>
      </c>
      <c r="CE242" s="616">
        <v>0</v>
      </c>
      <c r="CF242" s="616">
        <v>1042.42</v>
      </c>
      <c r="CG242" s="616">
        <v>1563.63</v>
      </c>
      <c r="CH242" s="616">
        <v>3127.26</v>
      </c>
      <c r="CI242" s="616">
        <v>3648.47</v>
      </c>
      <c r="CJ242" s="616">
        <v>4690.8900000000003</v>
      </c>
      <c r="CK242" s="616">
        <v>5212.1000000000004</v>
      </c>
      <c r="CL242" s="616">
        <v>6775.73</v>
      </c>
      <c r="CM242" s="616">
        <v>10424.200000000001</v>
      </c>
      <c r="CN242" s="616">
        <v>10424.200000000001</v>
      </c>
      <c r="CO242" s="616">
        <v>5212.1000000000004</v>
      </c>
      <c r="CP242" s="616">
        <v>0</v>
      </c>
      <c r="CQ242" s="616">
        <v>0</v>
      </c>
      <c r="CR242" s="616">
        <v>0</v>
      </c>
      <c r="CS242" s="616">
        <v>0</v>
      </c>
      <c r="CT242" s="616">
        <v>0</v>
      </c>
      <c r="CU242" s="616">
        <v>0</v>
      </c>
      <c r="CV242" s="616">
        <v>0</v>
      </c>
      <c r="CW242" s="616">
        <v>0</v>
      </c>
      <c r="CX242" s="616">
        <v>0</v>
      </c>
      <c r="CY242" s="617">
        <v>0</v>
      </c>
      <c r="CZ242" s="618">
        <v>0</v>
      </c>
      <c r="DA242" s="619">
        <v>0</v>
      </c>
      <c r="DB242" s="619">
        <v>0</v>
      </c>
      <c r="DC242" s="619">
        <v>0</v>
      </c>
      <c r="DD242" s="619">
        <v>0</v>
      </c>
      <c r="DE242" s="619">
        <v>0</v>
      </c>
      <c r="DF242" s="619">
        <v>0</v>
      </c>
      <c r="DG242" s="619">
        <v>0</v>
      </c>
      <c r="DH242" s="619">
        <v>0</v>
      </c>
      <c r="DI242" s="619">
        <v>0</v>
      </c>
      <c r="DJ242" s="619">
        <v>0</v>
      </c>
      <c r="DK242" s="619">
        <v>0</v>
      </c>
      <c r="DL242" s="619">
        <v>0</v>
      </c>
      <c r="DM242" s="619">
        <v>0</v>
      </c>
      <c r="DN242" s="619">
        <v>0</v>
      </c>
      <c r="DO242" s="619">
        <v>0</v>
      </c>
      <c r="DP242" s="619">
        <v>0</v>
      </c>
      <c r="DQ242" s="619">
        <v>0</v>
      </c>
      <c r="DR242" s="619">
        <v>0</v>
      </c>
      <c r="DS242" s="619">
        <v>0</v>
      </c>
      <c r="DT242" s="619">
        <v>0</v>
      </c>
      <c r="DU242" s="619">
        <v>0</v>
      </c>
      <c r="DV242" s="619">
        <v>0</v>
      </c>
      <c r="DW242" s="620">
        <v>0</v>
      </c>
    </row>
    <row r="243" spans="2:127" x14ac:dyDescent="0.2">
      <c r="B243" s="627"/>
      <c r="C243" s="628"/>
      <c r="D243" s="629"/>
      <c r="E243" s="629"/>
      <c r="F243" s="629"/>
      <c r="G243" s="629"/>
      <c r="H243" s="629"/>
      <c r="I243" s="630"/>
      <c r="J243" s="630"/>
      <c r="K243" s="630"/>
      <c r="L243" s="630"/>
      <c r="M243" s="630"/>
      <c r="N243" s="630"/>
      <c r="O243" s="630"/>
      <c r="P243" s="630"/>
      <c r="Q243" s="630"/>
      <c r="R243" s="631"/>
      <c r="S243" s="630"/>
      <c r="T243" s="630"/>
      <c r="U243" s="626" t="s">
        <v>491</v>
      </c>
      <c r="V243" s="614" t="s">
        <v>124</v>
      </c>
      <c r="W243" s="615" t="s">
        <v>490</v>
      </c>
      <c r="X243" s="607">
        <v>0</v>
      </c>
      <c r="Y243" s="607">
        <v>0</v>
      </c>
      <c r="Z243" s="607">
        <v>0</v>
      </c>
      <c r="AA243" s="607">
        <v>0</v>
      </c>
      <c r="AB243" s="607">
        <v>0</v>
      </c>
      <c r="AC243" s="607">
        <v>0</v>
      </c>
      <c r="AD243" s="607">
        <v>0</v>
      </c>
      <c r="AE243" s="607">
        <v>0</v>
      </c>
      <c r="AF243" s="607">
        <v>0</v>
      </c>
      <c r="AG243" s="607">
        <v>0</v>
      </c>
      <c r="AH243" s="607">
        <v>0</v>
      </c>
      <c r="AI243" s="607">
        <v>0</v>
      </c>
      <c r="AJ243" s="607">
        <v>0</v>
      </c>
      <c r="AK243" s="607">
        <v>0</v>
      </c>
      <c r="AL243" s="607">
        <v>0</v>
      </c>
      <c r="AM243" s="607">
        <v>0</v>
      </c>
      <c r="AN243" s="607">
        <v>0</v>
      </c>
      <c r="AO243" s="607">
        <v>0</v>
      </c>
      <c r="AP243" s="607">
        <v>0</v>
      </c>
      <c r="AQ243" s="607">
        <v>0</v>
      </c>
      <c r="AR243" s="607">
        <v>0</v>
      </c>
      <c r="AS243" s="607">
        <v>0</v>
      </c>
      <c r="AT243" s="607">
        <v>0</v>
      </c>
      <c r="AU243" s="607">
        <v>0</v>
      </c>
      <c r="AV243" s="607">
        <v>0</v>
      </c>
      <c r="AW243" s="607">
        <v>0</v>
      </c>
      <c r="AX243" s="607">
        <v>0</v>
      </c>
      <c r="AY243" s="607">
        <v>0</v>
      </c>
      <c r="AZ243" s="607">
        <v>0</v>
      </c>
      <c r="BA243" s="607">
        <v>0</v>
      </c>
      <c r="BB243" s="607">
        <v>0</v>
      </c>
      <c r="BC243" s="607">
        <v>0</v>
      </c>
      <c r="BD243" s="607">
        <v>0</v>
      </c>
      <c r="BE243" s="607">
        <v>0</v>
      </c>
      <c r="BF243" s="607">
        <v>0</v>
      </c>
      <c r="BG243" s="607">
        <v>0</v>
      </c>
      <c r="BH243" s="607">
        <v>0</v>
      </c>
      <c r="BI243" s="607">
        <v>0</v>
      </c>
      <c r="BJ243" s="607">
        <v>0</v>
      </c>
      <c r="BK243" s="607">
        <v>0</v>
      </c>
      <c r="BL243" s="607">
        <v>0</v>
      </c>
      <c r="BM243" s="607">
        <v>0</v>
      </c>
      <c r="BN243" s="607">
        <v>0</v>
      </c>
      <c r="BO243" s="607">
        <v>0</v>
      </c>
      <c r="BP243" s="607">
        <v>0</v>
      </c>
      <c r="BQ243" s="607">
        <v>0</v>
      </c>
      <c r="BR243" s="607">
        <v>0</v>
      </c>
      <c r="BS243" s="607">
        <v>0</v>
      </c>
      <c r="BT243" s="607">
        <v>0</v>
      </c>
      <c r="BU243" s="607">
        <v>0</v>
      </c>
      <c r="BV243" s="607">
        <v>0</v>
      </c>
      <c r="BW243" s="607">
        <v>0</v>
      </c>
      <c r="BX243" s="607">
        <v>0</v>
      </c>
      <c r="BY243" s="607">
        <v>0</v>
      </c>
      <c r="BZ243" s="607">
        <v>0</v>
      </c>
      <c r="CA243" s="607">
        <v>0</v>
      </c>
      <c r="CB243" s="607">
        <v>0</v>
      </c>
      <c r="CC243" s="607">
        <v>0</v>
      </c>
      <c r="CD243" s="607">
        <v>0</v>
      </c>
      <c r="CE243" s="616">
        <v>0</v>
      </c>
      <c r="CF243" s="616">
        <v>0</v>
      </c>
      <c r="CG243" s="616">
        <v>0</v>
      </c>
      <c r="CH243" s="616">
        <v>0</v>
      </c>
      <c r="CI243" s="616">
        <v>0</v>
      </c>
      <c r="CJ243" s="616">
        <v>0</v>
      </c>
      <c r="CK243" s="616">
        <v>0</v>
      </c>
      <c r="CL243" s="616">
        <v>0</v>
      </c>
      <c r="CM243" s="616">
        <v>0</v>
      </c>
      <c r="CN243" s="616">
        <v>0</v>
      </c>
      <c r="CO243" s="616">
        <v>0</v>
      </c>
      <c r="CP243" s="616">
        <v>0</v>
      </c>
      <c r="CQ243" s="616">
        <v>0</v>
      </c>
      <c r="CR243" s="616">
        <v>0</v>
      </c>
      <c r="CS243" s="616">
        <v>0</v>
      </c>
      <c r="CT243" s="616">
        <v>0</v>
      </c>
      <c r="CU243" s="616">
        <v>0</v>
      </c>
      <c r="CV243" s="616">
        <v>0</v>
      </c>
      <c r="CW243" s="616">
        <v>0</v>
      </c>
      <c r="CX243" s="616">
        <v>0</v>
      </c>
      <c r="CY243" s="617">
        <v>0</v>
      </c>
      <c r="CZ243" s="618">
        <v>0</v>
      </c>
      <c r="DA243" s="619">
        <v>0</v>
      </c>
      <c r="DB243" s="619">
        <v>0</v>
      </c>
      <c r="DC243" s="619">
        <v>0</v>
      </c>
      <c r="DD243" s="619">
        <v>0</v>
      </c>
      <c r="DE243" s="619">
        <v>0</v>
      </c>
      <c r="DF243" s="619">
        <v>0</v>
      </c>
      <c r="DG243" s="619">
        <v>0</v>
      </c>
      <c r="DH243" s="619">
        <v>0</v>
      </c>
      <c r="DI243" s="619">
        <v>0</v>
      </c>
      <c r="DJ243" s="619">
        <v>0</v>
      </c>
      <c r="DK243" s="619">
        <v>0</v>
      </c>
      <c r="DL243" s="619">
        <v>0</v>
      </c>
      <c r="DM243" s="619">
        <v>0</v>
      </c>
      <c r="DN243" s="619">
        <v>0</v>
      </c>
      <c r="DO243" s="619">
        <v>0</v>
      </c>
      <c r="DP243" s="619">
        <v>0</v>
      </c>
      <c r="DQ243" s="619">
        <v>0</v>
      </c>
      <c r="DR243" s="619">
        <v>0</v>
      </c>
      <c r="DS243" s="619">
        <v>0</v>
      </c>
      <c r="DT243" s="619">
        <v>0</v>
      </c>
      <c r="DU243" s="619">
        <v>0</v>
      </c>
      <c r="DV243" s="619">
        <v>0</v>
      </c>
      <c r="DW243" s="620">
        <v>0</v>
      </c>
    </row>
    <row r="244" spans="2:127" x14ac:dyDescent="0.2">
      <c r="B244" s="627"/>
      <c r="C244" s="628"/>
      <c r="D244" s="629"/>
      <c r="E244" s="629"/>
      <c r="F244" s="629"/>
      <c r="G244" s="629"/>
      <c r="H244" s="629"/>
      <c r="I244" s="630"/>
      <c r="J244" s="630"/>
      <c r="K244" s="630"/>
      <c r="L244" s="630"/>
      <c r="M244" s="630"/>
      <c r="N244" s="630"/>
      <c r="O244" s="630"/>
      <c r="P244" s="630"/>
      <c r="Q244" s="630"/>
      <c r="R244" s="631"/>
      <c r="S244" s="630"/>
      <c r="T244" s="630"/>
      <c r="U244" s="632" t="s">
        <v>828</v>
      </c>
      <c r="V244" s="633" t="s">
        <v>124</v>
      </c>
      <c r="W244" s="634" t="s">
        <v>490</v>
      </c>
      <c r="X244" s="607">
        <v>0</v>
      </c>
      <c r="Y244" s="607">
        <v>0</v>
      </c>
      <c r="Z244" s="607">
        <v>0</v>
      </c>
      <c r="AA244" s="607">
        <v>0</v>
      </c>
      <c r="AB244" s="607">
        <v>0</v>
      </c>
      <c r="AC244" s="607">
        <v>0</v>
      </c>
      <c r="AD244" s="607">
        <v>0</v>
      </c>
      <c r="AE244" s="607">
        <v>0</v>
      </c>
      <c r="AF244" s="607">
        <v>0</v>
      </c>
      <c r="AG244" s="607">
        <v>0</v>
      </c>
      <c r="AH244" s="607">
        <v>0</v>
      </c>
      <c r="AI244" s="607">
        <v>0</v>
      </c>
      <c r="AJ244" s="607">
        <v>0</v>
      </c>
      <c r="AK244" s="607">
        <v>0</v>
      </c>
      <c r="AL244" s="607">
        <v>0</v>
      </c>
      <c r="AM244" s="607">
        <v>0</v>
      </c>
      <c r="AN244" s="607">
        <v>0</v>
      </c>
      <c r="AO244" s="607">
        <v>0</v>
      </c>
      <c r="AP244" s="607">
        <v>0</v>
      </c>
      <c r="AQ244" s="607">
        <v>0</v>
      </c>
      <c r="AR244" s="607">
        <v>0</v>
      </c>
      <c r="AS244" s="607">
        <v>0</v>
      </c>
      <c r="AT244" s="607">
        <v>0</v>
      </c>
      <c r="AU244" s="607">
        <v>0</v>
      </c>
      <c r="AV244" s="607">
        <v>0</v>
      </c>
      <c r="AW244" s="607">
        <v>0</v>
      </c>
      <c r="AX244" s="607">
        <v>0</v>
      </c>
      <c r="AY244" s="607">
        <v>0</v>
      </c>
      <c r="AZ244" s="607">
        <v>0</v>
      </c>
      <c r="BA244" s="607">
        <v>0</v>
      </c>
      <c r="BB244" s="607">
        <v>0</v>
      </c>
      <c r="BC244" s="607">
        <v>0</v>
      </c>
      <c r="BD244" s="607">
        <v>0</v>
      </c>
      <c r="BE244" s="607">
        <v>0</v>
      </c>
      <c r="BF244" s="607">
        <v>0</v>
      </c>
      <c r="BG244" s="607">
        <v>0</v>
      </c>
      <c r="BH244" s="607">
        <v>0</v>
      </c>
      <c r="BI244" s="607">
        <v>0</v>
      </c>
      <c r="BJ244" s="607">
        <v>0</v>
      </c>
      <c r="BK244" s="607">
        <v>0</v>
      </c>
      <c r="BL244" s="607">
        <v>0</v>
      </c>
      <c r="BM244" s="607">
        <v>0</v>
      </c>
      <c r="BN244" s="607">
        <v>0</v>
      </c>
      <c r="BO244" s="607">
        <v>0</v>
      </c>
      <c r="BP244" s="607">
        <v>0</v>
      </c>
      <c r="BQ244" s="607">
        <v>0</v>
      </c>
      <c r="BR244" s="607">
        <v>0</v>
      </c>
      <c r="BS244" s="607">
        <v>0</v>
      </c>
      <c r="BT244" s="607">
        <v>0</v>
      </c>
      <c r="BU244" s="607">
        <v>0</v>
      </c>
      <c r="BV244" s="607">
        <v>0</v>
      </c>
      <c r="BW244" s="607">
        <v>0</v>
      </c>
      <c r="BX244" s="607">
        <v>0</v>
      </c>
      <c r="BY244" s="607">
        <v>0</v>
      </c>
      <c r="BZ244" s="607">
        <v>0</v>
      </c>
      <c r="CA244" s="607">
        <v>0</v>
      </c>
      <c r="CB244" s="607">
        <v>0</v>
      </c>
      <c r="CC244" s="607">
        <v>0</v>
      </c>
      <c r="CD244" s="607">
        <v>0</v>
      </c>
      <c r="CE244" s="607">
        <v>0</v>
      </c>
      <c r="CF244" s="607">
        <v>0</v>
      </c>
      <c r="CG244" s="607">
        <v>0</v>
      </c>
      <c r="CH244" s="607">
        <v>0</v>
      </c>
      <c r="CI244" s="607">
        <v>0</v>
      </c>
      <c r="CJ244" s="607">
        <v>0</v>
      </c>
      <c r="CK244" s="607">
        <v>0</v>
      </c>
      <c r="CL244" s="607">
        <v>0</v>
      </c>
      <c r="CM244" s="607">
        <v>0</v>
      </c>
      <c r="CN244" s="607">
        <v>0</v>
      </c>
      <c r="CO244" s="607">
        <v>0</v>
      </c>
      <c r="CP244" s="607">
        <v>0</v>
      </c>
      <c r="CQ244" s="607">
        <v>0</v>
      </c>
      <c r="CR244" s="607">
        <v>0</v>
      </c>
      <c r="CS244" s="607">
        <v>0</v>
      </c>
      <c r="CT244" s="607">
        <v>0</v>
      </c>
      <c r="CU244" s="607">
        <v>0</v>
      </c>
      <c r="CV244" s="607">
        <v>0</v>
      </c>
      <c r="CW244" s="607">
        <v>0</v>
      </c>
      <c r="CX244" s="607">
        <v>0</v>
      </c>
      <c r="CY244" s="607">
        <v>0</v>
      </c>
      <c r="CZ244" s="618">
        <v>0</v>
      </c>
      <c r="DA244" s="619">
        <v>0</v>
      </c>
      <c r="DB244" s="619">
        <v>0</v>
      </c>
      <c r="DC244" s="619">
        <v>0</v>
      </c>
      <c r="DD244" s="619">
        <v>0</v>
      </c>
      <c r="DE244" s="619">
        <v>0</v>
      </c>
      <c r="DF244" s="619">
        <v>0</v>
      </c>
      <c r="DG244" s="619">
        <v>0</v>
      </c>
      <c r="DH244" s="619">
        <v>0</v>
      </c>
      <c r="DI244" s="619">
        <v>0</v>
      </c>
      <c r="DJ244" s="619">
        <v>0</v>
      </c>
      <c r="DK244" s="619">
        <v>0</v>
      </c>
      <c r="DL244" s="619">
        <v>0</v>
      </c>
      <c r="DM244" s="619">
        <v>0</v>
      </c>
      <c r="DN244" s="619">
        <v>0</v>
      </c>
      <c r="DO244" s="619">
        <v>0</v>
      </c>
      <c r="DP244" s="619">
        <v>0</v>
      </c>
      <c r="DQ244" s="619">
        <v>0</v>
      </c>
      <c r="DR244" s="619">
        <v>0</v>
      </c>
      <c r="DS244" s="619">
        <v>0</v>
      </c>
      <c r="DT244" s="619">
        <v>0</v>
      </c>
      <c r="DU244" s="619">
        <v>0</v>
      </c>
      <c r="DV244" s="619">
        <v>0</v>
      </c>
      <c r="DW244" s="620">
        <v>0</v>
      </c>
    </row>
    <row r="245" spans="2:127" x14ac:dyDescent="0.2">
      <c r="B245" s="635"/>
      <c r="C245" s="636"/>
      <c r="D245" s="637"/>
      <c r="E245" s="637"/>
      <c r="F245" s="637"/>
      <c r="G245" s="637"/>
      <c r="H245" s="637"/>
      <c r="I245" s="638"/>
      <c r="J245" s="638"/>
      <c r="K245" s="638"/>
      <c r="L245" s="638"/>
      <c r="M245" s="638"/>
      <c r="N245" s="638"/>
      <c r="O245" s="638"/>
      <c r="P245" s="638"/>
      <c r="Q245" s="638"/>
      <c r="R245" s="639"/>
      <c r="S245" s="638"/>
      <c r="T245" s="638"/>
      <c r="U245" s="626" t="s">
        <v>492</v>
      </c>
      <c r="V245" s="614" t="s">
        <v>124</v>
      </c>
      <c r="W245" s="640" t="s">
        <v>490</v>
      </c>
      <c r="X245" s="607">
        <v>0</v>
      </c>
      <c r="Y245" s="607">
        <v>0</v>
      </c>
      <c r="Z245" s="607">
        <v>0</v>
      </c>
      <c r="AA245" s="607">
        <v>0</v>
      </c>
      <c r="AB245" s="607">
        <v>0</v>
      </c>
      <c r="AC245" s="607">
        <v>0</v>
      </c>
      <c r="AD245" s="607">
        <v>0</v>
      </c>
      <c r="AE245" s="607">
        <v>0</v>
      </c>
      <c r="AF245" s="607">
        <v>0</v>
      </c>
      <c r="AG245" s="607">
        <v>0</v>
      </c>
      <c r="AH245" s="607">
        <v>507.3</v>
      </c>
      <c r="AI245" s="607">
        <v>507.3</v>
      </c>
      <c r="AJ245" s="607">
        <v>507.3</v>
      </c>
      <c r="AK245" s="607">
        <v>507.3</v>
      </c>
      <c r="AL245" s="607">
        <v>507.3</v>
      </c>
      <c r="AM245" s="607">
        <v>507.3</v>
      </c>
      <c r="AN245" s="607">
        <v>507.3</v>
      </c>
      <c r="AO245" s="607">
        <v>507.3</v>
      </c>
      <c r="AP245" s="607">
        <v>507.3</v>
      </c>
      <c r="AQ245" s="607">
        <v>507.3</v>
      </c>
      <c r="AR245" s="607">
        <v>507.3</v>
      </c>
      <c r="AS245" s="607">
        <v>507.3</v>
      </c>
      <c r="AT245" s="607">
        <v>507.3</v>
      </c>
      <c r="AU245" s="607">
        <v>507.3</v>
      </c>
      <c r="AV245" s="607">
        <v>507.3</v>
      </c>
      <c r="AW245" s="607">
        <v>507.3</v>
      </c>
      <c r="AX245" s="607">
        <v>507.3</v>
      </c>
      <c r="AY245" s="607">
        <v>507.3</v>
      </c>
      <c r="AZ245" s="607">
        <v>507.3</v>
      </c>
      <c r="BA245" s="607">
        <v>507.3</v>
      </c>
      <c r="BB245" s="607">
        <v>507.3</v>
      </c>
      <c r="BC245" s="607">
        <v>507.3</v>
      </c>
      <c r="BD245" s="607">
        <v>507.3</v>
      </c>
      <c r="BE245" s="607">
        <v>507.3</v>
      </c>
      <c r="BF245" s="607">
        <v>507.3</v>
      </c>
      <c r="BG245" s="607">
        <v>507.3</v>
      </c>
      <c r="BH245" s="607">
        <v>507.3</v>
      </c>
      <c r="BI245" s="607">
        <v>507.3</v>
      </c>
      <c r="BJ245" s="607">
        <v>507.3</v>
      </c>
      <c r="BK245" s="607">
        <v>507.3</v>
      </c>
      <c r="BL245" s="607">
        <v>507.3</v>
      </c>
      <c r="BM245" s="607">
        <v>507.3</v>
      </c>
      <c r="BN245" s="607">
        <v>507.3</v>
      </c>
      <c r="BO245" s="607">
        <v>507.3</v>
      </c>
      <c r="BP245" s="607">
        <v>507.3</v>
      </c>
      <c r="BQ245" s="607">
        <v>507.3</v>
      </c>
      <c r="BR245" s="607">
        <v>507.3</v>
      </c>
      <c r="BS245" s="607">
        <v>507.3</v>
      </c>
      <c r="BT245" s="607">
        <v>507.3</v>
      </c>
      <c r="BU245" s="607">
        <v>507.3</v>
      </c>
      <c r="BV245" s="607">
        <v>507.3</v>
      </c>
      <c r="BW245" s="607">
        <v>507.3</v>
      </c>
      <c r="BX245" s="607">
        <v>507.3</v>
      </c>
      <c r="BY245" s="607">
        <v>507.3</v>
      </c>
      <c r="BZ245" s="607">
        <v>507.3</v>
      </c>
      <c r="CA245" s="607">
        <v>507.3</v>
      </c>
      <c r="CB245" s="607">
        <v>507.3</v>
      </c>
      <c r="CC245" s="607">
        <v>507.3</v>
      </c>
      <c r="CD245" s="607">
        <v>507.3</v>
      </c>
      <c r="CE245" s="616">
        <v>507.3</v>
      </c>
      <c r="CF245" s="616">
        <v>507.3</v>
      </c>
      <c r="CG245" s="616">
        <v>507.3</v>
      </c>
      <c r="CH245" s="616">
        <v>507.3</v>
      </c>
      <c r="CI245" s="616">
        <v>507.3</v>
      </c>
      <c r="CJ245" s="616">
        <v>507.3</v>
      </c>
      <c r="CK245" s="616">
        <v>507.3</v>
      </c>
      <c r="CL245" s="616">
        <v>507.3</v>
      </c>
      <c r="CM245" s="616">
        <v>507.3</v>
      </c>
      <c r="CN245" s="616">
        <v>507.3</v>
      </c>
      <c r="CO245" s="616">
        <v>507.3</v>
      </c>
      <c r="CP245" s="616">
        <v>507.3</v>
      </c>
      <c r="CQ245" s="616">
        <v>507.3</v>
      </c>
      <c r="CR245" s="616">
        <v>507.3</v>
      </c>
      <c r="CS245" s="616">
        <v>507.3</v>
      </c>
      <c r="CT245" s="616">
        <v>507.3</v>
      </c>
      <c r="CU245" s="616">
        <v>507.3</v>
      </c>
      <c r="CV245" s="616">
        <v>507.3</v>
      </c>
      <c r="CW245" s="616">
        <v>507.3</v>
      </c>
      <c r="CX245" s="616">
        <v>507.3</v>
      </c>
      <c r="CY245" s="617">
        <v>507.3</v>
      </c>
      <c r="CZ245" s="618">
        <v>0</v>
      </c>
      <c r="DA245" s="619">
        <v>0</v>
      </c>
      <c r="DB245" s="619">
        <v>0</v>
      </c>
      <c r="DC245" s="619">
        <v>0</v>
      </c>
      <c r="DD245" s="619">
        <v>0</v>
      </c>
      <c r="DE245" s="619">
        <v>0</v>
      </c>
      <c r="DF245" s="619">
        <v>0</v>
      </c>
      <c r="DG245" s="619">
        <v>0</v>
      </c>
      <c r="DH245" s="619">
        <v>0</v>
      </c>
      <c r="DI245" s="619">
        <v>0</v>
      </c>
      <c r="DJ245" s="619">
        <v>0</v>
      </c>
      <c r="DK245" s="619">
        <v>0</v>
      </c>
      <c r="DL245" s="619">
        <v>0</v>
      </c>
      <c r="DM245" s="619">
        <v>0</v>
      </c>
      <c r="DN245" s="619">
        <v>0</v>
      </c>
      <c r="DO245" s="619">
        <v>0</v>
      </c>
      <c r="DP245" s="619">
        <v>0</v>
      </c>
      <c r="DQ245" s="619">
        <v>0</v>
      </c>
      <c r="DR245" s="619">
        <v>0</v>
      </c>
      <c r="DS245" s="619">
        <v>0</v>
      </c>
      <c r="DT245" s="619">
        <v>0</v>
      </c>
      <c r="DU245" s="619">
        <v>0</v>
      </c>
      <c r="DV245" s="619">
        <v>0</v>
      </c>
      <c r="DW245" s="620">
        <v>0</v>
      </c>
    </row>
    <row r="246" spans="2:127" x14ac:dyDescent="0.2">
      <c r="B246" s="641"/>
      <c r="C246" s="642"/>
      <c r="D246" s="643"/>
      <c r="E246" s="643"/>
      <c r="F246" s="643"/>
      <c r="G246" s="643"/>
      <c r="H246" s="643"/>
      <c r="I246" s="644"/>
      <c r="J246" s="644"/>
      <c r="K246" s="644"/>
      <c r="L246" s="644"/>
      <c r="M246" s="644"/>
      <c r="N246" s="644"/>
      <c r="O246" s="644"/>
      <c r="P246" s="644"/>
      <c r="Q246" s="644"/>
      <c r="R246" s="645"/>
      <c r="S246" s="644"/>
      <c r="T246" s="644"/>
      <c r="U246" s="626" t="s">
        <v>493</v>
      </c>
      <c r="V246" s="614" t="s">
        <v>124</v>
      </c>
      <c r="W246" s="640" t="s">
        <v>490</v>
      </c>
      <c r="X246" s="607">
        <v>0</v>
      </c>
      <c r="Y246" s="607">
        <v>0</v>
      </c>
      <c r="Z246" s="607">
        <v>0</v>
      </c>
      <c r="AA246" s="607">
        <v>0</v>
      </c>
      <c r="AB246" s="607">
        <v>0</v>
      </c>
      <c r="AC246" s="607">
        <v>0</v>
      </c>
      <c r="AD246" s="607">
        <v>0</v>
      </c>
      <c r="AE246" s="607">
        <v>0</v>
      </c>
      <c r="AF246" s="607">
        <v>0</v>
      </c>
      <c r="AG246" s="607">
        <v>0</v>
      </c>
      <c r="AH246" s="607">
        <v>2558.5</v>
      </c>
      <c r="AI246" s="607">
        <v>2558.5</v>
      </c>
      <c r="AJ246" s="607">
        <v>2558.5</v>
      </c>
      <c r="AK246" s="607">
        <v>2558.5</v>
      </c>
      <c r="AL246" s="607">
        <v>2558.5</v>
      </c>
      <c r="AM246" s="607">
        <v>2558.5</v>
      </c>
      <c r="AN246" s="607">
        <v>2558.5</v>
      </c>
      <c r="AO246" s="607">
        <v>2558.5</v>
      </c>
      <c r="AP246" s="607">
        <v>2558.5</v>
      </c>
      <c r="AQ246" s="607">
        <v>2558.5</v>
      </c>
      <c r="AR246" s="607">
        <v>2558.5</v>
      </c>
      <c r="AS246" s="607">
        <v>2558.5</v>
      </c>
      <c r="AT246" s="607">
        <v>2558.5</v>
      </c>
      <c r="AU246" s="607">
        <v>2558.5</v>
      </c>
      <c r="AV246" s="607">
        <v>2558.5</v>
      </c>
      <c r="AW246" s="607">
        <v>2558.5</v>
      </c>
      <c r="AX246" s="607">
        <v>2558.5</v>
      </c>
      <c r="AY246" s="607">
        <v>2558.5</v>
      </c>
      <c r="AZ246" s="607">
        <v>2558.5</v>
      </c>
      <c r="BA246" s="607">
        <v>2558.5</v>
      </c>
      <c r="BB246" s="607">
        <v>2558.5</v>
      </c>
      <c r="BC246" s="607">
        <v>2558.5</v>
      </c>
      <c r="BD246" s="607">
        <v>2558.5</v>
      </c>
      <c r="BE246" s="607">
        <v>2558.5</v>
      </c>
      <c r="BF246" s="607">
        <v>2558.5</v>
      </c>
      <c r="BG246" s="607">
        <v>2558.5</v>
      </c>
      <c r="BH246" s="607">
        <v>2558.5</v>
      </c>
      <c r="BI246" s="607">
        <v>2558.5</v>
      </c>
      <c r="BJ246" s="607">
        <v>2558.5</v>
      </c>
      <c r="BK246" s="607">
        <v>2558.5</v>
      </c>
      <c r="BL246" s="607">
        <v>2558.5</v>
      </c>
      <c r="BM246" s="607">
        <v>2558.5</v>
      </c>
      <c r="BN246" s="607">
        <v>2558.5</v>
      </c>
      <c r="BO246" s="607">
        <v>2558.5</v>
      </c>
      <c r="BP246" s="607">
        <v>2558.5</v>
      </c>
      <c r="BQ246" s="607">
        <v>2558.5</v>
      </c>
      <c r="BR246" s="607">
        <v>2558.5</v>
      </c>
      <c r="BS246" s="607">
        <v>2558.5</v>
      </c>
      <c r="BT246" s="607">
        <v>2558.5</v>
      </c>
      <c r="BU246" s="607">
        <v>2558.5</v>
      </c>
      <c r="BV246" s="607">
        <v>2558.5</v>
      </c>
      <c r="BW246" s="607">
        <v>2558.5</v>
      </c>
      <c r="BX246" s="607">
        <v>2558.5</v>
      </c>
      <c r="BY246" s="607">
        <v>2558.5</v>
      </c>
      <c r="BZ246" s="607">
        <v>2558.5</v>
      </c>
      <c r="CA246" s="607">
        <v>2558.5</v>
      </c>
      <c r="CB246" s="607">
        <v>2558.5</v>
      </c>
      <c r="CC246" s="607">
        <v>2558.5</v>
      </c>
      <c r="CD246" s="607">
        <v>2558.5</v>
      </c>
      <c r="CE246" s="616">
        <v>2558.5</v>
      </c>
      <c r="CF246" s="616">
        <v>2558.5</v>
      </c>
      <c r="CG246" s="616">
        <v>2558.5</v>
      </c>
      <c r="CH246" s="616">
        <v>2558.5</v>
      </c>
      <c r="CI246" s="616">
        <v>2558.5</v>
      </c>
      <c r="CJ246" s="616">
        <v>2558.5</v>
      </c>
      <c r="CK246" s="616">
        <v>2558.5</v>
      </c>
      <c r="CL246" s="616">
        <v>2558.5</v>
      </c>
      <c r="CM246" s="616">
        <v>2558.5</v>
      </c>
      <c r="CN246" s="616">
        <v>2558.5</v>
      </c>
      <c r="CO246" s="616">
        <v>2558.5</v>
      </c>
      <c r="CP246" s="616">
        <v>2558.5</v>
      </c>
      <c r="CQ246" s="616">
        <v>2558.5</v>
      </c>
      <c r="CR246" s="616">
        <v>2558.5</v>
      </c>
      <c r="CS246" s="616">
        <v>2558.5</v>
      </c>
      <c r="CT246" s="616">
        <v>2558.5</v>
      </c>
      <c r="CU246" s="616">
        <v>2558.5</v>
      </c>
      <c r="CV246" s="616">
        <v>2558.5</v>
      </c>
      <c r="CW246" s="616">
        <v>2558.5</v>
      </c>
      <c r="CX246" s="616">
        <v>2558.5</v>
      </c>
      <c r="CY246" s="617">
        <v>2558.5</v>
      </c>
      <c r="CZ246" s="618">
        <v>0</v>
      </c>
      <c r="DA246" s="619">
        <v>0</v>
      </c>
      <c r="DB246" s="619">
        <v>0</v>
      </c>
      <c r="DC246" s="619">
        <v>0</v>
      </c>
      <c r="DD246" s="619">
        <v>0</v>
      </c>
      <c r="DE246" s="619">
        <v>0</v>
      </c>
      <c r="DF246" s="619">
        <v>0</v>
      </c>
      <c r="DG246" s="619">
        <v>0</v>
      </c>
      <c r="DH246" s="619">
        <v>0</v>
      </c>
      <c r="DI246" s="619">
        <v>0</v>
      </c>
      <c r="DJ246" s="619">
        <v>0</v>
      </c>
      <c r="DK246" s="619">
        <v>0</v>
      </c>
      <c r="DL246" s="619">
        <v>0</v>
      </c>
      <c r="DM246" s="619">
        <v>0</v>
      </c>
      <c r="DN246" s="619">
        <v>0</v>
      </c>
      <c r="DO246" s="619">
        <v>0</v>
      </c>
      <c r="DP246" s="619">
        <v>0</v>
      </c>
      <c r="DQ246" s="619">
        <v>0</v>
      </c>
      <c r="DR246" s="619">
        <v>0</v>
      </c>
      <c r="DS246" s="619">
        <v>0</v>
      </c>
      <c r="DT246" s="619">
        <v>0</v>
      </c>
      <c r="DU246" s="619">
        <v>0</v>
      </c>
      <c r="DV246" s="619">
        <v>0</v>
      </c>
      <c r="DW246" s="620">
        <v>0</v>
      </c>
    </row>
    <row r="247" spans="2:127" x14ac:dyDescent="0.2">
      <c r="B247" s="641"/>
      <c r="C247" s="642"/>
      <c r="D247" s="643"/>
      <c r="E247" s="643"/>
      <c r="F247" s="643"/>
      <c r="G247" s="643"/>
      <c r="H247" s="643"/>
      <c r="I247" s="644"/>
      <c r="J247" s="644"/>
      <c r="K247" s="644"/>
      <c r="L247" s="644"/>
      <c r="M247" s="644"/>
      <c r="N247" s="644"/>
      <c r="O247" s="644"/>
      <c r="P247" s="644"/>
      <c r="Q247" s="644"/>
      <c r="R247" s="645"/>
      <c r="S247" s="644"/>
      <c r="T247" s="644"/>
      <c r="U247" s="646" t="s">
        <v>494</v>
      </c>
      <c r="V247" s="647" t="s">
        <v>124</v>
      </c>
      <c r="W247" s="640" t="s">
        <v>490</v>
      </c>
      <c r="X247" s="607">
        <v>0</v>
      </c>
      <c r="Y247" s="607">
        <v>0</v>
      </c>
      <c r="Z247" s="607">
        <v>0</v>
      </c>
      <c r="AA247" s="607">
        <v>0</v>
      </c>
      <c r="AB247" s="607">
        <v>0</v>
      </c>
      <c r="AC247" s="607">
        <v>0</v>
      </c>
      <c r="AD247" s="607">
        <v>0</v>
      </c>
      <c r="AE247" s="607">
        <v>0</v>
      </c>
      <c r="AF247" s="607">
        <v>0</v>
      </c>
      <c r="AG247" s="607">
        <v>0</v>
      </c>
      <c r="AH247" s="607">
        <v>0</v>
      </c>
      <c r="AI247" s="607">
        <v>0</v>
      </c>
      <c r="AJ247" s="607">
        <v>0</v>
      </c>
      <c r="AK247" s="607">
        <v>0</v>
      </c>
      <c r="AL247" s="607">
        <v>0</v>
      </c>
      <c r="AM247" s="607">
        <v>0</v>
      </c>
      <c r="AN247" s="607">
        <v>0</v>
      </c>
      <c r="AO247" s="607">
        <v>0</v>
      </c>
      <c r="AP247" s="607">
        <v>0</v>
      </c>
      <c r="AQ247" s="607">
        <v>0</v>
      </c>
      <c r="AR247" s="607">
        <v>0</v>
      </c>
      <c r="AS247" s="607">
        <v>0</v>
      </c>
      <c r="AT247" s="607">
        <v>0</v>
      </c>
      <c r="AU247" s="607">
        <v>0</v>
      </c>
      <c r="AV247" s="607">
        <v>0</v>
      </c>
      <c r="AW247" s="607">
        <v>0</v>
      </c>
      <c r="AX247" s="607">
        <v>0</v>
      </c>
      <c r="AY247" s="607">
        <v>0</v>
      </c>
      <c r="AZ247" s="607">
        <v>0</v>
      </c>
      <c r="BA247" s="607">
        <v>0</v>
      </c>
      <c r="BB247" s="607">
        <v>0</v>
      </c>
      <c r="BC247" s="607">
        <v>0</v>
      </c>
      <c r="BD247" s="607">
        <v>0</v>
      </c>
      <c r="BE247" s="607">
        <v>0</v>
      </c>
      <c r="BF247" s="607">
        <v>0</v>
      </c>
      <c r="BG247" s="607">
        <v>0</v>
      </c>
      <c r="BH247" s="607">
        <v>0</v>
      </c>
      <c r="BI247" s="607">
        <v>0</v>
      </c>
      <c r="BJ247" s="607">
        <v>0</v>
      </c>
      <c r="BK247" s="607">
        <v>0</v>
      </c>
      <c r="BL247" s="607">
        <v>0</v>
      </c>
      <c r="BM247" s="607">
        <v>0</v>
      </c>
      <c r="BN247" s="607">
        <v>0</v>
      </c>
      <c r="BO247" s="607">
        <v>0</v>
      </c>
      <c r="BP247" s="607">
        <v>0</v>
      </c>
      <c r="BQ247" s="607">
        <v>0</v>
      </c>
      <c r="BR247" s="607">
        <v>0</v>
      </c>
      <c r="BS247" s="607">
        <v>0</v>
      </c>
      <c r="BT247" s="607">
        <v>0</v>
      </c>
      <c r="BU247" s="607">
        <v>0</v>
      </c>
      <c r="BV247" s="607">
        <v>0</v>
      </c>
      <c r="BW247" s="607">
        <v>0</v>
      </c>
      <c r="BX247" s="607">
        <v>0</v>
      </c>
      <c r="BY247" s="607">
        <v>0</v>
      </c>
      <c r="BZ247" s="607">
        <v>0</v>
      </c>
      <c r="CA247" s="607">
        <v>0</v>
      </c>
      <c r="CB247" s="607">
        <v>0</v>
      </c>
      <c r="CC247" s="607">
        <v>0</v>
      </c>
      <c r="CD247" s="607">
        <v>0</v>
      </c>
      <c r="CE247" s="616">
        <v>0</v>
      </c>
      <c r="CF247" s="616">
        <v>0</v>
      </c>
      <c r="CG247" s="616">
        <v>0</v>
      </c>
      <c r="CH247" s="616">
        <v>0</v>
      </c>
      <c r="CI247" s="616">
        <v>0</v>
      </c>
      <c r="CJ247" s="616">
        <v>0</v>
      </c>
      <c r="CK247" s="616">
        <v>0</v>
      </c>
      <c r="CL247" s="616">
        <v>0</v>
      </c>
      <c r="CM247" s="616">
        <v>0</v>
      </c>
      <c r="CN247" s="616">
        <v>0</v>
      </c>
      <c r="CO247" s="616">
        <v>0</v>
      </c>
      <c r="CP247" s="616">
        <v>0</v>
      </c>
      <c r="CQ247" s="616">
        <v>0</v>
      </c>
      <c r="CR247" s="616">
        <v>0</v>
      </c>
      <c r="CS247" s="616">
        <v>0</v>
      </c>
      <c r="CT247" s="616">
        <v>0</v>
      </c>
      <c r="CU247" s="616">
        <v>0</v>
      </c>
      <c r="CV247" s="616">
        <v>0</v>
      </c>
      <c r="CW247" s="616">
        <v>0</v>
      </c>
      <c r="CX247" s="616">
        <v>0</v>
      </c>
      <c r="CY247" s="617">
        <v>0</v>
      </c>
      <c r="CZ247" s="618">
        <v>0</v>
      </c>
      <c r="DA247" s="619">
        <v>0</v>
      </c>
      <c r="DB247" s="619">
        <v>0</v>
      </c>
      <c r="DC247" s="619">
        <v>0</v>
      </c>
      <c r="DD247" s="619">
        <v>0</v>
      </c>
      <c r="DE247" s="619">
        <v>0</v>
      </c>
      <c r="DF247" s="619">
        <v>0</v>
      </c>
      <c r="DG247" s="619">
        <v>0</v>
      </c>
      <c r="DH247" s="619">
        <v>0</v>
      </c>
      <c r="DI247" s="619">
        <v>0</v>
      </c>
      <c r="DJ247" s="619">
        <v>0</v>
      </c>
      <c r="DK247" s="619">
        <v>0</v>
      </c>
      <c r="DL247" s="619">
        <v>0</v>
      </c>
      <c r="DM247" s="619">
        <v>0</v>
      </c>
      <c r="DN247" s="619">
        <v>0</v>
      </c>
      <c r="DO247" s="619">
        <v>0</v>
      </c>
      <c r="DP247" s="619">
        <v>0</v>
      </c>
      <c r="DQ247" s="619">
        <v>0</v>
      </c>
      <c r="DR247" s="619">
        <v>0</v>
      </c>
      <c r="DS247" s="619">
        <v>0</v>
      </c>
      <c r="DT247" s="619">
        <v>0</v>
      </c>
      <c r="DU247" s="619">
        <v>0</v>
      </c>
      <c r="DV247" s="619">
        <v>0</v>
      </c>
      <c r="DW247" s="620">
        <v>0</v>
      </c>
    </row>
    <row r="248" spans="2:127" x14ac:dyDescent="0.2">
      <c r="B248" s="641"/>
      <c r="C248" s="642"/>
      <c r="D248" s="643"/>
      <c r="E248" s="643"/>
      <c r="F248" s="643"/>
      <c r="G248" s="643"/>
      <c r="H248" s="643"/>
      <c r="I248" s="644"/>
      <c r="J248" s="644"/>
      <c r="K248" s="644"/>
      <c r="L248" s="644"/>
      <c r="M248" s="644"/>
      <c r="N248" s="644"/>
      <c r="O248" s="644"/>
      <c r="P248" s="644"/>
      <c r="Q248" s="644"/>
      <c r="R248" s="645"/>
      <c r="S248" s="644"/>
      <c r="T248" s="644"/>
      <c r="U248" s="626" t="s">
        <v>495</v>
      </c>
      <c r="V248" s="614" t="s">
        <v>124</v>
      </c>
      <c r="W248" s="640" t="s">
        <v>490</v>
      </c>
      <c r="X248" s="607">
        <v>0.1124</v>
      </c>
      <c r="Y248" s="607">
        <v>0.1686</v>
      </c>
      <c r="Z248" s="607">
        <v>0.3372</v>
      </c>
      <c r="AA248" s="607">
        <v>0.39340000000000003</v>
      </c>
      <c r="AB248" s="607">
        <v>0.50579999999999992</v>
      </c>
      <c r="AC248" s="607">
        <v>0.56200000000000006</v>
      </c>
      <c r="AD248" s="607">
        <v>0.73060000000000003</v>
      </c>
      <c r="AE248" s="607">
        <v>1.1240000000000001</v>
      </c>
      <c r="AF248" s="607">
        <v>1.1240000000000001</v>
      </c>
      <c r="AG248" s="607">
        <v>0.56200000000000006</v>
      </c>
      <c r="AH248" s="607">
        <v>0</v>
      </c>
      <c r="AI248" s="607">
        <v>0</v>
      </c>
      <c r="AJ248" s="607">
        <v>0</v>
      </c>
      <c r="AK248" s="607">
        <v>0</v>
      </c>
      <c r="AL248" s="607">
        <v>0</v>
      </c>
      <c r="AM248" s="607">
        <v>0</v>
      </c>
      <c r="AN248" s="607">
        <v>0</v>
      </c>
      <c r="AO248" s="607">
        <v>0</v>
      </c>
      <c r="AP248" s="607">
        <v>0</v>
      </c>
      <c r="AQ248" s="607">
        <v>0</v>
      </c>
      <c r="AR248" s="607">
        <v>2.9993145562758589E-2</v>
      </c>
      <c r="AS248" s="607">
        <v>4.4989718344137883E-2</v>
      </c>
      <c r="AT248" s="607">
        <v>8.9979436688275766E-2</v>
      </c>
      <c r="AU248" s="607">
        <v>0.10497600946965507</v>
      </c>
      <c r="AV248" s="607">
        <v>0.13496915503241366</v>
      </c>
      <c r="AW248" s="607">
        <v>0.14996572781379294</v>
      </c>
      <c r="AX248" s="607">
        <v>0.19495544615793084</v>
      </c>
      <c r="AY248" s="607">
        <v>0.29993145562758589</v>
      </c>
      <c r="AZ248" s="607">
        <v>0.29993145562758589</v>
      </c>
      <c r="BA248" s="607">
        <v>0.14996572781379294</v>
      </c>
      <c r="BB248" s="607">
        <v>0</v>
      </c>
      <c r="BC248" s="607">
        <v>0</v>
      </c>
      <c r="BD248" s="607">
        <v>0</v>
      </c>
      <c r="BE248" s="607">
        <v>0</v>
      </c>
      <c r="BF248" s="607">
        <v>0</v>
      </c>
      <c r="BG248" s="607">
        <v>0</v>
      </c>
      <c r="BH248" s="607">
        <v>0</v>
      </c>
      <c r="BI248" s="607">
        <v>0</v>
      </c>
      <c r="BJ248" s="607">
        <v>0</v>
      </c>
      <c r="BK248" s="607">
        <v>0</v>
      </c>
      <c r="BL248" s="607">
        <v>2.9993145562758589E-2</v>
      </c>
      <c r="BM248" s="607">
        <v>4.4989718344137883E-2</v>
      </c>
      <c r="BN248" s="607">
        <v>8.9979436688275766E-2</v>
      </c>
      <c r="BO248" s="607">
        <v>0.10497600946965507</v>
      </c>
      <c r="BP248" s="607">
        <v>0.13496915503241366</v>
      </c>
      <c r="BQ248" s="607">
        <v>0.14996572781379294</v>
      </c>
      <c r="BR248" s="607">
        <v>0.19495544615793084</v>
      </c>
      <c r="BS248" s="607">
        <v>0.29993145562758589</v>
      </c>
      <c r="BT248" s="607">
        <v>0.29993145562758589</v>
      </c>
      <c r="BU248" s="607">
        <v>0.14996572781379294</v>
      </c>
      <c r="BV248" s="607">
        <v>0</v>
      </c>
      <c r="BW248" s="607">
        <v>0</v>
      </c>
      <c r="BX248" s="607">
        <v>0</v>
      </c>
      <c r="BY248" s="607">
        <v>0</v>
      </c>
      <c r="BZ248" s="607">
        <v>0</v>
      </c>
      <c r="CA248" s="607">
        <v>0</v>
      </c>
      <c r="CB248" s="607">
        <v>0</v>
      </c>
      <c r="CC248" s="607">
        <v>0</v>
      </c>
      <c r="CD248" s="607">
        <v>0</v>
      </c>
      <c r="CE248" s="616">
        <v>0</v>
      </c>
      <c r="CF248" s="616">
        <v>6.48096156824568E-2</v>
      </c>
      <c r="CG248" s="616">
        <v>9.7214423523685201E-2</v>
      </c>
      <c r="CH248" s="616">
        <v>0.1944288470473704</v>
      </c>
      <c r="CI248" s="616">
        <v>0.2268336548885988</v>
      </c>
      <c r="CJ248" s="616">
        <v>0.2916432705710556</v>
      </c>
      <c r="CK248" s="616">
        <v>0.324048078412284</v>
      </c>
      <c r="CL248" s="616">
        <v>0.4212625019359692</v>
      </c>
      <c r="CM248" s="616">
        <v>0.648096156824568</v>
      </c>
      <c r="CN248" s="616">
        <v>0.648096156824568</v>
      </c>
      <c r="CO248" s="616">
        <v>0.324048078412284</v>
      </c>
      <c r="CP248" s="616">
        <v>0</v>
      </c>
      <c r="CQ248" s="616">
        <v>0</v>
      </c>
      <c r="CR248" s="616">
        <v>0</v>
      </c>
      <c r="CS248" s="616">
        <v>0</v>
      </c>
      <c r="CT248" s="616">
        <v>0</v>
      </c>
      <c r="CU248" s="616">
        <v>0</v>
      </c>
      <c r="CV248" s="616">
        <v>0</v>
      </c>
      <c r="CW248" s="616">
        <v>0</v>
      </c>
      <c r="CX248" s="616">
        <v>0</v>
      </c>
      <c r="CY248" s="617">
        <v>0</v>
      </c>
      <c r="CZ248" s="618">
        <v>0</v>
      </c>
      <c r="DA248" s="619">
        <v>0</v>
      </c>
      <c r="DB248" s="619">
        <v>0</v>
      </c>
      <c r="DC248" s="619">
        <v>0</v>
      </c>
      <c r="DD248" s="619">
        <v>0</v>
      </c>
      <c r="DE248" s="619">
        <v>0</v>
      </c>
      <c r="DF248" s="619">
        <v>0</v>
      </c>
      <c r="DG248" s="619">
        <v>0</v>
      </c>
      <c r="DH248" s="619">
        <v>0</v>
      </c>
      <c r="DI248" s="619">
        <v>0</v>
      </c>
      <c r="DJ248" s="619">
        <v>0</v>
      </c>
      <c r="DK248" s="619">
        <v>0</v>
      </c>
      <c r="DL248" s="619">
        <v>0</v>
      </c>
      <c r="DM248" s="619">
        <v>0</v>
      </c>
      <c r="DN248" s="619">
        <v>0</v>
      </c>
      <c r="DO248" s="619">
        <v>0</v>
      </c>
      <c r="DP248" s="619">
        <v>0</v>
      </c>
      <c r="DQ248" s="619">
        <v>0</v>
      </c>
      <c r="DR248" s="619">
        <v>0</v>
      </c>
      <c r="DS248" s="619">
        <v>0</v>
      </c>
      <c r="DT248" s="619">
        <v>0</v>
      </c>
      <c r="DU248" s="619">
        <v>0</v>
      </c>
      <c r="DV248" s="619">
        <v>0</v>
      </c>
      <c r="DW248" s="620">
        <v>0</v>
      </c>
    </row>
    <row r="249" spans="2:127" x14ac:dyDescent="0.2">
      <c r="B249" s="648"/>
      <c r="C249" s="642"/>
      <c r="D249" s="643"/>
      <c r="E249" s="643"/>
      <c r="F249" s="643"/>
      <c r="G249" s="643"/>
      <c r="H249" s="643"/>
      <c r="I249" s="644"/>
      <c r="J249" s="644"/>
      <c r="K249" s="644"/>
      <c r="L249" s="644"/>
      <c r="M249" s="644"/>
      <c r="N249" s="644"/>
      <c r="O249" s="644"/>
      <c r="P249" s="644"/>
      <c r="Q249" s="644"/>
      <c r="R249" s="645"/>
      <c r="S249" s="644"/>
      <c r="T249" s="644"/>
      <c r="U249" s="626" t="s">
        <v>496</v>
      </c>
      <c r="V249" s="614" t="s">
        <v>124</v>
      </c>
      <c r="W249" s="640" t="s">
        <v>490</v>
      </c>
      <c r="X249" s="607">
        <v>0</v>
      </c>
      <c r="Y249" s="607">
        <v>0</v>
      </c>
      <c r="Z249" s="607">
        <v>0</v>
      </c>
      <c r="AA249" s="607">
        <v>0</v>
      </c>
      <c r="AB249" s="607">
        <v>0</v>
      </c>
      <c r="AC249" s="607">
        <v>0</v>
      </c>
      <c r="AD249" s="607">
        <v>0</v>
      </c>
      <c r="AE249" s="607">
        <v>0</v>
      </c>
      <c r="AF249" s="607">
        <v>0</v>
      </c>
      <c r="AG249" s="607">
        <v>0</v>
      </c>
      <c r="AH249" s="607">
        <v>6.34</v>
      </c>
      <c r="AI249" s="607">
        <v>6.34</v>
      </c>
      <c r="AJ249" s="607">
        <v>6.34</v>
      </c>
      <c r="AK249" s="607">
        <v>6.34</v>
      </c>
      <c r="AL249" s="607">
        <v>6.34</v>
      </c>
      <c r="AM249" s="607">
        <v>6.34</v>
      </c>
      <c r="AN249" s="607">
        <v>6.34</v>
      </c>
      <c r="AO249" s="607">
        <v>6.34</v>
      </c>
      <c r="AP249" s="607">
        <v>6.34</v>
      </c>
      <c r="AQ249" s="607">
        <v>6.34</v>
      </c>
      <c r="AR249" s="607">
        <v>6.34</v>
      </c>
      <c r="AS249" s="607">
        <v>6.34</v>
      </c>
      <c r="AT249" s="607">
        <v>6.34</v>
      </c>
      <c r="AU249" s="607">
        <v>6.34</v>
      </c>
      <c r="AV249" s="607">
        <v>6.34</v>
      </c>
      <c r="AW249" s="607">
        <v>6.34</v>
      </c>
      <c r="AX249" s="607">
        <v>6.34</v>
      </c>
      <c r="AY249" s="607">
        <v>6.34</v>
      </c>
      <c r="AZ249" s="607">
        <v>6.34</v>
      </c>
      <c r="BA249" s="607">
        <v>6.34</v>
      </c>
      <c r="BB249" s="607">
        <v>6.34</v>
      </c>
      <c r="BC249" s="607">
        <v>6.34</v>
      </c>
      <c r="BD249" s="607">
        <v>6.34</v>
      </c>
      <c r="BE249" s="607">
        <v>6.34</v>
      </c>
      <c r="BF249" s="607">
        <v>6.34</v>
      </c>
      <c r="BG249" s="607">
        <v>6.34</v>
      </c>
      <c r="BH249" s="607">
        <v>6.34</v>
      </c>
      <c r="BI249" s="607">
        <v>6.34</v>
      </c>
      <c r="BJ249" s="607">
        <v>6.34</v>
      </c>
      <c r="BK249" s="607">
        <v>6.34</v>
      </c>
      <c r="BL249" s="607">
        <v>6.34</v>
      </c>
      <c r="BM249" s="607">
        <v>6.34</v>
      </c>
      <c r="BN249" s="607">
        <v>6.34</v>
      </c>
      <c r="BO249" s="607">
        <v>6.34</v>
      </c>
      <c r="BP249" s="607">
        <v>6.34</v>
      </c>
      <c r="BQ249" s="607">
        <v>6.34</v>
      </c>
      <c r="BR249" s="607">
        <v>6.34</v>
      </c>
      <c r="BS249" s="607">
        <v>6.34</v>
      </c>
      <c r="BT249" s="607">
        <v>6.34</v>
      </c>
      <c r="BU249" s="607">
        <v>6.34</v>
      </c>
      <c r="BV249" s="607">
        <v>6.34</v>
      </c>
      <c r="BW249" s="607">
        <v>6.34</v>
      </c>
      <c r="BX249" s="607">
        <v>6.34</v>
      </c>
      <c r="BY249" s="607">
        <v>6.34</v>
      </c>
      <c r="BZ249" s="607">
        <v>6.34</v>
      </c>
      <c r="CA249" s="607">
        <v>6.34</v>
      </c>
      <c r="CB249" s="607">
        <v>6.34</v>
      </c>
      <c r="CC249" s="607">
        <v>6.34</v>
      </c>
      <c r="CD249" s="607">
        <v>6.34</v>
      </c>
      <c r="CE249" s="616">
        <v>6.34</v>
      </c>
      <c r="CF249" s="616">
        <v>6.34</v>
      </c>
      <c r="CG249" s="616">
        <v>6.34</v>
      </c>
      <c r="CH249" s="616">
        <v>6.34</v>
      </c>
      <c r="CI249" s="616">
        <v>6.34</v>
      </c>
      <c r="CJ249" s="616">
        <v>6.34</v>
      </c>
      <c r="CK249" s="616">
        <v>6.34</v>
      </c>
      <c r="CL249" s="616">
        <v>6.34</v>
      </c>
      <c r="CM249" s="616">
        <v>6.34</v>
      </c>
      <c r="CN249" s="616">
        <v>6.34</v>
      </c>
      <c r="CO249" s="616">
        <v>6.34</v>
      </c>
      <c r="CP249" s="616">
        <v>6.34</v>
      </c>
      <c r="CQ249" s="616">
        <v>6.34</v>
      </c>
      <c r="CR249" s="616">
        <v>6.34</v>
      </c>
      <c r="CS249" s="616">
        <v>6.34</v>
      </c>
      <c r="CT249" s="616">
        <v>6.34</v>
      </c>
      <c r="CU249" s="616">
        <v>6.34</v>
      </c>
      <c r="CV249" s="616">
        <v>6.34</v>
      </c>
      <c r="CW249" s="616">
        <v>6.34</v>
      </c>
      <c r="CX249" s="616">
        <v>6.34</v>
      </c>
      <c r="CY249" s="617">
        <v>6.34</v>
      </c>
      <c r="CZ249" s="618">
        <v>0</v>
      </c>
      <c r="DA249" s="619">
        <v>0</v>
      </c>
      <c r="DB249" s="619">
        <v>0</v>
      </c>
      <c r="DC249" s="619">
        <v>0</v>
      </c>
      <c r="DD249" s="619">
        <v>0</v>
      </c>
      <c r="DE249" s="619">
        <v>0</v>
      </c>
      <c r="DF249" s="619">
        <v>0</v>
      </c>
      <c r="DG249" s="619">
        <v>0</v>
      </c>
      <c r="DH249" s="619">
        <v>0</v>
      </c>
      <c r="DI249" s="619">
        <v>0</v>
      </c>
      <c r="DJ249" s="619">
        <v>0</v>
      </c>
      <c r="DK249" s="619">
        <v>0</v>
      </c>
      <c r="DL249" s="619">
        <v>0</v>
      </c>
      <c r="DM249" s="619">
        <v>0</v>
      </c>
      <c r="DN249" s="619">
        <v>0</v>
      </c>
      <c r="DO249" s="619">
        <v>0</v>
      </c>
      <c r="DP249" s="619">
        <v>0</v>
      </c>
      <c r="DQ249" s="619">
        <v>0</v>
      </c>
      <c r="DR249" s="619">
        <v>0</v>
      </c>
      <c r="DS249" s="619">
        <v>0</v>
      </c>
      <c r="DT249" s="619">
        <v>0</v>
      </c>
      <c r="DU249" s="619">
        <v>0</v>
      </c>
      <c r="DV249" s="619">
        <v>0</v>
      </c>
      <c r="DW249" s="620">
        <v>0</v>
      </c>
    </row>
    <row r="250" spans="2:127" x14ac:dyDescent="0.2">
      <c r="B250" s="648"/>
      <c r="C250" s="642"/>
      <c r="D250" s="643"/>
      <c r="E250" s="643"/>
      <c r="F250" s="643"/>
      <c r="G250" s="643"/>
      <c r="H250" s="643"/>
      <c r="I250" s="644"/>
      <c r="J250" s="644"/>
      <c r="K250" s="644"/>
      <c r="L250" s="644"/>
      <c r="M250" s="644"/>
      <c r="N250" s="644"/>
      <c r="O250" s="644"/>
      <c r="P250" s="644"/>
      <c r="Q250" s="644"/>
      <c r="R250" s="645"/>
      <c r="S250" s="644"/>
      <c r="T250" s="644"/>
      <c r="U250" s="626" t="s">
        <v>497</v>
      </c>
      <c r="V250" s="614" t="s">
        <v>124</v>
      </c>
      <c r="W250" s="640" t="s">
        <v>490</v>
      </c>
      <c r="X250" s="607">
        <v>1.9503999999999997E-2</v>
      </c>
      <c r="Y250" s="607">
        <v>2.9255999999999997E-2</v>
      </c>
      <c r="Z250" s="607">
        <v>5.8511999999999995E-2</v>
      </c>
      <c r="AA250" s="607">
        <v>6.8263999999999991E-2</v>
      </c>
      <c r="AB250" s="607">
        <v>8.7767999999999985E-2</v>
      </c>
      <c r="AC250" s="607">
        <v>9.7519999999999996E-2</v>
      </c>
      <c r="AD250" s="607">
        <v>0.126776</v>
      </c>
      <c r="AE250" s="607">
        <v>0.19503999999999999</v>
      </c>
      <c r="AF250" s="607">
        <v>0.19503999999999999</v>
      </c>
      <c r="AG250" s="607">
        <v>9.7519999999999996E-2</v>
      </c>
      <c r="AH250" s="607">
        <v>0</v>
      </c>
      <c r="AI250" s="607">
        <v>0</v>
      </c>
      <c r="AJ250" s="607">
        <v>0</v>
      </c>
      <c r="AK250" s="607">
        <v>0</v>
      </c>
      <c r="AL250" s="607">
        <v>0</v>
      </c>
      <c r="AM250" s="607">
        <v>0</v>
      </c>
      <c r="AN250" s="607">
        <v>0</v>
      </c>
      <c r="AO250" s="607">
        <v>0</v>
      </c>
      <c r="AP250" s="607">
        <v>0</v>
      </c>
      <c r="AQ250" s="607">
        <v>0</v>
      </c>
      <c r="AR250" s="607">
        <v>5.204504546761953E-3</v>
      </c>
      <c r="AS250" s="607">
        <v>7.8067568201429299E-3</v>
      </c>
      <c r="AT250" s="607">
        <v>1.561351364028586E-2</v>
      </c>
      <c r="AU250" s="607">
        <v>1.8215765913666835E-2</v>
      </c>
      <c r="AV250" s="607">
        <v>2.3420270460428789E-2</v>
      </c>
      <c r="AW250" s="607">
        <v>2.6022522733809762E-2</v>
      </c>
      <c r="AX250" s="607">
        <v>3.3829279553952693E-2</v>
      </c>
      <c r="AY250" s="607">
        <v>5.2045045467619525E-2</v>
      </c>
      <c r="AZ250" s="607">
        <v>5.2045045467619525E-2</v>
      </c>
      <c r="BA250" s="607">
        <v>2.6022522733809762E-2</v>
      </c>
      <c r="BB250" s="607">
        <v>0</v>
      </c>
      <c r="BC250" s="607">
        <v>0</v>
      </c>
      <c r="BD250" s="607">
        <v>0</v>
      </c>
      <c r="BE250" s="607">
        <v>0</v>
      </c>
      <c r="BF250" s="607">
        <v>0</v>
      </c>
      <c r="BG250" s="607">
        <v>0</v>
      </c>
      <c r="BH250" s="607">
        <v>0</v>
      </c>
      <c r="BI250" s="607">
        <v>0</v>
      </c>
      <c r="BJ250" s="607">
        <v>0</v>
      </c>
      <c r="BK250" s="607">
        <v>0</v>
      </c>
      <c r="BL250" s="607">
        <v>5.204504546761953E-3</v>
      </c>
      <c r="BM250" s="607">
        <v>7.8067568201429299E-3</v>
      </c>
      <c r="BN250" s="607">
        <v>1.561351364028586E-2</v>
      </c>
      <c r="BO250" s="607">
        <v>1.8215765913666835E-2</v>
      </c>
      <c r="BP250" s="607">
        <v>2.3420270460428789E-2</v>
      </c>
      <c r="BQ250" s="607">
        <v>2.6022522733809762E-2</v>
      </c>
      <c r="BR250" s="607">
        <v>3.3829279553952693E-2</v>
      </c>
      <c r="BS250" s="607">
        <v>5.2045045467619525E-2</v>
      </c>
      <c r="BT250" s="607">
        <v>5.2045045467619525E-2</v>
      </c>
      <c r="BU250" s="607">
        <v>2.6022522733809762E-2</v>
      </c>
      <c r="BV250" s="607">
        <v>0</v>
      </c>
      <c r="BW250" s="607">
        <v>0</v>
      </c>
      <c r="BX250" s="607">
        <v>0</v>
      </c>
      <c r="BY250" s="607">
        <v>0</v>
      </c>
      <c r="BZ250" s="607">
        <v>0</v>
      </c>
      <c r="CA250" s="607">
        <v>0</v>
      </c>
      <c r="CB250" s="607">
        <v>0</v>
      </c>
      <c r="CC250" s="607">
        <v>0</v>
      </c>
      <c r="CD250" s="607">
        <v>0</v>
      </c>
      <c r="CE250" s="616">
        <v>0</v>
      </c>
      <c r="CF250" s="616">
        <v>1.1245967475717414E-2</v>
      </c>
      <c r="CG250" s="616">
        <v>1.6868951213576122E-2</v>
      </c>
      <c r="CH250" s="616">
        <v>3.3737902427152244E-2</v>
      </c>
      <c r="CI250" s="616">
        <v>3.9360886165010947E-2</v>
      </c>
      <c r="CJ250" s="616">
        <v>5.060685364072836E-2</v>
      </c>
      <c r="CK250" s="616">
        <v>5.6229837378587069E-2</v>
      </c>
      <c r="CL250" s="616">
        <v>7.3098788592163191E-2</v>
      </c>
      <c r="CM250" s="616">
        <v>0.11245967475717414</v>
      </c>
      <c r="CN250" s="616">
        <v>0.11245967475717414</v>
      </c>
      <c r="CO250" s="616">
        <v>5.6229837378587069E-2</v>
      </c>
      <c r="CP250" s="616">
        <v>0</v>
      </c>
      <c r="CQ250" s="616">
        <v>0</v>
      </c>
      <c r="CR250" s="616">
        <v>0</v>
      </c>
      <c r="CS250" s="616">
        <v>0</v>
      </c>
      <c r="CT250" s="616">
        <v>0</v>
      </c>
      <c r="CU250" s="616">
        <v>0</v>
      </c>
      <c r="CV250" s="616">
        <v>0</v>
      </c>
      <c r="CW250" s="616">
        <v>0</v>
      </c>
      <c r="CX250" s="616">
        <v>0</v>
      </c>
      <c r="CY250" s="617">
        <v>0</v>
      </c>
      <c r="CZ250" s="618">
        <v>0</v>
      </c>
      <c r="DA250" s="619">
        <v>0</v>
      </c>
      <c r="DB250" s="619">
        <v>0</v>
      </c>
      <c r="DC250" s="619">
        <v>0</v>
      </c>
      <c r="DD250" s="619">
        <v>0</v>
      </c>
      <c r="DE250" s="619">
        <v>0</v>
      </c>
      <c r="DF250" s="619">
        <v>0</v>
      </c>
      <c r="DG250" s="619">
        <v>0</v>
      </c>
      <c r="DH250" s="619">
        <v>0</v>
      </c>
      <c r="DI250" s="619">
        <v>0</v>
      </c>
      <c r="DJ250" s="619">
        <v>0</v>
      </c>
      <c r="DK250" s="619">
        <v>0</v>
      </c>
      <c r="DL250" s="619">
        <v>0</v>
      </c>
      <c r="DM250" s="619">
        <v>0</v>
      </c>
      <c r="DN250" s="619">
        <v>0</v>
      </c>
      <c r="DO250" s="619">
        <v>0</v>
      </c>
      <c r="DP250" s="619">
        <v>0</v>
      </c>
      <c r="DQ250" s="619">
        <v>0</v>
      </c>
      <c r="DR250" s="619">
        <v>0</v>
      </c>
      <c r="DS250" s="619">
        <v>0</v>
      </c>
      <c r="DT250" s="619">
        <v>0</v>
      </c>
      <c r="DU250" s="619">
        <v>0</v>
      </c>
      <c r="DV250" s="619">
        <v>0</v>
      </c>
      <c r="DW250" s="620">
        <v>0</v>
      </c>
    </row>
    <row r="251" spans="2:127" x14ac:dyDescent="0.2">
      <c r="B251" s="648"/>
      <c r="C251" s="642"/>
      <c r="D251" s="643"/>
      <c r="E251" s="643"/>
      <c r="F251" s="643"/>
      <c r="G251" s="643"/>
      <c r="H251" s="643"/>
      <c r="I251" s="644"/>
      <c r="J251" s="644"/>
      <c r="K251" s="644"/>
      <c r="L251" s="644"/>
      <c r="M251" s="644"/>
      <c r="N251" s="644"/>
      <c r="O251" s="644"/>
      <c r="P251" s="644"/>
      <c r="Q251" s="644"/>
      <c r="R251" s="645"/>
      <c r="S251" s="644"/>
      <c r="T251" s="644"/>
      <c r="U251" s="626" t="s">
        <v>498</v>
      </c>
      <c r="V251" s="614" t="s">
        <v>124</v>
      </c>
      <c r="W251" s="640" t="s">
        <v>490</v>
      </c>
      <c r="X251" s="607">
        <v>0</v>
      </c>
      <c r="Y251" s="607">
        <v>0</v>
      </c>
      <c r="Z251" s="607">
        <v>0</v>
      </c>
      <c r="AA251" s="607">
        <v>0</v>
      </c>
      <c r="AB251" s="607">
        <v>0</v>
      </c>
      <c r="AC251" s="607">
        <v>0</v>
      </c>
      <c r="AD251" s="607">
        <v>0</v>
      </c>
      <c r="AE251" s="607">
        <v>0</v>
      </c>
      <c r="AF251" s="607">
        <v>0</v>
      </c>
      <c r="AG251" s="607">
        <v>0</v>
      </c>
      <c r="AH251" s="607">
        <v>111.11146802156443</v>
      </c>
      <c r="AI251" s="607">
        <v>104.51920087406465</v>
      </c>
      <c r="AJ251" s="607">
        <v>97.926933726564869</v>
      </c>
      <c r="AK251" s="607">
        <v>91.334666579065086</v>
      </c>
      <c r="AL251" s="607">
        <v>84.742399431565318</v>
      </c>
      <c r="AM251" s="607">
        <v>78.150132284065521</v>
      </c>
      <c r="AN251" s="607">
        <v>71.557865136565724</v>
      </c>
      <c r="AO251" s="607">
        <v>64.965597989065955</v>
      </c>
      <c r="AP251" s="607">
        <v>58.373330841566187</v>
      </c>
      <c r="AQ251" s="607">
        <v>51.781063694066397</v>
      </c>
      <c r="AR251" s="607">
        <v>45.188796546566628</v>
      </c>
      <c r="AS251" s="607">
        <v>38.596529399066853</v>
      </c>
      <c r="AT251" s="607">
        <v>32.00426225156707</v>
      </c>
      <c r="AU251" s="607">
        <v>25.411995104067291</v>
      </c>
      <c r="AV251" s="607">
        <v>18.819727956567515</v>
      </c>
      <c r="AW251" s="607">
        <v>18.819727956567515</v>
      </c>
      <c r="AX251" s="607">
        <v>18.819727956567515</v>
      </c>
      <c r="AY251" s="607">
        <v>18.819727956567515</v>
      </c>
      <c r="AZ251" s="607">
        <v>18.819727956567515</v>
      </c>
      <c r="BA251" s="607">
        <v>18.819727956567515</v>
      </c>
      <c r="BB251" s="607">
        <v>18.819727956567515</v>
      </c>
      <c r="BC251" s="607">
        <v>18.819727956567515</v>
      </c>
      <c r="BD251" s="607">
        <v>18.819727956567515</v>
      </c>
      <c r="BE251" s="607">
        <v>18.819727956567515</v>
      </c>
      <c r="BF251" s="607">
        <v>18.819727956567515</v>
      </c>
      <c r="BG251" s="607">
        <v>18.819727956567515</v>
      </c>
      <c r="BH251" s="607">
        <v>18.819727956567515</v>
      </c>
      <c r="BI251" s="607">
        <v>18.819727956567515</v>
      </c>
      <c r="BJ251" s="607">
        <v>18.819727956567515</v>
      </c>
      <c r="BK251" s="607">
        <v>18.819727956567515</v>
      </c>
      <c r="BL251" s="607">
        <v>18.819727956567515</v>
      </c>
      <c r="BM251" s="607">
        <v>18.819727956567515</v>
      </c>
      <c r="BN251" s="607">
        <v>18.819727956567515</v>
      </c>
      <c r="BO251" s="607">
        <v>18.819727956567515</v>
      </c>
      <c r="BP251" s="607">
        <v>18.819727956567515</v>
      </c>
      <c r="BQ251" s="607">
        <v>18.819727956567515</v>
      </c>
      <c r="BR251" s="607">
        <v>18.819727956567515</v>
      </c>
      <c r="BS251" s="607">
        <v>18.819727956567515</v>
      </c>
      <c r="BT251" s="607">
        <v>18.819727956567515</v>
      </c>
      <c r="BU251" s="607">
        <v>18.819727956567515</v>
      </c>
      <c r="BV251" s="607">
        <v>18.819727956567515</v>
      </c>
      <c r="BW251" s="607">
        <v>18.819727956567515</v>
      </c>
      <c r="BX251" s="607">
        <v>18.819727956567515</v>
      </c>
      <c r="BY251" s="607">
        <v>18.819727956567515</v>
      </c>
      <c r="BZ251" s="607">
        <v>18.819727956567515</v>
      </c>
      <c r="CA251" s="607">
        <v>18.819727956567515</v>
      </c>
      <c r="CB251" s="607">
        <v>18.819727956567515</v>
      </c>
      <c r="CC251" s="607">
        <v>18.819727956567515</v>
      </c>
      <c r="CD251" s="607">
        <v>18.819727956567515</v>
      </c>
      <c r="CE251" s="616">
        <v>18.819727956567515</v>
      </c>
      <c r="CF251" s="616">
        <v>18.819727956567515</v>
      </c>
      <c r="CG251" s="616">
        <v>18.819727956567515</v>
      </c>
      <c r="CH251" s="616">
        <v>18.819727956567515</v>
      </c>
      <c r="CI251" s="616">
        <v>18.819727956567515</v>
      </c>
      <c r="CJ251" s="616">
        <v>18.819727956567515</v>
      </c>
      <c r="CK251" s="616">
        <v>18.819727956567515</v>
      </c>
      <c r="CL251" s="616">
        <v>18.819727956567515</v>
      </c>
      <c r="CM251" s="616">
        <v>18.819727956567515</v>
      </c>
      <c r="CN251" s="616">
        <v>18.819727956567515</v>
      </c>
      <c r="CO251" s="616">
        <v>18.819727956567515</v>
      </c>
      <c r="CP251" s="616">
        <v>18.819727956567515</v>
      </c>
      <c r="CQ251" s="616">
        <v>18.819727956567515</v>
      </c>
      <c r="CR251" s="616">
        <v>18.819727956567515</v>
      </c>
      <c r="CS251" s="616">
        <v>18.819727956567515</v>
      </c>
      <c r="CT251" s="616">
        <v>18.819727956567515</v>
      </c>
      <c r="CU251" s="616">
        <v>18.819727956567515</v>
      </c>
      <c r="CV251" s="616">
        <v>18.819727956567515</v>
      </c>
      <c r="CW251" s="616">
        <v>18.819727956567515</v>
      </c>
      <c r="CX251" s="616">
        <v>18.819727956567515</v>
      </c>
      <c r="CY251" s="617">
        <v>18.819727956567515</v>
      </c>
      <c r="CZ251" s="618">
        <v>0</v>
      </c>
      <c r="DA251" s="619">
        <v>0</v>
      </c>
      <c r="DB251" s="619">
        <v>0</v>
      </c>
      <c r="DC251" s="619">
        <v>0</v>
      </c>
      <c r="DD251" s="619">
        <v>0</v>
      </c>
      <c r="DE251" s="619">
        <v>0</v>
      </c>
      <c r="DF251" s="619">
        <v>0</v>
      </c>
      <c r="DG251" s="619">
        <v>0</v>
      </c>
      <c r="DH251" s="619">
        <v>0</v>
      </c>
      <c r="DI251" s="619">
        <v>0</v>
      </c>
      <c r="DJ251" s="619">
        <v>0</v>
      </c>
      <c r="DK251" s="619">
        <v>0</v>
      </c>
      <c r="DL251" s="619">
        <v>0</v>
      </c>
      <c r="DM251" s="619">
        <v>0</v>
      </c>
      <c r="DN251" s="619">
        <v>0</v>
      </c>
      <c r="DO251" s="619">
        <v>0</v>
      </c>
      <c r="DP251" s="619">
        <v>0</v>
      </c>
      <c r="DQ251" s="619">
        <v>0</v>
      </c>
      <c r="DR251" s="619">
        <v>0</v>
      </c>
      <c r="DS251" s="619">
        <v>0</v>
      </c>
      <c r="DT251" s="619">
        <v>0</v>
      </c>
      <c r="DU251" s="619">
        <v>0</v>
      </c>
      <c r="DV251" s="619">
        <v>0</v>
      </c>
      <c r="DW251" s="620">
        <v>0</v>
      </c>
    </row>
    <row r="252" spans="2:127" x14ac:dyDescent="0.2">
      <c r="B252" s="648"/>
      <c r="C252" s="642"/>
      <c r="D252" s="643"/>
      <c r="E252" s="643"/>
      <c r="F252" s="643"/>
      <c r="G252" s="643"/>
      <c r="H252" s="643"/>
      <c r="I252" s="644"/>
      <c r="J252" s="644"/>
      <c r="K252" s="644"/>
      <c r="L252" s="644"/>
      <c r="M252" s="644"/>
      <c r="N252" s="644"/>
      <c r="O252" s="644"/>
      <c r="P252" s="644"/>
      <c r="Q252" s="644"/>
      <c r="R252" s="645"/>
      <c r="S252" s="644"/>
      <c r="T252" s="644"/>
      <c r="U252" s="649" t="s">
        <v>499</v>
      </c>
      <c r="V252" s="614" t="s">
        <v>124</v>
      </c>
      <c r="W252" s="640" t="s">
        <v>490</v>
      </c>
      <c r="X252" s="607">
        <v>0</v>
      </c>
      <c r="Y252" s="607">
        <v>0</v>
      </c>
      <c r="Z252" s="607">
        <v>0</v>
      </c>
      <c r="AA252" s="607">
        <v>0</v>
      </c>
      <c r="AB252" s="607">
        <v>0</v>
      </c>
      <c r="AC252" s="607">
        <v>0</v>
      </c>
      <c r="AD252" s="607">
        <v>0</v>
      </c>
      <c r="AE252" s="607">
        <v>0</v>
      </c>
      <c r="AF252" s="607">
        <v>0</v>
      </c>
      <c r="AG252" s="607">
        <v>0</v>
      </c>
      <c r="AH252" s="607">
        <v>0</v>
      </c>
      <c r="AI252" s="607">
        <v>0</v>
      </c>
      <c r="AJ252" s="607">
        <v>0</v>
      </c>
      <c r="AK252" s="607">
        <v>0</v>
      </c>
      <c r="AL252" s="607">
        <v>0</v>
      </c>
      <c r="AM252" s="607">
        <v>0</v>
      </c>
      <c r="AN252" s="607">
        <v>0</v>
      </c>
      <c r="AO252" s="607">
        <v>0</v>
      </c>
      <c r="AP252" s="607">
        <v>0</v>
      </c>
      <c r="AQ252" s="607">
        <v>0</v>
      </c>
      <c r="AR252" s="607">
        <v>0</v>
      </c>
      <c r="AS252" s="607">
        <v>0</v>
      </c>
      <c r="AT252" s="607">
        <v>0</v>
      </c>
      <c r="AU252" s="607">
        <v>0</v>
      </c>
      <c r="AV252" s="607">
        <v>0</v>
      </c>
      <c r="AW252" s="607">
        <v>0</v>
      </c>
      <c r="AX252" s="607">
        <v>0</v>
      </c>
      <c r="AY252" s="607">
        <v>0</v>
      </c>
      <c r="AZ252" s="607">
        <v>0</v>
      </c>
      <c r="BA252" s="607">
        <v>0</v>
      </c>
      <c r="BB252" s="607">
        <v>0</v>
      </c>
      <c r="BC252" s="607">
        <v>0</v>
      </c>
      <c r="BD252" s="607">
        <v>0</v>
      </c>
      <c r="BE252" s="607">
        <v>0</v>
      </c>
      <c r="BF252" s="607">
        <v>0</v>
      </c>
      <c r="BG252" s="607">
        <v>0</v>
      </c>
      <c r="BH252" s="607">
        <v>0</v>
      </c>
      <c r="BI252" s="607">
        <v>0</v>
      </c>
      <c r="BJ252" s="607">
        <v>0</v>
      </c>
      <c r="BK252" s="607">
        <v>0</v>
      </c>
      <c r="BL252" s="607">
        <v>0</v>
      </c>
      <c r="BM252" s="607">
        <v>0</v>
      </c>
      <c r="BN252" s="607">
        <v>0</v>
      </c>
      <c r="BO252" s="607">
        <v>0</v>
      </c>
      <c r="BP252" s="607">
        <v>0</v>
      </c>
      <c r="BQ252" s="607">
        <v>0</v>
      </c>
      <c r="BR252" s="607">
        <v>0</v>
      </c>
      <c r="BS252" s="607">
        <v>0</v>
      </c>
      <c r="BT252" s="607">
        <v>0</v>
      </c>
      <c r="BU252" s="607">
        <v>0</v>
      </c>
      <c r="BV252" s="607">
        <v>0</v>
      </c>
      <c r="BW252" s="607">
        <v>0</v>
      </c>
      <c r="BX252" s="607">
        <v>0</v>
      </c>
      <c r="BY252" s="607">
        <v>0</v>
      </c>
      <c r="BZ252" s="607">
        <v>0</v>
      </c>
      <c r="CA252" s="607">
        <v>0</v>
      </c>
      <c r="CB252" s="607">
        <v>0</v>
      </c>
      <c r="CC252" s="607">
        <v>0</v>
      </c>
      <c r="CD252" s="607">
        <v>0</v>
      </c>
      <c r="CE252" s="607">
        <v>0</v>
      </c>
      <c r="CF252" s="607">
        <v>0</v>
      </c>
      <c r="CG252" s="607">
        <v>0</v>
      </c>
      <c r="CH252" s="607">
        <v>0</v>
      </c>
      <c r="CI252" s="607">
        <v>0</v>
      </c>
      <c r="CJ252" s="607">
        <v>0</v>
      </c>
      <c r="CK252" s="607">
        <v>0</v>
      </c>
      <c r="CL252" s="607">
        <v>0</v>
      </c>
      <c r="CM252" s="607">
        <v>0</v>
      </c>
      <c r="CN252" s="607">
        <v>0</v>
      </c>
      <c r="CO252" s="607">
        <v>0</v>
      </c>
      <c r="CP252" s="607">
        <v>0</v>
      </c>
      <c r="CQ252" s="607">
        <v>0</v>
      </c>
      <c r="CR252" s="607">
        <v>0</v>
      </c>
      <c r="CS252" s="607">
        <v>0</v>
      </c>
      <c r="CT252" s="607">
        <v>0</v>
      </c>
      <c r="CU252" s="607">
        <v>0</v>
      </c>
      <c r="CV252" s="607">
        <v>0</v>
      </c>
      <c r="CW252" s="607">
        <v>0</v>
      </c>
      <c r="CX252" s="607">
        <v>0</v>
      </c>
      <c r="CY252" s="607">
        <v>0</v>
      </c>
      <c r="CZ252" s="618">
        <v>0</v>
      </c>
      <c r="DA252" s="619">
        <v>0</v>
      </c>
      <c r="DB252" s="619">
        <v>0</v>
      </c>
      <c r="DC252" s="619">
        <v>0</v>
      </c>
      <c r="DD252" s="619">
        <v>0</v>
      </c>
      <c r="DE252" s="619">
        <v>0</v>
      </c>
      <c r="DF252" s="619">
        <v>0</v>
      </c>
      <c r="DG252" s="619">
        <v>0</v>
      </c>
      <c r="DH252" s="619">
        <v>0</v>
      </c>
      <c r="DI252" s="619">
        <v>0</v>
      </c>
      <c r="DJ252" s="619">
        <v>0</v>
      </c>
      <c r="DK252" s="619">
        <v>0</v>
      </c>
      <c r="DL252" s="619">
        <v>0</v>
      </c>
      <c r="DM252" s="619">
        <v>0</v>
      </c>
      <c r="DN252" s="619">
        <v>0</v>
      </c>
      <c r="DO252" s="619">
        <v>0</v>
      </c>
      <c r="DP252" s="619">
        <v>0</v>
      </c>
      <c r="DQ252" s="619">
        <v>0</v>
      </c>
      <c r="DR252" s="619">
        <v>0</v>
      </c>
      <c r="DS252" s="619">
        <v>0</v>
      </c>
      <c r="DT252" s="619">
        <v>0</v>
      </c>
      <c r="DU252" s="619">
        <v>0</v>
      </c>
      <c r="DV252" s="619">
        <v>0</v>
      </c>
      <c r="DW252" s="620">
        <v>0</v>
      </c>
    </row>
    <row r="253" spans="2:127" ht="15.75" thickBot="1" x14ac:dyDescent="0.25">
      <c r="B253" s="650"/>
      <c r="C253" s="651"/>
      <c r="D253" s="652"/>
      <c r="E253" s="652"/>
      <c r="F253" s="652"/>
      <c r="G253" s="652"/>
      <c r="H253" s="652"/>
      <c r="I253" s="653"/>
      <c r="J253" s="653"/>
      <c r="K253" s="653"/>
      <c r="L253" s="653"/>
      <c r="M253" s="653"/>
      <c r="N253" s="653"/>
      <c r="O253" s="653"/>
      <c r="P253" s="653"/>
      <c r="Q253" s="653"/>
      <c r="R253" s="654"/>
      <c r="S253" s="663"/>
      <c r="T253" s="663"/>
      <c r="U253" s="655" t="s">
        <v>127</v>
      </c>
      <c r="V253" s="656" t="s">
        <v>500</v>
      </c>
      <c r="W253" s="657" t="s">
        <v>490</v>
      </c>
      <c r="X253" s="658">
        <f>SUM(X242:X252)</f>
        <v>1808.0119040000002</v>
      </c>
      <c r="Y253" s="658">
        <f t="shared" ref="Y253:CJ253" si="44">SUM(Y242:Y252)</f>
        <v>2712.0178559999999</v>
      </c>
      <c r="Z253" s="658">
        <f t="shared" si="44"/>
        <v>5424.0357119999999</v>
      </c>
      <c r="AA253" s="658">
        <f t="shared" si="44"/>
        <v>6328.0416640000012</v>
      </c>
      <c r="AB253" s="658">
        <f t="shared" si="44"/>
        <v>8136.0535680000003</v>
      </c>
      <c r="AC253" s="658">
        <f t="shared" si="44"/>
        <v>9040.0595199999989</v>
      </c>
      <c r="AD253" s="658">
        <f t="shared" si="44"/>
        <v>11752.077375999999</v>
      </c>
      <c r="AE253" s="658">
        <f t="shared" si="44"/>
        <v>18080.119039999998</v>
      </c>
      <c r="AF253" s="658">
        <f t="shared" si="44"/>
        <v>18080.119039999998</v>
      </c>
      <c r="AG253" s="658">
        <f t="shared" si="44"/>
        <v>9040.0595199999989</v>
      </c>
      <c r="AH253" s="658">
        <f t="shared" si="44"/>
        <v>3183.251468021565</v>
      </c>
      <c r="AI253" s="658">
        <f t="shared" si="44"/>
        <v>3176.6592008740649</v>
      </c>
      <c r="AJ253" s="658">
        <f t="shared" si="44"/>
        <v>3170.0669337265654</v>
      </c>
      <c r="AK253" s="658">
        <f t="shared" si="44"/>
        <v>3163.4746665790653</v>
      </c>
      <c r="AL253" s="658">
        <f t="shared" si="44"/>
        <v>3156.8823994315658</v>
      </c>
      <c r="AM253" s="658">
        <f t="shared" si="44"/>
        <v>3150.2901322840657</v>
      </c>
      <c r="AN253" s="658">
        <f t="shared" si="44"/>
        <v>3143.6978651365662</v>
      </c>
      <c r="AO253" s="658">
        <f t="shared" si="44"/>
        <v>3137.1055979890662</v>
      </c>
      <c r="AP253" s="658">
        <f t="shared" si="44"/>
        <v>3130.5133308415666</v>
      </c>
      <c r="AQ253" s="658">
        <f t="shared" si="44"/>
        <v>3123.9210636940666</v>
      </c>
      <c r="AR253" s="658">
        <f t="shared" si="44"/>
        <v>3599.7839941966768</v>
      </c>
      <c r="AS253" s="658">
        <f t="shared" si="44"/>
        <v>3834.4193258742312</v>
      </c>
      <c r="AT253" s="658">
        <f t="shared" si="44"/>
        <v>4551.5098552018953</v>
      </c>
      <c r="AU253" s="658">
        <f t="shared" si="44"/>
        <v>4786.1451868794511</v>
      </c>
      <c r="AV253" s="658">
        <f t="shared" si="44"/>
        <v>5262.0081173820608</v>
      </c>
      <c r="AW253" s="658">
        <f t="shared" si="44"/>
        <v>5503.2357162071148</v>
      </c>
      <c r="AX253" s="658">
        <f t="shared" si="44"/>
        <v>6226.9185126822804</v>
      </c>
      <c r="AY253" s="658">
        <f t="shared" si="44"/>
        <v>7915.5117044576627</v>
      </c>
      <c r="AZ253" s="658">
        <f t="shared" si="44"/>
        <v>7915.5117044576627</v>
      </c>
      <c r="BA253" s="658">
        <f t="shared" si="44"/>
        <v>5503.2357162071148</v>
      </c>
      <c r="BB253" s="658">
        <f t="shared" si="44"/>
        <v>3090.9597279565678</v>
      </c>
      <c r="BC253" s="658">
        <f t="shared" si="44"/>
        <v>3090.9597279565678</v>
      </c>
      <c r="BD253" s="658">
        <f t="shared" si="44"/>
        <v>3090.9597279565678</v>
      </c>
      <c r="BE253" s="658">
        <f t="shared" si="44"/>
        <v>3090.9597279565678</v>
      </c>
      <c r="BF253" s="658">
        <f t="shared" si="44"/>
        <v>3090.9597279565678</v>
      </c>
      <c r="BG253" s="658">
        <f t="shared" si="44"/>
        <v>3090.9597279565678</v>
      </c>
      <c r="BH253" s="658">
        <f t="shared" si="44"/>
        <v>3090.9597279565678</v>
      </c>
      <c r="BI253" s="658">
        <f t="shared" si="44"/>
        <v>3090.9597279565678</v>
      </c>
      <c r="BJ253" s="658">
        <f t="shared" si="44"/>
        <v>3090.9597279565678</v>
      </c>
      <c r="BK253" s="658">
        <f t="shared" si="44"/>
        <v>3090.9597279565678</v>
      </c>
      <c r="BL253" s="658">
        <f t="shared" si="44"/>
        <v>3573.4149256066776</v>
      </c>
      <c r="BM253" s="658">
        <f t="shared" si="44"/>
        <v>3814.642524431732</v>
      </c>
      <c r="BN253" s="658">
        <f t="shared" si="44"/>
        <v>4538.3253209068953</v>
      </c>
      <c r="BO253" s="658">
        <f t="shared" si="44"/>
        <v>4779.5529197319511</v>
      </c>
      <c r="BP253" s="658">
        <f t="shared" si="44"/>
        <v>5262.0081173820608</v>
      </c>
      <c r="BQ253" s="658">
        <f t="shared" si="44"/>
        <v>5503.2357162071148</v>
      </c>
      <c r="BR253" s="658">
        <f t="shared" si="44"/>
        <v>6226.9185126822804</v>
      </c>
      <c r="BS253" s="658">
        <f t="shared" si="44"/>
        <v>7915.5117044576627</v>
      </c>
      <c r="BT253" s="658">
        <f t="shared" si="44"/>
        <v>7915.5117044576627</v>
      </c>
      <c r="BU253" s="658">
        <f t="shared" si="44"/>
        <v>5503.2357162071148</v>
      </c>
      <c r="BV253" s="658">
        <f t="shared" si="44"/>
        <v>3090.9597279565678</v>
      </c>
      <c r="BW253" s="658">
        <f t="shared" si="44"/>
        <v>3090.9597279565678</v>
      </c>
      <c r="BX253" s="658">
        <f t="shared" si="44"/>
        <v>3090.9597279565678</v>
      </c>
      <c r="BY253" s="658">
        <f t="shared" si="44"/>
        <v>3090.9597279565678</v>
      </c>
      <c r="BZ253" s="658">
        <f t="shared" si="44"/>
        <v>3090.9597279565678</v>
      </c>
      <c r="CA253" s="658">
        <f t="shared" si="44"/>
        <v>3090.9597279565678</v>
      </c>
      <c r="CB253" s="658">
        <f t="shared" si="44"/>
        <v>3090.9597279565678</v>
      </c>
      <c r="CC253" s="658">
        <f t="shared" si="44"/>
        <v>3090.9597279565678</v>
      </c>
      <c r="CD253" s="658">
        <f t="shared" si="44"/>
        <v>3090.9597279565678</v>
      </c>
      <c r="CE253" s="658">
        <f t="shared" si="44"/>
        <v>3090.9597279565678</v>
      </c>
      <c r="CF253" s="658">
        <f t="shared" si="44"/>
        <v>4133.4557835397263</v>
      </c>
      <c r="CG253" s="658">
        <f t="shared" si="44"/>
        <v>4654.7038113313056</v>
      </c>
      <c r="CH253" s="658">
        <f t="shared" si="44"/>
        <v>6218.4478947060425</v>
      </c>
      <c r="CI253" s="658">
        <f t="shared" si="44"/>
        <v>6739.6959224976208</v>
      </c>
      <c r="CJ253" s="658">
        <f t="shared" si="44"/>
        <v>7782.1919780807793</v>
      </c>
      <c r="CK253" s="658">
        <f t="shared" ref="CK253:DW253" si="45">SUM(CK242:CK252)</f>
        <v>8303.4400058723604</v>
      </c>
      <c r="CL253" s="658">
        <f t="shared" si="45"/>
        <v>9867.1840892470955</v>
      </c>
      <c r="CM253" s="658">
        <f t="shared" si="45"/>
        <v>13515.920283788151</v>
      </c>
      <c r="CN253" s="658">
        <f t="shared" si="45"/>
        <v>13515.920283788151</v>
      </c>
      <c r="CO253" s="658">
        <f t="shared" si="45"/>
        <v>8303.4400058723604</v>
      </c>
      <c r="CP253" s="658">
        <f t="shared" si="45"/>
        <v>3090.9597279565678</v>
      </c>
      <c r="CQ253" s="658">
        <f t="shared" si="45"/>
        <v>3090.9597279565678</v>
      </c>
      <c r="CR253" s="658">
        <f t="shared" si="45"/>
        <v>3090.9597279565678</v>
      </c>
      <c r="CS253" s="658">
        <f t="shared" si="45"/>
        <v>3090.9597279565678</v>
      </c>
      <c r="CT253" s="658">
        <f t="shared" si="45"/>
        <v>3090.9597279565678</v>
      </c>
      <c r="CU253" s="658">
        <f t="shared" si="45"/>
        <v>3090.9597279565678</v>
      </c>
      <c r="CV253" s="658">
        <f t="shared" si="45"/>
        <v>3090.9597279565678</v>
      </c>
      <c r="CW253" s="658">
        <f t="shared" si="45"/>
        <v>3090.9597279565678</v>
      </c>
      <c r="CX253" s="658">
        <f t="shared" si="45"/>
        <v>3090.9597279565678</v>
      </c>
      <c r="CY253" s="659">
        <f t="shared" si="45"/>
        <v>3090.9597279565678</v>
      </c>
      <c r="CZ253" s="660">
        <f t="shared" si="45"/>
        <v>0</v>
      </c>
      <c r="DA253" s="661">
        <f t="shared" si="45"/>
        <v>0</v>
      </c>
      <c r="DB253" s="661">
        <f t="shared" si="45"/>
        <v>0</v>
      </c>
      <c r="DC253" s="661">
        <f t="shared" si="45"/>
        <v>0</v>
      </c>
      <c r="DD253" s="661">
        <f t="shared" si="45"/>
        <v>0</v>
      </c>
      <c r="DE253" s="661">
        <f t="shared" si="45"/>
        <v>0</v>
      </c>
      <c r="DF253" s="661">
        <f t="shared" si="45"/>
        <v>0</v>
      </c>
      <c r="DG253" s="661">
        <f t="shared" si="45"/>
        <v>0</v>
      </c>
      <c r="DH253" s="661">
        <f t="shared" si="45"/>
        <v>0</v>
      </c>
      <c r="DI253" s="661">
        <f t="shared" si="45"/>
        <v>0</v>
      </c>
      <c r="DJ253" s="661">
        <f t="shared" si="45"/>
        <v>0</v>
      </c>
      <c r="DK253" s="661">
        <f t="shared" si="45"/>
        <v>0</v>
      </c>
      <c r="DL253" s="661">
        <f t="shared" si="45"/>
        <v>0</v>
      </c>
      <c r="DM253" s="661">
        <f t="shared" si="45"/>
        <v>0</v>
      </c>
      <c r="DN253" s="661">
        <f t="shared" si="45"/>
        <v>0</v>
      </c>
      <c r="DO253" s="661">
        <f t="shared" si="45"/>
        <v>0</v>
      </c>
      <c r="DP253" s="661">
        <f t="shared" si="45"/>
        <v>0</v>
      </c>
      <c r="DQ253" s="661">
        <f t="shared" si="45"/>
        <v>0</v>
      </c>
      <c r="DR253" s="661">
        <f t="shared" si="45"/>
        <v>0</v>
      </c>
      <c r="DS253" s="661">
        <f t="shared" si="45"/>
        <v>0</v>
      </c>
      <c r="DT253" s="661">
        <f t="shared" si="45"/>
        <v>0</v>
      </c>
      <c r="DU253" s="661">
        <f t="shared" si="45"/>
        <v>0</v>
      </c>
      <c r="DV253" s="661">
        <f t="shared" si="45"/>
        <v>0</v>
      </c>
      <c r="DW253" s="662">
        <f t="shared" si="45"/>
        <v>0</v>
      </c>
    </row>
    <row r="254" spans="2:127" ht="25.5" x14ac:dyDescent="0.2">
      <c r="B254" s="603" t="s">
        <v>485</v>
      </c>
      <c r="C254" s="604" t="s">
        <v>879</v>
      </c>
      <c r="D254" s="605" t="s">
        <v>880</v>
      </c>
      <c r="E254" s="606" t="s">
        <v>559</v>
      </c>
      <c r="F254" s="607" t="s">
        <v>827</v>
      </c>
      <c r="G254" s="608" t="s">
        <v>558</v>
      </c>
      <c r="H254" s="609" t="s">
        <v>487</v>
      </c>
      <c r="I254" s="609">
        <f>MAX(X254:AV254)</f>
        <v>15</v>
      </c>
      <c r="J254" s="609">
        <f>SUMPRODUCT($X$2:$CY$2,$X254:$CY254)*365</f>
        <v>109074.76260342423</v>
      </c>
      <c r="K254" s="609">
        <f>SUMPRODUCT($X$2:$CY$2,$X255:$CY255)+SUMPRODUCT($X$2:$CY$2,$X256:$CY256)+SUMPRODUCT($X$2:$CY$2,$X257:$CY257)</f>
        <v>80104.302005940262</v>
      </c>
      <c r="L254" s="609">
        <f>SUMPRODUCT($X$2:$CY$2,$X258:$CY258) +SUMPRODUCT($X$2:$CY$2,$X259:$CY259)</f>
        <v>17109.297922159043</v>
      </c>
      <c r="M254" s="609">
        <f>SUMPRODUCT($X$2:$CY$2,$X260:$CY260)</f>
        <v>0</v>
      </c>
      <c r="N254" s="609">
        <f>SUMPRODUCT($X$2:$CY$2,$X263:$CY263) +SUMPRODUCT($X$2:$CY$2,$X264:$CY264)</f>
        <v>587.92525351722884</v>
      </c>
      <c r="O254" s="609">
        <f>SUMPRODUCT($X$2:$CY$2,$X261:$CY261) +SUMPRODUCT($X$2:$CY$2,$X262:$CY262) +SUMPRODUCT($X$2:$CY$2,$X265:$CY265)</f>
        <v>56.137807613580293</v>
      </c>
      <c r="P254" s="609">
        <f>SUM(K254:O254)</f>
        <v>97857.662989230113</v>
      </c>
      <c r="Q254" s="609">
        <f>(SUM(K254:M254)*100000)/(J254*1000)</f>
        <v>89.125658042044137</v>
      </c>
      <c r="R254" s="610">
        <f>(P254*100000)/(J254*1000)</f>
        <v>89.716136577828351</v>
      </c>
      <c r="S254" s="611">
        <v>3</v>
      </c>
      <c r="T254" s="612">
        <v>3</v>
      </c>
      <c r="U254" s="613" t="s">
        <v>488</v>
      </c>
      <c r="V254" s="614" t="s">
        <v>124</v>
      </c>
      <c r="W254" s="615" t="s">
        <v>75</v>
      </c>
      <c r="X254" s="607">
        <v>0</v>
      </c>
      <c r="Y254" s="607">
        <v>0</v>
      </c>
      <c r="Z254" s="607">
        <v>0</v>
      </c>
      <c r="AA254" s="607">
        <v>0</v>
      </c>
      <c r="AB254" s="607">
        <v>0</v>
      </c>
      <c r="AC254" s="607">
        <v>0</v>
      </c>
      <c r="AD254" s="607">
        <v>0</v>
      </c>
      <c r="AE254" s="607">
        <v>0</v>
      </c>
      <c r="AF254" s="607">
        <v>0</v>
      </c>
      <c r="AG254" s="607">
        <v>0</v>
      </c>
      <c r="AH254" s="607">
        <v>15</v>
      </c>
      <c r="AI254" s="607">
        <v>15</v>
      </c>
      <c r="AJ254" s="607">
        <v>15</v>
      </c>
      <c r="AK254" s="607">
        <v>15</v>
      </c>
      <c r="AL254" s="607">
        <v>15</v>
      </c>
      <c r="AM254" s="607">
        <v>15</v>
      </c>
      <c r="AN254" s="607">
        <v>15</v>
      </c>
      <c r="AO254" s="607">
        <v>15</v>
      </c>
      <c r="AP254" s="607">
        <v>15</v>
      </c>
      <c r="AQ254" s="607">
        <v>15</v>
      </c>
      <c r="AR254" s="607">
        <v>15</v>
      </c>
      <c r="AS254" s="607">
        <v>15</v>
      </c>
      <c r="AT254" s="607">
        <v>15</v>
      </c>
      <c r="AU254" s="607">
        <v>15</v>
      </c>
      <c r="AV254" s="607">
        <v>15</v>
      </c>
      <c r="AW254" s="607">
        <v>15</v>
      </c>
      <c r="AX254" s="607">
        <v>15</v>
      </c>
      <c r="AY254" s="607">
        <v>15</v>
      </c>
      <c r="AZ254" s="607">
        <v>15</v>
      </c>
      <c r="BA254" s="607">
        <v>15</v>
      </c>
      <c r="BB254" s="607">
        <v>15</v>
      </c>
      <c r="BC254" s="607">
        <v>15</v>
      </c>
      <c r="BD254" s="607">
        <v>15</v>
      </c>
      <c r="BE254" s="607">
        <v>15</v>
      </c>
      <c r="BF254" s="607">
        <v>15</v>
      </c>
      <c r="BG254" s="607">
        <v>15</v>
      </c>
      <c r="BH254" s="607">
        <v>15</v>
      </c>
      <c r="BI254" s="607">
        <v>15</v>
      </c>
      <c r="BJ254" s="607">
        <v>15</v>
      </c>
      <c r="BK254" s="607">
        <v>15</v>
      </c>
      <c r="BL254" s="607">
        <v>15</v>
      </c>
      <c r="BM254" s="607">
        <v>15</v>
      </c>
      <c r="BN254" s="607">
        <v>15</v>
      </c>
      <c r="BO254" s="607">
        <v>15</v>
      </c>
      <c r="BP254" s="607">
        <v>15</v>
      </c>
      <c r="BQ254" s="607">
        <v>15</v>
      </c>
      <c r="BR254" s="607">
        <v>15</v>
      </c>
      <c r="BS254" s="607">
        <v>15</v>
      </c>
      <c r="BT254" s="607">
        <v>15</v>
      </c>
      <c r="BU254" s="607">
        <v>15</v>
      </c>
      <c r="BV254" s="607">
        <v>15</v>
      </c>
      <c r="BW254" s="607">
        <v>15</v>
      </c>
      <c r="BX254" s="607">
        <v>15</v>
      </c>
      <c r="BY254" s="607">
        <v>15</v>
      </c>
      <c r="BZ254" s="607">
        <v>15</v>
      </c>
      <c r="CA254" s="607">
        <v>15</v>
      </c>
      <c r="CB254" s="607">
        <v>15</v>
      </c>
      <c r="CC254" s="607">
        <v>15</v>
      </c>
      <c r="CD254" s="607">
        <v>15</v>
      </c>
      <c r="CE254" s="616">
        <v>15</v>
      </c>
      <c r="CF254" s="616">
        <v>15</v>
      </c>
      <c r="CG254" s="616">
        <v>15</v>
      </c>
      <c r="CH254" s="616">
        <v>15</v>
      </c>
      <c r="CI254" s="616">
        <v>15</v>
      </c>
      <c r="CJ254" s="616">
        <v>15</v>
      </c>
      <c r="CK254" s="616">
        <v>15</v>
      </c>
      <c r="CL254" s="616">
        <v>15</v>
      </c>
      <c r="CM254" s="616">
        <v>15</v>
      </c>
      <c r="CN254" s="616">
        <v>15</v>
      </c>
      <c r="CO254" s="616">
        <v>15</v>
      </c>
      <c r="CP254" s="616">
        <v>15</v>
      </c>
      <c r="CQ254" s="616">
        <v>15</v>
      </c>
      <c r="CR254" s="616">
        <v>15</v>
      </c>
      <c r="CS254" s="616">
        <v>15</v>
      </c>
      <c r="CT254" s="616">
        <v>15</v>
      </c>
      <c r="CU254" s="616">
        <v>15</v>
      </c>
      <c r="CV254" s="616">
        <v>15</v>
      </c>
      <c r="CW254" s="616">
        <v>15</v>
      </c>
      <c r="CX254" s="616">
        <v>15</v>
      </c>
      <c r="CY254" s="617">
        <v>15</v>
      </c>
      <c r="CZ254" s="618">
        <v>0</v>
      </c>
      <c r="DA254" s="619">
        <v>0</v>
      </c>
      <c r="DB254" s="619">
        <v>0</v>
      </c>
      <c r="DC254" s="619">
        <v>0</v>
      </c>
      <c r="DD254" s="619">
        <v>0</v>
      </c>
      <c r="DE254" s="619">
        <v>0</v>
      </c>
      <c r="DF254" s="619">
        <v>0</v>
      </c>
      <c r="DG254" s="619">
        <v>0</v>
      </c>
      <c r="DH254" s="619">
        <v>0</v>
      </c>
      <c r="DI254" s="619">
        <v>0</v>
      </c>
      <c r="DJ254" s="619">
        <v>0</v>
      </c>
      <c r="DK254" s="619">
        <v>0</v>
      </c>
      <c r="DL254" s="619">
        <v>0</v>
      </c>
      <c r="DM254" s="619">
        <v>0</v>
      </c>
      <c r="DN254" s="619">
        <v>0</v>
      </c>
      <c r="DO254" s="619">
        <v>0</v>
      </c>
      <c r="DP254" s="619">
        <v>0</v>
      </c>
      <c r="DQ254" s="619">
        <v>0</v>
      </c>
      <c r="DR254" s="619">
        <v>0</v>
      </c>
      <c r="DS254" s="619">
        <v>0</v>
      </c>
      <c r="DT254" s="619">
        <v>0</v>
      </c>
      <c r="DU254" s="619">
        <v>0</v>
      </c>
      <c r="DV254" s="619">
        <v>0</v>
      </c>
      <c r="DW254" s="620">
        <v>0</v>
      </c>
    </row>
    <row r="255" spans="2:127" x14ac:dyDescent="0.2">
      <c r="B255" s="621"/>
      <c r="C255" s="622"/>
      <c r="D255" s="623"/>
      <c r="E255" s="624"/>
      <c r="F255" s="624"/>
      <c r="G255" s="623"/>
      <c r="H255" s="624"/>
      <c r="I255" s="624"/>
      <c r="J255" s="624"/>
      <c r="K255" s="624"/>
      <c r="L255" s="624"/>
      <c r="M255" s="624"/>
      <c r="N255" s="624"/>
      <c r="O255" s="624"/>
      <c r="P255" s="624"/>
      <c r="Q255" s="624"/>
      <c r="R255" s="625"/>
      <c r="S255" s="624"/>
      <c r="T255" s="624"/>
      <c r="U255" s="626" t="s">
        <v>489</v>
      </c>
      <c r="V255" s="614" t="s">
        <v>124</v>
      </c>
      <c r="W255" s="615" t="s">
        <v>490</v>
      </c>
      <c r="X255" s="607">
        <v>1365.36</v>
      </c>
      <c r="Y255" s="607">
        <v>2048.04</v>
      </c>
      <c r="Z255" s="607">
        <v>4096.08</v>
      </c>
      <c r="AA255" s="607">
        <v>4778.76</v>
      </c>
      <c r="AB255" s="607">
        <v>6144.12</v>
      </c>
      <c r="AC255" s="607">
        <v>6826.8</v>
      </c>
      <c r="AD255" s="607">
        <v>8874.84</v>
      </c>
      <c r="AE255" s="607">
        <v>13653.6</v>
      </c>
      <c r="AF255" s="607">
        <v>13653.6</v>
      </c>
      <c r="AG255" s="607">
        <v>6826.8</v>
      </c>
      <c r="AH255" s="607">
        <v>0</v>
      </c>
      <c r="AI255" s="607">
        <v>0</v>
      </c>
      <c r="AJ255" s="607">
        <v>0</v>
      </c>
      <c r="AK255" s="607">
        <v>0</v>
      </c>
      <c r="AL255" s="607">
        <v>0</v>
      </c>
      <c r="AM255" s="607">
        <v>0</v>
      </c>
      <c r="AN255" s="607">
        <v>0</v>
      </c>
      <c r="AO255" s="607">
        <v>0</v>
      </c>
      <c r="AP255" s="607">
        <v>0</v>
      </c>
      <c r="AQ255" s="607">
        <v>0</v>
      </c>
      <c r="AR255" s="607">
        <v>525.4</v>
      </c>
      <c r="AS255" s="607">
        <v>788.1</v>
      </c>
      <c r="AT255" s="607">
        <v>1576.2</v>
      </c>
      <c r="AU255" s="607">
        <v>1838.9</v>
      </c>
      <c r="AV255" s="607">
        <v>2364.3000000000002</v>
      </c>
      <c r="AW255" s="607">
        <v>2627</v>
      </c>
      <c r="AX255" s="607">
        <v>3415.1</v>
      </c>
      <c r="AY255" s="607">
        <v>5254</v>
      </c>
      <c r="AZ255" s="607">
        <v>5254</v>
      </c>
      <c r="BA255" s="607">
        <v>2627</v>
      </c>
      <c r="BB255" s="607">
        <v>0</v>
      </c>
      <c r="BC255" s="607">
        <v>0</v>
      </c>
      <c r="BD255" s="607">
        <v>0</v>
      </c>
      <c r="BE255" s="607">
        <v>0</v>
      </c>
      <c r="BF255" s="607">
        <v>0</v>
      </c>
      <c r="BG255" s="607">
        <v>0</v>
      </c>
      <c r="BH255" s="607">
        <v>0</v>
      </c>
      <c r="BI255" s="607">
        <v>0</v>
      </c>
      <c r="BJ255" s="607">
        <v>0</v>
      </c>
      <c r="BK255" s="607">
        <v>0</v>
      </c>
      <c r="BL255" s="607">
        <v>525.4</v>
      </c>
      <c r="BM255" s="607">
        <v>788.1</v>
      </c>
      <c r="BN255" s="607">
        <v>1576.2</v>
      </c>
      <c r="BO255" s="607">
        <v>1838.9</v>
      </c>
      <c r="BP255" s="607">
        <v>2364.3000000000002</v>
      </c>
      <c r="BQ255" s="607">
        <v>2627</v>
      </c>
      <c r="BR255" s="607">
        <v>3415.1</v>
      </c>
      <c r="BS255" s="607">
        <v>5254</v>
      </c>
      <c r="BT255" s="607">
        <v>5254</v>
      </c>
      <c r="BU255" s="607">
        <v>2627</v>
      </c>
      <c r="BV255" s="607">
        <v>0</v>
      </c>
      <c r="BW255" s="607">
        <v>0</v>
      </c>
      <c r="BX255" s="607">
        <v>0</v>
      </c>
      <c r="BY255" s="607">
        <v>0</v>
      </c>
      <c r="BZ255" s="607">
        <v>0</v>
      </c>
      <c r="CA255" s="607">
        <v>0</v>
      </c>
      <c r="CB255" s="607">
        <v>0</v>
      </c>
      <c r="CC255" s="607">
        <v>0</v>
      </c>
      <c r="CD255" s="607">
        <v>0</v>
      </c>
      <c r="CE255" s="616">
        <v>0</v>
      </c>
      <c r="CF255" s="616">
        <v>1206.3</v>
      </c>
      <c r="CG255" s="616">
        <v>1809.45</v>
      </c>
      <c r="CH255" s="616">
        <v>3618.9</v>
      </c>
      <c r="CI255" s="616">
        <v>4222.05</v>
      </c>
      <c r="CJ255" s="616">
        <v>5428.35</v>
      </c>
      <c r="CK255" s="616">
        <v>6031.5</v>
      </c>
      <c r="CL255" s="616">
        <v>7840.95</v>
      </c>
      <c r="CM255" s="616">
        <v>12063</v>
      </c>
      <c r="CN255" s="616">
        <v>12063</v>
      </c>
      <c r="CO255" s="616">
        <v>6031.5</v>
      </c>
      <c r="CP255" s="616">
        <v>0</v>
      </c>
      <c r="CQ255" s="616">
        <v>0</v>
      </c>
      <c r="CR255" s="616">
        <v>0</v>
      </c>
      <c r="CS255" s="616">
        <v>0</v>
      </c>
      <c r="CT255" s="616">
        <v>0</v>
      </c>
      <c r="CU255" s="616">
        <v>0</v>
      </c>
      <c r="CV255" s="616">
        <v>0</v>
      </c>
      <c r="CW255" s="616">
        <v>0</v>
      </c>
      <c r="CX255" s="616">
        <v>0</v>
      </c>
      <c r="CY255" s="617">
        <v>0</v>
      </c>
      <c r="CZ255" s="618">
        <v>0</v>
      </c>
      <c r="DA255" s="619">
        <v>0</v>
      </c>
      <c r="DB255" s="619">
        <v>0</v>
      </c>
      <c r="DC255" s="619">
        <v>0</v>
      </c>
      <c r="DD255" s="619">
        <v>0</v>
      </c>
      <c r="DE255" s="619">
        <v>0</v>
      </c>
      <c r="DF255" s="619">
        <v>0</v>
      </c>
      <c r="DG255" s="619">
        <v>0</v>
      </c>
      <c r="DH255" s="619">
        <v>0</v>
      </c>
      <c r="DI255" s="619">
        <v>0</v>
      </c>
      <c r="DJ255" s="619">
        <v>0</v>
      </c>
      <c r="DK255" s="619">
        <v>0</v>
      </c>
      <c r="DL255" s="619">
        <v>0</v>
      </c>
      <c r="DM255" s="619">
        <v>0</v>
      </c>
      <c r="DN255" s="619">
        <v>0</v>
      </c>
      <c r="DO255" s="619">
        <v>0</v>
      </c>
      <c r="DP255" s="619">
        <v>0</v>
      </c>
      <c r="DQ255" s="619">
        <v>0</v>
      </c>
      <c r="DR255" s="619">
        <v>0</v>
      </c>
      <c r="DS255" s="619">
        <v>0</v>
      </c>
      <c r="DT255" s="619">
        <v>0</v>
      </c>
      <c r="DU255" s="619">
        <v>0</v>
      </c>
      <c r="DV255" s="619">
        <v>0</v>
      </c>
      <c r="DW255" s="620">
        <v>0</v>
      </c>
    </row>
    <row r="256" spans="2:127" x14ac:dyDescent="0.2">
      <c r="B256" s="627"/>
      <c r="C256" s="628"/>
      <c r="D256" s="629"/>
      <c r="E256" s="629"/>
      <c r="F256" s="629"/>
      <c r="G256" s="629"/>
      <c r="H256" s="629"/>
      <c r="I256" s="630"/>
      <c r="J256" s="630"/>
      <c r="K256" s="630"/>
      <c r="L256" s="630"/>
      <c r="M256" s="630"/>
      <c r="N256" s="630"/>
      <c r="O256" s="630"/>
      <c r="P256" s="630"/>
      <c r="Q256" s="630"/>
      <c r="R256" s="631"/>
      <c r="S256" s="630"/>
      <c r="T256" s="630"/>
      <c r="U256" s="626" t="s">
        <v>491</v>
      </c>
      <c r="V256" s="614" t="s">
        <v>124</v>
      </c>
      <c r="W256" s="615" t="s">
        <v>490</v>
      </c>
      <c r="X256" s="607">
        <v>0</v>
      </c>
      <c r="Y256" s="607">
        <v>0</v>
      </c>
      <c r="Z256" s="607">
        <v>0</v>
      </c>
      <c r="AA256" s="607">
        <v>0</v>
      </c>
      <c r="AB256" s="607">
        <v>0</v>
      </c>
      <c r="AC256" s="607">
        <v>0</v>
      </c>
      <c r="AD256" s="607">
        <v>0</v>
      </c>
      <c r="AE256" s="607">
        <v>0</v>
      </c>
      <c r="AF256" s="607">
        <v>0</v>
      </c>
      <c r="AG256" s="607">
        <v>0</v>
      </c>
      <c r="AH256" s="607">
        <v>0</v>
      </c>
      <c r="AI256" s="607">
        <v>0</v>
      </c>
      <c r="AJ256" s="607">
        <v>0</v>
      </c>
      <c r="AK256" s="607">
        <v>0</v>
      </c>
      <c r="AL256" s="607">
        <v>0</v>
      </c>
      <c r="AM256" s="607">
        <v>0</v>
      </c>
      <c r="AN256" s="607">
        <v>0</v>
      </c>
      <c r="AO256" s="607">
        <v>0</v>
      </c>
      <c r="AP256" s="607">
        <v>0</v>
      </c>
      <c r="AQ256" s="607">
        <v>0</v>
      </c>
      <c r="AR256" s="607">
        <v>0</v>
      </c>
      <c r="AS256" s="607">
        <v>0</v>
      </c>
      <c r="AT256" s="607">
        <v>0</v>
      </c>
      <c r="AU256" s="607">
        <v>0</v>
      </c>
      <c r="AV256" s="607">
        <v>0</v>
      </c>
      <c r="AW256" s="607">
        <v>0</v>
      </c>
      <c r="AX256" s="607">
        <v>0</v>
      </c>
      <c r="AY256" s="607">
        <v>0</v>
      </c>
      <c r="AZ256" s="607">
        <v>0</v>
      </c>
      <c r="BA256" s="607">
        <v>0</v>
      </c>
      <c r="BB256" s="607">
        <v>0</v>
      </c>
      <c r="BC256" s="607">
        <v>0</v>
      </c>
      <c r="BD256" s="607">
        <v>0</v>
      </c>
      <c r="BE256" s="607">
        <v>0</v>
      </c>
      <c r="BF256" s="607">
        <v>0</v>
      </c>
      <c r="BG256" s="607">
        <v>0</v>
      </c>
      <c r="BH256" s="607">
        <v>0</v>
      </c>
      <c r="BI256" s="607">
        <v>0</v>
      </c>
      <c r="BJ256" s="607">
        <v>0</v>
      </c>
      <c r="BK256" s="607">
        <v>0</v>
      </c>
      <c r="BL256" s="607">
        <v>0</v>
      </c>
      <c r="BM256" s="607">
        <v>0</v>
      </c>
      <c r="BN256" s="607">
        <v>0</v>
      </c>
      <c r="BO256" s="607">
        <v>0</v>
      </c>
      <c r="BP256" s="607">
        <v>0</v>
      </c>
      <c r="BQ256" s="607">
        <v>0</v>
      </c>
      <c r="BR256" s="607">
        <v>0</v>
      </c>
      <c r="BS256" s="607">
        <v>0</v>
      </c>
      <c r="BT256" s="607">
        <v>0</v>
      </c>
      <c r="BU256" s="607">
        <v>0</v>
      </c>
      <c r="BV256" s="607">
        <v>0</v>
      </c>
      <c r="BW256" s="607">
        <v>0</v>
      </c>
      <c r="BX256" s="607">
        <v>0</v>
      </c>
      <c r="BY256" s="607">
        <v>0</v>
      </c>
      <c r="BZ256" s="607">
        <v>0</v>
      </c>
      <c r="CA256" s="607">
        <v>0</v>
      </c>
      <c r="CB256" s="607">
        <v>0</v>
      </c>
      <c r="CC256" s="607">
        <v>0</v>
      </c>
      <c r="CD256" s="607">
        <v>0</v>
      </c>
      <c r="CE256" s="616">
        <v>0</v>
      </c>
      <c r="CF256" s="616">
        <v>0</v>
      </c>
      <c r="CG256" s="616">
        <v>0</v>
      </c>
      <c r="CH256" s="616">
        <v>0</v>
      </c>
      <c r="CI256" s="616">
        <v>0</v>
      </c>
      <c r="CJ256" s="616">
        <v>0</v>
      </c>
      <c r="CK256" s="616">
        <v>0</v>
      </c>
      <c r="CL256" s="616">
        <v>0</v>
      </c>
      <c r="CM256" s="616">
        <v>0</v>
      </c>
      <c r="CN256" s="616">
        <v>0</v>
      </c>
      <c r="CO256" s="616">
        <v>0</v>
      </c>
      <c r="CP256" s="616">
        <v>0</v>
      </c>
      <c r="CQ256" s="616">
        <v>0</v>
      </c>
      <c r="CR256" s="616">
        <v>0</v>
      </c>
      <c r="CS256" s="616">
        <v>0</v>
      </c>
      <c r="CT256" s="616">
        <v>0</v>
      </c>
      <c r="CU256" s="616">
        <v>0</v>
      </c>
      <c r="CV256" s="616">
        <v>0</v>
      </c>
      <c r="CW256" s="616">
        <v>0</v>
      </c>
      <c r="CX256" s="616">
        <v>0</v>
      </c>
      <c r="CY256" s="617">
        <v>0</v>
      </c>
      <c r="CZ256" s="618">
        <v>0</v>
      </c>
      <c r="DA256" s="619">
        <v>0</v>
      </c>
      <c r="DB256" s="619">
        <v>0</v>
      </c>
      <c r="DC256" s="619">
        <v>0</v>
      </c>
      <c r="DD256" s="619">
        <v>0</v>
      </c>
      <c r="DE256" s="619">
        <v>0</v>
      </c>
      <c r="DF256" s="619">
        <v>0</v>
      </c>
      <c r="DG256" s="619">
        <v>0</v>
      </c>
      <c r="DH256" s="619">
        <v>0</v>
      </c>
      <c r="DI256" s="619">
        <v>0</v>
      </c>
      <c r="DJ256" s="619">
        <v>0</v>
      </c>
      <c r="DK256" s="619">
        <v>0</v>
      </c>
      <c r="DL256" s="619">
        <v>0</v>
      </c>
      <c r="DM256" s="619">
        <v>0</v>
      </c>
      <c r="DN256" s="619">
        <v>0</v>
      </c>
      <c r="DO256" s="619">
        <v>0</v>
      </c>
      <c r="DP256" s="619">
        <v>0</v>
      </c>
      <c r="DQ256" s="619">
        <v>0</v>
      </c>
      <c r="DR256" s="619">
        <v>0</v>
      </c>
      <c r="DS256" s="619">
        <v>0</v>
      </c>
      <c r="DT256" s="619">
        <v>0</v>
      </c>
      <c r="DU256" s="619">
        <v>0</v>
      </c>
      <c r="DV256" s="619">
        <v>0</v>
      </c>
      <c r="DW256" s="620">
        <v>0</v>
      </c>
    </row>
    <row r="257" spans="2:127" x14ac:dyDescent="0.2">
      <c r="B257" s="627"/>
      <c r="C257" s="628"/>
      <c r="D257" s="629"/>
      <c r="E257" s="629"/>
      <c r="F257" s="629"/>
      <c r="G257" s="629"/>
      <c r="H257" s="629"/>
      <c r="I257" s="630"/>
      <c r="J257" s="630"/>
      <c r="K257" s="630"/>
      <c r="L257" s="630"/>
      <c r="M257" s="630"/>
      <c r="N257" s="630"/>
      <c r="O257" s="630"/>
      <c r="P257" s="630"/>
      <c r="Q257" s="630"/>
      <c r="R257" s="631"/>
      <c r="S257" s="630"/>
      <c r="T257" s="630"/>
      <c r="U257" s="632" t="s">
        <v>828</v>
      </c>
      <c r="V257" s="633" t="s">
        <v>124</v>
      </c>
      <c r="W257" s="634" t="s">
        <v>490</v>
      </c>
      <c r="X257" s="607">
        <v>0</v>
      </c>
      <c r="Y257" s="607">
        <v>0</v>
      </c>
      <c r="Z257" s="607">
        <v>0</v>
      </c>
      <c r="AA257" s="607">
        <v>0</v>
      </c>
      <c r="AB257" s="607">
        <v>0</v>
      </c>
      <c r="AC257" s="607">
        <v>0</v>
      </c>
      <c r="AD257" s="607">
        <v>0</v>
      </c>
      <c r="AE257" s="607">
        <v>0</v>
      </c>
      <c r="AF257" s="607">
        <v>0</v>
      </c>
      <c r="AG257" s="607">
        <v>0</v>
      </c>
      <c r="AH257" s="607">
        <v>0</v>
      </c>
      <c r="AI257" s="607">
        <v>0</v>
      </c>
      <c r="AJ257" s="607">
        <v>0</v>
      </c>
      <c r="AK257" s="607">
        <v>0</v>
      </c>
      <c r="AL257" s="607">
        <v>0</v>
      </c>
      <c r="AM257" s="607">
        <v>0</v>
      </c>
      <c r="AN257" s="607">
        <v>0</v>
      </c>
      <c r="AO257" s="607">
        <v>0</v>
      </c>
      <c r="AP257" s="607">
        <v>0</v>
      </c>
      <c r="AQ257" s="607">
        <v>0</v>
      </c>
      <c r="AR257" s="607">
        <v>0</v>
      </c>
      <c r="AS257" s="607">
        <v>0</v>
      </c>
      <c r="AT257" s="607">
        <v>0</v>
      </c>
      <c r="AU257" s="607">
        <v>0</v>
      </c>
      <c r="AV257" s="607">
        <v>0</v>
      </c>
      <c r="AW257" s="607">
        <v>0</v>
      </c>
      <c r="AX257" s="607">
        <v>0</v>
      </c>
      <c r="AY257" s="607">
        <v>0</v>
      </c>
      <c r="AZ257" s="607">
        <v>0</v>
      </c>
      <c r="BA257" s="607">
        <v>0</v>
      </c>
      <c r="BB257" s="607">
        <v>0</v>
      </c>
      <c r="BC257" s="607">
        <v>0</v>
      </c>
      <c r="BD257" s="607">
        <v>0</v>
      </c>
      <c r="BE257" s="607">
        <v>0</v>
      </c>
      <c r="BF257" s="607">
        <v>0</v>
      </c>
      <c r="BG257" s="607">
        <v>0</v>
      </c>
      <c r="BH257" s="607">
        <v>0</v>
      </c>
      <c r="BI257" s="607">
        <v>0</v>
      </c>
      <c r="BJ257" s="607">
        <v>0</v>
      </c>
      <c r="BK257" s="607">
        <v>0</v>
      </c>
      <c r="BL257" s="607">
        <v>0</v>
      </c>
      <c r="BM257" s="607">
        <v>0</v>
      </c>
      <c r="BN257" s="607">
        <v>0</v>
      </c>
      <c r="BO257" s="607">
        <v>0</v>
      </c>
      <c r="BP257" s="607">
        <v>0</v>
      </c>
      <c r="BQ257" s="607">
        <v>0</v>
      </c>
      <c r="BR257" s="607">
        <v>0</v>
      </c>
      <c r="BS257" s="607">
        <v>0</v>
      </c>
      <c r="BT257" s="607">
        <v>0</v>
      </c>
      <c r="BU257" s="607">
        <v>0</v>
      </c>
      <c r="BV257" s="607">
        <v>0</v>
      </c>
      <c r="BW257" s="607">
        <v>0</v>
      </c>
      <c r="BX257" s="607">
        <v>0</v>
      </c>
      <c r="BY257" s="607">
        <v>0</v>
      </c>
      <c r="BZ257" s="607">
        <v>0</v>
      </c>
      <c r="CA257" s="607">
        <v>0</v>
      </c>
      <c r="CB257" s="607">
        <v>0</v>
      </c>
      <c r="CC257" s="607">
        <v>0</v>
      </c>
      <c r="CD257" s="607">
        <v>0</v>
      </c>
      <c r="CE257" s="607">
        <v>0</v>
      </c>
      <c r="CF257" s="607">
        <v>0</v>
      </c>
      <c r="CG257" s="607">
        <v>0</v>
      </c>
      <c r="CH257" s="607">
        <v>0</v>
      </c>
      <c r="CI257" s="607">
        <v>0</v>
      </c>
      <c r="CJ257" s="607">
        <v>0</v>
      </c>
      <c r="CK257" s="607">
        <v>0</v>
      </c>
      <c r="CL257" s="607">
        <v>0</v>
      </c>
      <c r="CM257" s="607">
        <v>0</v>
      </c>
      <c r="CN257" s="607">
        <v>0</v>
      </c>
      <c r="CO257" s="607">
        <v>0</v>
      </c>
      <c r="CP257" s="607">
        <v>0</v>
      </c>
      <c r="CQ257" s="607">
        <v>0</v>
      </c>
      <c r="CR257" s="607">
        <v>0</v>
      </c>
      <c r="CS257" s="607">
        <v>0</v>
      </c>
      <c r="CT257" s="607">
        <v>0</v>
      </c>
      <c r="CU257" s="607">
        <v>0</v>
      </c>
      <c r="CV257" s="607">
        <v>0</v>
      </c>
      <c r="CW257" s="607">
        <v>0</v>
      </c>
      <c r="CX257" s="607">
        <v>0</v>
      </c>
      <c r="CY257" s="607">
        <v>0</v>
      </c>
      <c r="CZ257" s="618">
        <v>0</v>
      </c>
      <c r="DA257" s="619">
        <v>0</v>
      </c>
      <c r="DB257" s="619">
        <v>0</v>
      </c>
      <c r="DC257" s="619">
        <v>0</v>
      </c>
      <c r="DD257" s="619">
        <v>0</v>
      </c>
      <c r="DE257" s="619">
        <v>0</v>
      </c>
      <c r="DF257" s="619">
        <v>0</v>
      </c>
      <c r="DG257" s="619">
        <v>0</v>
      </c>
      <c r="DH257" s="619">
        <v>0</v>
      </c>
      <c r="DI257" s="619">
        <v>0</v>
      </c>
      <c r="DJ257" s="619">
        <v>0</v>
      </c>
      <c r="DK257" s="619">
        <v>0</v>
      </c>
      <c r="DL257" s="619">
        <v>0</v>
      </c>
      <c r="DM257" s="619">
        <v>0</v>
      </c>
      <c r="DN257" s="619">
        <v>0</v>
      </c>
      <c r="DO257" s="619">
        <v>0</v>
      </c>
      <c r="DP257" s="619">
        <v>0</v>
      </c>
      <c r="DQ257" s="619">
        <v>0</v>
      </c>
      <c r="DR257" s="619">
        <v>0</v>
      </c>
      <c r="DS257" s="619">
        <v>0</v>
      </c>
      <c r="DT257" s="619">
        <v>0</v>
      </c>
      <c r="DU257" s="619">
        <v>0</v>
      </c>
      <c r="DV257" s="619">
        <v>0</v>
      </c>
      <c r="DW257" s="620">
        <v>0</v>
      </c>
    </row>
    <row r="258" spans="2:127" x14ac:dyDescent="0.2">
      <c r="B258" s="635"/>
      <c r="C258" s="636"/>
      <c r="D258" s="637"/>
      <c r="E258" s="637"/>
      <c r="F258" s="637"/>
      <c r="G258" s="637"/>
      <c r="H258" s="637"/>
      <c r="I258" s="638"/>
      <c r="J258" s="638"/>
      <c r="K258" s="638"/>
      <c r="L258" s="638"/>
      <c r="M258" s="638"/>
      <c r="N258" s="638"/>
      <c r="O258" s="638"/>
      <c r="P258" s="638"/>
      <c r="Q258" s="638"/>
      <c r="R258" s="639"/>
      <c r="S258" s="638"/>
      <c r="T258" s="638"/>
      <c r="U258" s="626" t="s">
        <v>492</v>
      </c>
      <c r="V258" s="614" t="s">
        <v>124</v>
      </c>
      <c r="W258" s="640" t="s">
        <v>490</v>
      </c>
      <c r="X258" s="607">
        <v>0</v>
      </c>
      <c r="Y258" s="607">
        <v>0</v>
      </c>
      <c r="Z258" s="607">
        <v>0</v>
      </c>
      <c r="AA258" s="607">
        <v>0</v>
      </c>
      <c r="AB258" s="607">
        <v>0</v>
      </c>
      <c r="AC258" s="607">
        <v>0</v>
      </c>
      <c r="AD258" s="607">
        <v>0</v>
      </c>
      <c r="AE258" s="607">
        <v>0</v>
      </c>
      <c r="AF258" s="607">
        <v>0</v>
      </c>
      <c r="AG258" s="607">
        <v>0</v>
      </c>
      <c r="AH258" s="607">
        <v>239.3</v>
      </c>
      <c r="AI258" s="607">
        <v>239.3</v>
      </c>
      <c r="AJ258" s="607">
        <v>239.3</v>
      </c>
      <c r="AK258" s="607">
        <v>239.3</v>
      </c>
      <c r="AL258" s="607">
        <v>239.3</v>
      </c>
      <c r="AM258" s="607">
        <v>239.3</v>
      </c>
      <c r="AN258" s="607">
        <v>239.3</v>
      </c>
      <c r="AO258" s="607">
        <v>239.3</v>
      </c>
      <c r="AP258" s="607">
        <v>239.3</v>
      </c>
      <c r="AQ258" s="607">
        <v>239.3</v>
      </c>
      <c r="AR258" s="607">
        <v>239.3</v>
      </c>
      <c r="AS258" s="607">
        <v>239.3</v>
      </c>
      <c r="AT258" s="607">
        <v>239.3</v>
      </c>
      <c r="AU258" s="607">
        <v>239.3</v>
      </c>
      <c r="AV258" s="607">
        <v>239.3</v>
      </c>
      <c r="AW258" s="607">
        <v>239.3</v>
      </c>
      <c r="AX258" s="607">
        <v>239.3</v>
      </c>
      <c r="AY258" s="607">
        <v>239.3</v>
      </c>
      <c r="AZ258" s="607">
        <v>239.3</v>
      </c>
      <c r="BA258" s="607">
        <v>239.3</v>
      </c>
      <c r="BB258" s="607">
        <v>239.3</v>
      </c>
      <c r="BC258" s="607">
        <v>239.3</v>
      </c>
      <c r="BD258" s="607">
        <v>239.3</v>
      </c>
      <c r="BE258" s="607">
        <v>239.3</v>
      </c>
      <c r="BF258" s="607">
        <v>239.3</v>
      </c>
      <c r="BG258" s="607">
        <v>239.3</v>
      </c>
      <c r="BH258" s="607">
        <v>239.3</v>
      </c>
      <c r="BI258" s="607">
        <v>239.3</v>
      </c>
      <c r="BJ258" s="607">
        <v>239.3</v>
      </c>
      <c r="BK258" s="607">
        <v>239.3</v>
      </c>
      <c r="BL258" s="607">
        <v>239.3</v>
      </c>
      <c r="BM258" s="607">
        <v>239.3</v>
      </c>
      <c r="BN258" s="607">
        <v>239.3</v>
      </c>
      <c r="BO258" s="607">
        <v>239.3</v>
      </c>
      <c r="BP258" s="607">
        <v>239.3</v>
      </c>
      <c r="BQ258" s="607">
        <v>239.3</v>
      </c>
      <c r="BR258" s="607">
        <v>239.3</v>
      </c>
      <c r="BS258" s="607">
        <v>239.3</v>
      </c>
      <c r="BT258" s="607">
        <v>239.3</v>
      </c>
      <c r="BU258" s="607">
        <v>239.3</v>
      </c>
      <c r="BV258" s="607">
        <v>239.3</v>
      </c>
      <c r="BW258" s="607">
        <v>239.3</v>
      </c>
      <c r="BX258" s="607">
        <v>239.3</v>
      </c>
      <c r="BY258" s="607">
        <v>239.3</v>
      </c>
      <c r="BZ258" s="607">
        <v>239.3</v>
      </c>
      <c r="CA258" s="607">
        <v>239.3</v>
      </c>
      <c r="CB258" s="607">
        <v>239.3</v>
      </c>
      <c r="CC258" s="607">
        <v>239.3</v>
      </c>
      <c r="CD258" s="607">
        <v>239.3</v>
      </c>
      <c r="CE258" s="616">
        <v>239.3</v>
      </c>
      <c r="CF258" s="616">
        <v>239.3</v>
      </c>
      <c r="CG258" s="616">
        <v>239.3</v>
      </c>
      <c r="CH258" s="616">
        <v>239.3</v>
      </c>
      <c r="CI258" s="616">
        <v>239.3</v>
      </c>
      <c r="CJ258" s="616">
        <v>239.3</v>
      </c>
      <c r="CK258" s="616">
        <v>239.3</v>
      </c>
      <c r="CL258" s="616">
        <v>239.3</v>
      </c>
      <c r="CM258" s="616">
        <v>239.3</v>
      </c>
      <c r="CN258" s="616">
        <v>239.3</v>
      </c>
      <c r="CO258" s="616">
        <v>239.3</v>
      </c>
      <c r="CP258" s="616">
        <v>239.3</v>
      </c>
      <c r="CQ258" s="616">
        <v>239.3</v>
      </c>
      <c r="CR258" s="616">
        <v>239.3</v>
      </c>
      <c r="CS258" s="616">
        <v>239.3</v>
      </c>
      <c r="CT258" s="616">
        <v>239.3</v>
      </c>
      <c r="CU258" s="616">
        <v>239.3</v>
      </c>
      <c r="CV258" s="616">
        <v>239.3</v>
      </c>
      <c r="CW258" s="616">
        <v>239.3</v>
      </c>
      <c r="CX258" s="616">
        <v>239.3</v>
      </c>
      <c r="CY258" s="617">
        <v>239.3</v>
      </c>
      <c r="CZ258" s="618">
        <v>0</v>
      </c>
      <c r="DA258" s="619">
        <v>0</v>
      </c>
      <c r="DB258" s="619">
        <v>0</v>
      </c>
      <c r="DC258" s="619">
        <v>0</v>
      </c>
      <c r="DD258" s="619">
        <v>0</v>
      </c>
      <c r="DE258" s="619">
        <v>0</v>
      </c>
      <c r="DF258" s="619">
        <v>0</v>
      </c>
      <c r="DG258" s="619">
        <v>0</v>
      </c>
      <c r="DH258" s="619">
        <v>0</v>
      </c>
      <c r="DI258" s="619">
        <v>0</v>
      </c>
      <c r="DJ258" s="619">
        <v>0</v>
      </c>
      <c r="DK258" s="619">
        <v>0</v>
      </c>
      <c r="DL258" s="619">
        <v>0</v>
      </c>
      <c r="DM258" s="619">
        <v>0</v>
      </c>
      <c r="DN258" s="619">
        <v>0</v>
      </c>
      <c r="DO258" s="619">
        <v>0</v>
      </c>
      <c r="DP258" s="619">
        <v>0</v>
      </c>
      <c r="DQ258" s="619">
        <v>0</v>
      </c>
      <c r="DR258" s="619">
        <v>0</v>
      </c>
      <c r="DS258" s="619">
        <v>0</v>
      </c>
      <c r="DT258" s="619">
        <v>0</v>
      </c>
      <c r="DU258" s="619">
        <v>0</v>
      </c>
      <c r="DV258" s="619">
        <v>0</v>
      </c>
      <c r="DW258" s="620">
        <v>0</v>
      </c>
    </row>
    <row r="259" spans="2:127" x14ac:dyDescent="0.2">
      <c r="B259" s="641"/>
      <c r="C259" s="642"/>
      <c r="D259" s="643"/>
      <c r="E259" s="643"/>
      <c r="F259" s="643"/>
      <c r="G259" s="643"/>
      <c r="H259" s="643"/>
      <c r="I259" s="644"/>
      <c r="J259" s="644"/>
      <c r="K259" s="644"/>
      <c r="L259" s="644"/>
      <c r="M259" s="644"/>
      <c r="N259" s="644"/>
      <c r="O259" s="644"/>
      <c r="P259" s="644"/>
      <c r="Q259" s="644"/>
      <c r="R259" s="645"/>
      <c r="S259" s="644"/>
      <c r="T259" s="644"/>
      <c r="U259" s="626" t="s">
        <v>493</v>
      </c>
      <c r="V259" s="614" t="s">
        <v>124</v>
      </c>
      <c r="W259" s="640" t="s">
        <v>490</v>
      </c>
      <c r="X259" s="607">
        <v>0</v>
      </c>
      <c r="Y259" s="607">
        <v>0</v>
      </c>
      <c r="Z259" s="607">
        <v>0</v>
      </c>
      <c r="AA259" s="607">
        <v>0</v>
      </c>
      <c r="AB259" s="607">
        <v>0</v>
      </c>
      <c r="AC259" s="607">
        <v>0</v>
      </c>
      <c r="AD259" s="607">
        <v>0</v>
      </c>
      <c r="AE259" s="607">
        <v>0</v>
      </c>
      <c r="AF259" s="607">
        <v>0</v>
      </c>
      <c r="AG259" s="607">
        <v>0</v>
      </c>
      <c r="AH259" s="607">
        <v>619.5</v>
      </c>
      <c r="AI259" s="607">
        <v>619.5</v>
      </c>
      <c r="AJ259" s="607">
        <v>619.5</v>
      </c>
      <c r="AK259" s="607">
        <v>619.5</v>
      </c>
      <c r="AL259" s="607">
        <v>619.5</v>
      </c>
      <c r="AM259" s="607">
        <v>619.5</v>
      </c>
      <c r="AN259" s="607">
        <v>619.5</v>
      </c>
      <c r="AO259" s="607">
        <v>619.5</v>
      </c>
      <c r="AP259" s="607">
        <v>619.5</v>
      </c>
      <c r="AQ259" s="607">
        <v>619.5</v>
      </c>
      <c r="AR259" s="607">
        <v>619.5</v>
      </c>
      <c r="AS259" s="607">
        <v>619.5</v>
      </c>
      <c r="AT259" s="607">
        <v>619.5</v>
      </c>
      <c r="AU259" s="607">
        <v>619.5</v>
      </c>
      <c r="AV259" s="607">
        <v>619.5</v>
      </c>
      <c r="AW259" s="607">
        <v>619.5</v>
      </c>
      <c r="AX259" s="607">
        <v>619.5</v>
      </c>
      <c r="AY259" s="607">
        <v>619.5</v>
      </c>
      <c r="AZ259" s="607">
        <v>619.5</v>
      </c>
      <c r="BA259" s="607">
        <v>619.5</v>
      </c>
      <c r="BB259" s="607">
        <v>619.5</v>
      </c>
      <c r="BC259" s="607">
        <v>619.5</v>
      </c>
      <c r="BD259" s="607">
        <v>619.5</v>
      </c>
      <c r="BE259" s="607">
        <v>619.5</v>
      </c>
      <c r="BF259" s="607">
        <v>619.5</v>
      </c>
      <c r="BG259" s="607">
        <v>619.5</v>
      </c>
      <c r="BH259" s="607">
        <v>619.5</v>
      </c>
      <c r="BI259" s="607">
        <v>619.5</v>
      </c>
      <c r="BJ259" s="607">
        <v>619.5</v>
      </c>
      <c r="BK259" s="607">
        <v>619.5</v>
      </c>
      <c r="BL259" s="607">
        <v>619.5</v>
      </c>
      <c r="BM259" s="607">
        <v>619.5</v>
      </c>
      <c r="BN259" s="607">
        <v>619.5</v>
      </c>
      <c r="BO259" s="607">
        <v>619.5</v>
      </c>
      <c r="BP259" s="607">
        <v>619.5</v>
      </c>
      <c r="BQ259" s="607">
        <v>619.5</v>
      </c>
      <c r="BR259" s="607">
        <v>619.5</v>
      </c>
      <c r="BS259" s="607">
        <v>619.5</v>
      </c>
      <c r="BT259" s="607">
        <v>619.5</v>
      </c>
      <c r="BU259" s="607">
        <v>619.5</v>
      </c>
      <c r="BV259" s="607">
        <v>619.5</v>
      </c>
      <c r="BW259" s="607">
        <v>619.5</v>
      </c>
      <c r="BX259" s="607">
        <v>619.5</v>
      </c>
      <c r="BY259" s="607">
        <v>619.5</v>
      </c>
      <c r="BZ259" s="607">
        <v>619.5</v>
      </c>
      <c r="CA259" s="607">
        <v>619.5</v>
      </c>
      <c r="CB259" s="607">
        <v>619.5</v>
      </c>
      <c r="CC259" s="607">
        <v>619.5</v>
      </c>
      <c r="CD259" s="607">
        <v>619.5</v>
      </c>
      <c r="CE259" s="616">
        <v>619.5</v>
      </c>
      <c r="CF259" s="616">
        <v>619.5</v>
      </c>
      <c r="CG259" s="616">
        <v>619.5</v>
      </c>
      <c r="CH259" s="616">
        <v>619.5</v>
      </c>
      <c r="CI259" s="616">
        <v>619.5</v>
      </c>
      <c r="CJ259" s="616">
        <v>619.5</v>
      </c>
      <c r="CK259" s="616">
        <v>619.5</v>
      </c>
      <c r="CL259" s="616">
        <v>619.5</v>
      </c>
      <c r="CM259" s="616">
        <v>619.5</v>
      </c>
      <c r="CN259" s="616">
        <v>619.5</v>
      </c>
      <c r="CO259" s="616">
        <v>619.5</v>
      </c>
      <c r="CP259" s="616">
        <v>619.5</v>
      </c>
      <c r="CQ259" s="616">
        <v>619.5</v>
      </c>
      <c r="CR259" s="616">
        <v>619.5</v>
      </c>
      <c r="CS259" s="616">
        <v>619.5</v>
      </c>
      <c r="CT259" s="616">
        <v>619.5</v>
      </c>
      <c r="CU259" s="616">
        <v>619.5</v>
      </c>
      <c r="CV259" s="616">
        <v>619.5</v>
      </c>
      <c r="CW259" s="616">
        <v>619.5</v>
      </c>
      <c r="CX259" s="616">
        <v>619.5</v>
      </c>
      <c r="CY259" s="617">
        <v>619.5</v>
      </c>
      <c r="CZ259" s="618">
        <v>0</v>
      </c>
      <c r="DA259" s="619">
        <v>0</v>
      </c>
      <c r="DB259" s="619">
        <v>0</v>
      </c>
      <c r="DC259" s="619">
        <v>0</v>
      </c>
      <c r="DD259" s="619">
        <v>0</v>
      </c>
      <c r="DE259" s="619">
        <v>0</v>
      </c>
      <c r="DF259" s="619">
        <v>0</v>
      </c>
      <c r="DG259" s="619">
        <v>0</v>
      </c>
      <c r="DH259" s="619">
        <v>0</v>
      </c>
      <c r="DI259" s="619">
        <v>0</v>
      </c>
      <c r="DJ259" s="619">
        <v>0</v>
      </c>
      <c r="DK259" s="619">
        <v>0</v>
      </c>
      <c r="DL259" s="619">
        <v>0</v>
      </c>
      <c r="DM259" s="619">
        <v>0</v>
      </c>
      <c r="DN259" s="619">
        <v>0</v>
      </c>
      <c r="DO259" s="619">
        <v>0</v>
      </c>
      <c r="DP259" s="619">
        <v>0</v>
      </c>
      <c r="DQ259" s="619">
        <v>0</v>
      </c>
      <c r="DR259" s="619">
        <v>0</v>
      </c>
      <c r="DS259" s="619">
        <v>0</v>
      </c>
      <c r="DT259" s="619">
        <v>0</v>
      </c>
      <c r="DU259" s="619">
        <v>0</v>
      </c>
      <c r="DV259" s="619">
        <v>0</v>
      </c>
      <c r="DW259" s="620">
        <v>0</v>
      </c>
    </row>
    <row r="260" spans="2:127" x14ac:dyDescent="0.2">
      <c r="B260" s="641"/>
      <c r="C260" s="642"/>
      <c r="D260" s="643"/>
      <c r="E260" s="643"/>
      <c r="F260" s="643"/>
      <c r="G260" s="643"/>
      <c r="H260" s="643"/>
      <c r="I260" s="644"/>
      <c r="J260" s="644"/>
      <c r="K260" s="644"/>
      <c r="L260" s="644"/>
      <c r="M260" s="644"/>
      <c r="N260" s="644"/>
      <c r="O260" s="644"/>
      <c r="P260" s="644"/>
      <c r="Q260" s="644"/>
      <c r="R260" s="645"/>
      <c r="S260" s="644"/>
      <c r="T260" s="644"/>
      <c r="U260" s="646" t="s">
        <v>494</v>
      </c>
      <c r="V260" s="647" t="s">
        <v>124</v>
      </c>
      <c r="W260" s="640" t="s">
        <v>490</v>
      </c>
      <c r="X260" s="607">
        <v>0</v>
      </c>
      <c r="Y260" s="607">
        <v>0</v>
      </c>
      <c r="Z260" s="607">
        <v>0</v>
      </c>
      <c r="AA260" s="607">
        <v>0</v>
      </c>
      <c r="AB260" s="607">
        <v>0</v>
      </c>
      <c r="AC260" s="607">
        <v>0</v>
      </c>
      <c r="AD260" s="607">
        <v>0</v>
      </c>
      <c r="AE260" s="607">
        <v>0</v>
      </c>
      <c r="AF260" s="607">
        <v>0</v>
      </c>
      <c r="AG260" s="607">
        <v>0</v>
      </c>
      <c r="AH260" s="607">
        <v>0</v>
      </c>
      <c r="AI260" s="607">
        <v>0</v>
      </c>
      <c r="AJ260" s="607">
        <v>0</v>
      </c>
      <c r="AK260" s="607">
        <v>0</v>
      </c>
      <c r="AL260" s="607">
        <v>0</v>
      </c>
      <c r="AM260" s="607">
        <v>0</v>
      </c>
      <c r="AN260" s="607">
        <v>0</v>
      </c>
      <c r="AO260" s="607">
        <v>0</v>
      </c>
      <c r="AP260" s="607">
        <v>0</v>
      </c>
      <c r="AQ260" s="607">
        <v>0</v>
      </c>
      <c r="AR260" s="607">
        <v>0</v>
      </c>
      <c r="AS260" s="607">
        <v>0</v>
      </c>
      <c r="AT260" s="607">
        <v>0</v>
      </c>
      <c r="AU260" s="607">
        <v>0</v>
      </c>
      <c r="AV260" s="607">
        <v>0</v>
      </c>
      <c r="AW260" s="607">
        <v>0</v>
      </c>
      <c r="AX260" s="607">
        <v>0</v>
      </c>
      <c r="AY260" s="607">
        <v>0</v>
      </c>
      <c r="AZ260" s="607">
        <v>0</v>
      </c>
      <c r="BA260" s="607">
        <v>0</v>
      </c>
      <c r="BB260" s="607">
        <v>0</v>
      </c>
      <c r="BC260" s="607">
        <v>0</v>
      </c>
      <c r="BD260" s="607">
        <v>0</v>
      </c>
      <c r="BE260" s="607">
        <v>0</v>
      </c>
      <c r="BF260" s="607">
        <v>0</v>
      </c>
      <c r="BG260" s="607">
        <v>0</v>
      </c>
      <c r="BH260" s="607">
        <v>0</v>
      </c>
      <c r="BI260" s="607">
        <v>0</v>
      </c>
      <c r="BJ260" s="607">
        <v>0</v>
      </c>
      <c r="BK260" s="607">
        <v>0</v>
      </c>
      <c r="BL260" s="607">
        <v>0</v>
      </c>
      <c r="BM260" s="607">
        <v>0</v>
      </c>
      <c r="BN260" s="607">
        <v>0</v>
      </c>
      <c r="BO260" s="607">
        <v>0</v>
      </c>
      <c r="BP260" s="607">
        <v>0</v>
      </c>
      <c r="BQ260" s="607">
        <v>0</v>
      </c>
      <c r="BR260" s="607">
        <v>0</v>
      </c>
      <c r="BS260" s="607">
        <v>0</v>
      </c>
      <c r="BT260" s="607">
        <v>0</v>
      </c>
      <c r="BU260" s="607">
        <v>0</v>
      </c>
      <c r="BV260" s="607">
        <v>0</v>
      </c>
      <c r="BW260" s="607">
        <v>0</v>
      </c>
      <c r="BX260" s="607">
        <v>0</v>
      </c>
      <c r="BY260" s="607">
        <v>0</v>
      </c>
      <c r="BZ260" s="607">
        <v>0</v>
      </c>
      <c r="CA260" s="607">
        <v>0</v>
      </c>
      <c r="CB260" s="607">
        <v>0</v>
      </c>
      <c r="CC260" s="607">
        <v>0</v>
      </c>
      <c r="CD260" s="607">
        <v>0</v>
      </c>
      <c r="CE260" s="616">
        <v>0</v>
      </c>
      <c r="CF260" s="616">
        <v>0</v>
      </c>
      <c r="CG260" s="616">
        <v>0</v>
      </c>
      <c r="CH260" s="616">
        <v>0</v>
      </c>
      <c r="CI260" s="616">
        <v>0</v>
      </c>
      <c r="CJ260" s="616">
        <v>0</v>
      </c>
      <c r="CK260" s="616">
        <v>0</v>
      </c>
      <c r="CL260" s="616">
        <v>0</v>
      </c>
      <c r="CM260" s="616">
        <v>0</v>
      </c>
      <c r="CN260" s="616">
        <v>0</v>
      </c>
      <c r="CO260" s="616">
        <v>0</v>
      </c>
      <c r="CP260" s="616">
        <v>0</v>
      </c>
      <c r="CQ260" s="616">
        <v>0</v>
      </c>
      <c r="CR260" s="616">
        <v>0</v>
      </c>
      <c r="CS260" s="616">
        <v>0</v>
      </c>
      <c r="CT260" s="616">
        <v>0</v>
      </c>
      <c r="CU260" s="616">
        <v>0</v>
      </c>
      <c r="CV260" s="616">
        <v>0</v>
      </c>
      <c r="CW260" s="616">
        <v>0</v>
      </c>
      <c r="CX260" s="616">
        <v>0</v>
      </c>
      <c r="CY260" s="617">
        <v>0</v>
      </c>
      <c r="CZ260" s="618">
        <v>0</v>
      </c>
      <c r="DA260" s="619">
        <v>0</v>
      </c>
      <c r="DB260" s="619">
        <v>0</v>
      </c>
      <c r="DC260" s="619">
        <v>0</v>
      </c>
      <c r="DD260" s="619">
        <v>0</v>
      </c>
      <c r="DE260" s="619">
        <v>0</v>
      </c>
      <c r="DF260" s="619">
        <v>0</v>
      </c>
      <c r="DG260" s="619">
        <v>0</v>
      </c>
      <c r="DH260" s="619">
        <v>0</v>
      </c>
      <c r="DI260" s="619">
        <v>0</v>
      </c>
      <c r="DJ260" s="619">
        <v>0</v>
      </c>
      <c r="DK260" s="619">
        <v>0</v>
      </c>
      <c r="DL260" s="619">
        <v>0</v>
      </c>
      <c r="DM260" s="619">
        <v>0</v>
      </c>
      <c r="DN260" s="619">
        <v>0</v>
      </c>
      <c r="DO260" s="619">
        <v>0</v>
      </c>
      <c r="DP260" s="619">
        <v>0</v>
      </c>
      <c r="DQ260" s="619">
        <v>0</v>
      </c>
      <c r="DR260" s="619">
        <v>0</v>
      </c>
      <c r="DS260" s="619">
        <v>0</v>
      </c>
      <c r="DT260" s="619">
        <v>0</v>
      </c>
      <c r="DU260" s="619">
        <v>0</v>
      </c>
      <c r="DV260" s="619">
        <v>0</v>
      </c>
      <c r="DW260" s="620">
        <v>0</v>
      </c>
    </row>
    <row r="261" spans="2:127" x14ac:dyDescent="0.2">
      <c r="B261" s="641"/>
      <c r="C261" s="642"/>
      <c r="D261" s="643"/>
      <c r="E261" s="643"/>
      <c r="F261" s="643"/>
      <c r="G261" s="643"/>
      <c r="H261" s="643"/>
      <c r="I261" s="644"/>
      <c r="J261" s="644"/>
      <c r="K261" s="644"/>
      <c r="L261" s="644"/>
      <c r="M261" s="644"/>
      <c r="N261" s="644"/>
      <c r="O261" s="644"/>
      <c r="P261" s="644"/>
      <c r="Q261" s="644"/>
      <c r="R261" s="645"/>
      <c r="S261" s="644"/>
      <c r="T261" s="644"/>
      <c r="U261" s="626" t="s">
        <v>495</v>
      </c>
      <c r="V261" s="614" t="s">
        <v>124</v>
      </c>
      <c r="W261" s="640" t="s">
        <v>490</v>
      </c>
      <c r="X261" s="607">
        <v>5.0200000000000002E-2</v>
      </c>
      <c r="Y261" s="607">
        <v>7.5299999999999992E-2</v>
      </c>
      <c r="Z261" s="607">
        <v>0.15059999999999998</v>
      </c>
      <c r="AA261" s="607">
        <v>0.17570000000000002</v>
      </c>
      <c r="AB261" s="607">
        <v>0.22590000000000002</v>
      </c>
      <c r="AC261" s="607">
        <v>0.251</v>
      </c>
      <c r="AD261" s="607">
        <v>0.32630000000000003</v>
      </c>
      <c r="AE261" s="607">
        <v>0.502</v>
      </c>
      <c r="AF261" s="607">
        <v>0.502</v>
      </c>
      <c r="AG261" s="607">
        <v>0.251</v>
      </c>
      <c r="AH261" s="607">
        <v>0</v>
      </c>
      <c r="AI261" s="607">
        <v>0</v>
      </c>
      <c r="AJ261" s="607">
        <v>0</v>
      </c>
      <c r="AK261" s="607">
        <v>0</v>
      </c>
      <c r="AL261" s="607">
        <v>0</v>
      </c>
      <c r="AM261" s="607">
        <v>0</v>
      </c>
      <c r="AN261" s="607">
        <v>0</v>
      </c>
      <c r="AO261" s="607">
        <v>0</v>
      </c>
      <c r="AP261" s="607">
        <v>0</v>
      </c>
      <c r="AQ261" s="607">
        <v>0</v>
      </c>
      <c r="AR261" s="607">
        <v>1.9317308255698131E-2</v>
      </c>
      <c r="AS261" s="607">
        <v>2.8975962383547195E-2</v>
      </c>
      <c r="AT261" s="607">
        <v>5.795192476709439E-2</v>
      </c>
      <c r="AU261" s="607">
        <v>6.7610578894943457E-2</v>
      </c>
      <c r="AV261" s="607">
        <v>8.6927887150641578E-2</v>
      </c>
      <c r="AW261" s="607">
        <v>9.6586541278490659E-2</v>
      </c>
      <c r="AX261" s="607">
        <v>0.12556250366203783</v>
      </c>
      <c r="AY261" s="607">
        <v>0.19317308255698132</v>
      </c>
      <c r="AZ261" s="607">
        <v>0.19317308255698132</v>
      </c>
      <c r="BA261" s="607">
        <v>9.6586541278490659E-2</v>
      </c>
      <c r="BB261" s="607">
        <v>0</v>
      </c>
      <c r="BC261" s="607">
        <v>0</v>
      </c>
      <c r="BD261" s="607">
        <v>0</v>
      </c>
      <c r="BE261" s="607">
        <v>0</v>
      </c>
      <c r="BF261" s="607">
        <v>0</v>
      </c>
      <c r="BG261" s="607">
        <v>0</v>
      </c>
      <c r="BH261" s="607">
        <v>0</v>
      </c>
      <c r="BI261" s="607">
        <v>0</v>
      </c>
      <c r="BJ261" s="607">
        <v>0</v>
      </c>
      <c r="BK261" s="607">
        <v>0</v>
      </c>
      <c r="BL261" s="607">
        <v>1.9317308255698131E-2</v>
      </c>
      <c r="BM261" s="607">
        <v>2.8975962383547195E-2</v>
      </c>
      <c r="BN261" s="607">
        <v>5.795192476709439E-2</v>
      </c>
      <c r="BO261" s="607">
        <v>6.7610578894943457E-2</v>
      </c>
      <c r="BP261" s="607">
        <v>8.6927887150641578E-2</v>
      </c>
      <c r="BQ261" s="607">
        <v>9.6586541278490659E-2</v>
      </c>
      <c r="BR261" s="607">
        <v>0.12556250366203783</v>
      </c>
      <c r="BS261" s="607">
        <v>0.19317308255698132</v>
      </c>
      <c r="BT261" s="607">
        <v>0.19317308255698132</v>
      </c>
      <c r="BU261" s="607">
        <v>9.6586541278490659E-2</v>
      </c>
      <c r="BV261" s="607">
        <v>0</v>
      </c>
      <c r="BW261" s="607">
        <v>0</v>
      </c>
      <c r="BX261" s="607">
        <v>0</v>
      </c>
      <c r="BY261" s="607">
        <v>0</v>
      </c>
      <c r="BZ261" s="607">
        <v>0</v>
      </c>
      <c r="CA261" s="607">
        <v>0</v>
      </c>
      <c r="CB261" s="607">
        <v>0</v>
      </c>
      <c r="CC261" s="607">
        <v>0</v>
      </c>
      <c r="CD261" s="607">
        <v>0</v>
      </c>
      <c r="CE261" s="616">
        <v>0</v>
      </c>
      <c r="CF261" s="616">
        <v>4.43518632448585E-2</v>
      </c>
      <c r="CG261" s="616">
        <v>6.6527794867287757E-2</v>
      </c>
      <c r="CH261" s="616">
        <v>0.13305558973457551</v>
      </c>
      <c r="CI261" s="616">
        <v>0.15523152135700474</v>
      </c>
      <c r="CJ261" s="616">
        <v>0.19958338460186323</v>
      </c>
      <c r="CK261" s="616">
        <v>0.22175931622429251</v>
      </c>
      <c r="CL261" s="616">
        <v>0.28828711109158023</v>
      </c>
      <c r="CM261" s="616">
        <v>0.44351863244858503</v>
      </c>
      <c r="CN261" s="616">
        <v>0.44351863244858503</v>
      </c>
      <c r="CO261" s="616">
        <v>0.22175931622429251</v>
      </c>
      <c r="CP261" s="616">
        <v>0</v>
      </c>
      <c r="CQ261" s="616">
        <v>0</v>
      </c>
      <c r="CR261" s="616">
        <v>0</v>
      </c>
      <c r="CS261" s="616">
        <v>0</v>
      </c>
      <c r="CT261" s="616">
        <v>0</v>
      </c>
      <c r="CU261" s="616">
        <v>0</v>
      </c>
      <c r="CV261" s="616">
        <v>0</v>
      </c>
      <c r="CW261" s="616">
        <v>0</v>
      </c>
      <c r="CX261" s="616">
        <v>0</v>
      </c>
      <c r="CY261" s="617">
        <v>0</v>
      </c>
      <c r="CZ261" s="618">
        <v>0</v>
      </c>
      <c r="DA261" s="619">
        <v>0</v>
      </c>
      <c r="DB261" s="619">
        <v>0</v>
      </c>
      <c r="DC261" s="619">
        <v>0</v>
      </c>
      <c r="DD261" s="619">
        <v>0</v>
      </c>
      <c r="DE261" s="619">
        <v>0</v>
      </c>
      <c r="DF261" s="619">
        <v>0</v>
      </c>
      <c r="DG261" s="619">
        <v>0</v>
      </c>
      <c r="DH261" s="619">
        <v>0</v>
      </c>
      <c r="DI261" s="619">
        <v>0</v>
      </c>
      <c r="DJ261" s="619">
        <v>0</v>
      </c>
      <c r="DK261" s="619">
        <v>0</v>
      </c>
      <c r="DL261" s="619">
        <v>0</v>
      </c>
      <c r="DM261" s="619">
        <v>0</v>
      </c>
      <c r="DN261" s="619">
        <v>0</v>
      </c>
      <c r="DO261" s="619">
        <v>0</v>
      </c>
      <c r="DP261" s="619">
        <v>0</v>
      </c>
      <c r="DQ261" s="619">
        <v>0</v>
      </c>
      <c r="DR261" s="619">
        <v>0</v>
      </c>
      <c r="DS261" s="619">
        <v>0</v>
      </c>
      <c r="DT261" s="619">
        <v>0</v>
      </c>
      <c r="DU261" s="619">
        <v>0</v>
      </c>
      <c r="DV261" s="619">
        <v>0</v>
      </c>
      <c r="DW261" s="620">
        <v>0</v>
      </c>
    </row>
    <row r="262" spans="2:127" x14ac:dyDescent="0.2">
      <c r="B262" s="648"/>
      <c r="C262" s="642"/>
      <c r="D262" s="643"/>
      <c r="E262" s="643"/>
      <c r="F262" s="643"/>
      <c r="G262" s="643"/>
      <c r="H262" s="643"/>
      <c r="I262" s="644"/>
      <c r="J262" s="644"/>
      <c r="K262" s="644"/>
      <c r="L262" s="644"/>
      <c r="M262" s="644"/>
      <c r="N262" s="644"/>
      <c r="O262" s="644"/>
      <c r="P262" s="644"/>
      <c r="Q262" s="644"/>
      <c r="R262" s="645"/>
      <c r="S262" s="644"/>
      <c r="T262" s="644"/>
      <c r="U262" s="626" t="s">
        <v>496</v>
      </c>
      <c r="V262" s="614" t="s">
        <v>124</v>
      </c>
      <c r="W262" s="640" t="s">
        <v>490</v>
      </c>
      <c r="X262" s="607">
        <v>0</v>
      </c>
      <c r="Y262" s="607">
        <v>0</v>
      </c>
      <c r="Z262" s="607">
        <v>0</v>
      </c>
      <c r="AA262" s="607">
        <v>0</v>
      </c>
      <c r="AB262" s="607">
        <v>0</v>
      </c>
      <c r="AC262" s="607">
        <v>0</v>
      </c>
      <c r="AD262" s="607">
        <v>0</v>
      </c>
      <c r="AE262" s="607">
        <v>0</v>
      </c>
      <c r="AF262" s="607">
        <v>0</v>
      </c>
      <c r="AG262" s="607">
        <v>0</v>
      </c>
      <c r="AH262" s="607">
        <v>2.67</v>
      </c>
      <c r="AI262" s="607">
        <v>2.67</v>
      </c>
      <c r="AJ262" s="607">
        <v>2.67</v>
      </c>
      <c r="AK262" s="607">
        <v>2.67</v>
      </c>
      <c r="AL262" s="607">
        <v>2.67</v>
      </c>
      <c r="AM262" s="607">
        <v>2.67</v>
      </c>
      <c r="AN262" s="607">
        <v>2.67</v>
      </c>
      <c r="AO262" s="607">
        <v>2.67</v>
      </c>
      <c r="AP262" s="607">
        <v>2.67</v>
      </c>
      <c r="AQ262" s="607">
        <v>2.67</v>
      </c>
      <c r="AR262" s="607">
        <v>2.67</v>
      </c>
      <c r="AS262" s="607">
        <v>2.67</v>
      </c>
      <c r="AT262" s="607">
        <v>2.67</v>
      </c>
      <c r="AU262" s="607">
        <v>2.67</v>
      </c>
      <c r="AV262" s="607">
        <v>2.67</v>
      </c>
      <c r="AW262" s="607">
        <v>2.67</v>
      </c>
      <c r="AX262" s="607">
        <v>2.67</v>
      </c>
      <c r="AY262" s="607">
        <v>2.67</v>
      </c>
      <c r="AZ262" s="607">
        <v>2.67</v>
      </c>
      <c r="BA262" s="607">
        <v>2.67</v>
      </c>
      <c r="BB262" s="607">
        <v>2.67</v>
      </c>
      <c r="BC262" s="607">
        <v>2.67</v>
      </c>
      <c r="BD262" s="607">
        <v>2.67</v>
      </c>
      <c r="BE262" s="607">
        <v>2.67</v>
      </c>
      <c r="BF262" s="607">
        <v>2.67</v>
      </c>
      <c r="BG262" s="607">
        <v>2.67</v>
      </c>
      <c r="BH262" s="607">
        <v>2.67</v>
      </c>
      <c r="BI262" s="607">
        <v>2.67</v>
      </c>
      <c r="BJ262" s="607">
        <v>2.67</v>
      </c>
      <c r="BK262" s="607">
        <v>2.67</v>
      </c>
      <c r="BL262" s="607">
        <v>2.67</v>
      </c>
      <c r="BM262" s="607">
        <v>2.67</v>
      </c>
      <c r="BN262" s="607">
        <v>2.67</v>
      </c>
      <c r="BO262" s="607">
        <v>2.67</v>
      </c>
      <c r="BP262" s="607">
        <v>2.67</v>
      </c>
      <c r="BQ262" s="607">
        <v>2.67</v>
      </c>
      <c r="BR262" s="607">
        <v>2.67</v>
      </c>
      <c r="BS262" s="607">
        <v>2.67</v>
      </c>
      <c r="BT262" s="607">
        <v>2.67</v>
      </c>
      <c r="BU262" s="607">
        <v>2.67</v>
      </c>
      <c r="BV262" s="607">
        <v>2.67</v>
      </c>
      <c r="BW262" s="607">
        <v>2.67</v>
      </c>
      <c r="BX262" s="607">
        <v>2.67</v>
      </c>
      <c r="BY262" s="607">
        <v>2.67</v>
      </c>
      <c r="BZ262" s="607">
        <v>2.67</v>
      </c>
      <c r="CA262" s="607">
        <v>2.67</v>
      </c>
      <c r="CB262" s="607">
        <v>2.67</v>
      </c>
      <c r="CC262" s="607">
        <v>2.67</v>
      </c>
      <c r="CD262" s="607">
        <v>2.67</v>
      </c>
      <c r="CE262" s="616">
        <v>2.67</v>
      </c>
      <c r="CF262" s="616">
        <v>2.67</v>
      </c>
      <c r="CG262" s="616">
        <v>2.67</v>
      </c>
      <c r="CH262" s="616">
        <v>2.67</v>
      </c>
      <c r="CI262" s="616">
        <v>2.67</v>
      </c>
      <c r="CJ262" s="616">
        <v>2.67</v>
      </c>
      <c r="CK262" s="616">
        <v>2.67</v>
      </c>
      <c r="CL262" s="616">
        <v>2.67</v>
      </c>
      <c r="CM262" s="616">
        <v>2.67</v>
      </c>
      <c r="CN262" s="616">
        <v>2.67</v>
      </c>
      <c r="CO262" s="616">
        <v>2.67</v>
      </c>
      <c r="CP262" s="616">
        <v>2.67</v>
      </c>
      <c r="CQ262" s="616">
        <v>2.67</v>
      </c>
      <c r="CR262" s="616">
        <v>2.67</v>
      </c>
      <c r="CS262" s="616">
        <v>2.67</v>
      </c>
      <c r="CT262" s="616">
        <v>2.67</v>
      </c>
      <c r="CU262" s="616">
        <v>2.67</v>
      </c>
      <c r="CV262" s="616">
        <v>2.67</v>
      </c>
      <c r="CW262" s="616">
        <v>2.67</v>
      </c>
      <c r="CX262" s="616">
        <v>2.67</v>
      </c>
      <c r="CY262" s="617">
        <v>2.67</v>
      </c>
      <c r="CZ262" s="618">
        <v>0</v>
      </c>
      <c r="DA262" s="619">
        <v>0</v>
      </c>
      <c r="DB262" s="619">
        <v>0</v>
      </c>
      <c r="DC262" s="619">
        <v>0</v>
      </c>
      <c r="DD262" s="619">
        <v>0</v>
      </c>
      <c r="DE262" s="619">
        <v>0</v>
      </c>
      <c r="DF262" s="619">
        <v>0</v>
      </c>
      <c r="DG262" s="619">
        <v>0</v>
      </c>
      <c r="DH262" s="619">
        <v>0</v>
      </c>
      <c r="DI262" s="619">
        <v>0</v>
      </c>
      <c r="DJ262" s="619">
        <v>0</v>
      </c>
      <c r="DK262" s="619">
        <v>0</v>
      </c>
      <c r="DL262" s="619">
        <v>0</v>
      </c>
      <c r="DM262" s="619">
        <v>0</v>
      </c>
      <c r="DN262" s="619">
        <v>0</v>
      </c>
      <c r="DO262" s="619">
        <v>0</v>
      </c>
      <c r="DP262" s="619">
        <v>0</v>
      </c>
      <c r="DQ262" s="619">
        <v>0</v>
      </c>
      <c r="DR262" s="619">
        <v>0</v>
      </c>
      <c r="DS262" s="619">
        <v>0</v>
      </c>
      <c r="DT262" s="619">
        <v>0</v>
      </c>
      <c r="DU262" s="619">
        <v>0</v>
      </c>
      <c r="DV262" s="619">
        <v>0</v>
      </c>
      <c r="DW262" s="620">
        <v>0</v>
      </c>
    </row>
    <row r="263" spans="2:127" x14ac:dyDescent="0.2">
      <c r="B263" s="648"/>
      <c r="C263" s="642"/>
      <c r="D263" s="643"/>
      <c r="E263" s="643"/>
      <c r="F263" s="643"/>
      <c r="G263" s="643"/>
      <c r="H263" s="643"/>
      <c r="I263" s="644"/>
      <c r="J263" s="644"/>
      <c r="K263" s="644"/>
      <c r="L263" s="644"/>
      <c r="M263" s="644"/>
      <c r="N263" s="644"/>
      <c r="O263" s="644"/>
      <c r="P263" s="644"/>
      <c r="Q263" s="644"/>
      <c r="R263" s="645"/>
      <c r="S263" s="644"/>
      <c r="T263" s="644"/>
      <c r="U263" s="626" t="s">
        <v>497</v>
      </c>
      <c r="V263" s="614" t="s">
        <v>124</v>
      </c>
      <c r="W263" s="640" t="s">
        <v>490</v>
      </c>
      <c r="X263" s="607">
        <v>4.1836080000000004</v>
      </c>
      <c r="Y263" s="607">
        <v>6.2754119999999993</v>
      </c>
      <c r="Z263" s="607">
        <v>12.550823999999999</v>
      </c>
      <c r="AA263" s="607">
        <v>14.642628</v>
      </c>
      <c r="AB263" s="607">
        <v>18.826235999999998</v>
      </c>
      <c r="AC263" s="607">
        <v>20.918040000000001</v>
      </c>
      <c r="AD263" s="607">
        <v>27.193452000000001</v>
      </c>
      <c r="AE263" s="607">
        <v>41.836080000000003</v>
      </c>
      <c r="AF263" s="607">
        <v>41.836080000000003</v>
      </c>
      <c r="AG263" s="607">
        <v>20.918040000000001</v>
      </c>
      <c r="AH263" s="607">
        <v>0</v>
      </c>
      <c r="AI263" s="607">
        <v>0</v>
      </c>
      <c r="AJ263" s="607">
        <v>0</v>
      </c>
      <c r="AK263" s="607">
        <v>0</v>
      </c>
      <c r="AL263" s="607">
        <v>0</v>
      </c>
      <c r="AM263" s="607">
        <v>0</v>
      </c>
      <c r="AN263" s="607">
        <v>0</v>
      </c>
      <c r="AO263" s="607">
        <v>0</v>
      </c>
      <c r="AP263" s="607">
        <v>0</v>
      </c>
      <c r="AQ263" s="607">
        <v>0</v>
      </c>
      <c r="AR263" s="607">
        <v>1.6098813816136404</v>
      </c>
      <c r="AS263" s="607">
        <v>2.4148220724204603</v>
      </c>
      <c r="AT263" s="607">
        <v>4.8296441448409206</v>
      </c>
      <c r="AU263" s="607">
        <v>5.6345848356477406</v>
      </c>
      <c r="AV263" s="607">
        <v>7.2444662172613805</v>
      </c>
      <c r="AW263" s="607">
        <v>8.0494069080682014</v>
      </c>
      <c r="AX263" s="607">
        <v>10.464228980488663</v>
      </c>
      <c r="AY263" s="607">
        <v>16.098813816136403</v>
      </c>
      <c r="AZ263" s="607">
        <v>16.098813816136403</v>
      </c>
      <c r="BA263" s="607">
        <v>8.0494069080682014</v>
      </c>
      <c r="BB263" s="607">
        <v>0</v>
      </c>
      <c r="BC263" s="607">
        <v>0</v>
      </c>
      <c r="BD263" s="607">
        <v>0</v>
      </c>
      <c r="BE263" s="607">
        <v>0</v>
      </c>
      <c r="BF263" s="607">
        <v>0</v>
      </c>
      <c r="BG263" s="607">
        <v>0</v>
      </c>
      <c r="BH263" s="607">
        <v>0</v>
      </c>
      <c r="BI263" s="607">
        <v>0</v>
      </c>
      <c r="BJ263" s="607">
        <v>0</v>
      </c>
      <c r="BK263" s="607">
        <v>0</v>
      </c>
      <c r="BL263" s="607">
        <v>1.6098813816136404</v>
      </c>
      <c r="BM263" s="607">
        <v>2.4148220724204603</v>
      </c>
      <c r="BN263" s="607">
        <v>4.8296441448409206</v>
      </c>
      <c r="BO263" s="607">
        <v>5.6345848356477406</v>
      </c>
      <c r="BP263" s="607">
        <v>7.2444662172613805</v>
      </c>
      <c r="BQ263" s="607">
        <v>8.0494069080682014</v>
      </c>
      <c r="BR263" s="607">
        <v>10.464228980488663</v>
      </c>
      <c r="BS263" s="607">
        <v>16.098813816136403</v>
      </c>
      <c r="BT263" s="607">
        <v>16.098813816136403</v>
      </c>
      <c r="BU263" s="607">
        <v>8.0494069080682014</v>
      </c>
      <c r="BV263" s="607">
        <v>0</v>
      </c>
      <c r="BW263" s="607">
        <v>0</v>
      </c>
      <c r="BX263" s="607">
        <v>0</v>
      </c>
      <c r="BY263" s="607">
        <v>0</v>
      </c>
      <c r="BZ263" s="607">
        <v>0</v>
      </c>
      <c r="CA263" s="607">
        <v>0</v>
      </c>
      <c r="CB263" s="607">
        <v>0</v>
      </c>
      <c r="CC263" s="607">
        <v>0</v>
      </c>
      <c r="CD263" s="607">
        <v>0</v>
      </c>
      <c r="CE263" s="616">
        <v>0</v>
      </c>
      <c r="CF263" s="616">
        <v>3.6962312726313935</v>
      </c>
      <c r="CG263" s="616">
        <v>5.5443469089470909</v>
      </c>
      <c r="CH263" s="616">
        <v>11.088693817894182</v>
      </c>
      <c r="CI263" s="616">
        <v>12.936809454209879</v>
      </c>
      <c r="CJ263" s="616">
        <v>16.633040726841269</v>
      </c>
      <c r="CK263" s="616">
        <v>18.48115636315697</v>
      </c>
      <c r="CL263" s="616">
        <v>24.025503272104057</v>
      </c>
      <c r="CM263" s="616">
        <v>36.962312726313939</v>
      </c>
      <c r="CN263" s="616">
        <v>36.962312726313939</v>
      </c>
      <c r="CO263" s="616">
        <v>18.48115636315697</v>
      </c>
      <c r="CP263" s="616">
        <v>0</v>
      </c>
      <c r="CQ263" s="616">
        <v>0</v>
      </c>
      <c r="CR263" s="616">
        <v>0</v>
      </c>
      <c r="CS263" s="616">
        <v>0</v>
      </c>
      <c r="CT263" s="616">
        <v>0</v>
      </c>
      <c r="CU263" s="616">
        <v>0</v>
      </c>
      <c r="CV263" s="616">
        <v>0</v>
      </c>
      <c r="CW263" s="616">
        <v>0</v>
      </c>
      <c r="CX263" s="616">
        <v>0</v>
      </c>
      <c r="CY263" s="617">
        <v>0</v>
      </c>
      <c r="CZ263" s="618">
        <v>0</v>
      </c>
      <c r="DA263" s="619">
        <v>0</v>
      </c>
      <c r="DB263" s="619">
        <v>0</v>
      </c>
      <c r="DC263" s="619">
        <v>0</v>
      </c>
      <c r="DD263" s="619">
        <v>0</v>
      </c>
      <c r="DE263" s="619">
        <v>0</v>
      </c>
      <c r="DF263" s="619">
        <v>0</v>
      </c>
      <c r="DG263" s="619">
        <v>0</v>
      </c>
      <c r="DH263" s="619">
        <v>0</v>
      </c>
      <c r="DI263" s="619">
        <v>0</v>
      </c>
      <c r="DJ263" s="619">
        <v>0</v>
      </c>
      <c r="DK263" s="619">
        <v>0</v>
      </c>
      <c r="DL263" s="619">
        <v>0</v>
      </c>
      <c r="DM263" s="619">
        <v>0</v>
      </c>
      <c r="DN263" s="619">
        <v>0</v>
      </c>
      <c r="DO263" s="619">
        <v>0</v>
      </c>
      <c r="DP263" s="619">
        <v>0</v>
      </c>
      <c r="DQ263" s="619">
        <v>0</v>
      </c>
      <c r="DR263" s="619">
        <v>0</v>
      </c>
      <c r="DS263" s="619">
        <v>0</v>
      </c>
      <c r="DT263" s="619">
        <v>0</v>
      </c>
      <c r="DU263" s="619">
        <v>0</v>
      </c>
      <c r="DV263" s="619">
        <v>0</v>
      </c>
      <c r="DW263" s="620">
        <v>0</v>
      </c>
    </row>
    <row r="264" spans="2:127" x14ac:dyDescent="0.2">
      <c r="B264" s="648"/>
      <c r="C264" s="642"/>
      <c r="D264" s="643"/>
      <c r="E264" s="643"/>
      <c r="F264" s="643"/>
      <c r="G264" s="643"/>
      <c r="H264" s="643"/>
      <c r="I264" s="644"/>
      <c r="J264" s="644"/>
      <c r="K264" s="644"/>
      <c r="L264" s="644"/>
      <c r="M264" s="644"/>
      <c r="N264" s="644"/>
      <c r="O264" s="644"/>
      <c r="P264" s="644"/>
      <c r="Q264" s="644"/>
      <c r="R264" s="645"/>
      <c r="S264" s="644"/>
      <c r="T264" s="644"/>
      <c r="U264" s="626" t="s">
        <v>498</v>
      </c>
      <c r="V264" s="614" t="s">
        <v>124</v>
      </c>
      <c r="W264" s="640" t="s">
        <v>490</v>
      </c>
      <c r="X264" s="607">
        <v>0</v>
      </c>
      <c r="Y264" s="607">
        <v>0</v>
      </c>
      <c r="Z264" s="607">
        <v>0</v>
      </c>
      <c r="AA264" s="607">
        <v>0</v>
      </c>
      <c r="AB264" s="607">
        <v>0</v>
      </c>
      <c r="AC264" s="607">
        <v>0</v>
      </c>
      <c r="AD264" s="607">
        <v>0</v>
      </c>
      <c r="AE264" s="607">
        <v>0</v>
      </c>
      <c r="AF264" s="607">
        <v>0</v>
      </c>
      <c r="AG264" s="607">
        <v>0</v>
      </c>
      <c r="AH264" s="607">
        <v>47.535967349139376</v>
      </c>
      <c r="AI264" s="607">
        <v>44.715648245628515</v>
      </c>
      <c r="AJ264" s="607">
        <v>41.89532914211766</v>
      </c>
      <c r="AK264" s="607">
        <v>39.075010038606806</v>
      </c>
      <c r="AL264" s="607">
        <v>36.254690935095944</v>
      </c>
      <c r="AM264" s="607">
        <v>33.434371831585104</v>
      </c>
      <c r="AN264" s="607">
        <v>30.614052728074235</v>
      </c>
      <c r="AO264" s="607">
        <v>27.793733624563377</v>
      </c>
      <c r="AP264" s="607">
        <v>24.973414521052529</v>
      </c>
      <c r="AQ264" s="607">
        <v>22.153095417541671</v>
      </c>
      <c r="AR264" s="607">
        <v>19.332776314030816</v>
      </c>
      <c r="AS264" s="607">
        <v>16.512457210519962</v>
      </c>
      <c r="AT264" s="607">
        <v>13.692138107009107</v>
      </c>
      <c r="AU264" s="607">
        <v>10.871819003498251</v>
      </c>
      <c r="AV264" s="607">
        <v>8.0514998999873963</v>
      </c>
      <c r="AW264" s="607">
        <v>8.0514998999873963</v>
      </c>
      <c r="AX264" s="607">
        <v>8.0514998999873963</v>
      </c>
      <c r="AY264" s="607">
        <v>8.0514998999873963</v>
      </c>
      <c r="AZ264" s="607">
        <v>8.0514998999873963</v>
      </c>
      <c r="BA264" s="607">
        <v>8.0514998999873963</v>
      </c>
      <c r="BB264" s="607">
        <v>8.0514998999873963</v>
      </c>
      <c r="BC264" s="607">
        <v>8.0514998999873963</v>
      </c>
      <c r="BD264" s="607">
        <v>8.0514998999873963</v>
      </c>
      <c r="BE264" s="607">
        <v>8.0514998999873963</v>
      </c>
      <c r="BF264" s="607">
        <v>8.0514998999873963</v>
      </c>
      <c r="BG264" s="607">
        <v>8.0514998999873963</v>
      </c>
      <c r="BH264" s="607">
        <v>8.0514998999873963</v>
      </c>
      <c r="BI264" s="607">
        <v>8.0514998999873963</v>
      </c>
      <c r="BJ264" s="607">
        <v>8.0514998999873963</v>
      </c>
      <c r="BK264" s="607">
        <v>8.0514998999873963</v>
      </c>
      <c r="BL264" s="607">
        <v>8.0514998999873963</v>
      </c>
      <c r="BM264" s="607">
        <v>8.0514998999873963</v>
      </c>
      <c r="BN264" s="607">
        <v>8.0514998999873963</v>
      </c>
      <c r="BO264" s="607">
        <v>8.0514998999873963</v>
      </c>
      <c r="BP264" s="607">
        <v>8.0514998999873963</v>
      </c>
      <c r="BQ264" s="607">
        <v>8.0514998999873963</v>
      </c>
      <c r="BR264" s="607">
        <v>8.0514998999873963</v>
      </c>
      <c r="BS264" s="607">
        <v>8.0514998999873963</v>
      </c>
      <c r="BT264" s="607">
        <v>8.0514998999873963</v>
      </c>
      <c r="BU264" s="607">
        <v>8.0514998999873963</v>
      </c>
      <c r="BV264" s="607">
        <v>8.0514998999873963</v>
      </c>
      <c r="BW264" s="607">
        <v>8.0514998999873963</v>
      </c>
      <c r="BX264" s="607">
        <v>8.0514998999873963</v>
      </c>
      <c r="BY264" s="607">
        <v>8.0514998999873963</v>
      </c>
      <c r="BZ264" s="607">
        <v>8.0514998999873963</v>
      </c>
      <c r="CA264" s="607">
        <v>8.0514998999873963</v>
      </c>
      <c r="CB264" s="607">
        <v>8.0514998999873963</v>
      </c>
      <c r="CC264" s="607">
        <v>8.0514998999873963</v>
      </c>
      <c r="CD264" s="607">
        <v>8.0514998999873963</v>
      </c>
      <c r="CE264" s="616">
        <v>8.0514998999873963</v>
      </c>
      <c r="CF264" s="616">
        <v>8.0514998999873963</v>
      </c>
      <c r="CG264" s="616">
        <v>8.0514998999873963</v>
      </c>
      <c r="CH264" s="616">
        <v>8.0514998999873963</v>
      </c>
      <c r="CI264" s="616">
        <v>8.0514998999873963</v>
      </c>
      <c r="CJ264" s="616">
        <v>8.0514998999873963</v>
      </c>
      <c r="CK264" s="616">
        <v>8.0514998999873963</v>
      </c>
      <c r="CL264" s="616">
        <v>8.0514998999873963</v>
      </c>
      <c r="CM264" s="616">
        <v>8.0514998999873963</v>
      </c>
      <c r="CN264" s="616">
        <v>8.0514998999873963</v>
      </c>
      <c r="CO264" s="616">
        <v>8.0514998999873963</v>
      </c>
      <c r="CP264" s="616">
        <v>8.0514998999873963</v>
      </c>
      <c r="CQ264" s="616">
        <v>8.0514998999873963</v>
      </c>
      <c r="CR264" s="616">
        <v>8.0514998999873963</v>
      </c>
      <c r="CS264" s="616">
        <v>8.0514998999873963</v>
      </c>
      <c r="CT264" s="616">
        <v>8.0514998999873963</v>
      </c>
      <c r="CU264" s="616">
        <v>8.0514998999873963</v>
      </c>
      <c r="CV264" s="616">
        <v>8.0514998999873963</v>
      </c>
      <c r="CW264" s="616">
        <v>8.0514998999873963</v>
      </c>
      <c r="CX264" s="616">
        <v>8.0514998999873963</v>
      </c>
      <c r="CY264" s="617">
        <v>8.0514998999873963</v>
      </c>
      <c r="CZ264" s="618">
        <v>0</v>
      </c>
      <c r="DA264" s="619">
        <v>0</v>
      </c>
      <c r="DB264" s="619">
        <v>0</v>
      </c>
      <c r="DC264" s="619">
        <v>0</v>
      </c>
      <c r="DD264" s="619">
        <v>0</v>
      </c>
      <c r="DE264" s="619">
        <v>0</v>
      </c>
      <c r="DF264" s="619">
        <v>0</v>
      </c>
      <c r="DG264" s="619">
        <v>0</v>
      </c>
      <c r="DH264" s="619">
        <v>0</v>
      </c>
      <c r="DI264" s="619">
        <v>0</v>
      </c>
      <c r="DJ264" s="619">
        <v>0</v>
      </c>
      <c r="DK264" s="619">
        <v>0</v>
      </c>
      <c r="DL264" s="619">
        <v>0</v>
      </c>
      <c r="DM264" s="619">
        <v>0</v>
      </c>
      <c r="DN264" s="619">
        <v>0</v>
      </c>
      <c r="DO264" s="619">
        <v>0</v>
      </c>
      <c r="DP264" s="619">
        <v>0</v>
      </c>
      <c r="DQ264" s="619">
        <v>0</v>
      </c>
      <c r="DR264" s="619">
        <v>0</v>
      </c>
      <c r="DS264" s="619">
        <v>0</v>
      </c>
      <c r="DT264" s="619">
        <v>0</v>
      </c>
      <c r="DU264" s="619">
        <v>0</v>
      </c>
      <c r="DV264" s="619">
        <v>0</v>
      </c>
      <c r="DW264" s="620">
        <v>0</v>
      </c>
    </row>
    <row r="265" spans="2:127" x14ac:dyDescent="0.2">
      <c r="B265" s="648"/>
      <c r="C265" s="642"/>
      <c r="D265" s="643"/>
      <c r="E265" s="643"/>
      <c r="F265" s="643"/>
      <c r="G265" s="643"/>
      <c r="H265" s="643"/>
      <c r="I265" s="644"/>
      <c r="J265" s="644"/>
      <c r="K265" s="644"/>
      <c r="L265" s="644"/>
      <c r="M265" s="644"/>
      <c r="N265" s="644"/>
      <c r="O265" s="644"/>
      <c r="P265" s="644"/>
      <c r="Q265" s="644"/>
      <c r="R265" s="645"/>
      <c r="S265" s="644"/>
      <c r="T265" s="644"/>
      <c r="U265" s="649" t="s">
        <v>499</v>
      </c>
      <c r="V265" s="614" t="s">
        <v>124</v>
      </c>
      <c r="W265" s="640" t="s">
        <v>490</v>
      </c>
      <c r="X265" s="607">
        <v>0</v>
      </c>
      <c r="Y265" s="607">
        <v>0</v>
      </c>
      <c r="Z265" s="607">
        <v>0</v>
      </c>
      <c r="AA265" s="607">
        <v>0</v>
      </c>
      <c r="AB265" s="607">
        <v>0</v>
      </c>
      <c r="AC265" s="607">
        <v>0</v>
      </c>
      <c r="AD265" s="607">
        <v>0</v>
      </c>
      <c r="AE265" s="607">
        <v>0</v>
      </c>
      <c r="AF265" s="607">
        <v>0</v>
      </c>
      <c r="AG265" s="607">
        <v>0</v>
      </c>
      <c r="AH265" s="607">
        <v>0</v>
      </c>
      <c r="AI265" s="607">
        <v>0</v>
      </c>
      <c r="AJ265" s="607">
        <v>0</v>
      </c>
      <c r="AK265" s="607">
        <v>0</v>
      </c>
      <c r="AL265" s="607">
        <v>0</v>
      </c>
      <c r="AM265" s="607">
        <v>0</v>
      </c>
      <c r="AN265" s="607">
        <v>0</v>
      </c>
      <c r="AO265" s="607">
        <v>0</v>
      </c>
      <c r="AP265" s="607">
        <v>0</v>
      </c>
      <c r="AQ265" s="607">
        <v>0</v>
      </c>
      <c r="AR265" s="607">
        <v>0</v>
      </c>
      <c r="AS265" s="607">
        <v>0</v>
      </c>
      <c r="AT265" s="607">
        <v>0</v>
      </c>
      <c r="AU265" s="607">
        <v>0</v>
      </c>
      <c r="AV265" s="607">
        <v>0</v>
      </c>
      <c r="AW265" s="607">
        <v>0</v>
      </c>
      <c r="AX265" s="607">
        <v>0</v>
      </c>
      <c r="AY265" s="607">
        <v>0</v>
      </c>
      <c r="AZ265" s="607">
        <v>0</v>
      </c>
      <c r="BA265" s="607">
        <v>0</v>
      </c>
      <c r="BB265" s="607">
        <v>0</v>
      </c>
      <c r="BC265" s="607">
        <v>0</v>
      </c>
      <c r="BD265" s="607">
        <v>0</v>
      </c>
      <c r="BE265" s="607">
        <v>0</v>
      </c>
      <c r="BF265" s="607">
        <v>0</v>
      </c>
      <c r="BG265" s="607">
        <v>0</v>
      </c>
      <c r="BH265" s="607">
        <v>0</v>
      </c>
      <c r="BI265" s="607">
        <v>0</v>
      </c>
      <c r="BJ265" s="607">
        <v>0</v>
      </c>
      <c r="BK265" s="607">
        <v>0</v>
      </c>
      <c r="BL265" s="607">
        <v>0</v>
      </c>
      <c r="BM265" s="607">
        <v>0</v>
      </c>
      <c r="BN265" s="607">
        <v>0</v>
      </c>
      <c r="BO265" s="607">
        <v>0</v>
      </c>
      <c r="BP265" s="607">
        <v>0</v>
      </c>
      <c r="BQ265" s="607">
        <v>0</v>
      </c>
      <c r="BR265" s="607">
        <v>0</v>
      </c>
      <c r="BS265" s="607">
        <v>0</v>
      </c>
      <c r="BT265" s="607">
        <v>0</v>
      </c>
      <c r="BU265" s="607">
        <v>0</v>
      </c>
      <c r="BV265" s="607">
        <v>0</v>
      </c>
      <c r="BW265" s="607">
        <v>0</v>
      </c>
      <c r="BX265" s="607">
        <v>0</v>
      </c>
      <c r="BY265" s="607">
        <v>0</v>
      </c>
      <c r="BZ265" s="607">
        <v>0</v>
      </c>
      <c r="CA265" s="607">
        <v>0</v>
      </c>
      <c r="CB265" s="607">
        <v>0</v>
      </c>
      <c r="CC265" s="607">
        <v>0</v>
      </c>
      <c r="CD265" s="607">
        <v>0</v>
      </c>
      <c r="CE265" s="607">
        <v>0</v>
      </c>
      <c r="CF265" s="607">
        <v>0</v>
      </c>
      <c r="CG265" s="607">
        <v>0</v>
      </c>
      <c r="CH265" s="607">
        <v>0</v>
      </c>
      <c r="CI265" s="607">
        <v>0</v>
      </c>
      <c r="CJ265" s="607">
        <v>0</v>
      </c>
      <c r="CK265" s="607">
        <v>0</v>
      </c>
      <c r="CL265" s="607">
        <v>0</v>
      </c>
      <c r="CM265" s="607">
        <v>0</v>
      </c>
      <c r="CN265" s="607">
        <v>0</v>
      </c>
      <c r="CO265" s="607">
        <v>0</v>
      </c>
      <c r="CP265" s="607">
        <v>0</v>
      </c>
      <c r="CQ265" s="607">
        <v>0</v>
      </c>
      <c r="CR265" s="607">
        <v>0</v>
      </c>
      <c r="CS265" s="607">
        <v>0</v>
      </c>
      <c r="CT265" s="607">
        <v>0</v>
      </c>
      <c r="CU265" s="607">
        <v>0</v>
      </c>
      <c r="CV265" s="607">
        <v>0</v>
      </c>
      <c r="CW265" s="607">
        <v>0</v>
      </c>
      <c r="CX265" s="607">
        <v>0</v>
      </c>
      <c r="CY265" s="607">
        <v>0</v>
      </c>
      <c r="CZ265" s="618">
        <v>0</v>
      </c>
      <c r="DA265" s="619">
        <v>0</v>
      </c>
      <c r="DB265" s="619">
        <v>0</v>
      </c>
      <c r="DC265" s="619">
        <v>0</v>
      </c>
      <c r="DD265" s="619">
        <v>0</v>
      </c>
      <c r="DE265" s="619">
        <v>0</v>
      </c>
      <c r="DF265" s="619">
        <v>0</v>
      </c>
      <c r="DG265" s="619">
        <v>0</v>
      </c>
      <c r="DH265" s="619">
        <v>0</v>
      </c>
      <c r="DI265" s="619">
        <v>0</v>
      </c>
      <c r="DJ265" s="619">
        <v>0</v>
      </c>
      <c r="DK265" s="619">
        <v>0</v>
      </c>
      <c r="DL265" s="619">
        <v>0</v>
      </c>
      <c r="DM265" s="619">
        <v>0</v>
      </c>
      <c r="DN265" s="619">
        <v>0</v>
      </c>
      <c r="DO265" s="619">
        <v>0</v>
      </c>
      <c r="DP265" s="619">
        <v>0</v>
      </c>
      <c r="DQ265" s="619">
        <v>0</v>
      </c>
      <c r="DR265" s="619">
        <v>0</v>
      </c>
      <c r="DS265" s="619">
        <v>0</v>
      </c>
      <c r="DT265" s="619">
        <v>0</v>
      </c>
      <c r="DU265" s="619">
        <v>0</v>
      </c>
      <c r="DV265" s="619">
        <v>0</v>
      </c>
      <c r="DW265" s="620">
        <v>0</v>
      </c>
    </row>
    <row r="266" spans="2:127" ht="15.75" thickBot="1" x14ac:dyDescent="0.25">
      <c r="B266" s="650"/>
      <c r="C266" s="651"/>
      <c r="D266" s="652"/>
      <c r="E266" s="652"/>
      <c r="F266" s="652"/>
      <c r="G266" s="652"/>
      <c r="H266" s="652"/>
      <c r="I266" s="653"/>
      <c r="J266" s="653"/>
      <c r="K266" s="653"/>
      <c r="L266" s="653"/>
      <c r="M266" s="653"/>
      <c r="N266" s="653"/>
      <c r="O266" s="653"/>
      <c r="P266" s="653"/>
      <c r="Q266" s="653"/>
      <c r="R266" s="654"/>
      <c r="S266" s="653"/>
      <c r="T266" s="653"/>
      <c r="U266" s="655" t="s">
        <v>127</v>
      </c>
      <c r="V266" s="656" t="s">
        <v>500</v>
      </c>
      <c r="W266" s="657" t="s">
        <v>490</v>
      </c>
      <c r="X266" s="658">
        <f>SUM(X255:X265)</f>
        <v>1369.5938079999999</v>
      </c>
      <c r="Y266" s="658">
        <f t="shared" ref="Y266:CJ266" si="46">SUM(Y255:Y265)</f>
        <v>2054.3907119999999</v>
      </c>
      <c r="Z266" s="658">
        <f t="shared" si="46"/>
        <v>4108.7814239999998</v>
      </c>
      <c r="AA266" s="658">
        <f t="shared" si="46"/>
        <v>4793.5783279999996</v>
      </c>
      <c r="AB266" s="658">
        <f t="shared" si="46"/>
        <v>6163.1721360000001</v>
      </c>
      <c r="AC266" s="658">
        <f t="shared" si="46"/>
        <v>6847.9690399999999</v>
      </c>
      <c r="AD266" s="658">
        <f t="shared" si="46"/>
        <v>8902.3597520000003</v>
      </c>
      <c r="AE266" s="658">
        <f t="shared" si="46"/>
        <v>13695.93808</v>
      </c>
      <c r="AF266" s="658">
        <f t="shared" si="46"/>
        <v>13695.93808</v>
      </c>
      <c r="AG266" s="658">
        <f t="shared" si="46"/>
        <v>6847.9690399999999</v>
      </c>
      <c r="AH266" s="658">
        <f t="shared" si="46"/>
        <v>909.00596734913927</v>
      </c>
      <c r="AI266" s="658">
        <f t="shared" si="46"/>
        <v>906.18564824562839</v>
      </c>
      <c r="AJ266" s="658">
        <f t="shared" si="46"/>
        <v>903.36532914211762</v>
      </c>
      <c r="AK266" s="658">
        <f t="shared" si="46"/>
        <v>900.54501003860673</v>
      </c>
      <c r="AL266" s="658">
        <f t="shared" si="46"/>
        <v>897.72469093509585</v>
      </c>
      <c r="AM266" s="658">
        <f t="shared" si="46"/>
        <v>894.90437183158497</v>
      </c>
      <c r="AN266" s="658">
        <f t="shared" si="46"/>
        <v>892.0840527280742</v>
      </c>
      <c r="AO266" s="658">
        <f t="shared" si="46"/>
        <v>889.26373362456332</v>
      </c>
      <c r="AP266" s="658">
        <f t="shared" si="46"/>
        <v>886.44341452105243</v>
      </c>
      <c r="AQ266" s="658">
        <f t="shared" si="46"/>
        <v>883.62309541754155</v>
      </c>
      <c r="AR266" s="658">
        <f t="shared" si="46"/>
        <v>1407.8319750039002</v>
      </c>
      <c r="AS266" s="658">
        <f t="shared" si="46"/>
        <v>1668.5262552453241</v>
      </c>
      <c r="AT266" s="658">
        <f t="shared" si="46"/>
        <v>2456.2497341766175</v>
      </c>
      <c r="AU266" s="658">
        <f t="shared" si="46"/>
        <v>2716.9440144180412</v>
      </c>
      <c r="AV266" s="658">
        <f t="shared" si="46"/>
        <v>3241.1528940044</v>
      </c>
      <c r="AW266" s="658">
        <f t="shared" si="46"/>
        <v>3504.6674933493346</v>
      </c>
      <c r="AX266" s="658">
        <f t="shared" si="46"/>
        <v>4295.2112913841374</v>
      </c>
      <c r="AY266" s="658">
        <f t="shared" si="46"/>
        <v>6139.813486798681</v>
      </c>
      <c r="AZ266" s="658">
        <f t="shared" si="46"/>
        <v>6139.813486798681</v>
      </c>
      <c r="BA266" s="658">
        <f t="shared" si="46"/>
        <v>3504.6674933493346</v>
      </c>
      <c r="BB266" s="658">
        <f t="shared" si="46"/>
        <v>869.52149989998736</v>
      </c>
      <c r="BC266" s="658">
        <f t="shared" si="46"/>
        <v>869.52149989998736</v>
      </c>
      <c r="BD266" s="658">
        <f t="shared" si="46"/>
        <v>869.52149989998736</v>
      </c>
      <c r="BE266" s="658">
        <f t="shared" si="46"/>
        <v>869.52149989998736</v>
      </c>
      <c r="BF266" s="658">
        <f t="shared" si="46"/>
        <v>869.52149989998736</v>
      </c>
      <c r="BG266" s="658">
        <f t="shared" si="46"/>
        <v>869.52149989998736</v>
      </c>
      <c r="BH266" s="658">
        <f t="shared" si="46"/>
        <v>869.52149989998736</v>
      </c>
      <c r="BI266" s="658">
        <f t="shared" si="46"/>
        <v>869.52149989998736</v>
      </c>
      <c r="BJ266" s="658">
        <f t="shared" si="46"/>
        <v>869.52149989998736</v>
      </c>
      <c r="BK266" s="658">
        <f t="shared" si="46"/>
        <v>869.52149989998736</v>
      </c>
      <c r="BL266" s="658">
        <f t="shared" si="46"/>
        <v>1396.5506985898569</v>
      </c>
      <c r="BM266" s="658">
        <f t="shared" si="46"/>
        <v>1660.0652979347917</v>
      </c>
      <c r="BN266" s="658">
        <f t="shared" si="46"/>
        <v>2450.6090959695957</v>
      </c>
      <c r="BO266" s="658">
        <f t="shared" si="46"/>
        <v>2714.1236953145303</v>
      </c>
      <c r="BP266" s="658">
        <f t="shared" si="46"/>
        <v>3241.1528940044</v>
      </c>
      <c r="BQ266" s="658">
        <f t="shared" si="46"/>
        <v>3504.6674933493346</v>
      </c>
      <c r="BR266" s="658">
        <f t="shared" si="46"/>
        <v>4295.2112913841374</v>
      </c>
      <c r="BS266" s="658">
        <f t="shared" si="46"/>
        <v>6139.813486798681</v>
      </c>
      <c r="BT266" s="658">
        <f t="shared" si="46"/>
        <v>6139.813486798681</v>
      </c>
      <c r="BU266" s="658">
        <f t="shared" si="46"/>
        <v>3504.6674933493346</v>
      </c>
      <c r="BV266" s="658">
        <f t="shared" si="46"/>
        <v>869.52149989998736</v>
      </c>
      <c r="BW266" s="658">
        <f t="shared" si="46"/>
        <v>869.52149989998736</v>
      </c>
      <c r="BX266" s="658">
        <f t="shared" si="46"/>
        <v>869.52149989998736</v>
      </c>
      <c r="BY266" s="658">
        <f t="shared" si="46"/>
        <v>869.52149989998736</v>
      </c>
      <c r="BZ266" s="658">
        <f t="shared" si="46"/>
        <v>869.52149989998736</v>
      </c>
      <c r="CA266" s="658">
        <f t="shared" si="46"/>
        <v>869.52149989998736</v>
      </c>
      <c r="CB266" s="658">
        <f t="shared" si="46"/>
        <v>869.52149989998736</v>
      </c>
      <c r="CC266" s="658">
        <f t="shared" si="46"/>
        <v>869.52149989998736</v>
      </c>
      <c r="CD266" s="658">
        <f t="shared" si="46"/>
        <v>869.52149989998736</v>
      </c>
      <c r="CE266" s="658">
        <f t="shared" si="46"/>
        <v>869.52149989998736</v>
      </c>
      <c r="CF266" s="658">
        <f t="shared" si="46"/>
        <v>2079.5620830358639</v>
      </c>
      <c r="CG266" s="658">
        <f t="shared" si="46"/>
        <v>2684.5823746038018</v>
      </c>
      <c r="CH266" s="658">
        <f t="shared" si="46"/>
        <v>4499.6432493076163</v>
      </c>
      <c r="CI266" s="658">
        <f t="shared" si="46"/>
        <v>5104.6635408755537</v>
      </c>
      <c r="CJ266" s="658">
        <f t="shared" si="46"/>
        <v>6314.7041240114313</v>
      </c>
      <c r="CK266" s="658">
        <f t="shared" ref="CK266:DW266" si="47">SUM(CK255:CK265)</f>
        <v>6919.7244155793678</v>
      </c>
      <c r="CL266" s="658">
        <f t="shared" si="47"/>
        <v>8734.7852902831837</v>
      </c>
      <c r="CM266" s="658">
        <f t="shared" si="47"/>
        <v>12969.927331258748</v>
      </c>
      <c r="CN266" s="658">
        <f t="shared" si="47"/>
        <v>12969.927331258748</v>
      </c>
      <c r="CO266" s="658">
        <f t="shared" si="47"/>
        <v>6919.7244155793678</v>
      </c>
      <c r="CP266" s="658">
        <f t="shared" si="47"/>
        <v>869.52149989998736</v>
      </c>
      <c r="CQ266" s="658">
        <f t="shared" si="47"/>
        <v>869.52149989998736</v>
      </c>
      <c r="CR266" s="658">
        <f t="shared" si="47"/>
        <v>869.52149989998736</v>
      </c>
      <c r="CS266" s="658">
        <f t="shared" si="47"/>
        <v>869.52149989998736</v>
      </c>
      <c r="CT266" s="658">
        <f t="shared" si="47"/>
        <v>869.52149989998736</v>
      </c>
      <c r="CU266" s="658">
        <f t="shared" si="47"/>
        <v>869.52149989998736</v>
      </c>
      <c r="CV266" s="658">
        <f t="shared" si="47"/>
        <v>869.52149989998736</v>
      </c>
      <c r="CW266" s="658">
        <f t="shared" si="47"/>
        <v>869.52149989998736</v>
      </c>
      <c r="CX266" s="658">
        <f t="shared" si="47"/>
        <v>869.52149989998736</v>
      </c>
      <c r="CY266" s="659">
        <f t="shared" si="47"/>
        <v>869.52149989998736</v>
      </c>
      <c r="CZ266" s="660">
        <f t="shared" si="47"/>
        <v>0</v>
      </c>
      <c r="DA266" s="661">
        <f t="shared" si="47"/>
        <v>0</v>
      </c>
      <c r="DB266" s="661">
        <f t="shared" si="47"/>
        <v>0</v>
      </c>
      <c r="DC266" s="661">
        <f t="shared" si="47"/>
        <v>0</v>
      </c>
      <c r="DD266" s="661">
        <f t="shared" si="47"/>
        <v>0</v>
      </c>
      <c r="DE266" s="661">
        <f t="shared" si="47"/>
        <v>0</v>
      </c>
      <c r="DF266" s="661">
        <f t="shared" si="47"/>
        <v>0</v>
      </c>
      <c r="DG266" s="661">
        <f t="shared" si="47"/>
        <v>0</v>
      </c>
      <c r="DH266" s="661">
        <f t="shared" si="47"/>
        <v>0</v>
      </c>
      <c r="DI266" s="661">
        <f t="shared" si="47"/>
        <v>0</v>
      </c>
      <c r="DJ266" s="661">
        <f t="shared" si="47"/>
        <v>0</v>
      </c>
      <c r="DK266" s="661">
        <f t="shared" si="47"/>
        <v>0</v>
      </c>
      <c r="DL266" s="661">
        <f t="shared" si="47"/>
        <v>0</v>
      </c>
      <c r="DM266" s="661">
        <f t="shared" si="47"/>
        <v>0</v>
      </c>
      <c r="DN266" s="661">
        <f t="shared" si="47"/>
        <v>0</v>
      </c>
      <c r="DO266" s="661">
        <f t="shared" si="47"/>
        <v>0</v>
      </c>
      <c r="DP266" s="661">
        <f t="shared" si="47"/>
        <v>0</v>
      </c>
      <c r="DQ266" s="661">
        <f t="shared" si="47"/>
        <v>0</v>
      </c>
      <c r="DR266" s="661">
        <f t="shared" si="47"/>
        <v>0</v>
      </c>
      <c r="DS266" s="661">
        <f t="shared" si="47"/>
        <v>0</v>
      </c>
      <c r="DT266" s="661">
        <f t="shared" si="47"/>
        <v>0</v>
      </c>
      <c r="DU266" s="661">
        <f t="shared" si="47"/>
        <v>0</v>
      </c>
      <c r="DV266" s="661">
        <f t="shared" si="47"/>
        <v>0</v>
      </c>
      <c r="DW266" s="662">
        <f t="shared" si="47"/>
        <v>0</v>
      </c>
    </row>
    <row r="267" spans="2:127" ht="25.5" x14ac:dyDescent="0.2">
      <c r="B267" s="603" t="s">
        <v>485</v>
      </c>
      <c r="C267" s="604" t="s">
        <v>881</v>
      </c>
      <c r="D267" s="605" t="s">
        <v>882</v>
      </c>
      <c r="E267" s="606" t="s">
        <v>559</v>
      </c>
      <c r="F267" s="607" t="s">
        <v>827</v>
      </c>
      <c r="G267" s="608" t="s">
        <v>558</v>
      </c>
      <c r="H267" s="609" t="s">
        <v>487</v>
      </c>
      <c r="I267" s="609">
        <f>MAX(X267:AV267)</f>
        <v>30</v>
      </c>
      <c r="J267" s="609">
        <f>SUMPRODUCT($X$2:$CY$2,$X267:$CY267)*365</f>
        <v>218149.52520684846</v>
      </c>
      <c r="K267" s="609">
        <f>SUMPRODUCT($X$2:$CY$2,$X268:$CY268)+SUMPRODUCT($X$2:$CY$2,$X269:$CY269)+SUMPRODUCT($X$2:$CY$2,$X270:$CY270)</f>
        <v>80141.085073565642</v>
      </c>
      <c r="L267" s="609">
        <f>SUMPRODUCT($X$2:$CY$2,$X271:$CY271) +SUMPRODUCT($X$2:$CY$2,$X272:$CY272)</f>
        <v>82350.947707308573</v>
      </c>
      <c r="M267" s="609">
        <f>SUMPRODUCT($X$2:$CY$2,$X273:$CY273)</f>
        <v>0</v>
      </c>
      <c r="N267" s="609">
        <f>SUMPRODUCT($X$2:$CY$2,$X276:$CY276) +SUMPRODUCT($X$2:$CY$2,$X277:$CY277)</f>
        <v>856.40646985656338</v>
      </c>
      <c r="O267" s="609">
        <f>SUMPRODUCT($X$2:$CY$2,$X274:$CY274) +SUMPRODUCT($X$2:$CY$2,$X275:$CY275) +SUMPRODUCT($X$2:$CY$2,$X278:$CY278)</f>
        <v>95.185246577084328</v>
      </c>
      <c r="P267" s="609">
        <f>SUM(K267:O267)</f>
        <v>163443.62449730787</v>
      </c>
      <c r="Q267" s="609">
        <f>(SUM(K267:M267)*100000)/(J267*1000)</f>
        <v>74.486539737732627</v>
      </c>
      <c r="R267" s="610">
        <f>(P267*100000)/(J267*1000)</f>
        <v>74.922750504421828</v>
      </c>
      <c r="S267" s="611">
        <v>3</v>
      </c>
      <c r="T267" s="612">
        <v>3</v>
      </c>
      <c r="U267" s="613" t="s">
        <v>488</v>
      </c>
      <c r="V267" s="614" t="s">
        <v>124</v>
      </c>
      <c r="W267" s="615" t="s">
        <v>75</v>
      </c>
      <c r="X267" s="607">
        <v>0</v>
      </c>
      <c r="Y267" s="607">
        <v>0</v>
      </c>
      <c r="Z267" s="607">
        <v>0</v>
      </c>
      <c r="AA267" s="607">
        <v>0</v>
      </c>
      <c r="AB267" s="607">
        <v>0</v>
      </c>
      <c r="AC267" s="607">
        <v>0</v>
      </c>
      <c r="AD267" s="607">
        <v>0</v>
      </c>
      <c r="AE267" s="607">
        <v>0</v>
      </c>
      <c r="AF267" s="607">
        <v>0</v>
      </c>
      <c r="AG267" s="607">
        <v>0</v>
      </c>
      <c r="AH267" s="607">
        <v>30</v>
      </c>
      <c r="AI267" s="607">
        <v>30</v>
      </c>
      <c r="AJ267" s="607">
        <v>30</v>
      </c>
      <c r="AK267" s="607">
        <v>30</v>
      </c>
      <c r="AL267" s="607">
        <v>30</v>
      </c>
      <c r="AM267" s="607">
        <v>30</v>
      </c>
      <c r="AN267" s="607">
        <v>30</v>
      </c>
      <c r="AO267" s="607">
        <v>30</v>
      </c>
      <c r="AP267" s="607">
        <v>30</v>
      </c>
      <c r="AQ267" s="607">
        <v>30</v>
      </c>
      <c r="AR267" s="607">
        <v>30</v>
      </c>
      <c r="AS267" s="607">
        <v>30</v>
      </c>
      <c r="AT267" s="607">
        <v>30</v>
      </c>
      <c r="AU267" s="607">
        <v>30</v>
      </c>
      <c r="AV267" s="607">
        <v>30</v>
      </c>
      <c r="AW267" s="607">
        <v>30</v>
      </c>
      <c r="AX267" s="607">
        <v>30</v>
      </c>
      <c r="AY267" s="607">
        <v>30</v>
      </c>
      <c r="AZ267" s="607">
        <v>30</v>
      </c>
      <c r="BA267" s="607">
        <v>30</v>
      </c>
      <c r="BB267" s="607">
        <v>30</v>
      </c>
      <c r="BC267" s="607">
        <v>30</v>
      </c>
      <c r="BD267" s="607">
        <v>30</v>
      </c>
      <c r="BE267" s="607">
        <v>30</v>
      </c>
      <c r="BF267" s="607">
        <v>30</v>
      </c>
      <c r="BG267" s="607">
        <v>30</v>
      </c>
      <c r="BH267" s="607">
        <v>30</v>
      </c>
      <c r="BI267" s="607">
        <v>30</v>
      </c>
      <c r="BJ267" s="607">
        <v>30</v>
      </c>
      <c r="BK267" s="607">
        <v>30</v>
      </c>
      <c r="BL267" s="607">
        <v>30</v>
      </c>
      <c r="BM267" s="607">
        <v>30</v>
      </c>
      <c r="BN267" s="607">
        <v>30</v>
      </c>
      <c r="BO267" s="607">
        <v>30</v>
      </c>
      <c r="BP267" s="607">
        <v>30</v>
      </c>
      <c r="BQ267" s="607">
        <v>30</v>
      </c>
      <c r="BR267" s="607">
        <v>30</v>
      </c>
      <c r="BS267" s="607">
        <v>30</v>
      </c>
      <c r="BT267" s="607">
        <v>30</v>
      </c>
      <c r="BU267" s="607">
        <v>30</v>
      </c>
      <c r="BV267" s="607">
        <v>30</v>
      </c>
      <c r="BW267" s="607">
        <v>30</v>
      </c>
      <c r="BX267" s="607">
        <v>30</v>
      </c>
      <c r="BY267" s="607">
        <v>30</v>
      </c>
      <c r="BZ267" s="607">
        <v>30</v>
      </c>
      <c r="CA267" s="607">
        <v>30</v>
      </c>
      <c r="CB267" s="607">
        <v>30</v>
      </c>
      <c r="CC267" s="607">
        <v>30</v>
      </c>
      <c r="CD267" s="607">
        <v>30</v>
      </c>
      <c r="CE267" s="616">
        <v>30</v>
      </c>
      <c r="CF267" s="616">
        <v>30</v>
      </c>
      <c r="CG267" s="616">
        <v>30</v>
      </c>
      <c r="CH267" s="616">
        <v>30</v>
      </c>
      <c r="CI267" s="616">
        <v>30</v>
      </c>
      <c r="CJ267" s="616">
        <v>30</v>
      </c>
      <c r="CK267" s="616">
        <v>30</v>
      </c>
      <c r="CL267" s="616">
        <v>30</v>
      </c>
      <c r="CM267" s="616">
        <v>30</v>
      </c>
      <c r="CN267" s="616">
        <v>30</v>
      </c>
      <c r="CO267" s="616">
        <v>30</v>
      </c>
      <c r="CP267" s="616">
        <v>30</v>
      </c>
      <c r="CQ267" s="616">
        <v>30</v>
      </c>
      <c r="CR267" s="616">
        <v>30</v>
      </c>
      <c r="CS267" s="616">
        <v>30</v>
      </c>
      <c r="CT267" s="616">
        <v>30</v>
      </c>
      <c r="CU267" s="616">
        <v>30</v>
      </c>
      <c r="CV267" s="616">
        <v>30</v>
      </c>
      <c r="CW267" s="616">
        <v>30</v>
      </c>
      <c r="CX267" s="616">
        <v>30</v>
      </c>
      <c r="CY267" s="617">
        <v>30</v>
      </c>
      <c r="CZ267" s="618">
        <v>0</v>
      </c>
      <c r="DA267" s="619">
        <v>0</v>
      </c>
      <c r="DB267" s="619">
        <v>0</v>
      </c>
      <c r="DC267" s="619">
        <v>0</v>
      </c>
      <c r="DD267" s="619">
        <v>0</v>
      </c>
      <c r="DE267" s="619">
        <v>0</v>
      </c>
      <c r="DF267" s="619">
        <v>0</v>
      </c>
      <c r="DG267" s="619">
        <v>0</v>
      </c>
      <c r="DH267" s="619">
        <v>0</v>
      </c>
      <c r="DI267" s="619">
        <v>0</v>
      </c>
      <c r="DJ267" s="619">
        <v>0</v>
      </c>
      <c r="DK267" s="619">
        <v>0</v>
      </c>
      <c r="DL267" s="619">
        <v>0</v>
      </c>
      <c r="DM267" s="619">
        <v>0</v>
      </c>
      <c r="DN267" s="619">
        <v>0</v>
      </c>
      <c r="DO267" s="619">
        <v>0</v>
      </c>
      <c r="DP267" s="619">
        <v>0</v>
      </c>
      <c r="DQ267" s="619">
        <v>0</v>
      </c>
      <c r="DR267" s="619">
        <v>0</v>
      </c>
      <c r="DS267" s="619">
        <v>0</v>
      </c>
      <c r="DT267" s="619">
        <v>0</v>
      </c>
      <c r="DU267" s="619">
        <v>0</v>
      </c>
      <c r="DV267" s="619">
        <v>0</v>
      </c>
      <c r="DW267" s="620">
        <v>0</v>
      </c>
    </row>
    <row r="268" spans="2:127" x14ac:dyDescent="0.2">
      <c r="B268" s="621"/>
      <c r="C268" s="622"/>
      <c r="D268" s="623"/>
      <c r="E268" s="624"/>
      <c r="F268" s="624"/>
      <c r="G268" s="623"/>
      <c r="H268" s="624"/>
      <c r="I268" s="624"/>
      <c r="J268" s="624"/>
      <c r="K268" s="624"/>
      <c r="L268" s="624"/>
      <c r="M268" s="624"/>
      <c r="N268" s="624"/>
      <c r="O268" s="624"/>
      <c r="P268" s="624"/>
      <c r="Q268" s="624"/>
      <c r="R268" s="625"/>
      <c r="S268" s="624"/>
      <c r="T268" s="624"/>
      <c r="U268" s="626" t="s">
        <v>489</v>
      </c>
      <c r="V268" s="614" t="s">
        <v>124</v>
      </c>
      <c r="W268" s="615" t="s">
        <v>490</v>
      </c>
      <c r="X268" s="607">
        <v>1366.14</v>
      </c>
      <c r="Y268" s="607">
        <v>2049.21</v>
      </c>
      <c r="Z268" s="607">
        <v>4098.42</v>
      </c>
      <c r="AA268" s="607">
        <v>4781.49</v>
      </c>
      <c r="AB268" s="607">
        <v>6147.63</v>
      </c>
      <c r="AC268" s="607">
        <v>6830.7</v>
      </c>
      <c r="AD268" s="607">
        <v>8879.91</v>
      </c>
      <c r="AE268" s="607">
        <v>13661.4</v>
      </c>
      <c r="AF268" s="607">
        <v>13661.4</v>
      </c>
      <c r="AG268" s="607">
        <v>6830.7</v>
      </c>
      <c r="AH268" s="607">
        <v>0</v>
      </c>
      <c r="AI268" s="607">
        <v>0</v>
      </c>
      <c r="AJ268" s="607">
        <v>0</v>
      </c>
      <c r="AK268" s="607">
        <v>0</v>
      </c>
      <c r="AL268" s="607">
        <v>0</v>
      </c>
      <c r="AM268" s="607">
        <v>0</v>
      </c>
      <c r="AN268" s="607">
        <v>0</v>
      </c>
      <c r="AO268" s="607">
        <v>0</v>
      </c>
      <c r="AP268" s="607">
        <v>0</v>
      </c>
      <c r="AQ268" s="607">
        <v>0</v>
      </c>
      <c r="AR268" s="607">
        <v>525.4</v>
      </c>
      <c r="AS268" s="607">
        <v>788.1</v>
      </c>
      <c r="AT268" s="607">
        <v>1576.2</v>
      </c>
      <c r="AU268" s="607">
        <v>1838.9</v>
      </c>
      <c r="AV268" s="607">
        <v>2364.3000000000002</v>
      </c>
      <c r="AW268" s="607">
        <v>2627</v>
      </c>
      <c r="AX268" s="607">
        <v>3415.1</v>
      </c>
      <c r="AY268" s="607">
        <v>5254</v>
      </c>
      <c r="AZ268" s="607">
        <v>5254</v>
      </c>
      <c r="BA268" s="607">
        <v>2627</v>
      </c>
      <c r="BB268" s="607">
        <v>0</v>
      </c>
      <c r="BC268" s="607">
        <v>0</v>
      </c>
      <c r="BD268" s="607">
        <v>0</v>
      </c>
      <c r="BE268" s="607">
        <v>0</v>
      </c>
      <c r="BF268" s="607">
        <v>0</v>
      </c>
      <c r="BG268" s="607">
        <v>0</v>
      </c>
      <c r="BH268" s="607">
        <v>0</v>
      </c>
      <c r="BI268" s="607">
        <v>0</v>
      </c>
      <c r="BJ268" s="607">
        <v>0</v>
      </c>
      <c r="BK268" s="607">
        <v>0</v>
      </c>
      <c r="BL268" s="607">
        <v>525.4</v>
      </c>
      <c r="BM268" s="607">
        <v>788.1</v>
      </c>
      <c r="BN268" s="607">
        <v>1576.2</v>
      </c>
      <c r="BO268" s="607">
        <v>1838.9</v>
      </c>
      <c r="BP268" s="607">
        <v>2364.3000000000002</v>
      </c>
      <c r="BQ268" s="607">
        <v>2627</v>
      </c>
      <c r="BR268" s="607">
        <v>3415.1</v>
      </c>
      <c r="BS268" s="607">
        <v>5254</v>
      </c>
      <c r="BT268" s="607">
        <v>5254</v>
      </c>
      <c r="BU268" s="607">
        <v>2627</v>
      </c>
      <c r="BV268" s="607">
        <v>0</v>
      </c>
      <c r="BW268" s="607">
        <v>0</v>
      </c>
      <c r="BX268" s="607">
        <v>0</v>
      </c>
      <c r="BY268" s="607">
        <v>0</v>
      </c>
      <c r="BZ268" s="607">
        <v>0</v>
      </c>
      <c r="CA268" s="607">
        <v>0</v>
      </c>
      <c r="CB268" s="607">
        <v>0</v>
      </c>
      <c r="CC268" s="607">
        <v>0</v>
      </c>
      <c r="CD268" s="607">
        <v>0</v>
      </c>
      <c r="CE268" s="616">
        <v>0</v>
      </c>
      <c r="CF268" s="616">
        <v>1207.08</v>
      </c>
      <c r="CG268" s="616">
        <v>1810.62</v>
      </c>
      <c r="CH268" s="616">
        <v>3621.24</v>
      </c>
      <c r="CI268" s="616">
        <v>4224.78</v>
      </c>
      <c r="CJ268" s="616">
        <v>5431.86</v>
      </c>
      <c r="CK268" s="616">
        <v>6035.4</v>
      </c>
      <c r="CL268" s="616">
        <v>7846.02</v>
      </c>
      <c r="CM268" s="616">
        <v>12070.8</v>
      </c>
      <c r="CN268" s="616">
        <v>12070.8</v>
      </c>
      <c r="CO268" s="616">
        <v>6035.4</v>
      </c>
      <c r="CP268" s="616">
        <v>0</v>
      </c>
      <c r="CQ268" s="616">
        <v>0</v>
      </c>
      <c r="CR268" s="616">
        <v>0</v>
      </c>
      <c r="CS268" s="616">
        <v>0</v>
      </c>
      <c r="CT268" s="616">
        <v>0</v>
      </c>
      <c r="CU268" s="616">
        <v>0</v>
      </c>
      <c r="CV268" s="616">
        <v>0</v>
      </c>
      <c r="CW268" s="616">
        <v>0</v>
      </c>
      <c r="CX268" s="616">
        <v>0</v>
      </c>
      <c r="CY268" s="617">
        <v>0</v>
      </c>
      <c r="CZ268" s="618">
        <v>0</v>
      </c>
      <c r="DA268" s="619">
        <v>0</v>
      </c>
      <c r="DB268" s="619">
        <v>0</v>
      </c>
      <c r="DC268" s="619">
        <v>0</v>
      </c>
      <c r="DD268" s="619">
        <v>0</v>
      </c>
      <c r="DE268" s="619">
        <v>0</v>
      </c>
      <c r="DF268" s="619">
        <v>0</v>
      </c>
      <c r="DG268" s="619">
        <v>0</v>
      </c>
      <c r="DH268" s="619">
        <v>0</v>
      </c>
      <c r="DI268" s="619">
        <v>0</v>
      </c>
      <c r="DJ268" s="619">
        <v>0</v>
      </c>
      <c r="DK268" s="619">
        <v>0</v>
      </c>
      <c r="DL268" s="619">
        <v>0</v>
      </c>
      <c r="DM268" s="619">
        <v>0</v>
      </c>
      <c r="DN268" s="619">
        <v>0</v>
      </c>
      <c r="DO268" s="619">
        <v>0</v>
      </c>
      <c r="DP268" s="619">
        <v>0</v>
      </c>
      <c r="DQ268" s="619">
        <v>0</v>
      </c>
      <c r="DR268" s="619">
        <v>0</v>
      </c>
      <c r="DS268" s="619">
        <v>0</v>
      </c>
      <c r="DT268" s="619">
        <v>0</v>
      </c>
      <c r="DU268" s="619">
        <v>0</v>
      </c>
      <c r="DV268" s="619">
        <v>0</v>
      </c>
      <c r="DW268" s="620">
        <v>0</v>
      </c>
    </row>
    <row r="269" spans="2:127" x14ac:dyDescent="0.2">
      <c r="B269" s="627"/>
      <c r="C269" s="628"/>
      <c r="D269" s="629"/>
      <c r="E269" s="629"/>
      <c r="F269" s="629"/>
      <c r="G269" s="629"/>
      <c r="H269" s="629"/>
      <c r="I269" s="630"/>
      <c r="J269" s="630"/>
      <c r="K269" s="630"/>
      <c r="L269" s="630"/>
      <c r="M269" s="630"/>
      <c r="N269" s="630"/>
      <c r="O269" s="630"/>
      <c r="P269" s="630"/>
      <c r="Q269" s="630"/>
      <c r="R269" s="631"/>
      <c r="S269" s="630"/>
      <c r="T269" s="630"/>
      <c r="U269" s="626" t="s">
        <v>491</v>
      </c>
      <c r="V269" s="614" t="s">
        <v>124</v>
      </c>
      <c r="W269" s="615" t="s">
        <v>490</v>
      </c>
      <c r="X269" s="607">
        <v>0</v>
      </c>
      <c r="Y269" s="607">
        <v>0</v>
      </c>
      <c r="Z269" s="607">
        <v>0</v>
      </c>
      <c r="AA269" s="607">
        <v>0</v>
      </c>
      <c r="AB269" s="607">
        <v>0</v>
      </c>
      <c r="AC269" s="607">
        <v>0</v>
      </c>
      <c r="AD269" s="607">
        <v>0</v>
      </c>
      <c r="AE269" s="607">
        <v>0</v>
      </c>
      <c r="AF269" s="607">
        <v>0</v>
      </c>
      <c r="AG269" s="607">
        <v>0</v>
      </c>
      <c r="AH269" s="607">
        <v>0</v>
      </c>
      <c r="AI269" s="607">
        <v>0</v>
      </c>
      <c r="AJ269" s="607">
        <v>0</v>
      </c>
      <c r="AK269" s="607">
        <v>0</v>
      </c>
      <c r="AL269" s="607">
        <v>0</v>
      </c>
      <c r="AM269" s="607">
        <v>0</v>
      </c>
      <c r="AN269" s="607">
        <v>0</v>
      </c>
      <c r="AO269" s="607">
        <v>0</v>
      </c>
      <c r="AP269" s="607">
        <v>0</v>
      </c>
      <c r="AQ269" s="607">
        <v>0</v>
      </c>
      <c r="AR269" s="607">
        <v>0</v>
      </c>
      <c r="AS269" s="607">
        <v>0</v>
      </c>
      <c r="AT269" s="607">
        <v>0</v>
      </c>
      <c r="AU269" s="607">
        <v>0</v>
      </c>
      <c r="AV269" s="607">
        <v>0</v>
      </c>
      <c r="AW269" s="607">
        <v>0</v>
      </c>
      <c r="AX269" s="607">
        <v>0</v>
      </c>
      <c r="AY269" s="607">
        <v>0</v>
      </c>
      <c r="AZ269" s="607">
        <v>0</v>
      </c>
      <c r="BA269" s="607">
        <v>0</v>
      </c>
      <c r="BB269" s="607">
        <v>0</v>
      </c>
      <c r="BC269" s="607">
        <v>0</v>
      </c>
      <c r="BD269" s="607">
        <v>0</v>
      </c>
      <c r="BE269" s="607">
        <v>0</v>
      </c>
      <c r="BF269" s="607">
        <v>0</v>
      </c>
      <c r="BG269" s="607">
        <v>0</v>
      </c>
      <c r="BH269" s="607">
        <v>0</v>
      </c>
      <c r="BI269" s="607">
        <v>0</v>
      </c>
      <c r="BJ269" s="607">
        <v>0</v>
      </c>
      <c r="BK269" s="607">
        <v>0</v>
      </c>
      <c r="BL269" s="607">
        <v>0</v>
      </c>
      <c r="BM269" s="607">
        <v>0</v>
      </c>
      <c r="BN269" s="607">
        <v>0</v>
      </c>
      <c r="BO269" s="607">
        <v>0</v>
      </c>
      <c r="BP269" s="607">
        <v>0</v>
      </c>
      <c r="BQ269" s="607">
        <v>0</v>
      </c>
      <c r="BR269" s="607">
        <v>0</v>
      </c>
      <c r="BS269" s="607">
        <v>0</v>
      </c>
      <c r="BT269" s="607">
        <v>0</v>
      </c>
      <c r="BU269" s="607">
        <v>0</v>
      </c>
      <c r="BV269" s="607">
        <v>0</v>
      </c>
      <c r="BW269" s="607">
        <v>0</v>
      </c>
      <c r="BX269" s="607">
        <v>0</v>
      </c>
      <c r="BY269" s="607">
        <v>0</v>
      </c>
      <c r="BZ269" s="607">
        <v>0</v>
      </c>
      <c r="CA269" s="607">
        <v>0</v>
      </c>
      <c r="CB269" s="607">
        <v>0</v>
      </c>
      <c r="CC269" s="607">
        <v>0</v>
      </c>
      <c r="CD269" s="607">
        <v>0</v>
      </c>
      <c r="CE269" s="616">
        <v>0</v>
      </c>
      <c r="CF269" s="616">
        <v>0</v>
      </c>
      <c r="CG269" s="616">
        <v>0</v>
      </c>
      <c r="CH269" s="616">
        <v>0</v>
      </c>
      <c r="CI269" s="616">
        <v>0</v>
      </c>
      <c r="CJ269" s="616">
        <v>0</v>
      </c>
      <c r="CK269" s="616">
        <v>0</v>
      </c>
      <c r="CL269" s="616">
        <v>0</v>
      </c>
      <c r="CM269" s="616">
        <v>0</v>
      </c>
      <c r="CN269" s="616">
        <v>0</v>
      </c>
      <c r="CO269" s="616">
        <v>0</v>
      </c>
      <c r="CP269" s="616">
        <v>0</v>
      </c>
      <c r="CQ269" s="616">
        <v>0</v>
      </c>
      <c r="CR269" s="616">
        <v>0</v>
      </c>
      <c r="CS269" s="616">
        <v>0</v>
      </c>
      <c r="CT269" s="616">
        <v>0</v>
      </c>
      <c r="CU269" s="616">
        <v>0</v>
      </c>
      <c r="CV269" s="616">
        <v>0</v>
      </c>
      <c r="CW269" s="616">
        <v>0</v>
      </c>
      <c r="CX269" s="616">
        <v>0</v>
      </c>
      <c r="CY269" s="617">
        <v>0</v>
      </c>
      <c r="CZ269" s="618">
        <v>0</v>
      </c>
      <c r="DA269" s="619">
        <v>0</v>
      </c>
      <c r="DB269" s="619">
        <v>0</v>
      </c>
      <c r="DC269" s="619">
        <v>0</v>
      </c>
      <c r="DD269" s="619">
        <v>0</v>
      </c>
      <c r="DE269" s="619">
        <v>0</v>
      </c>
      <c r="DF269" s="619">
        <v>0</v>
      </c>
      <c r="DG269" s="619">
        <v>0</v>
      </c>
      <c r="DH269" s="619">
        <v>0</v>
      </c>
      <c r="DI269" s="619">
        <v>0</v>
      </c>
      <c r="DJ269" s="619">
        <v>0</v>
      </c>
      <c r="DK269" s="619">
        <v>0</v>
      </c>
      <c r="DL269" s="619">
        <v>0</v>
      </c>
      <c r="DM269" s="619">
        <v>0</v>
      </c>
      <c r="DN269" s="619">
        <v>0</v>
      </c>
      <c r="DO269" s="619">
        <v>0</v>
      </c>
      <c r="DP269" s="619">
        <v>0</v>
      </c>
      <c r="DQ269" s="619">
        <v>0</v>
      </c>
      <c r="DR269" s="619">
        <v>0</v>
      </c>
      <c r="DS269" s="619">
        <v>0</v>
      </c>
      <c r="DT269" s="619">
        <v>0</v>
      </c>
      <c r="DU269" s="619">
        <v>0</v>
      </c>
      <c r="DV269" s="619">
        <v>0</v>
      </c>
      <c r="DW269" s="620">
        <v>0</v>
      </c>
    </row>
    <row r="270" spans="2:127" x14ac:dyDescent="0.2">
      <c r="B270" s="627"/>
      <c r="C270" s="628"/>
      <c r="D270" s="629"/>
      <c r="E270" s="629"/>
      <c r="F270" s="629"/>
      <c r="G270" s="629"/>
      <c r="H270" s="629"/>
      <c r="I270" s="630"/>
      <c r="J270" s="630"/>
      <c r="K270" s="630"/>
      <c r="L270" s="630"/>
      <c r="M270" s="630"/>
      <c r="N270" s="630"/>
      <c r="O270" s="630"/>
      <c r="P270" s="630"/>
      <c r="Q270" s="630"/>
      <c r="R270" s="631"/>
      <c r="S270" s="630"/>
      <c r="T270" s="630"/>
      <c r="U270" s="632" t="s">
        <v>828</v>
      </c>
      <c r="V270" s="633" t="s">
        <v>124</v>
      </c>
      <c r="W270" s="634" t="s">
        <v>490</v>
      </c>
      <c r="X270" s="607">
        <v>0</v>
      </c>
      <c r="Y270" s="607">
        <v>0</v>
      </c>
      <c r="Z270" s="607">
        <v>0</v>
      </c>
      <c r="AA270" s="607">
        <v>0</v>
      </c>
      <c r="AB270" s="607">
        <v>0</v>
      </c>
      <c r="AC270" s="607">
        <v>0</v>
      </c>
      <c r="AD270" s="607">
        <v>0</v>
      </c>
      <c r="AE270" s="607">
        <v>0</v>
      </c>
      <c r="AF270" s="607">
        <v>0</v>
      </c>
      <c r="AG270" s="607">
        <v>0</v>
      </c>
      <c r="AH270" s="607">
        <v>0</v>
      </c>
      <c r="AI270" s="607">
        <v>0</v>
      </c>
      <c r="AJ270" s="607">
        <v>0</v>
      </c>
      <c r="AK270" s="607">
        <v>0</v>
      </c>
      <c r="AL270" s="607">
        <v>0</v>
      </c>
      <c r="AM270" s="607">
        <v>0</v>
      </c>
      <c r="AN270" s="607">
        <v>0</v>
      </c>
      <c r="AO270" s="607">
        <v>0</v>
      </c>
      <c r="AP270" s="607">
        <v>0</v>
      </c>
      <c r="AQ270" s="607">
        <v>0</v>
      </c>
      <c r="AR270" s="607">
        <v>0</v>
      </c>
      <c r="AS270" s="607">
        <v>0</v>
      </c>
      <c r="AT270" s="607">
        <v>0</v>
      </c>
      <c r="AU270" s="607">
        <v>0</v>
      </c>
      <c r="AV270" s="607">
        <v>0</v>
      </c>
      <c r="AW270" s="607">
        <v>0</v>
      </c>
      <c r="AX270" s="607">
        <v>0</v>
      </c>
      <c r="AY270" s="607">
        <v>0</v>
      </c>
      <c r="AZ270" s="607">
        <v>0</v>
      </c>
      <c r="BA270" s="607">
        <v>0</v>
      </c>
      <c r="BB270" s="607">
        <v>0</v>
      </c>
      <c r="BC270" s="607">
        <v>0</v>
      </c>
      <c r="BD270" s="607">
        <v>0</v>
      </c>
      <c r="BE270" s="607">
        <v>0</v>
      </c>
      <c r="BF270" s="607">
        <v>0</v>
      </c>
      <c r="BG270" s="607">
        <v>0</v>
      </c>
      <c r="BH270" s="607">
        <v>0</v>
      </c>
      <c r="BI270" s="607">
        <v>0</v>
      </c>
      <c r="BJ270" s="607">
        <v>0</v>
      </c>
      <c r="BK270" s="607">
        <v>0</v>
      </c>
      <c r="BL270" s="607">
        <v>0</v>
      </c>
      <c r="BM270" s="607">
        <v>0</v>
      </c>
      <c r="BN270" s="607">
        <v>0</v>
      </c>
      <c r="BO270" s="607">
        <v>0</v>
      </c>
      <c r="BP270" s="607">
        <v>0</v>
      </c>
      <c r="BQ270" s="607">
        <v>0</v>
      </c>
      <c r="BR270" s="607">
        <v>0</v>
      </c>
      <c r="BS270" s="607">
        <v>0</v>
      </c>
      <c r="BT270" s="607">
        <v>0</v>
      </c>
      <c r="BU270" s="607">
        <v>0</v>
      </c>
      <c r="BV270" s="607">
        <v>0</v>
      </c>
      <c r="BW270" s="607">
        <v>0</v>
      </c>
      <c r="BX270" s="607">
        <v>0</v>
      </c>
      <c r="BY270" s="607">
        <v>0</v>
      </c>
      <c r="BZ270" s="607">
        <v>0</v>
      </c>
      <c r="CA270" s="607">
        <v>0</v>
      </c>
      <c r="CB270" s="607">
        <v>0</v>
      </c>
      <c r="CC270" s="607">
        <v>0</v>
      </c>
      <c r="CD270" s="607">
        <v>0</v>
      </c>
      <c r="CE270" s="607">
        <v>0</v>
      </c>
      <c r="CF270" s="607">
        <v>0</v>
      </c>
      <c r="CG270" s="607">
        <v>0</v>
      </c>
      <c r="CH270" s="607">
        <v>0</v>
      </c>
      <c r="CI270" s="607">
        <v>0</v>
      </c>
      <c r="CJ270" s="607">
        <v>0</v>
      </c>
      <c r="CK270" s="607">
        <v>0</v>
      </c>
      <c r="CL270" s="607">
        <v>0</v>
      </c>
      <c r="CM270" s="607">
        <v>0</v>
      </c>
      <c r="CN270" s="607">
        <v>0</v>
      </c>
      <c r="CO270" s="607">
        <v>0</v>
      </c>
      <c r="CP270" s="607">
        <v>0</v>
      </c>
      <c r="CQ270" s="607">
        <v>0</v>
      </c>
      <c r="CR270" s="607">
        <v>0</v>
      </c>
      <c r="CS270" s="607">
        <v>0</v>
      </c>
      <c r="CT270" s="607">
        <v>0</v>
      </c>
      <c r="CU270" s="607">
        <v>0</v>
      </c>
      <c r="CV270" s="607">
        <v>0</v>
      </c>
      <c r="CW270" s="607">
        <v>0</v>
      </c>
      <c r="CX270" s="607">
        <v>0</v>
      </c>
      <c r="CY270" s="607">
        <v>0</v>
      </c>
      <c r="CZ270" s="618">
        <v>0</v>
      </c>
      <c r="DA270" s="619">
        <v>0</v>
      </c>
      <c r="DB270" s="619">
        <v>0</v>
      </c>
      <c r="DC270" s="619">
        <v>0</v>
      </c>
      <c r="DD270" s="619">
        <v>0</v>
      </c>
      <c r="DE270" s="619">
        <v>0</v>
      </c>
      <c r="DF270" s="619">
        <v>0</v>
      </c>
      <c r="DG270" s="619">
        <v>0</v>
      </c>
      <c r="DH270" s="619">
        <v>0</v>
      </c>
      <c r="DI270" s="619">
        <v>0</v>
      </c>
      <c r="DJ270" s="619">
        <v>0</v>
      </c>
      <c r="DK270" s="619">
        <v>0</v>
      </c>
      <c r="DL270" s="619">
        <v>0</v>
      </c>
      <c r="DM270" s="619">
        <v>0</v>
      </c>
      <c r="DN270" s="619">
        <v>0</v>
      </c>
      <c r="DO270" s="619">
        <v>0</v>
      </c>
      <c r="DP270" s="619">
        <v>0</v>
      </c>
      <c r="DQ270" s="619">
        <v>0</v>
      </c>
      <c r="DR270" s="619">
        <v>0</v>
      </c>
      <c r="DS270" s="619">
        <v>0</v>
      </c>
      <c r="DT270" s="619">
        <v>0</v>
      </c>
      <c r="DU270" s="619">
        <v>0</v>
      </c>
      <c r="DV270" s="619">
        <v>0</v>
      </c>
      <c r="DW270" s="620">
        <v>0</v>
      </c>
    </row>
    <row r="271" spans="2:127" x14ac:dyDescent="0.2">
      <c r="B271" s="635"/>
      <c r="C271" s="636"/>
      <c r="D271" s="637"/>
      <c r="E271" s="637"/>
      <c r="F271" s="637"/>
      <c r="G271" s="637"/>
      <c r="H271" s="637"/>
      <c r="I271" s="638"/>
      <c r="J271" s="638"/>
      <c r="K271" s="638"/>
      <c r="L271" s="638"/>
      <c r="M271" s="638"/>
      <c r="N271" s="638"/>
      <c r="O271" s="638"/>
      <c r="P271" s="638"/>
      <c r="Q271" s="638"/>
      <c r="R271" s="639"/>
      <c r="S271" s="638"/>
      <c r="T271" s="638"/>
      <c r="U271" s="626" t="s">
        <v>492</v>
      </c>
      <c r="V271" s="614" t="s">
        <v>124</v>
      </c>
      <c r="W271" s="640" t="s">
        <v>490</v>
      </c>
      <c r="X271" s="607">
        <v>0</v>
      </c>
      <c r="Y271" s="607">
        <v>0</v>
      </c>
      <c r="Z271" s="607">
        <v>0</v>
      </c>
      <c r="AA271" s="607">
        <v>0</v>
      </c>
      <c r="AB271" s="607">
        <v>0</v>
      </c>
      <c r="AC271" s="607">
        <v>0</v>
      </c>
      <c r="AD271" s="607">
        <v>0</v>
      </c>
      <c r="AE271" s="607">
        <v>0</v>
      </c>
      <c r="AF271" s="607">
        <v>0</v>
      </c>
      <c r="AG271" s="607">
        <v>0</v>
      </c>
      <c r="AH271" s="607">
        <v>475.3</v>
      </c>
      <c r="AI271" s="607">
        <v>475.3</v>
      </c>
      <c r="AJ271" s="607">
        <v>475.3</v>
      </c>
      <c r="AK271" s="607">
        <v>475.3</v>
      </c>
      <c r="AL271" s="607">
        <v>475.3</v>
      </c>
      <c r="AM271" s="607">
        <v>475.3</v>
      </c>
      <c r="AN271" s="607">
        <v>475.3</v>
      </c>
      <c r="AO271" s="607">
        <v>475.3</v>
      </c>
      <c r="AP271" s="607">
        <v>475.3</v>
      </c>
      <c r="AQ271" s="607">
        <v>475.3</v>
      </c>
      <c r="AR271" s="607">
        <v>475.3</v>
      </c>
      <c r="AS271" s="607">
        <v>475.3</v>
      </c>
      <c r="AT271" s="607">
        <v>475.3</v>
      </c>
      <c r="AU271" s="607">
        <v>475.3</v>
      </c>
      <c r="AV271" s="607">
        <v>475.3</v>
      </c>
      <c r="AW271" s="607">
        <v>475.3</v>
      </c>
      <c r="AX271" s="607">
        <v>475.3</v>
      </c>
      <c r="AY271" s="607">
        <v>475.3</v>
      </c>
      <c r="AZ271" s="607">
        <v>475.3</v>
      </c>
      <c r="BA271" s="607">
        <v>475.3</v>
      </c>
      <c r="BB271" s="607">
        <v>475.3</v>
      </c>
      <c r="BC271" s="607">
        <v>475.3</v>
      </c>
      <c r="BD271" s="607">
        <v>475.3</v>
      </c>
      <c r="BE271" s="607">
        <v>475.3</v>
      </c>
      <c r="BF271" s="607">
        <v>475.3</v>
      </c>
      <c r="BG271" s="607">
        <v>475.3</v>
      </c>
      <c r="BH271" s="607">
        <v>475.3</v>
      </c>
      <c r="BI271" s="607">
        <v>475.3</v>
      </c>
      <c r="BJ271" s="607">
        <v>475.3</v>
      </c>
      <c r="BK271" s="607">
        <v>475.3</v>
      </c>
      <c r="BL271" s="607">
        <v>475.3</v>
      </c>
      <c r="BM271" s="607">
        <v>475.3</v>
      </c>
      <c r="BN271" s="607">
        <v>475.3</v>
      </c>
      <c r="BO271" s="607">
        <v>475.3</v>
      </c>
      <c r="BP271" s="607">
        <v>475.3</v>
      </c>
      <c r="BQ271" s="607">
        <v>475.3</v>
      </c>
      <c r="BR271" s="607">
        <v>475.3</v>
      </c>
      <c r="BS271" s="607">
        <v>475.3</v>
      </c>
      <c r="BT271" s="607">
        <v>475.3</v>
      </c>
      <c r="BU271" s="607">
        <v>475.3</v>
      </c>
      <c r="BV271" s="607">
        <v>475.3</v>
      </c>
      <c r="BW271" s="607">
        <v>475.3</v>
      </c>
      <c r="BX271" s="607">
        <v>475.3</v>
      </c>
      <c r="BY271" s="607">
        <v>475.3</v>
      </c>
      <c r="BZ271" s="607">
        <v>475.3</v>
      </c>
      <c r="CA271" s="607">
        <v>475.3</v>
      </c>
      <c r="CB271" s="607">
        <v>475.3</v>
      </c>
      <c r="CC271" s="607">
        <v>475.3</v>
      </c>
      <c r="CD271" s="607">
        <v>475.3</v>
      </c>
      <c r="CE271" s="616">
        <v>475.3</v>
      </c>
      <c r="CF271" s="616">
        <v>475.3</v>
      </c>
      <c r="CG271" s="616">
        <v>475.3</v>
      </c>
      <c r="CH271" s="616">
        <v>475.3</v>
      </c>
      <c r="CI271" s="616">
        <v>475.3</v>
      </c>
      <c r="CJ271" s="616">
        <v>475.3</v>
      </c>
      <c r="CK271" s="616">
        <v>475.3</v>
      </c>
      <c r="CL271" s="616">
        <v>475.3</v>
      </c>
      <c r="CM271" s="616">
        <v>475.3</v>
      </c>
      <c r="CN271" s="616">
        <v>475.3</v>
      </c>
      <c r="CO271" s="616">
        <v>475.3</v>
      </c>
      <c r="CP271" s="616">
        <v>475.3</v>
      </c>
      <c r="CQ271" s="616">
        <v>475.3</v>
      </c>
      <c r="CR271" s="616">
        <v>475.3</v>
      </c>
      <c r="CS271" s="616">
        <v>475.3</v>
      </c>
      <c r="CT271" s="616">
        <v>475.3</v>
      </c>
      <c r="CU271" s="616">
        <v>475.3</v>
      </c>
      <c r="CV271" s="616">
        <v>475.3</v>
      </c>
      <c r="CW271" s="616">
        <v>475.3</v>
      </c>
      <c r="CX271" s="616">
        <v>475.3</v>
      </c>
      <c r="CY271" s="617">
        <v>475.3</v>
      </c>
      <c r="CZ271" s="618">
        <v>0</v>
      </c>
      <c r="DA271" s="619">
        <v>0</v>
      </c>
      <c r="DB271" s="619">
        <v>0</v>
      </c>
      <c r="DC271" s="619">
        <v>0</v>
      </c>
      <c r="DD271" s="619">
        <v>0</v>
      </c>
      <c r="DE271" s="619">
        <v>0</v>
      </c>
      <c r="DF271" s="619">
        <v>0</v>
      </c>
      <c r="DG271" s="619">
        <v>0</v>
      </c>
      <c r="DH271" s="619">
        <v>0</v>
      </c>
      <c r="DI271" s="619">
        <v>0</v>
      </c>
      <c r="DJ271" s="619">
        <v>0</v>
      </c>
      <c r="DK271" s="619">
        <v>0</v>
      </c>
      <c r="DL271" s="619">
        <v>0</v>
      </c>
      <c r="DM271" s="619">
        <v>0</v>
      </c>
      <c r="DN271" s="619">
        <v>0</v>
      </c>
      <c r="DO271" s="619">
        <v>0</v>
      </c>
      <c r="DP271" s="619">
        <v>0</v>
      </c>
      <c r="DQ271" s="619">
        <v>0</v>
      </c>
      <c r="DR271" s="619">
        <v>0</v>
      </c>
      <c r="DS271" s="619">
        <v>0</v>
      </c>
      <c r="DT271" s="619">
        <v>0</v>
      </c>
      <c r="DU271" s="619">
        <v>0</v>
      </c>
      <c r="DV271" s="619">
        <v>0</v>
      </c>
      <c r="DW271" s="620">
        <v>0</v>
      </c>
    </row>
    <row r="272" spans="2:127" x14ac:dyDescent="0.2">
      <c r="B272" s="641"/>
      <c r="C272" s="642"/>
      <c r="D272" s="643"/>
      <c r="E272" s="643"/>
      <c r="F272" s="643"/>
      <c r="G272" s="643"/>
      <c r="H272" s="643"/>
      <c r="I272" s="644"/>
      <c r="J272" s="644"/>
      <c r="K272" s="644"/>
      <c r="L272" s="644"/>
      <c r="M272" s="644"/>
      <c r="N272" s="644"/>
      <c r="O272" s="644"/>
      <c r="P272" s="644"/>
      <c r="Q272" s="644"/>
      <c r="R272" s="645"/>
      <c r="S272" s="644"/>
      <c r="T272" s="644"/>
      <c r="U272" s="626" t="s">
        <v>493</v>
      </c>
      <c r="V272" s="614" t="s">
        <v>124</v>
      </c>
      <c r="W272" s="640" t="s">
        <v>490</v>
      </c>
      <c r="X272" s="607">
        <v>0</v>
      </c>
      <c r="Y272" s="607">
        <v>0</v>
      </c>
      <c r="Z272" s="607">
        <v>0</v>
      </c>
      <c r="AA272" s="607">
        <v>0</v>
      </c>
      <c r="AB272" s="607">
        <v>0</v>
      </c>
      <c r="AC272" s="607">
        <v>0</v>
      </c>
      <c r="AD272" s="607">
        <v>0</v>
      </c>
      <c r="AE272" s="607">
        <v>0</v>
      </c>
      <c r="AF272" s="607">
        <v>0</v>
      </c>
      <c r="AG272" s="607">
        <v>0</v>
      </c>
      <c r="AH272" s="607">
        <v>3658.3</v>
      </c>
      <c r="AI272" s="607">
        <v>3658.3</v>
      </c>
      <c r="AJ272" s="607">
        <v>3658.3</v>
      </c>
      <c r="AK272" s="607">
        <v>3658.3</v>
      </c>
      <c r="AL272" s="607">
        <v>3658.3</v>
      </c>
      <c r="AM272" s="607">
        <v>3658.3</v>
      </c>
      <c r="AN272" s="607">
        <v>3658.3</v>
      </c>
      <c r="AO272" s="607">
        <v>3658.3</v>
      </c>
      <c r="AP272" s="607">
        <v>3658.3</v>
      </c>
      <c r="AQ272" s="607">
        <v>3658.3</v>
      </c>
      <c r="AR272" s="607">
        <v>3658.3</v>
      </c>
      <c r="AS272" s="607">
        <v>3658.3</v>
      </c>
      <c r="AT272" s="607">
        <v>3658.3</v>
      </c>
      <c r="AU272" s="607">
        <v>3658.3</v>
      </c>
      <c r="AV272" s="607">
        <v>3658.3</v>
      </c>
      <c r="AW272" s="607">
        <v>3658.3</v>
      </c>
      <c r="AX272" s="607">
        <v>3658.3</v>
      </c>
      <c r="AY272" s="607">
        <v>3658.3</v>
      </c>
      <c r="AZ272" s="607">
        <v>3658.3</v>
      </c>
      <c r="BA272" s="607">
        <v>3658.3</v>
      </c>
      <c r="BB272" s="607">
        <v>3658.3</v>
      </c>
      <c r="BC272" s="607">
        <v>3658.3</v>
      </c>
      <c r="BD272" s="607">
        <v>3658.3</v>
      </c>
      <c r="BE272" s="607">
        <v>3658.3</v>
      </c>
      <c r="BF272" s="607">
        <v>3658.3</v>
      </c>
      <c r="BG272" s="607">
        <v>3658.3</v>
      </c>
      <c r="BH272" s="607">
        <v>3658.3</v>
      </c>
      <c r="BI272" s="607">
        <v>3658.3</v>
      </c>
      <c r="BJ272" s="607">
        <v>3658.3</v>
      </c>
      <c r="BK272" s="607">
        <v>3658.3</v>
      </c>
      <c r="BL272" s="607">
        <v>3658.3</v>
      </c>
      <c r="BM272" s="607">
        <v>3658.3</v>
      </c>
      <c r="BN272" s="607">
        <v>3658.3</v>
      </c>
      <c r="BO272" s="607">
        <v>3658.3</v>
      </c>
      <c r="BP272" s="607">
        <v>3658.3</v>
      </c>
      <c r="BQ272" s="607">
        <v>3658.3</v>
      </c>
      <c r="BR272" s="607">
        <v>3658.3</v>
      </c>
      <c r="BS272" s="607">
        <v>3658.3</v>
      </c>
      <c r="BT272" s="607">
        <v>3658.3</v>
      </c>
      <c r="BU272" s="607">
        <v>3658.3</v>
      </c>
      <c r="BV272" s="607">
        <v>3658.3</v>
      </c>
      <c r="BW272" s="607">
        <v>3658.3</v>
      </c>
      <c r="BX272" s="607">
        <v>3658.3</v>
      </c>
      <c r="BY272" s="607">
        <v>3658.3</v>
      </c>
      <c r="BZ272" s="607">
        <v>3658.3</v>
      </c>
      <c r="CA272" s="607">
        <v>3658.3</v>
      </c>
      <c r="CB272" s="607">
        <v>3658.3</v>
      </c>
      <c r="CC272" s="607">
        <v>3658.3</v>
      </c>
      <c r="CD272" s="607">
        <v>3658.3</v>
      </c>
      <c r="CE272" s="616">
        <v>3658.3</v>
      </c>
      <c r="CF272" s="616">
        <v>3658.3</v>
      </c>
      <c r="CG272" s="616">
        <v>3658.3</v>
      </c>
      <c r="CH272" s="616">
        <v>3658.3</v>
      </c>
      <c r="CI272" s="616">
        <v>3658.3</v>
      </c>
      <c r="CJ272" s="616">
        <v>3658.3</v>
      </c>
      <c r="CK272" s="616">
        <v>3658.3</v>
      </c>
      <c r="CL272" s="616">
        <v>3658.3</v>
      </c>
      <c r="CM272" s="616">
        <v>3658.3</v>
      </c>
      <c r="CN272" s="616">
        <v>3658.3</v>
      </c>
      <c r="CO272" s="616">
        <v>3658.3</v>
      </c>
      <c r="CP272" s="616">
        <v>3658.3</v>
      </c>
      <c r="CQ272" s="616">
        <v>3658.3</v>
      </c>
      <c r="CR272" s="616">
        <v>3658.3</v>
      </c>
      <c r="CS272" s="616">
        <v>3658.3</v>
      </c>
      <c r="CT272" s="616">
        <v>3658.3</v>
      </c>
      <c r="CU272" s="616">
        <v>3658.3</v>
      </c>
      <c r="CV272" s="616">
        <v>3658.3</v>
      </c>
      <c r="CW272" s="616">
        <v>3658.3</v>
      </c>
      <c r="CX272" s="616">
        <v>3658.3</v>
      </c>
      <c r="CY272" s="617">
        <v>3658.3</v>
      </c>
      <c r="CZ272" s="618">
        <v>0</v>
      </c>
      <c r="DA272" s="619">
        <v>0</v>
      </c>
      <c r="DB272" s="619">
        <v>0</v>
      </c>
      <c r="DC272" s="619">
        <v>0</v>
      </c>
      <c r="DD272" s="619">
        <v>0</v>
      </c>
      <c r="DE272" s="619">
        <v>0</v>
      </c>
      <c r="DF272" s="619">
        <v>0</v>
      </c>
      <c r="DG272" s="619">
        <v>0</v>
      </c>
      <c r="DH272" s="619">
        <v>0</v>
      </c>
      <c r="DI272" s="619">
        <v>0</v>
      </c>
      <c r="DJ272" s="619">
        <v>0</v>
      </c>
      <c r="DK272" s="619">
        <v>0</v>
      </c>
      <c r="DL272" s="619">
        <v>0</v>
      </c>
      <c r="DM272" s="619">
        <v>0</v>
      </c>
      <c r="DN272" s="619">
        <v>0</v>
      </c>
      <c r="DO272" s="619">
        <v>0</v>
      </c>
      <c r="DP272" s="619">
        <v>0</v>
      </c>
      <c r="DQ272" s="619">
        <v>0</v>
      </c>
      <c r="DR272" s="619">
        <v>0</v>
      </c>
      <c r="DS272" s="619">
        <v>0</v>
      </c>
      <c r="DT272" s="619">
        <v>0</v>
      </c>
      <c r="DU272" s="619">
        <v>0</v>
      </c>
      <c r="DV272" s="619">
        <v>0</v>
      </c>
      <c r="DW272" s="620">
        <v>0</v>
      </c>
    </row>
    <row r="273" spans="2:127" x14ac:dyDescent="0.2">
      <c r="B273" s="641"/>
      <c r="C273" s="642"/>
      <c r="D273" s="643"/>
      <c r="E273" s="643"/>
      <c r="F273" s="643"/>
      <c r="G273" s="643"/>
      <c r="H273" s="643"/>
      <c r="I273" s="644"/>
      <c r="J273" s="644"/>
      <c r="K273" s="644"/>
      <c r="L273" s="644"/>
      <c r="M273" s="644"/>
      <c r="N273" s="644"/>
      <c r="O273" s="644"/>
      <c r="P273" s="644"/>
      <c r="Q273" s="644"/>
      <c r="R273" s="645"/>
      <c r="S273" s="644"/>
      <c r="T273" s="644"/>
      <c r="U273" s="646" t="s">
        <v>494</v>
      </c>
      <c r="V273" s="647" t="s">
        <v>124</v>
      </c>
      <c r="W273" s="640" t="s">
        <v>490</v>
      </c>
      <c r="X273" s="607">
        <v>0</v>
      </c>
      <c r="Y273" s="607">
        <v>0</v>
      </c>
      <c r="Z273" s="607">
        <v>0</v>
      </c>
      <c r="AA273" s="607">
        <v>0</v>
      </c>
      <c r="AB273" s="607">
        <v>0</v>
      </c>
      <c r="AC273" s="607">
        <v>0</v>
      </c>
      <c r="AD273" s="607">
        <v>0</v>
      </c>
      <c r="AE273" s="607">
        <v>0</v>
      </c>
      <c r="AF273" s="607">
        <v>0</v>
      </c>
      <c r="AG273" s="607">
        <v>0</v>
      </c>
      <c r="AH273" s="607">
        <v>0</v>
      </c>
      <c r="AI273" s="607">
        <v>0</v>
      </c>
      <c r="AJ273" s="607">
        <v>0</v>
      </c>
      <c r="AK273" s="607">
        <v>0</v>
      </c>
      <c r="AL273" s="607">
        <v>0</v>
      </c>
      <c r="AM273" s="607">
        <v>0</v>
      </c>
      <c r="AN273" s="607">
        <v>0</v>
      </c>
      <c r="AO273" s="607">
        <v>0</v>
      </c>
      <c r="AP273" s="607">
        <v>0</v>
      </c>
      <c r="AQ273" s="607">
        <v>0</v>
      </c>
      <c r="AR273" s="607">
        <v>0</v>
      </c>
      <c r="AS273" s="607">
        <v>0</v>
      </c>
      <c r="AT273" s="607">
        <v>0</v>
      </c>
      <c r="AU273" s="607">
        <v>0</v>
      </c>
      <c r="AV273" s="607">
        <v>0</v>
      </c>
      <c r="AW273" s="607">
        <v>0</v>
      </c>
      <c r="AX273" s="607">
        <v>0</v>
      </c>
      <c r="AY273" s="607">
        <v>0</v>
      </c>
      <c r="AZ273" s="607">
        <v>0</v>
      </c>
      <c r="BA273" s="607">
        <v>0</v>
      </c>
      <c r="BB273" s="607">
        <v>0</v>
      </c>
      <c r="BC273" s="607">
        <v>0</v>
      </c>
      <c r="BD273" s="607">
        <v>0</v>
      </c>
      <c r="BE273" s="607">
        <v>0</v>
      </c>
      <c r="BF273" s="607">
        <v>0</v>
      </c>
      <c r="BG273" s="607">
        <v>0</v>
      </c>
      <c r="BH273" s="607">
        <v>0</v>
      </c>
      <c r="BI273" s="607">
        <v>0</v>
      </c>
      <c r="BJ273" s="607">
        <v>0</v>
      </c>
      <c r="BK273" s="607">
        <v>0</v>
      </c>
      <c r="BL273" s="607">
        <v>0</v>
      </c>
      <c r="BM273" s="607">
        <v>0</v>
      </c>
      <c r="BN273" s="607">
        <v>0</v>
      </c>
      <c r="BO273" s="607">
        <v>0</v>
      </c>
      <c r="BP273" s="607">
        <v>0</v>
      </c>
      <c r="BQ273" s="607">
        <v>0</v>
      </c>
      <c r="BR273" s="607">
        <v>0</v>
      </c>
      <c r="BS273" s="607">
        <v>0</v>
      </c>
      <c r="BT273" s="607">
        <v>0</v>
      </c>
      <c r="BU273" s="607">
        <v>0</v>
      </c>
      <c r="BV273" s="607">
        <v>0</v>
      </c>
      <c r="BW273" s="607">
        <v>0</v>
      </c>
      <c r="BX273" s="607">
        <v>0</v>
      </c>
      <c r="BY273" s="607">
        <v>0</v>
      </c>
      <c r="BZ273" s="607">
        <v>0</v>
      </c>
      <c r="CA273" s="607">
        <v>0</v>
      </c>
      <c r="CB273" s="607">
        <v>0</v>
      </c>
      <c r="CC273" s="607">
        <v>0</v>
      </c>
      <c r="CD273" s="607">
        <v>0</v>
      </c>
      <c r="CE273" s="616">
        <v>0</v>
      </c>
      <c r="CF273" s="616">
        <v>0</v>
      </c>
      <c r="CG273" s="616">
        <v>0</v>
      </c>
      <c r="CH273" s="616">
        <v>0</v>
      </c>
      <c r="CI273" s="616">
        <v>0</v>
      </c>
      <c r="CJ273" s="616">
        <v>0</v>
      </c>
      <c r="CK273" s="616">
        <v>0</v>
      </c>
      <c r="CL273" s="616">
        <v>0</v>
      </c>
      <c r="CM273" s="616">
        <v>0</v>
      </c>
      <c r="CN273" s="616">
        <v>0</v>
      </c>
      <c r="CO273" s="616">
        <v>0</v>
      </c>
      <c r="CP273" s="616">
        <v>0</v>
      </c>
      <c r="CQ273" s="616">
        <v>0</v>
      </c>
      <c r="CR273" s="616">
        <v>0</v>
      </c>
      <c r="CS273" s="616">
        <v>0</v>
      </c>
      <c r="CT273" s="616">
        <v>0</v>
      </c>
      <c r="CU273" s="616">
        <v>0</v>
      </c>
      <c r="CV273" s="616">
        <v>0</v>
      </c>
      <c r="CW273" s="616">
        <v>0</v>
      </c>
      <c r="CX273" s="616">
        <v>0</v>
      </c>
      <c r="CY273" s="617">
        <v>0</v>
      </c>
      <c r="CZ273" s="618">
        <v>0</v>
      </c>
      <c r="DA273" s="619">
        <v>0</v>
      </c>
      <c r="DB273" s="619">
        <v>0</v>
      </c>
      <c r="DC273" s="619">
        <v>0</v>
      </c>
      <c r="DD273" s="619">
        <v>0</v>
      </c>
      <c r="DE273" s="619">
        <v>0</v>
      </c>
      <c r="DF273" s="619">
        <v>0</v>
      </c>
      <c r="DG273" s="619">
        <v>0</v>
      </c>
      <c r="DH273" s="619">
        <v>0</v>
      </c>
      <c r="DI273" s="619">
        <v>0</v>
      </c>
      <c r="DJ273" s="619">
        <v>0</v>
      </c>
      <c r="DK273" s="619">
        <v>0</v>
      </c>
      <c r="DL273" s="619">
        <v>0</v>
      </c>
      <c r="DM273" s="619">
        <v>0</v>
      </c>
      <c r="DN273" s="619">
        <v>0</v>
      </c>
      <c r="DO273" s="619">
        <v>0</v>
      </c>
      <c r="DP273" s="619">
        <v>0</v>
      </c>
      <c r="DQ273" s="619">
        <v>0</v>
      </c>
      <c r="DR273" s="619">
        <v>0</v>
      </c>
      <c r="DS273" s="619">
        <v>0</v>
      </c>
      <c r="DT273" s="619">
        <v>0</v>
      </c>
      <c r="DU273" s="619">
        <v>0</v>
      </c>
      <c r="DV273" s="619">
        <v>0</v>
      </c>
      <c r="DW273" s="620">
        <v>0</v>
      </c>
    </row>
    <row r="274" spans="2:127" x14ac:dyDescent="0.2">
      <c r="B274" s="641"/>
      <c r="C274" s="642"/>
      <c r="D274" s="643"/>
      <c r="E274" s="643"/>
      <c r="F274" s="643"/>
      <c r="G274" s="643"/>
      <c r="H274" s="643"/>
      <c r="I274" s="644"/>
      <c r="J274" s="644"/>
      <c r="K274" s="644"/>
      <c r="L274" s="644"/>
      <c r="M274" s="644"/>
      <c r="N274" s="644"/>
      <c r="O274" s="644"/>
      <c r="P274" s="644"/>
      <c r="Q274" s="644"/>
      <c r="R274" s="645"/>
      <c r="S274" s="644"/>
      <c r="T274" s="644"/>
      <c r="U274" s="626" t="s">
        <v>495</v>
      </c>
      <c r="V274" s="614" t="s">
        <v>124</v>
      </c>
      <c r="W274" s="640" t="s">
        <v>490</v>
      </c>
      <c r="X274" s="607">
        <v>5.0200000000000002E-2</v>
      </c>
      <c r="Y274" s="607">
        <v>7.5299999999999992E-2</v>
      </c>
      <c r="Z274" s="607">
        <v>0.15059999999999998</v>
      </c>
      <c r="AA274" s="607">
        <v>0.17570000000000002</v>
      </c>
      <c r="AB274" s="607">
        <v>0.22590000000000002</v>
      </c>
      <c r="AC274" s="607">
        <v>0.251</v>
      </c>
      <c r="AD274" s="607">
        <v>0.32630000000000003</v>
      </c>
      <c r="AE274" s="607">
        <v>0.502</v>
      </c>
      <c r="AF274" s="607">
        <v>0.502</v>
      </c>
      <c r="AG274" s="607">
        <v>0.251</v>
      </c>
      <c r="AH274" s="607">
        <v>0</v>
      </c>
      <c r="AI274" s="607">
        <v>0</v>
      </c>
      <c r="AJ274" s="607">
        <v>0</v>
      </c>
      <c r="AK274" s="607">
        <v>0</v>
      </c>
      <c r="AL274" s="607">
        <v>0</v>
      </c>
      <c r="AM274" s="607">
        <v>0</v>
      </c>
      <c r="AN274" s="607">
        <v>0</v>
      </c>
      <c r="AO274" s="607">
        <v>0</v>
      </c>
      <c r="AP274" s="607">
        <v>0</v>
      </c>
      <c r="AQ274" s="607">
        <v>0</v>
      </c>
      <c r="AR274" s="607">
        <v>1.9306279005080008E-2</v>
      </c>
      <c r="AS274" s="607">
        <v>2.8959418507620013E-2</v>
      </c>
      <c r="AT274" s="607">
        <v>5.7918837015240025E-2</v>
      </c>
      <c r="AU274" s="607">
        <v>6.7571976517780019E-2</v>
      </c>
      <c r="AV274" s="607">
        <v>8.6878255522860034E-2</v>
      </c>
      <c r="AW274" s="607">
        <v>9.6531395025400035E-2</v>
      </c>
      <c r="AX274" s="607">
        <v>0.12549081353302005</v>
      </c>
      <c r="AY274" s="607">
        <v>0.19306279005080007</v>
      </c>
      <c r="AZ274" s="607">
        <v>0.19306279005080007</v>
      </c>
      <c r="BA274" s="607">
        <v>9.6531395025400035E-2</v>
      </c>
      <c r="BB274" s="607">
        <v>0</v>
      </c>
      <c r="BC274" s="607">
        <v>0</v>
      </c>
      <c r="BD274" s="607">
        <v>0</v>
      </c>
      <c r="BE274" s="607">
        <v>0</v>
      </c>
      <c r="BF274" s="607">
        <v>0</v>
      </c>
      <c r="BG274" s="607">
        <v>0</v>
      </c>
      <c r="BH274" s="607">
        <v>0</v>
      </c>
      <c r="BI274" s="607">
        <v>0</v>
      </c>
      <c r="BJ274" s="607">
        <v>0</v>
      </c>
      <c r="BK274" s="607">
        <v>0</v>
      </c>
      <c r="BL274" s="607">
        <v>1.9306279005080008E-2</v>
      </c>
      <c r="BM274" s="607">
        <v>2.8959418507620013E-2</v>
      </c>
      <c r="BN274" s="607">
        <v>5.7918837015240025E-2</v>
      </c>
      <c r="BO274" s="607">
        <v>6.7571976517780019E-2</v>
      </c>
      <c r="BP274" s="607">
        <v>8.6878255522860034E-2</v>
      </c>
      <c r="BQ274" s="607">
        <v>9.6531395025400035E-2</v>
      </c>
      <c r="BR274" s="607">
        <v>0.12549081353302005</v>
      </c>
      <c r="BS274" s="607">
        <v>0.19306279005080007</v>
      </c>
      <c r="BT274" s="607">
        <v>0.19306279005080007</v>
      </c>
      <c r="BU274" s="607">
        <v>9.6531395025400035E-2</v>
      </c>
      <c r="BV274" s="607">
        <v>0</v>
      </c>
      <c r="BW274" s="607">
        <v>0</v>
      </c>
      <c r="BX274" s="607">
        <v>0</v>
      </c>
      <c r="BY274" s="607">
        <v>0</v>
      </c>
      <c r="BZ274" s="607">
        <v>0</v>
      </c>
      <c r="CA274" s="607">
        <v>0</v>
      </c>
      <c r="CB274" s="607">
        <v>0</v>
      </c>
      <c r="CC274" s="607">
        <v>0</v>
      </c>
      <c r="CD274" s="607">
        <v>0</v>
      </c>
      <c r="CE274" s="616">
        <v>0</v>
      </c>
      <c r="CF274" s="616">
        <v>4.4355202248671441E-2</v>
      </c>
      <c r="CG274" s="616">
        <v>6.6532803373007154E-2</v>
      </c>
      <c r="CH274" s="616">
        <v>0.13306560674601431</v>
      </c>
      <c r="CI274" s="616">
        <v>0.15524320787035004</v>
      </c>
      <c r="CJ274" s="616">
        <v>0.19959841011902149</v>
      </c>
      <c r="CK274" s="616">
        <v>0.22177601124335719</v>
      </c>
      <c r="CL274" s="616">
        <v>0.28830881461636437</v>
      </c>
      <c r="CM274" s="616">
        <v>0.44355202248671438</v>
      </c>
      <c r="CN274" s="616">
        <v>0.44355202248671438</v>
      </c>
      <c r="CO274" s="616">
        <v>0.22177601124335719</v>
      </c>
      <c r="CP274" s="616">
        <v>0</v>
      </c>
      <c r="CQ274" s="616">
        <v>0</v>
      </c>
      <c r="CR274" s="616">
        <v>0</v>
      </c>
      <c r="CS274" s="616">
        <v>0</v>
      </c>
      <c r="CT274" s="616">
        <v>0</v>
      </c>
      <c r="CU274" s="616">
        <v>0</v>
      </c>
      <c r="CV274" s="616">
        <v>0</v>
      </c>
      <c r="CW274" s="616">
        <v>0</v>
      </c>
      <c r="CX274" s="616">
        <v>0</v>
      </c>
      <c r="CY274" s="617">
        <v>0</v>
      </c>
      <c r="CZ274" s="618">
        <v>0</v>
      </c>
      <c r="DA274" s="619">
        <v>0</v>
      </c>
      <c r="DB274" s="619">
        <v>0</v>
      </c>
      <c r="DC274" s="619">
        <v>0</v>
      </c>
      <c r="DD274" s="619">
        <v>0</v>
      </c>
      <c r="DE274" s="619">
        <v>0</v>
      </c>
      <c r="DF274" s="619">
        <v>0</v>
      </c>
      <c r="DG274" s="619">
        <v>0</v>
      </c>
      <c r="DH274" s="619">
        <v>0</v>
      </c>
      <c r="DI274" s="619">
        <v>0</v>
      </c>
      <c r="DJ274" s="619">
        <v>0</v>
      </c>
      <c r="DK274" s="619">
        <v>0</v>
      </c>
      <c r="DL274" s="619">
        <v>0</v>
      </c>
      <c r="DM274" s="619">
        <v>0</v>
      </c>
      <c r="DN274" s="619">
        <v>0</v>
      </c>
      <c r="DO274" s="619">
        <v>0</v>
      </c>
      <c r="DP274" s="619">
        <v>0</v>
      </c>
      <c r="DQ274" s="619">
        <v>0</v>
      </c>
      <c r="DR274" s="619">
        <v>0</v>
      </c>
      <c r="DS274" s="619">
        <v>0</v>
      </c>
      <c r="DT274" s="619">
        <v>0</v>
      </c>
      <c r="DU274" s="619">
        <v>0</v>
      </c>
      <c r="DV274" s="619">
        <v>0</v>
      </c>
      <c r="DW274" s="620">
        <v>0</v>
      </c>
    </row>
    <row r="275" spans="2:127" x14ac:dyDescent="0.2">
      <c r="B275" s="648"/>
      <c r="C275" s="642"/>
      <c r="D275" s="643"/>
      <c r="E275" s="643"/>
      <c r="F275" s="643"/>
      <c r="G275" s="643"/>
      <c r="H275" s="643"/>
      <c r="I275" s="644"/>
      <c r="J275" s="644"/>
      <c r="K275" s="644"/>
      <c r="L275" s="644"/>
      <c r="M275" s="644"/>
      <c r="N275" s="644"/>
      <c r="O275" s="644"/>
      <c r="P275" s="644"/>
      <c r="Q275" s="644"/>
      <c r="R275" s="645"/>
      <c r="S275" s="644"/>
      <c r="T275" s="644"/>
      <c r="U275" s="626" t="s">
        <v>496</v>
      </c>
      <c r="V275" s="614" t="s">
        <v>124</v>
      </c>
      <c r="W275" s="640" t="s">
        <v>490</v>
      </c>
      <c r="X275" s="607">
        <v>0</v>
      </c>
      <c r="Y275" s="607">
        <v>0</v>
      </c>
      <c r="Z275" s="607">
        <v>0</v>
      </c>
      <c r="AA275" s="607">
        <v>0</v>
      </c>
      <c r="AB275" s="607">
        <v>0</v>
      </c>
      <c r="AC275" s="607">
        <v>0</v>
      </c>
      <c r="AD275" s="607">
        <v>0</v>
      </c>
      <c r="AE275" s="607">
        <v>0</v>
      </c>
      <c r="AF275" s="607">
        <v>0</v>
      </c>
      <c r="AG275" s="607">
        <v>0</v>
      </c>
      <c r="AH275" s="607">
        <v>4.63</v>
      </c>
      <c r="AI275" s="607">
        <v>4.63</v>
      </c>
      <c r="AJ275" s="607">
        <v>4.63</v>
      </c>
      <c r="AK275" s="607">
        <v>4.63</v>
      </c>
      <c r="AL275" s="607">
        <v>4.63</v>
      </c>
      <c r="AM275" s="607">
        <v>4.63</v>
      </c>
      <c r="AN275" s="607">
        <v>4.63</v>
      </c>
      <c r="AO275" s="607">
        <v>4.63</v>
      </c>
      <c r="AP275" s="607">
        <v>4.63</v>
      </c>
      <c r="AQ275" s="607">
        <v>4.63</v>
      </c>
      <c r="AR275" s="607">
        <v>4.63</v>
      </c>
      <c r="AS275" s="607">
        <v>4.63</v>
      </c>
      <c r="AT275" s="607">
        <v>4.63</v>
      </c>
      <c r="AU275" s="607">
        <v>4.63</v>
      </c>
      <c r="AV275" s="607">
        <v>4.63</v>
      </c>
      <c r="AW275" s="607">
        <v>4.63</v>
      </c>
      <c r="AX275" s="607">
        <v>4.63</v>
      </c>
      <c r="AY275" s="607">
        <v>4.63</v>
      </c>
      <c r="AZ275" s="607">
        <v>4.63</v>
      </c>
      <c r="BA275" s="607">
        <v>4.63</v>
      </c>
      <c r="BB275" s="607">
        <v>4.63</v>
      </c>
      <c r="BC275" s="607">
        <v>4.63</v>
      </c>
      <c r="BD275" s="607">
        <v>4.63</v>
      </c>
      <c r="BE275" s="607">
        <v>4.63</v>
      </c>
      <c r="BF275" s="607">
        <v>4.63</v>
      </c>
      <c r="BG275" s="607">
        <v>4.63</v>
      </c>
      <c r="BH275" s="607">
        <v>4.63</v>
      </c>
      <c r="BI275" s="607">
        <v>4.63</v>
      </c>
      <c r="BJ275" s="607">
        <v>4.63</v>
      </c>
      <c r="BK275" s="607">
        <v>4.63</v>
      </c>
      <c r="BL275" s="607">
        <v>4.63</v>
      </c>
      <c r="BM275" s="607">
        <v>4.63</v>
      </c>
      <c r="BN275" s="607">
        <v>4.63</v>
      </c>
      <c r="BO275" s="607">
        <v>4.63</v>
      </c>
      <c r="BP275" s="607">
        <v>4.63</v>
      </c>
      <c r="BQ275" s="607">
        <v>4.63</v>
      </c>
      <c r="BR275" s="607">
        <v>4.63</v>
      </c>
      <c r="BS275" s="607">
        <v>4.63</v>
      </c>
      <c r="BT275" s="607">
        <v>4.63</v>
      </c>
      <c r="BU275" s="607">
        <v>4.63</v>
      </c>
      <c r="BV275" s="607">
        <v>4.63</v>
      </c>
      <c r="BW275" s="607">
        <v>4.63</v>
      </c>
      <c r="BX275" s="607">
        <v>4.63</v>
      </c>
      <c r="BY275" s="607">
        <v>4.63</v>
      </c>
      <c r="BZ275" s="607">
        <v>4.63</v>
      </c>
      <c r="CA275" s="607">
        <v>4.63</v>
      </c>
      <c r="CB275" s="607">
        <v>4.63</v>
      </c>
      <c r="CC275" s="607">
        <v>4.63</v>
      </c>
      <c r="CD275" s="607">
        <v>4.63</v>
      </c>
      <c r="CE275" s="616">
        <v>4.63</v>
      </c>
      <c r="CF275" s="616">
        <v>4.63</v>
      </c>
      <c r="CG275" s="616">
        <v>4.63</v>
      </c>
      <c r="CH275" s="616">
        <v>4.63</v>
      </c>
      <c r="CI275" s="616">
        <v>4.63</v>
      </c>
      <c r="CJ275" s="616">
        <v>4.63</v>
      </c>
      <c r="CK275" s="616">
        <v>4.63</v>
      </c>
      <c r="CL275" s="616">
        <v>4.63</v>
      </c>
      <c r="CM275" s="616">
        <v>4.63</v>
      </c>
      <c r="CN275" s="616">
        <v>4.63</v>
      </c>
      <c r="CO275" s="616">
        <v>4.63</v>
      </c>
      <c r="CP275" s="616">
        <v>4.63</v>
      </c>
      <c r="CQ275" s="616">
        <v>4.63</v>
      </c>
      <c r="CR275" s="616">
        <v>4.63</v>
      </c>
      <c r="CS275" s="616">
        <v>4.63</v>
      </c>
      <c r="CT275" s="616">
        <v>4.63</v>
      </c>
      <c r="CU275" s="616">
        <v>4.63</v>
      </c>
      <c r="CV275" s="616">
        <v>4.63</v>
      </c>
      <c r="CW275" s="616">
        <v>4.63</v>
      </c>
      <c r="CX275" s="616">
        <v>4.63</v>
      </c>
      <c r="CY275" s="617">
        <v>4.63</v>
      </c>
      <c r="CZ275" s="618">
        <v>0</v>
      </c>
      <c r="DA275" s="619">
        <v>0</v>
      </c>
      <c r="DB275" s="619">
        <v>0</v>
      </c>
      <c r="DC275" s="619">
        <v>0</v>
      </c>
      <c r="DD275" s="619">
        <v>0</v>
      </c>
      <c r="DE275" s="619">
        <v>0</v>
      </c>
      <c r="DF275" s="619">
        <v>0</v>
      </c>
      <c r="DG275" s="619">
        <v>0</v>
      </c>
      <c r="DH275" s="619">
        <v>0</v>
      </c>
      <c r="DI275" s="619">
        <v>0</v>
      </c>
      <c r="DJ275" s="619">
        <v>0</v>
      </c>
      <c r="DK275" s="619">
        <v>0</v>
      </c>
      <c r="DL275" s="619">
        <v>0</v>
      </c>
      <c r="DM275" s="619">
        <v>0</v>
      </c>
      <c r="DN275" s="619">
        <v>0</v>
      </c>
      <c r="DO275" s="619">
        <v>0</v>
      </c>
      <c r="DP275" s="619">
        <v>0</v>
      </c>
      <c r="DQ275" s="619">
        <v>0</v>
      </c>
      <c r="DR275" s="619">
        <v>0</v>
      </c>
      <c r="DS275" s="619">
        <v>0</v>
      </c>
      <c r="DT275" s="619">
        <v>0</v>
      </c>
      <c r="DU275" s="619">
        <v>0</v>
      </c>
      <c r="DV275" s="619">
        <v>0</v>
      </c>
      <c r="DW275" s="620">
        <v>0</v>
      </c>
    </row>
    <row r="276" spans="2:127" x14ac:dyDescent="0.2">
      <c r="B276" s="648"/>
      <c r="C276" s="642"/>
      <c r="D276" s="643"/>
      <c r="E276" s="643"/>
      <c r="F276" s="643"/>
      <c r="G276" s="643"/>
      <c r="H276" s="643"/>
      <c r="I276" s="644"/>
      <c r="J276" s="644"/>
      <c r="K276" s="644"/>
      <c r="L276" s="644"/>
      <c r="M276" s="644"/>
      <c r="N276" s="644"/>
      <c r="O276" s="644"/>
      <c r="P276" s="644"/>
      <c r="Q276" s="644"/>
      <c r="R276" s="645"/>
      <c r="S276" s="644"/>
      <c r="T276" s="644"/>
      <c r="U276" s="626" t="s">
        <v>497</v>
      </c>
      <c r="V276" s="614" t="s">
        <v>124</v>
      </c>
      <c r="W276" s="640" t="s">
        <v>490</v>
      </c>
      <c r="X276" s="607">
        <v>4.1836080000000004</v>
      </c>
      <c r="Y276" s="607">
        <v>6.2754119999999993</v>
      </c>
      <c r="Z276" s="607">
        <v>12.550823999999999</v>
      </c>
      <c r="AA276" s="607">
        <v>14.642628</v>
      </c>
      <c r="AB276" s="607">
        <v>18.826235999999998</v>
      </c>
      <c r="AC276" s="607">
        <v>20.918040000000001</v>
      </c>
      <c r="AD276" s="607">
        <v>27.193452000000001</v>
      </c>
      <c r="AE276" s="607">
        <v>41.836080000000003</v>
      </c>
      <c r="AF276" s="607">
        <v>41.836080000000003</v>
      </c>
      <c r="AG276" s="607">
        <v>20.918040000000001</v>
      </c>
      <c r="AH276" s="607">
        <v>0</v>
      </c>
      <c r="AI276" s="607">
        <v>0</v>
      </c>
      <c r="AJ276" s="607">
        <v>0</v>
      </c>
      <c r="AK276" s="607">
        <v>0</v>
      </c>
      <c r="AL276" s="607">
        <v>0</v>
      </c>
      <c r="AM276" s="607">
        <v>0</v>
      </c>
      <c r="AN276" s="607">
        <v>0</v>
      </c>
      <c r="AO276" s="607">
        <v>0</v>
      </c>
      <c r="AP276" s="607">
        <v>0</v>
      </c>
      <c r="AQ276" s="607">
        <v>0</v>
      </c>
      <c r="AR276" s="607">
        <v>1.608962217049497</v>
      </c>
      <c r="AS276" s="607">
        <v>2.4134433255742458</v>
      </c>
      <c r="AT276" s="607">
        <v>4.8268866511484916</v>
      </c>
      <c r="AU276" s="607">
        <v>5.6313677596732399</v>
      </c>
      <c r="AV276" s="607">
        <v>7.2403299767227374</v>
      </c>
      <c r="AW276" s="607">
        <v>8.0448110852474848</v>
      </c>
      <c r="AX276" s="607">
        <v>10.458254410821732</v>
      </c>
      <c r="AY276" s="607">
        <v>16.08962217049497</v>
      </c>
      <c r="AZ276" s="607">
        <v>16.08962217049497</v>
      </c>
      <c r="BA276" s="607">
        <v>8.0448110852474848</v>
      </c>
      <c r="BB276" s="607">
        <v>0</v>
      </c>
      <c r="BC276" s="607">
        <v>0</v>
      </c>
      <c r="BD276" s="607">
        <v>0</v>
      </c>
      <c r="BE276" s="607">
        <v>0</v>
      </c>
      <c r="BF276" s="607">
        <v>0</v>
      </c>
      <c r="BG276" s="607">
        <v>0</v>
      </c>
      <c r="BH276" s="607">
        <v>0</v>
      </c>
      <c r="BI276" s="607">
        <v>0</v>
      </c>
      <c r="BJ276" s="607">
        <v>0</v>
      </c>
      <c r="BK276" s="607">
        <v>0</v>
      </c>
      <c r="BL276" s="607">
        <v>1.608962217049497</v>
      </c>
      <c r="BM276" s="607">
        <v>2.4134433255742458</v>
      </c>
      <c r="BN276" s="607">
        <v>4.8268866511484916</v>
      </c>
      <c r="BO276" s="607">
        <v>5.6313677596732399</v>
      </c>
      <c r="BP276" s="607">
        <v>7.2403299767227374</v>
      </c>
      <c r="BQ276" s="607">
        <v>8.0448110852474848</v>
      </c>
      <c r="BR276" s="607">
        <v>10.458254410821732</v>
      </c>
      <c r="BS276" s="607">
        <v>16.08962217049497</v>
      </c>
      <c r="BT276" s="607">
        <v>16.08962217049497</v>
      </c>
      <c r="BU276" s="607">
        <v>8.0448110852474848</v>
      </c>
      <c r="BV276" s="607">
        <v>0</v>
      </c>
      <c r="BW276" s="607">
        <v>0</v>
      </c>
      <c r="BX276" s="607">
        <v>0</v>
      </c>
      <c r="BY276" s="607">
        <v>0</v>
      </c>
      <c r="BZ276" s="607">
        <v>0</v>
      </c>
      <c r="CA276" s="607">
        <v>0</v>
      </c>
      <c r="CB276" s="607">
        <v>0</v>
      </c>
      <c r="CC276" s="607">
        <v>0</v>
      </c>
      <c r="CD276" s="607">
        <v>0</v>
      </c>
      <c r="CE276" s="616">
        <v>0</v>
      </c>
      <c r="CF276" s="616">
        <v>3.6965095412183233</v>
      </c>
      <c r="CG276" s="616">
        <v>5.5447643118274845</v>
      </c>
      <c r="CH276" s="616">
        <v>11.089528623654969</v>
      </c>
      <c r="CI276" s="616">
        <v>12.93778339426413</v>
      </c>
      <c r="CJ276" s="616">
        <v>16.634292935482456</v>
      </c>
      <c r="CK276" s="616">
        <v>18.482547706091616</v>
      </c>
      <c r="CL276" s="616">
        <v>24.027312017919098</v>
      </c>
      <c r="CM276" s="616">
        <v>36.965095412183231</v>
      </c>
      <c r="CN276" s="616">
        <v>36.965095412183231</v>
      </c>
      <c r="CO276" s="616">
        <v>18.482547706091616</v>
      </c>
      <c r="CP276" s="616">
        <v>0</v>
      </c>
      <c r="CQ276" s="616">
        <v>0</v>
      </c>
      <c r="CR276" s="616">
        <v>0</v>
      </c>
      <c r="CS276" s="616">
        <v>0</v>
      </c>
      <c r="CT276" s="616">
        <v>0</v>
      </c>
      <c r="CU276" s="616">
        <v>0</v>
      </c>
      <c r="CV276" s="616">
        <v>0</v>
      </c>
      <c r="CW276" s="616">
        <v>0</v>
      </c>
      <c r="CX276" s="616">
        <v>0</v>
      </c>
      <c r="CY276" s="617">
        <v>0</v>
      </c>
      <c r="CZ276" s="618">
        <v>0</v>
      </c>
      <c r="DA276" s="619">
        <v>0</v>
      </c>
      <c r="DB276" s="619">
        <v>0</v>
      </c>
      <c r="DC276" s="619">
        <v>0</v>
      </c>
      <c r="DD276" s="619">
        <v>0</v>
      </c>
      <c r="DE276" s="619">
        <v>0</v>
      </c>
      <c r="DF276" s="619">
        <v>0</v>
      </c>
      <c r="DG276" s="619">
        <v>0</v>
      </c>
      <c r="DH276" s="619">
        <v>0</v>
      </c>
      <c r="DI276" s="619">
        <v>0</v>
      </c>
      <c r="DJ276" s="619">
        <v>0</v>
      </c>
      <c r="DK276" s="619">
        <v>0</v>
      </c>
      <c r="DL276" s="619">
        <v>0</v>
      </c>
      <c r="DM276" s="619">
        <v>0</v>
      </c>
      <c r="DN276" s="619">
        <v>0</v>
      </c>
      <c r="DO276" s="619">
        <v>0</v>
      </c>
      <c r="DP276" s="619">
        <v>0</v>
      </c>
      <c r="DQ276" s="619">
        <v>0</v>
      </c>
      <c r="DR276" s="619">
        <v>0</v>
      </c>
      <c r="DS276" s="619">
        <v>0</v>
      </c>
      <c r="DT276" s="619">
        <v>0</v>
      </c>
      <c r="DU276" s="619">
        <v>0</v>
      </c>
      <c r="DV276" s="619">
        <v>0</v>
      </c>
      <c r="DW276" s="620">
        <v>0</v>
      </c>
    </row>
    <row r="277" spans="2:127" x14ac:dyDescent="0.2">
      <c r="B277" s="648"/>
      <c r="C277" s="642"/>
      <c r="D277" s="643"/>
      <c r="E277" s="643"/>
      <c r="F277" s="643"/>
      <c r="G277" s="643"/>
      <c r="H277" s="643"/>
      <c r="I277" s="644"/>
      <c r="J277" s="644"/>
      <c r="K277" s="644"/>
      <c r="L277" s="644"/>
      <c r="M277" s="644"/>
      <c r="N277" s="644"/>
      <c r="O277" s="644"/>
      <c r="P277" s="644"/>
      <c r="Q277" s="644"/>
      <c r="R277" s="645"/>
      <c r="S277" s="644"/>
      <c r="T277" s="644"/>
      <c r="U277" s="626" t="s">
        <v>498</v>
      </c>
      <c r="V277" s="614" t="s">
        <v>124</v>
      </c>
      <c r="W277" s="640" t="s">
        <v>490</v>
      </c>
      <c r="X277" s="607">
        <v>0</v>
      </c>
      <c r="Y277" s="607">
        <v>0</v>
      </c>
      <c r="Z277" s="607">
        <v>0</v>
      </c>
      <c r="AA277" s="607">
        <v>0</v>
      </c>
      <c r="AB277" s="607">
        <v>0</v>
      </c>
      <c r="AC277" s="607">
        <v>0</v>
      </c>
      <c r="AD277" s="607">
        <v>0</v>
      </c>
      <c r="AE277" s="607">
        <v>0</v>
      </c>
      <c r="AF277" s="607">
        <v>0</v>
      </c>
      <c r="AG277" s="607">
        <v>0</v>
      </c>
      <c r="AH277" s="607">
        <v>84.805083658011355</v>
      </c>
      <c r="AI277" s="607">
        <v>79.773579917720767</v>
      </c>
      <c r="AJ277" s="607">
        <v>74.742076177430192</v>
      </c>
      <c r="AK277" s="607">
        <v>69.710572437139618</v>
      </c>
      <c r="AL277" s="607">
        <v>64.679068696849043</v>
      </c>
      <c r="AM277" s="607">
        <v>59.647564956558448</v>
      </c>
      <c r="AN277" s="607">
        <v>54.616061216267852</v>
      </c>
      <c r="AO277" s="607">
        <v>49.58455747597727</v>
      </c>
      <c r="AP277" s="607">
        <v>44.553053735686696</v>
      </c>
      <c r="AQ277" s="607">
        <v>39.521549995396121</v>
      </c>
      <c r="AR277" s="607">
        <v>34.49004625510554</v>
      </c>
      <c r="AS277" s="607">
        <v>29.458542514814962</v>
      </c>
      <c r="AT277" s="607">
        <v>24.427038774524384</v>
      </c>
      <c r="AU277" s="607">
        <v>19.395535034233802</v>
      </c>
      <c r="AV277" s="607">
        <v>14.364031293943222</v>
      </c>
      <c r="AW277" s="607">
        <v>14.364031293943222</v>
      </c>
      <c r="AX277" s="607">
        <v>14.364031293943222</v>
      </c>
      <c r="AY277" s="607">
        <v>14.364031293943222</v>
      </c>
      <c r="AZ277" s="607">
        <v>14.364031293943222</v>
      </c>
      <c r="BA277" s="607">
        <v>14.364031293943222</v>
      </c>
      <c r="BB277" s="607">
        <v>14.364031293943222</v>
      </c>
      <c r="BC277" s="607">
        <v>14.364031293943222</v>
      </c>
      <c r="BD277" s="607">
        <v>14.364031293943222</v>
      </c>
      <c r="BE277" s="607">
        <v>14.364031293943222</v>
      </c>
      <c r="BF277" s="607">
        <v>14.364031293943222</v>
      </c>
      <c r="BG277" s="607">
        <v>14.364031293943222</v>
      </c>
      <c r="BH277" s="607">
        <v>14.364031293943222</v>
      </c>
      <c r="BI277" s="607">
        <v>14.364031293943222</v>
      </c>
      <c r="BJ277" s="607">
        <v>14.364031293943222</v>
      </c>
      <c r="BK277" s="607">
        <v>14.364031293943222</v>
      </c>
      <c r="BL277" s="607">
        <v>14.364031293943222</v>
      </c>
      <c r="BM277" s="607">
        <v>14.364031293943222</v>
      </c>
      <c r="BN277" s="607">
        <v>14.364031293943222</v>
      </c>
      <c r="BO277" s="607">
        <v>14.364031293943222</v>
      </c>
      <c r="BP277" s="607">
        <v>14.364031293943222</v>
      </c>
      <c r="BQ277" s="607">
        <v>14.364031293943222</v>
      </c>
      <c r="BR277" s="607">
        <v>14.364031293943222</v>
      </c>
      <c r="BS277" s="607">
        <v>14.364031293943222</v>
      </c>
      <c r="BT277" s="607">
        <v>14.364031293943222</v>
      </c>
      <c r="BU277" s="607">
        <v>14.364031293943222</v>
      </c>
      <c r="BV277" s="607">
        <v>14.364031293943222</v>
      </c>
      <c r="BW277" s="607">
        <v>14.364031293943222</v>
      </c>
      <c r="BX277" s="607">
        <v>14.364031293943222</v>
      </c>
      <c r="BY277" s="607">
        <v>14.364031293943222</v>
      </c>
      <c r="BZ277" s="607">
        <v>14.364031293943222</v>
      </c>
      <c r="CA277" s="607">
        <v>14.364031293943222</v>
      </c>
      <c r="CB277" s="607">
        <v>14.364031293943222</v>
      </c>
      <c r="CC277" s="607">
        <v>14.364031293943222</v>
      </c>
      <c r="CD277" s="607">
        <v>14.364031293943222</v>
      </c>
      <c r="CE277" s="616">
        <v>14.364031293943222</v>
      </c>
      <c r="CF277" s="616">
        <v>14.364031293943222</v>
      </c>
      <c r="CG277" s="616">
        <v>14.364031293943222</v>
      </c>
      <c r="CH277" s="616">
        <v>14.364031293943222</v>
      </c>
      <c r="CI277" s="616">
        <v>14.364031293943222</v>
      </c>
      <c r="CJ277" s="616">
        <v>14.364031293943222</v>
      </c>
      <c r="CK277" s="616">
        <v>14.364031293943222</v>
      </c>
      <c r="CL277" s="616">
        <v>14.364031293943222</v>
      </c>
      <c r="CM277" s="616">
        <v>14.364031293943222</v>
      </c>
      <c r="CN277" s="616">
        <v>14.364031293943222</v>
      </c>
      <c r="CO277" s="616">
        <v>14.364031293943222</v>
      </c>
      <c r="CP277" s="616">
        <v>14.364031293943222</v>
      </c>
      <c r="CQ277" s="616">
        <v>14.364031293943222</v>
      </c>
      <c r="CR277" s="616">
        <v>14.364031293943222</v>
      </c>
      <c r="CS277" s="616">
        <v>14.364031293943222</v>
      </c>
      <c r="CT277" s="616">
        <v>14.364031293943222</v>
      </c>
      <c r="CU277" s="616">
        <v>14.364031293943222</v>
      </c>
      <c r="CV277" s="616">
        <v>14.364031293943222</v>
      </c>
      <c r="CW277" s="616">
        <v>14.364031293943222</v>
      </c>
      <c r="CX277" s="616">
        <v>14.364031293943222</v>
      </c>
      <c r="CY277" s="617">
        <v>14.364031293943222</v>
      </c>
      <c r="CZ277" s="618">
        <v>0</v>
      </c>
      <c r="DA277" s="619">
        <v>0</v>
      </c>
      <c r="DB277" s="619">
        <v>0</v>
      </c>
      <c r="DC277" s="619">
        <v>0</v>
      </c>
      <c r="DD277" s="619">
        <v>0</v>
      </c>
      <c r="DE277" s="619">
        <v>0</v>
      </c>
      <c r="DF277" s="619">
        <v>0</v>
      </c>
      <c r="DG277" s="619">
        <v>0</v>
      </c>
      <c r="DH277" s="619">
        <v>0</v>
      </c>
      <c r="DI277" s="619">
        <v>0</v>
      </c>
      <c r="DJ277" s="619">
        <v>0</v>
      </c>
      <c r="DK277" s="619">
        <v>0</v>
      </c>
      <c r="DL277" s="619">
        <v>0</v>
      </c>
      <c r="DM277" s="619">
        <v>0</v>
      </c>
      <c r="DN277" s="619">
        <v>0</v>
      </c>
      <c r="DO277" s="619">
        <v>0</v>
      </c>
      <c r="DP277" s="619">
        <v>0</v>
      </c>
      <c r="DQ277" s="619">
        <v>0</v>
      </c>
      <c r="DR277" s="619">
        <v>0</v>
      </c>
      <c r="DS277" s="619">
        <v>0</v>
      </c>
      <c r="DT277" s="619">
        <v>0</v>
      </c>
      <c r="DU277" s="619">
        <v>0</v>
      </c>
      <c r="DV277" s="619">
        <v>0</v>
      </c>
      <c r="DW277" s="620">
        <v>0</v>
      </c>
    </row>
    <row r="278" spans="2:127" x14ac:dyDescent="0.2">
      <c r="B278" s="648"/>
      <c r="C278" s="642"/>
      <c r="D278" s="643"/>
      <c r="E278" s="643"/>
      <c r="F278" s="643"/>
      <c r="G278" s="643"/>
      <c r="H278" s="643"/>
      <c r="I278" s="644"/>
      <c r="J278" s="644"/>
      <c r="K278" s="644"/>
      <c r="L278" s="644"/>
      <c r="M278" s="644"/>
      <c r="N278" s="644"/>
      <c r="O278" s="644"/>
      <c r="P278" s="644"/>
      <c r="Q278" s="644"/>
      <c r="R278" s="645"/>
      <c r="S278" s="644"/>
      <c r="T278" s="644"/>
      <c r="U278" s="649" t="s">
        <v>499</v>
      </c>
      <c r="V278" s="614" t="s">
        <v>124</v>
      </c>
      <c r="W278" s="640" t="s">
        <v>490</v>
      </c>
      <c r="X278" s="607">
        <v>0</v>
      </c>
      <c r="Y278" s="607">
        <v>0</v>
      </c>
      <c r="Z278" s="607">
        <v>0</v>
      </c>
      <c r="AA278" s="607">
        <v>0</v>
      </c>
      <c r="AB278" s="607">
        <v>0</v>
      </c>
      <c r="AC278" s="607">
        <v>0</v>
      </c>
      <c r="AD278" s="607">
        <v>0</v>
      </c>
      <c r="AE278" s="607">
        <v>0</v>
      </c>
      <c r="AF278" s="607">
        <v>0</v>
      </c>
      <c r="AG278" s="607">
        <v>0</v>
      </c>
      <c r="AH278" s="607">
        <v>0</v>
      </c>
      <c r="AI278" s="607">
        <v>0</v>
      </c>
      <c r="AJ278" s="607">
        <v>0</v>
      </c>
      <c r="AK278" s="607">
        <v>0</v>
      </c>
      <c r="AL278" s="607">
        <v>0</v>
      </c>
      <c r="AM278" s="607">
        <v>0</v>
      </c>
      <c r="AN278" s="607">
        <v>0</v>
      </c>
      <c r="AO278" s="607">
        <v>0</v>
      </c>
      <c r="AP278" s="607">
        <v>0</v>
      </c>
      <c r="AQ278" s="607">
        <v>0</v>
      </c>
      <c r="AR278" s="607">
        <v>0</v>
      </c>
      <c r="AS278" s="607">
        <v>0</v>
      </c>
      <c r="AT278" s="607">
        <v>0</v>
      </c>
      <c r="AU278" s="607">
        <v>0</v>
      </c>
      <c r="AV278" s="607">
        <v>0</v>
      </c>
      <c r="AW278" s="607">
        <v>0</v>
      </c>
      <c r="AX278" s="607">
        <v>0</v>
      </c>
      <c r="AY278" s="607">
        <v>0</v>
      </c>
      <c r="AZ278" s="607">
        <v>0</v>
      </c>
      <c r="BA278" s="607">
        <v>0</v>
      </c>
      <c r="BB278" s="607">
        <v>0</v>
      </c>
      <c r="BC278" s="607">
        <v>0</v>
      </c>
      <c r="BD278" s="607">
        <v>0</v>
      </c>
      <c r="BE278" s="607">
        <v>0</v>
      </c>
      <c r="BF278" s="607">
        <v>0</v>
      </c>
      <c r="BG278" s="607">
        <v>0</v>
      </c>
      <c r="BH278" s="607">
        <v>0</v>
      </c>
      <c r="BI278" s="607">
        <v>0</v>
      </c>
      <c r="BJ278" s="607">
        <v>0</v>
      </c>
      <c r="BK278" s="607">
        <v>0</v>
      </c>
      <c r="BL278" s="607">
        <v>0</v>
      </c>
      <c r="BM278" s="607">
        <v>0</v>
      </c>
      <c r="BN278" s="607">
        <v>0</v>
      </c>
      <c r="BO278" s="607">
        <v>0</v>
      </c>
      <c r="BP278" s="607">
        <v>0</v>
      </c>
      <c r="BQ278" s="607">
        <v>0</v>
      </c>
      <c r="BR278" s="607">
        <v>0</v>
      </c>
      <c r="BS278" s="607">
        <v>0</v>
      </c>
      <c r="BT278" s="607">
        <v>0</v>
      </c>
      <c r="BU278" s="607">
        <v>0</v>
      </c>
      <c r="BV278" s="607">
        <v>0</v>
      </c>
      <c r="BW278" s="607">
        <v>0</v>
      </c>
      <c r="BX278" s="607">
        <v>0</v>
      </c>
      <c r="BY278" s="607">
        <v>0</v>
      </c>
      <c r="BZ278" s="607">
        <v>0</v>
      </c>
      <c r="CA278" s="607">
        <v>0</v>
      </c>
      <c r="CB278" s="607">
        <v>0</v>
      </c>
      <c r="CC278" s="607">
        <v>0</v>
      </c>
      <c r="CD278" s="607">
        <v>0</v>
      </c>
      <c r="CE278" s="607">
        <v>0</v>
      </c>
      <c r="CF278" s="607">
        <v>0</v>
      </c>
      <c r="CG278" s="607">
        <v>0</v>
      </c>
      <c r="CH278" s="607">
        <v>0</v>
      </c>
      <c r="CI278" s="607">
        <v>0</v>
      </c>
      <c r="CJ278" s="607">
        <v>0</v>
      </c>
      <c r="CK278" s="607">
        <v>0</v>
      </c>
      <c r="CL278" s="607">
        <v>0</v>
      </c>
      <c r="CM278" s="607">
        <v>0</v>
      </c>
      <c r="CN278" s="607">
        <v>0</v>
      </c>
      <c r="CO278" s="607">
        <v>0</v>
      </c>
      <c r="CP278" s="607">
        <v>0</v>
      </c>
      <c r="CQ278" s="607">
        <v>0</v>
      </c>
      <c r="CR278" s="607">
        <v>0</v>
      </c>
      <c r="CS278" s="607">
        <v>0</v>
      </c>
      <c r="CT278" s="607">
        <v>0</v>
      </c>
      <c r="CU278" s="607">
        <v>0</v>
      </c>
      <c r="CV278" s="607">
        <v>0</v>
      </c>
      <c r="CW278" s="607">
        <v>0</v>
      </c>
      <c r="CX278" s="607">
        <v>0</v>
      </c>
      <c r="CY278" s="607">
        <v>0</v>
      </c>
      <c r="CZ278" s="618">
        <v>0</v>
      </c>
      <c r="DA278" s="619">
        <v>0</v>
      </c>
      <c r="DB278" s="619">
        <v>0</v>
      </c>
      <c r="DC278" s="619">
        <v>0</v>
      </c>
      <c r="DD278" s="619">
        <v>0</v>
      </c>
      <c r="DE278" s="619">
        <v>0</v>
      </c>
      <c r="DF278" s="619">
        <v>0</v>
      </c>
      <c r="DG278" s="619">
        <v>0</v>
      </c>
      <c r="DH278" s="619">
        <v>0</v>
      </c>
      <c r="DI278" s="619">
        <v>0</v>
      </c>
      <c r="DJ278" s="619">
        <v>0</v>
      </c>
      <c r="DK278" s="619">
        <v>0</v>
      </c>
      <c r="DL278" s="619">
        <v>0</v>
      </c>
      <c r="DM278" s="619">
        <v>0</v>
      </c>
      <c r="DN278" s="619">
        <v>0</v>
      </c>
      <c r="DO278" s="619">
        <v>0</v>
      </c>
      <c r="DP278" s="619">
        <v>0</v>
      </c>
      <c r="DQ278" s="619">
        <v>0</v>
      </c>
      <c r="DR278" s="619">
        <v>0</v>
      </c>
      <c r="DS278" s="619">
        <v>0</v>
      </c>
      <c r="DT278" s="619">
        <v>0</v>
      </c>
      <c r="DU278" s="619">
        <v>0</v>
      </c>
      <c r="DV278" s="619">
        <v>0</v>
      </c>
      <c r="DW278" s="620">
        <v>0</v>
      </c>
    </row>
    <row r="279" spans="2:127" ht="15.75" thickBot="1" x14ac:dyDescent="0.25">
      <c r="B279" s="650"/>
      <c r="C279" s="651"/>
      <c r="D279" s="652"/>
      <c r="E279" s="652"/>
      <c r="F279" s="652"/>
      <c r="G279" s="652"/>
      <c r="H279" s="652"/>
      <c r="I279" s="653"/>
      <c r="J279" s="653"/>
      <c r="K279" s="653"/>
      <c r="L279" s="653"/>
      <c r="M279" s="653"/>
      <c r="N279" s="653"/>
      <c r="O279" s="653"/>
      <c r="P279" s="653"/>
      <c r="Q279" s="653"/>
      <c r="R279" s="654"/>
      <c r="S279" s="653"/>
      <c r="T279" s="653"/>
      <c r="U279" s="655" t="s">
        <v>127</v>
      </c>
      <c r="V279" s="656" t="s">
        <v>500</v>
      </c>
      <c r="W279" s="657" t="s">
        <v>490</v>
      </c>
      <c r="X279" s="658">
        <f>SUM(X268:X278)</f>
        <v>1370.3738080000001</v>
      </c>
      <c r="Y279" s="658">
        <f t="shared" ref="Y279:CJ279" si="48">SUM(Y268:Y278)</f>
        <v>2055.560712</v>
      </c>
      <c r="Z279" s="658">
        <f t="shared" si="48"/>
        <v>4111.1214239999999</v>
      </c>
      <c r="AA279" s="658">
        <f t="shared" si="48"/>
        <v>4796.3083279999992</v>
      </c>
      <c r="AB279" s="658">
        <f t="shared" si="48"/>
        <v>6166.6821360000004</v>
      </c>
      <c r="AC279" s="658">
        <f t="shared" si="48"/>
        <v>6851.8690399999996</v>
      </c>
      <c r="AD279" s="658">
        <f t="shared" si="48"/>
        <v>8907.429752</v>
      </c>
      <c r="AE279" s="658">
        <f t="shared" si="48"/>
        <v>13703.738079999999</v>
      </c>
      <c r="AF279" s="658">
        <f t="shared" si="48"/>
        <v>13703.738079999999</v>
      </c>
      <c r="AG279" s="658">
        <f t="shared" si="48"/>
        <v>6851.8690399999996</v>
      </c>
      <c r="AH279" s="658">
        <f t="shared" si="48"/>
        <v>4223.0350836580119</v>
      </c>
      <c r="AI279" s="658">
        <f t="shared" si="48"/>
        <v>4218.0035799177213</v>
      </c>
      <c r="AJ279" s="658">
        <f t="shared" si="48"/>
        <v>4212.9720761774306</v>
      </c>
      <c r="AK279" s="658">
        <f t="shared" si="48"/>
        <v>4207.94057243714</v>
      </c>
      <c r="AL279" s="658">
        <f t="shared" si="48"/>
        <v>4202.9090686968493</v>
      </c>
      <c r="AM279" s="658">
        <f t="shared" si="48"/>
        <v>4197.8775649565587</v>
      </c>
      <c r="AN279" s="658">
        <f t="shared" si="48"/>
        <v>4192.846061216268</v>
      </c>
      <c r="AO279" s="658">
        <f t="shared" si="48"/>
        <v>4187.8145574759774</v>
      </c>
      <c r="AP279" s="658">
        <f t="shared" si="48"/>
        <v>4182.7830537356867</v>
      </c>
      <c r="AQ279" s="658">
        <f t="shared" si="48"/>
        <v>4177.751549995397</v>
      </c>
      <c r="AR279" s="658">
        <f t="shared" si="48"/>
        <v>4699.7483147511603</v>
      </c>
      <c r="AS279" s="658">
        <f t="shared" si="48"/>
        <v>4958.2309452588979</v>
      </c>
      <c r="AT279" s="658">
        <f t="shared" si="48"/>
        <v>5743.7418442626895</v>
      </c>
      <c r="AU279" s="658">
        <f t="shared" si="48"/>
        <v>6002.2244747704253</v>
      </c>
      <c r="AV279" s="658">
        <f t="shared" si="48"/>
        <v>6524.2212395261895</v>
      </c>
      <c r="AW279" s="658">
        <f t="shared" si="48"/>
        <v>6787.7353737742169</v>
      </c>
      <c r="AX279" s="658">
        <f t="shared" si="48"/>
        <v>7578.2777765182991</v>
      </c>
      <c r="AY279" s="658">
        <f t="shared" si="48"/>
        <v>9422.8767162544882</v>
      </c>
      <c r="AZ279" s="658">
        <f t="shared" si="48"/>
        <v>9422.8767162544882</v>
      </c>
      <c r="BA279" s="658">
        <f t="shared" si="48"/>
        <v>6787.7353737742169</v>
      </c>
      <c r="BB279" s="658">
        <f t="shared" si="48"/>
        <v>4152.5940312939438</v>
      </c>
      <c r="BC279" s="658">
        <f t="shared" si="48"/>
        <v>4152.5940312939438</v>
      </c>
      <c r="BD279" s="658">
        <f t="shared" si="48"/>
        <v>4152.5940312939438</v>
      </c>
      <c r="BE279" s="658">
        <f t="shared" si="48"/>
        <v>4152.5940312939438</v>
      </c>
      <c r="BF279" s="658">
        <f t="shared" si="48"/>
        <v>4152.5940312939438</v>
      </c>
      <c r="BG279" s="658">
        <f t="shared" si="48"/>
        <v>4152.5940312939438</v>
      </c>
      <c r="BH279" s="658">
        <f t="shared" si="48"/>
        <v>4152.5940312939438</v>
      </c>
      <c r="BI279" s="658">
        <f t="shared" si="48"/>
        <v>4152.5940312939438</v>
      </c>
      <c r="BJ279" s="658">
        <f t="shared" si="48"/>
        <v>4152.5940312939438</v>
      </c>
      <c r="BK279" s="658">
        <f t="shared" si="48"/>
        <v>4152.5940312939438</v>
      </c>
      <c r="BL279" s="658">
        <f t="shared" si="48"/>
        <v>4679.6222997899977</v>
      </c>
      <c r="BM279" s="658">
        <f t="shared" si="48"/>
        <v>4943.136434038026</v>
      </c>
      <c r="BN279" s="658">
        <f t="shared" si="48"/>
        <v>5733.6788367821082</v>
      </c>
      <c r="BO279" s="658">
        <f t="shared" si="48"/>
        <v>5997.1929710301347</v>
      </c>
      <c r="BP279" s="658">
        <f t="shared" si="48"/>
        <v>6524.2212395261895</v>
      </c>
      <c r="BQ279" s="658">
        <f t="shared" si="48"/>
        <v>6787.7353737742169</v>
      </c>
      <c r="BR279" s="658">
        <f t="shared" si="48"/>
        <v>7578.2777765182991</v>
      </c>
      <c r="BS279" s="658">
        <f t="shared" si="48"/>
        <v>9422.8767162544882</v>
      </c>
      <c r="BT279" s="658">
        <f t="shared" si="48"/>
        <v>9422.8767162544882</v>
      </c>
      <c r="BU279" s="658">
        <f t="shared" si="48"/>
        <v>6787.7353737742169</v>
      </c>
      <c r="BV279" s="658">
        <f t="shared" si="48"/>
        <v>4152.5940312939438</v>
      </c>
      <c r="BW279" s="658">
        <f t="shared" si="48"/>
        <v>4152.5940312939438</v>
      </c>
      <c r="BX279" s="658">
        <f t="shared" si="48"/>
        <v>4152.5940312939438</v>
      </c>
      <c r="BY279" s="658">
        <f t="shared" si="48"/>
        <v>4152.5940312939438</v>
      </c>
      <c r="BZ279" s="658">
        <f t="shared" si="48"/>
        <v>4152.5940312939438</v>
      </c>
      <c r="CA279" s="658">
        <f t="shared" si="48"/>
        <v>4152.5940312939438</v>
      </c>
      <c r="CB279" s="658">
        <f t="shared" si="48"/>
        <v>4152.5940312939438</v>
      </c>
      <c r="CC279" s="658">
        <f t="shared" si="48"/>
        <v>4152.5940312939438</v>
      </c>
      <c r="CD279" s="658">
        <f t="shared" si="48"/>
        <v>4152.5940312939438</v>
      </c>
      <c r="CE279" s="658">
        <f t="shared" si="48"/>
        <v>4152.5940312939438</v>
      </c>
      <c r="CF279" s="658">
        <f t="shared" si="48"/>
        <v>5363.4148960374105</v>
      </c>
      <c r="CG279" s="658">
        <f t="shared" si="48"/>
        <v>5968.8253284091443</v>
      </c>
      <c r="CH279" s="658">
        <f t="shared" si="48"/>
        <v>7785.0566255243439</v>
      </c>
      <c r="CI279" s="658">
        <f t="shared" si="48"/>
        <v>8390.4670578960759</v>
      </c>
      <c r="CJ279" s="658">
        <f t="shared" si="48"/>
        <v>9601.2879226395435</v>
      </c>
      <c r="CK279" s="658">
        <f t="shared" ref="CK279:DW279" si="49">SUM(CK268:CK278)</f>
        <v>10206.698355011276</v>
      </c>
      <c r="CL279" s="658">
        <f t="shared" si="49"/>
        <v>12022.929652126477</v>
      </c>
      <c r="CM279" s="658">
        <f t="shared" si="49"/>
        <v>16260.802678728609</v>
      </c>
      <c r="CN279" s="658">
        <f t="shared" si="49"/>
        <v>16260.802678728609</v>
      </c>
      <c r="CO279" s="658">
        <f t="shared" si="49"/>
        <v>10206.698355011276</v>
      </c>
      <c r="CP279" s="658">
        <f t="shared" si="49"/>
        <v>4152.5940312939438</v>
      </c>
      <c r="CQ279" s="658">
        <f t="shared" si="49"/>
        <v>4152.5940312939438</v>
      </c>
      <c r="CR279" s="658">
        <f t="shared" si="49"/>
        <v>4152.5940312939438</v>
      </c>
      <c r="CS279" s="658">
        <f t="shared" si="49"/>
        <v>4152.5940312939438</v>
      </c>
      <c r="CT279" s="658">
        <f t="shared" si="49"/>
        <v>4152.5940312939438</v>
      </c>
      <c r="CU279" s="658">
        <f t="shared" si="49"/>
        <v>4152.5940312939438</v>
      </c>
      <c r="CV279" s="658">
        <f t="shared" si="49"/>
        <v>4152.5940312939438</v>
      </c>
      <c r="CW279" s="658">
        <f t="shared" si="49"/>
        <v>4152.5940312939438</v>
      </c>
      <c r="CX279" s="658">
        <f t="shared" si="49"/>
        <v>4152.5940312939438</v>
      </c>
      <c r="CY279" s="659">
        <f t="shared" si="49"/>
        <v>4152.5940312939438</v>
      </c>
      <c r="CZ279" s="660">
        <f t="shared" si="49"/>
        <v>0</v>
      </c>
      <c r="DA279" s="661">
        <f t="shared" si="49"/>
        <v>0</v>
      </c>
      <c r="DB279" s="661">
        <f t="shared" si="49"/>
        <v>0</v>
      </c>
      <c r="DC279" s="661">
        <f t="shared" si="49"/>
        <v>0</v>
      </c>
      <c r="DD279" s="661">
        <f t="shared" si="49"/>
        <v>0</v>
      </c>
      <c r="DE279" s="661">
        <f t="shared" si="49"/>
        <v>0</v>
      </c>
      <c r="DF279" s="661">
        <f t="shared" si="49"/>
        <v>0</v>
      </c>
      <c r="DG279" s="661">
        <f t="shared" si="49"/>
        <v>0</v>
      </c>
      <c r="DH279" s="661">
        <f t="shared" si="49"/>
        <v>0</v>
      </c>
      <c r="DI279" s="661">
        <f t="shared" si="49"/>
        <v>0</v>
      </c>
      <c r="DJ279" s="661">
        <f t="shared" si="49"/>
        <v>0</v>
      </c>
      <c r="DK279" s="661">
        <f t="shared" si="49"/>
        <v>0</v>
      </c>
      <c r="DL279" s="661">
        <f t="shared" si="49"/>
        <v>0</v>
      </c>
      <c r="DM279" s="661">
        <f t="shared" si="49"/>
        <v>0</v>
      </c>
      <c r="DN279" s="661">
        <f t="shared" si="49"/>
        <v>0</v>
      </c>
      <c r="DO279" s="661">
        <f t="shared" si="49"/>
        <v>0</v>
      </c>
      <c r="DP279" s="661">
        <f t="shared" si="49"/>
        <v>0</v>
      </c>
      <c r="DQ279" s="661">
        <f t="shared" si="49"/>
        <v>0</v>
      </c>
      <c r="DR279" s="661">
        <f t="shared" si="49"/>
        <v>0</v>
      </c>
      <c r="DS279" s="661">
        <f t="shared" si="49"/>
        <v>0</v>
      </c>
      <c r="DT279" s="661">
        <f t="shared" si="49"/>
        <v>0</v>
      </c>
      <c r="DU279" s="661">
        <f t="shared" si="49"/>
        <v>0</v>
      </c>
      <c r="DV279" s="661">
        <f t="shared" si="49"/>
        <v>0</v>
      </c>
      <c r="DW279" s="662">
        <f t="shared" si="49"/>
        <v>0</v>
      </c>
    </row>
    <row r="280" spans="2:127" ht="25.5" x14ac:dyDescent="0.2">
      <c r="B280" s="603" t="s">
        <v>485</v>
      </c>
      <c r="C280" s="604" t="s">
        <v>962</v>
      </c>
      <c r="D280" s="605" t="s">
        <v>883</v>
      </c>
      <c r="E280" s="606" t="s">
        <v>557</v>
      </c>
      <c r="F280" s="607" t="s">
        <v>827</v>
      </c>
      <c r="G280" s="608" t="s">
        <v>59</v>
      </c>
      <c r="H280" s="609" t="s">
        <v>487</v>
      </c>
      <c r="I280" s="609">
        <f>MAX(X280:AV280)</f>
        <v>15</v>
      </c>
      <c r="J280" s="609">
        <f>SUMPRODUCT($X$2:$CY$2,$X280:$CY280)*365</f>
        <v>130616.73757232561</v>
      </c>
      <c r="K280" s="609">
        <f>SUMPRODUCT($X$2:$CY$2,$X281:$CY281)+SUMPRODUCT($X$2:$CY$2,$X282:$CY282)+SUMPRODUCT($X$2:$CY$2,$X283:$CY283)</f>
        <v>99735.031672157507</v>
      </c>
      <c r="L280" s="609">
        <f>SUMPRODUCT($X$2:$CY$2,$X284:$CY284) +SUMPRODUCT($X$2:$CY$2,$X285:$CY285)</f>
        <v>21464.087450926283</v>
      </c>
      <c r="M280" s="609">
        <f>SUMPRODUCT($X$2:$CY$2,$X286:$CY286)</f>
        <v>0</v>
      </c>
      <c r="N280" s="609">
        <f>SUMPRODUCT($X$2:$CY$2,$X289:$CY289) +SUMPRODUCT($X$2:$CY$2,$X290:$CY290)</f>
        <v>1154.4994360923156</v>
      </c>
      <c r="O280" s="609">
        <f>SUMPRODUCT($X$2:$CY$2,$X287:$CY287) +SUMPRODUCT($X$2:$CY$2,$X288:$CY288) +SUMPRODUCT($X$2:$CY$2,$X291:$CY291)</f>
        <v>99.074453273234397</v>
      </c>
      <c r="P280" s="609">
        <f>SUM(K280:O280)</f>
        <v>122452.69301244934</v>
      </c>
      <c r="Q280" s="609">
        <f>(SUM(K280:M280)*100000)/(J280*1000)</f>
        <v>92.789883881438186</v>
      </c>
      <c r="R280" s="610">
        <f>(P280*100000)/(J280*1000)</f>
        <v>93.749618378459616</v>
      </c>
      <c r="S280" s="611">
        <v>3</v>
      </c>
      <c r="T280" s="612">
        <v>3</v>
      </c>
      <c r="U280" s="613" t="s">
        <v>488</v>
      </c>
      <c r="V280" s="614" t="s">
        <v>124</v>
      </c>
      <c r="W280" s="615" t="s">
        <v>75</v>
      </c>
      <c r="X280" s="607">
        <v>0</v>
      </c>
      <c r="Y280" s="607">
        <v>0</v>
      </c>
      <c r="Z280" s="607">
        <v>0</v>
      </c>
      <c r="AA280" s="607">
        <v>0</v>
      </c>
      <c r="AB280" s="607">
        <v>0</v>
      </c>
      <c r="AC280" s="607">
        <v>15</v>
      </c>
      <c r="AD280" s="607">
        <v>15</v>
      </c>
      <c r="AE280" s="607">
        <v>15</v>
      </c>
      <c r="AF280" s="607">
        <v>15</v>
      </c>
      <c r="AG280" s="607">
        <v>15</v>
      </c>
      <c r="AH280" s="607">
        <v>15</v>
      </c>
      <c r="AI280" s="607">
        <v>15</v>
      </c>
      <c r="AJ280" s="607">
        <v>15</v>
      </c>
      <c r="AK280" s="607">
        <v>15</v>
      </c>
      <c r="AL280" s="607">
        <v>15</v>
      </c>
      <c r="AM280" s="607">
        <v>15</v>
      </c>
      <c r="AN280" s="607">
        <v>15</v>
      </c>
      <c r="AO280" s="607">
        <v>15</v>
      </c>
      <c r="AP280" s="607">
        <v>15</v>
      </c>
      <c r="AQ280" s="607">
        <v>15</v>
      </c>
      <c r="AR280" s="607">
        <v>15</v>
      </c>
      <c r="AS280" s="607">
        <v>15</v>
      </c>
      <c r="AT280" s="607">
        <v>15</v>
      </c>
      <c r="AU280" s="607">
        <v>15</v>
      </c>
      <c r="AV280" s="607">
        <v>15</v>
      </c>
      <c r="AW280" s="607">
        <v>15</v>
      </c>
      <c r="AX280" s="607">
        <v>15</v>
      </c>
      <c r="AY280" s="607">
        <v>15</v>
      </c>
      <c r="AZ280" s="607">
        <v>15</v>
      </c>
      <c r="BA280" s="607">
        <v>15</v>
      </c>
      <c r="BB280" s="607">
        <v>15</v>
      </c>
      <c r="BC280" s="607">
        <v>15</v>
      </c>
      <c r="BD280" s="607">
        <v>15</v>
      </c>
      <c r="BE280" s="607">
        <v>15</v>
      </c>
      <c r="BF280" s="607">
        <v>15</v>
      </c>
      <c r="BG280" s="607">
        <v>15</v>
      </c>
      <c r="BH280" s="607">
        <v>15</v>
      </c>
      <c r="BI280" s="607">
        <v>15</v>
      </c>
      <c r="BJ280" s="607">
        <v>15</v>
      </c>
      <c r="BK280" s="607">
        <v>15</v>
      </c>
      <c r="BL280" s="607">
        <v>15</v>
      </c>
      <c r="BM280" s="607">
        <v>15</v>
      </c>
      <c r="BN280" s="607">
        <v>15</v>
      </c>
      <c r="BO280" s="607">
        <v>15</v>
      </c>
      <c r="BP280" s="607">
        <v>15</v>
      </c>
      <c r="BQ280" s="607">
        <v>15</v>
      </c>
      <c r="BR280" s="607">
        <v>15</v>
      </c>
      <c r="BS280" s="607">
        <v>15</v>
      </c>
      <c r="BT280" s="607">
        <v>15</v>
      </c>
      <c r="BU280" s="607">
        <v>15</v>
      </c>
      <c r="BV280" s="607">
        <v>15</v>
      </c>
      <c r="BW280" s="607">
        <v>15</v>
      </c>
      <c r="BX280" s="607">
        <v>15</v>
      </c>
      <c r="BY280" s="607">
        <v>15</v>
      </c>
      <c r="BZ280" s="607">
        <v>15</v>
      </c>
      <c r="CA280" s="607">
        <v>15</v>
      </c>
      <c r="CB280" s="607">
        <v>15</v>
      </c>
      <c r="CC280" s="607">
        <v>15</v>
      </c>
      <c r="CD280" s="607">
        <v>15</v>
      </c>
      <c r="CE280" s="616">
        <v>15</v>
      </c>
      <c r="CF280" s="616">
        <v>15</v>
      </c>
      <c r="CG280" s="616">
        <v>15</v>
      </c>
      <c r="CH280" s="616">
        <v>15</v>
      </c>
      <c r="CI280" s="616">
        <v>15</v>
      </c>
      <c r="CJ280" s="616">
        <v>15</v>
      </c>
      <c r="CK280" s="616">
        <v>15</v>
      </c>
      <c r="CL280" s="616">
        <v>15</v>
      </c>
      <c r="CM280" s="616">
        <v>15</v>
      </c>
      <c r="CN280" s="616">
        <v>15</v>
      </c>
      <c r="CO280" s="616">
        <v>15</v>
      </c>
      <c r="CP280" s="616">
        <v>15</v>
      </c>
      <c r="CQ280" s="616">
        <v>15</v>
      </c>
      <c r="CR280" s="616">
        <v>15</v>
      </c>
      <c r="CS280" s="616">
        <v>15</v>
      </c>
      <c r="CT280" s="616">
        <v>15</v>
      </c>
      <c r="CU280" s="616">
        <v>15</v>
      </c>
      <c r="CV280" s="616">
        <v>15</v>
      </c>
      <c r="CW280" s="616">
        <v>15</v>
      </c>
      <c r="CX280" s="616">
        <v>15</v>
      </c>
      <c r="CY280" s="617">
        <v>15</v>
      </c>
      <c r="CZ280" s="618">
        <v>0</v>
      </c>
      <c r="DA280" s="619">
        <v>0</v>
      </c>
      <c r="DB280" s="619">
        <v>0</v>
      </c>
      <c r="DC280" s="619">
        <v>0</v>
      </c>
      <c r="DD280" s="619">
        <v>0</v>
      </c>
      <c r="DE280" s="619">
        <v>0</v>
      </c>
      <c r="DF280" s="619">
        <v>0</v>
      </c>
      <c r="DG280" s="619">
        <v>0</v>
      </c>
      <c r="DH280" s="619">
        <v>0</v>
      </c>
      <c r="DI280" s="619">
        <v>0</v>
      </c>
      <c r="DJ280" s="619">
        <v>0</v>
      </c>
      <c r="DK280" s="619">
        <v>0</v>
      </c>
      <c r="DL280" s="619">
        <v>0</v>
      </c>
      <c r="DM280" s="619">
        <v>0</v>
      </c>
      <c r="DN280" s="619">
        <v>0</v>
      </c>
      <c r="DO280" s="619">
        <v>0</v>
      </c>
      <c r="DP280" s="619">
        <v>0</v>
      </c>
      <c r="DQ280" s="619">
        <v>0</v>
      </c>
      <c r="DR280" s="619">
        <v>0</v>
      </c>
      <c r="DS280" s="619">
        <v>0</v>
      </c>
      <c r="DT280" s="619">
        <v>0</v>
      </c>
      <c r="DU280" s="619">
        <v>0</v>
      </c>
      <c r="DV280" s="619">
        <v>0</v>
      </c>
      <c r="DW280" s="620">
        <v>0</v>
      </c>
    </row>
    <row r="281" spans="2:127" x14ac:dyDescent="0.2">
      <c r="B281" s="621"/>
      <c r="C281" s="622"/>
      <c r="D281" s="623"/>
      <c r="E281" s="624"/>
      <c r="F281" s="624"/>
      <c r="G281" s="623"/>
      <c r="H281" s="624"/>
      <c r="I281" s="624"/>
      <c r="J281" s="624"/>
      <c r="K281" s="624"/>
      <c r="L281" s="624"/>
      <c r="M281" s="624"/>
      <c r="N281" s="624"/>
      <c r="O281" s="624"/>
      <c r="P281" s="624"/>
      <c r="Q281" s="624"/>
      <c r="R281" s="625"/>
      <c r="S281" s="624"/>
      <c r="T281" s="624"/>
      <c r="U281" s="626" t="s">
        <v>489</v>
      </c>
      <c r="V281" s="614" t="s">
        <v>124</v>
      </c>
      <c r="W281" s="615" t="s">
        <v>490</v>
      </c>
      <c r="X281" s="607">
        <v>5326.0200000000013</v>
      </c>
      <c r="Y281" s="607">
        <v>6086.88</v>
      </c>
      <c r="Z281" s="607">
        <v>7608.6</v>
      </c>
      <c r="AA281" s="607">
        <v>30434.400000000001</v>
      </c>
      <c r="AB281" s="607">
        <v>26630.1</v>
      </c>
      <c r="AC281" s="607">
        <v>0</v>
      </c>
      <c r="AD281" s="607">
        <v>0</v>
      </c>
      <c r="AE281" s="607">
        <v>0</v>
      </c>
      <c r="AF281" s="607">
        <v>0</v>
      </c>
      <c r="AG281" s="607">
        <v>0</v>
      </c>
      <c r="AH281" s="607">
        <v>0</v>
      </c>
      <c r="AI281" s="607">
        <v>0</v>
      </c>
      <c r="AJ281" s="607">
        <v>0</v>
      </c>
      <c r="AK281" s="607">
        <v>0</v>
      </c>
      <c r="AL281" s="607">
        <v>0</v>
      </c>
      <c r="AM281" s="607">
        <v>0</v>
      </c>
      <c r="AN281" s="607">
        <v>0</v>
      </c>
      <c r="AO281" s="607">
        <v>0</v>
      </c>
      <c r="AP281" s="607">
        <v>0</v>
      </c>
      <c r="AQ281" s="607">
        <v>0</v>
      </c>
      <c r="AR281" s="607">
        <v>2202.83</v>
      </c>
      <c r="AS281" s="607">
        <v>2517.52</v>
      </c>
      <c r="AT281" s="607">
        <v>3146.9</v>
      </c>
      <c r="AU281" s="607">
        <v>12587.6</v>
      </c>
      <c r="AV281" s="607">
        <v>11014.15</v>
      </c>
      <c r="AW281" s="607">
        <v>0</v>
      </c>
      <c r="AX281" s="607">
        <v>0</v>
      </c>
      <c r="AY281" s="607">
        <v>0</v>
      </c>
      <c r="AZ281" s="607">
        <v>0</v>
      </c>
      <c r="BA281" s="607">
        <v>0</v>
      </c>
      <c r="BB281" s="607">
        <v>0</v>
      </c>
      <c r="BC281" s="607">
        <v>0</v>
      </c>
      <c r="BD281" s="607">
        <v>0</v>
      </c>
      <c r="BE281" s="607">
        <v>0</v>
      </c>
      <c r="BF281" s="607">
        <v>0</v>
      </c>
      <c r="BG281" s="607">
        <v>0</v>
      </c>
      <c r="BH281" s="607">
        <v>0</v>
      </c>
      <c r="BI281" s="607">
        <v>0</v>
      </c>
      <c r="BJ281" s="607">
        <v>0</v>
      </c>
      <c r="BK281" s="607">
        <v>0</v>
      </c>
      <c r="BL281" s="607">
        <v>2202.83</v>
      </c>
      <c r="BM281" s="607">
        <v>2517.52</v>
      </c>
      <c r="BN281" s="607">
        <v>3146.9</v>
      </c>
      <c r="BO281" s="607">
        <v>12587.6</v>
      </c>
      <c r="BP281" s="607">
        <v>11014.15</v>
      </c>
      <c r="BQ281" s="607">
        <v>0</v>
      </c>
      <c r="BR281" s="607">
        <v>0</v>
      </c>
      <c r="BS281" s="607">
        <v>0</v>
      </c>
      <c r="BT281" s="607">
        <v>0</v>
      </c>
      <c r="BU281" s="607">
        <v>0</v>
      </c>
      <c r="BV281" s="607">
        <v>0</v>
      </c>
      <c r="BW281" s="607">
        <v>0</v>
      </c>
      <c r="BX281" s="607">
        <v>0</v>
      </c>
      <c r="BY281" s="607">
        <v>0</v>
      </c>
      <c r="BZ281" s="607">
        <v>0</v>
      </c>
      <c r="CA281" s="607">
        <v>0</v>
      </c>
      <c r="CB281" s="607">
        <v>0</v>
      </c>
      <c r="CC281" s="607">
        <v>0</v>
      </c>
      <c r="CD281" s="607">
        <v>0</v>
      </c>
      <c r="CE281" s="616">
        <v>0</v>
      </c>
      <c r="CF281" s="616">
        <v>4508.3500000000004</v>
      </c>
      <c r="CG281" s="616">
        <v>5152.3999999999996</v>
      </c>
      <c r="CH281" s="616">
        <v>6440.5</v>
      </c>
      <c r="CI281" s="616">
        <v>25762</v>
      </c>
      <c r="CJ281" s="616">
        <v>22541.75</v>
      </c>
      <c r="CK281" s="616">
        <v>0</v>
      </c>
      <c r="CL281" s="616">
        <v>0</v>
      </c>
      <c r="CM281" s="616">
        <v>0</v>
      </c>
      <c r="CN281" s="616">
        <v>0</v>
      </c>
      <c r="CO281" s="616">
        <v>0</v>
      </c>
      <c r="CP281" s="616">
        <v>0</v>
      </c>
      <c r="CQ281" s="616">
        <v>0</v>
      </c>
      <c r="CR281" s="616">
        <v>0</v>
      </c>
      <c r="CS281" s="616">
        <v>0</v>
      </c>
      <c r="CT281" s="616">
        <v>0</v>
      </c>
      <c r="CU281" s="616">
        <v>0</v>
      </c>
      <c r="CV281" s="616">
        <v>0</v>
      </c>
      <c r="CW281" s="616">
        <v>0</v>
      </c>
      <c r="CX281" s="616">
        <v>0</v>
      </c>
      <c r="CY281" s="617">
        <v>0</v>
      </c>
      <c r="CZ281" s="618">
        <v>0</v>
      </c>
      <c r="DA281" s="619">
        <v>0</v>
      </c>
      <c r="DB281" s="619">
        <v>0</v>
      </c>
      <c r="DC281" s="619">
        <v>0</v>
      </c>
      <c r="DD281" s="619">
        <v>0</v>
      </c>
      <c r="DE281" s="619">
        <v>0</v>
      </c>
      <c r="DF281" s="619">
        <v>0</v>
      </c>
      <c r="DG281" s="619">
        <v>0</v>
      </c>
      <c r="DH281" s="619">
        <v>0</v>
      </c>
      <c r="DI281" s="619">
        <v>0</v>
      </c>
      <c r="DJ281" s="619">
        <v>0</v>
      </c>
      <c r="DK281" s="619">
        <v>0</v>
      </c>
      <c r="DL281" s="619">
        <v>0</v>
      </c>
      <c r="DM281" s="619">
        <v>0</v>
      </c>
      <c r="DN281" s="619">
        <v>0</v>
      </c>
      <c r="DO281" s="619">
        <v>0</v>
      </c>
      <c r="DP281" s="619">
        <v>0</v>
      </c>
      <c r="DQ281" s="619">
        <v>0</v>
      </c>
      <c r="DR281" s="619">
        <v>0</v>
      </c>
      <c r="DS281" s="619">
        <v>0</v>
      </c>
      <c r="DT281" s="619">
        <v>0</v>
      </c>
      <c r="DU281" s="619">
        <v>0</v>
      </c>
      <c r="DV281" s="619">
        <v>0</v>
      </c>
      <c r="DW281" s="620">
        <v>0</v>
      </c>
    </row>
    <row r="282" spans="2:127" x14ac:dyDescent="0.2">
      <c r="B282" s="627"/>
      <c r="C282" s="628"/>
      <c r="D282" s="629"/>
      <c r="E282" s="629"/>
      <c r="F282" s="629"/>
      <c r="G282" s="629"/>
      <c r="H282" s="629"/>
      <c r="I282" s="630"/>
      <c r="J282" s="630"/>
      <c r="K282" s="630"/>
      <c r="L282" s="630"/>
      <c r="M282" s="630"/>
      <c r="N282" s="630"/>
      <c r="O282" s="630"/>
      <c r="P282" s="630"/>
      <c r="Q282" s="630"/>
      <c r="R282" s="631"/>
      <c r="S282" s="630"/>
      <c r="T282" s="630"/>
      <c r="U282" s="626" t="s">
        <v>491</v>
      </c>
      <c r="V282" s="614" t="s">
        <v>124</v>
      </c>
      <c r="W282" s="615" t="s">
        <v>490</v>
      </c>
      <c r="X282" s="607">
        <v>0</v>
      </c>
      <c r="Y282" s="607">
        <v>0</v>
      </c>
      <c r="Z282" s="607">
        <v>0</v>
      </c>
      <c r="AA282" s="607">
        <v>0</v>
      </c>
      <c r="AB282" s="607">
        <v>0</v>
      </c>
      <c r="AC282" s="607">
        <v>0</v>
      </c>
      <c r="AD282" s="607">
        <v>0</v>
      </c>
      <c r="AE282" s="607">
        <v>0</v>
      </c>
      <c r="AF282" s="607">
        <v>0</v>
      </c>
      <c r="AG282" s="607">
        <v>0</v>
      </c>
      <c r="AH282" s="607">
        <v>0</v>
      </c>
      <c r="AI282" s="607">
        <v>0</v>
      </c>
      <c r="AJ282" s="607">
        <v>0</v>
      </c>
      <c r="AK282" s="607">
        <v>0</v>
      </c>
      <c r="AL282" s="607">
        <v>0</v>
      </c>
      <c r="AM282" s="607">
        <v>0</v>
      </c>
      <c r="AN282" s="607">
        <v>0</v>
      </c>
      <c r="AO282" s="607">
        <v>0</v>
      </c>
      <c r="AP282" s="607">
        <v>0</v>
      </c>
      <c r="AQ282" s="607">
        <v>0</v>
      </c>
      <c r="AR282" s="607">
        <v>0</v>
      </c>
      <c r="AS282" s="607">
        <v>0</v>
      </c>
      <c r="AT282" s="607">
        <v>0</v>
      </c>
      <c r="AU282" s="607">
        <v>0</v>
      </c>
      <c r="AV282" s="607">
        <v>0</v>
      </c>
      <c r="AW282" s="607">
        <v>0</v>
      </c>
      <c r="AX282" s="607">
        <v>0</v>
      </c>
      <c r="AY282" s="607">
        <v>0</v>
      </c>
      <c r="AZ282" s="607">
        <v>0</v>
      </c>
      <c r="BA282" s="607">
        <v>0</v>
      </c>
      <c r="BB282" s="607">
        <v>0</v>
      </c>
      <c r="BC282" s="607">
        <v>0</v>
      </c>
      <c r="BD282" s="607">
        <v>0</v>
      </c>
      <c r="BE282" s="607">
        <v>0</v>
      </c>
      <c r="BF282" s="607">
        <v>0</v>
      </c>
      <c r="BG282" s="607">
        <v>0</v>
      </c>
      <c r="BH282" s="607">
        <v>0</v>
      </c>
      <c r="BI282" s="607">
        <v>0</v>
      </c>
      <c r="BJ282" s="607">
        <v>0</v>
      </c>
      <c r="BK282" s="607">
        <v>0</v>
      </c>
      <c r="BL282" s="607">
        <v>0</v>
      </c>
      <c r="BM282" s="607">
        <v>0</v>
      </c>
      <c r="BN282" s="607">
        <v>0</v>
      </c>
      <c r="BO282" s="607">
        <v>0</v>
      </c>
      <c r="BP282" s="607">
        <v>0</v>
      </c>
      <c r="BQ282" s="607">
        <v>0</v>
      </c>
      <c r="BR282" s="607">
        <v>0</v>
      </c>
      <c r="BS282" s="607">
        <v>0</v>
      </c>
      <c r="BT282" s="607">
        <v>0</v>
      </c>
      <c r="BU282" s="607">
        <v>0</v>
      </c>
      <c r="BV282" s="607">
        <v>0</v>
      </c>
      <c r="BW282" s="607">
        <v>0</v>
      </c>
      <c r="BX282" s="607">
        <v>0</v>
      </c>
      <c r="BY282" s="607">
        <v>0</v>
      </c>
      <c r="BZ282" s="607">
        <v>0</v>
      </c>
      <c r="CA282" s="607">
        <v>0</v>
      </c>
      <c r="CB282" s="607">
        <v>0</v>
      </c>
      <c r="CC282" s="607">
        <v>0</v>
      </c>
      <c r="CD282" s="607">
        <v>0</v>
      </c>
      <c r="CE282" s="616">
        <v>0</v>
      </c>
      <c r="CF282" s="616">
        <v>0</v>
      </c>
      <c r="CG282" s="616">
        <v>0</v>
      </c>
      <c r="CH282" s="616">
        <v>0</v>
      </c>
      <c r="CI282" s="616">
        <v>0</v>
      </c>
      <c r="CJ282" s="616">
        <v>0</v>
      </c>
      <c r="CK282" s="616">
        <v>0</v>
      </c>
      <c r="CL282" s="616">
        <v>0</v>
      </c>
      <c r="CM282" s="616">
        <v>0</v>
      </c>
      <c r="CN282" s="616">
        <v>0</v>
      </c>
      <c r="CO282" s="616">
        <v>0</v>
      </c>
      <c r="CP282" s="616">
        <v>0</v>
      </c>
      <c r="CQ282" s="616">
        <v>0</v>
      </c>
      <c r="CR282" s="616">
        <v>0</v>
      </c>
      <c r="CS282" s="616">
        <v>0</v>
      </c>
      <c r="CT282" s="616">
        <v>0</v>
      </c>
      <c r="CU282" s="616">
        <v>0</v>
      </c>
      <c r="CV282" s="616">
        <v>0</v>
      </c>
      <c r="CW282" s="616">
        <v>0</v>
      </c>
      <c r="CX282" s="616">
        <v>0</v>
      </c>
      <c r="CY282" s="617">
        <v>0</v>
      </c>
      <c r="CZ282" s="618">
        <v>0</v>
      </c>
      <c r="DA282" s="619">
        <v>0</v>
      </c>
      <c r="DB282" s="619">
        <v>0</v>
      </c>
      <c r="DC282" s="619">
        <v>0</v>
      </c>
      <c r="DD282" s="619">
        <v>0</v>
      </c>
      <c r="DE282" s="619">
        <v>0</v>
      </c>
      <c r="DF282" s="619">
        <v>0</v>
      </c>
      <c r="DG282" s="619">
        <v>0</v>
      </c>
      <c r="DH282" s="619">
        <v>0</v>
      </c>
      <c r="DI282" s="619">
        <v>0</v>
      </c>
      <c r="DJ282" s="619">
        <v>0</v>
      </c>
      <c r="DK282" s="619">
        <v>0</v>
      </c>
      <c r="DL282" s="619">
        <v>0</v>
      </c>
      <c r="DM282" s="619">
        <v>0</v>
      </c>
      <c r="DN282" s="619">
        <v>0</v>
      </c>
      <c r="DO282" s="619">
        <v>0</v>
      </c>
      <c r="DP282" s="619">
        <v>0</v>
      </c>
      <c r="DQ282" s="619">
        <v>0</v>
      </c>
      <c r="DR282" s="619">
        <v>0</v>
      </c>
      <c r="DS282" s="619">
        <v>0</v>
      </c>
      <c r="DT282" s="619">
        <v>0</v>
      </c>
      <c r="DU282" s="619">
        <v>0</v>
      </c>
      <c r="DV282" s="619">
        <v>0</v>
      </c>
      <c r="DW282" s="620">
        <v>0</v>
      </c>
    </row>
    <row r="283" spans="2:127" x14ac:dyDescent="0.2">
      <c r="B283" s="627"/>
      <c r="C283" s="628"/>
      <c r="D283" s="629"/>
      <c r="E283" s="629"/>
      <c r="F283" s="629"/>
      <c r="G283" s="629"/>
      <c r="H283" s="629"/>
      <c r="I283" s="630"/>
      <c r="J283" s="630"/>
      <c r="K283" s="630"/>
      <c r="L283" s="630"/>
      <c r="M283" s="630"/>
      <c r="N283" s="630"/>
      <c r="O283" s="630"/>
      <c r="P283" s="630"/>
      <c r="Q283" s="630"/>
      <c r="R283" s="631"/>
      <c r="S283" s="630"/>
      <c r="T283" s="630"/>
      <c r="U283" s="632" t="s">
        <v>828</v>
      </c>
      <c r="V283" s="633" t="s">
        <v>124</v>
      </c>
      <c r="W283" s="634" t="s">
        <v>490</v>
      </c>
      <c r="X283" s="607">
        <v>0</v>
      </c>
      <c r="Y283" s="607">
        <v>0</v>
      </c>
      <c r="Z283" s="607">
        <v>0</v>
      </c>
      <c r="AA283" s="607">
        <v>0</v>
      </c>
      <c r="AB283" s="607">
        <v>0</v>
      </c>
      <c r="AC283" s="607">
        <v>0</v>
      </c>
      <c r="AD283" s="607">
        <v>0</v>
      </c>
      <c r="AE283" s="607">
        <v>0</v>
      </c>
      <c r="AF283" s="607">
        <v>0</v>
      </c>
      <c r="AG283" s="607">
        <v>0</v>
      </c>
      <c r="AH283" s="607">
        <v>0</v>
      </c>
      <c r="AI283" s="607">
        <v>0</v>
      </c>
      <c r="AJ283" s="607">
        <v>0</v>
      </c>
      <c r="AK283" s="607">
        <v>0</v>
      </c>
      <c r="AL283" s="607">
        <v>0</v>
      </c>
      <c r="AM283" s="607">
        <v>0</v>
      </c>
      <c r="AN283" s="607">
        <v>0</v>
      </c>
      <c r="AO283" s="607">
        <v>0</v>
      </c>
      <c r="AP283" s="607">
        <v>0</v>
      </c>
      <c r="AQ283" s="607">
        <v>0</v>
      </c>
      <c r="AR283" s="607">
        <v>0</v>
      </c>
      <c r="AS283" s="607">
        <v>0</v>
      </c>
      <c r="AT283" s="607">
        <v>0</v>
      </c>
      <c r="AU283" s="607">
        <v>0</v>
      </c>
      <c r="AV283" s="607">
        <v>0</v>
      </c>
      <c r="AW283" s="607">
        <v>0</v>
      </c>
      <c r="AX283" s="607">
        <v>0</v>
      </c>
      <c r="AY283" s="607">
        <v>0</v>
      </c>
      <c r="AZ283" s="607">
        <v>0</v>
      </c>
      <c r="BA283" s="607">
        <v>0</v>
      </c>
      <c r="BB283" s="607">
        <v>0</v>
      </c>
      <c r="BC283" s="607">
        <v>0</v>
      </c>
      <c r="BD283" s="607">
        <v>0</v>
      </c>
      <c r="BE283" s="607">
        <v>0</v>
      </c>
      <c r="BF283" s="607">
        <v>0</v>
      </c>
      <c r="BG283" s="607">
        <v>0</v>
      </c>
      <c r="BH283" s="607">
        <v>0</v>
      </c>
      <c r="BI283" s="607">
        <v>0</v>
      </c>
      <c r="BJ283" s="607">
        <v>0</v>
      </c>
      <c r="BK283" s="607">
        <v>0</v>
      </c>
      <c r="BL283" s="607">
        <v>0</v>
      </c>
      <c r="BM283" s="607">
        <v>0</v>
      </c>
      <c r="BN283" s="607">
        <v>0</v>
      </c>
      <c r="BO283" s="607">
        <v>0</v>
      </c>
      <c r="BP283" s="607">
        <v>0</v>
      </c>
      <c r="BQ283" s="607">
        <v>0</v>
      </c>
      <c r="BR283" s="607">
        <v>0</v>
      </c>
      <c r="BS283" s="607">
        <v>0</v>
      </c>
      <c r="BT283" s="607">
        <v>0</v>
      </c>
      <c r="BU283" s="607">
        <v>0</v>
      </c>
      <c r="BV283" s="607">
        <v>0</v>
      </c>
      <c r="BW283" s="607">
        <v>0</v>
      </c>
      <c r="BX283" s="607">
        <v>0</v>
      </c>
      <c r="BY283" s="607">
        <v>0</v>
      </c>
      <c r="BZ283" s="607">
        <v>0</v>
      </c>
      <c r="CA283" s="607">
        <v>0</v>
      </c>
      <c r="CB283" s="607">
        <v>0</v>
      </c>
      <c r="CC283" s="607">
        <v>0</v>
      </c>
      <c r="CD283" s="607">
        <v>0</v>
      </c>
      <c r="CE283" s="607">
        <v>0</v>
      </c>
      <c r="CF283" s="607">
        <v>0</v>
      </c>
      <c r="CG283" s="607">
        <v>0</v>
      </c>
      <c r="CH283" s="607">
        <v>0</v>
      </c>
      <c r="CI283" s="607">
        <v>0</v>
      </c>
      <c r="CJ283" s="607">
        <v>0</v>
      </c>
      <c r="CK283" s="607">
        <v>0</v>
      </c>
      <c r="CL283" s="607">
        <v>0</v>
      </c>
      <c r="CM283" s="607">
        <v>0</v>
      </c>
      <c r="CN283" s="607">
        <v>0</v>
      </c>
      <c r="CO283" s="607">
        <v>0</v>
      </c>
      <c r="CP283" s="607">
        <v>0</v>
      </c>
      <c r="CQ283" s="607">
        <v>0</v>
      </c>
      <c r="CR283" s="607">
        <v>0</v>
      </c>
      <c r="CS283" s="607">
        <v>0</v>
      </c>
      <c r="CT283" s="607">
        <v>0</v>
      </c>
      <c r="CU283" s="607">
        <v>0</v>
      </c>
      <c r="CV283" s="607">
        <v>0</v>
      </c>
      <c r="CW283" s="607">
        <v>0</v>
      </c>
      <c r="CX283" s="607">
        <v>0</v>
      </c>
      <c r="CY283" s="607">
        <v>0</v>
      </c>
      <c r="CZ283" s="618">
        <v>0</v>
      </c>
      <c r="DA283" s="619">
        <v>0</v>
      </c>
      <c r="DB283" s="619">
        <v>0</v>
      </c>
      <c r="DC283" s="619">
        <v>0</v>
      </c>
      <c r="DD283" s="619">
        <v>0</v>
      </c>
      <c r="DE283" s="619">
        <v>0</v>
      </c>
      <c r="DF283" s="619">
        <v>0</v>
      </c>
      <c r="DG283" s="619">
        <v>0</v>
      </c>
      <c r="DH283" s="619">
        <v>0</v>
      </c>
      <c r="DI283" s="619">
        <v>0</v>
      </c>
      <c r="DJ283" s="619">
        <v>0</v>
      </c>
      <c r="DK283" s="619">
        <v>0</v>
      </c>
      <c r="DL283" s="619">
        <v>0</v>
      </c>
      <c r="DM283" s="619">
        <v>0</v>
      </c>
      <c r="DN283" s="619">
        <v>0</v>
      </c>
      <c r="DO283" s="619">
        <v>0</v>
      </c>
      <c r="DP283" s="619">
        <v>0</v>
      </c>
      <c r="DQ283" s="619">
        <v>0</v>
      </c>
      <c r="DR283" s="619">
        <v>0</v>
      </c>
      <c r="DS283" s="619">
        <v>0</v>
      </c>
      <c r="DT283" s="619">
        <v>0</v>
      </c>
      <c r="DU283" s="619">
        <v>0</v>
      </c>
      <c r="DV283" s="619">
        <v>0</v>
      </c>
      <c r="DW283" s="620">
        <v>0</v>
      </c>
    </row>
    <row r="284" spans="2:127" x14ac:dyDescent="0.2">
      <c r="B284" s="635"/>
      <c r="C284" s="636"/>
      <c r="D284" s="637"/>
      <c r="E284" s="637"/>
      <c r="F284" s="637"/>
      <c r="G284" s="637"/>
      <c r="H284" s="637"/>
      <c r="I284" s="638"/>
      <c r="J284" s="638"/>
      <c r="K284" s="638"/>
      <c r="L284" s="638"/>
      <c r="M284" s="638"/>
      <c r="N284" s="638"/>
      <c r="O284" s="638"/>
      <c r="P284" s="638"/>
      <c r="Q284" s="638"/>
      <c r="R284" s="639"/>
      <c r="S284" s="638"/>
      <c r="T284" s="638"/>
      <c r="U284" s="626" t="s">
        <v>492</v>
      </c>
      <c r="V284" s="614" t="s">
        <v>124</v>
      </c>
      <c r="W284" s="640" t="s">
        <v>490</v>
      </c>
      <c r="X284" s="607">
        <v>0</v>
      </c>
      <c r="Y284" s="607">
        <v>0</v>
      </c>
      <c r="Z284" s="607">
        <v>0</v>
      </c>
      <c r="AA284" s="607">
        <v>0</v>
      </c>
      <c r="AB284" s="607">
        <v>0</v>
      </c>
      <c r="AC284" s="607">
        <v>220.6</v>
      </c>
      <c r="AD284" s="607">
        <v>220.6</v>
      </c>
      <c r="AE284" s="607">
        <v>220.6</v>
      </c>
      <c r="AF284" s="607">
        <v>220.6</v>
      </c>
      <c r="AG284" s="607">
        <v>220.6</v>
      </c>
      <c r="AH284" s="607">
        <v>220.6</v>
      </c>
      <c r="AI284" s="607">
        <v>220.6</v>
      </c>
      <c r="AJ284" s="607">
        <v>220.6</v>
      </c>
      <c r="AK284" s="607">
        <v>220.6</v>
      </c>
      <c r="AL284" s="607">
        <v>220.6</v>
      </c>
      <c r="AM284" s="607">
        <v>220.6</v>
      </c>
      <c r="AN284" s="607">
        <v>220.6</v>
      </c>
      <c r="AO284" s="607">
        <v>220.6</v>
      </c>
      <c r="AP284" s="607">
        <v>220.6</v>
      </c>
      <c r="AQ284" s="607">
        <v>220.6</v>
      </c>
      <c r="AR284" s="607">
        <v>220.6</v>
      </c>
      <c r="AS284" s="607">
        <v>220.6</v>
      </c>
      <c r="AT284" s="607">
        <v>220.6</v>
      </c>
      <c r="AU284" s="607">
        <v>220.6</v>
      </c>
      <c r="AV284" s="607">
        <v>220.6</v>
      </c>
      <c r="AW284" s="607">
        <v>220.6</v>
      </c>
      <c r="AX284" s="607">
        <v>220.6</v>
      </c>
      <c r="AY284" s="607">
        <v>220.6</v>
      </c>
      <c r="AZ284" s="607">
        <v>220.6</v>
      </c>
      <c r="BA284" s="607">
        <v>220.6</v>
      </c>
      <c r="BB284" s="607">
        <v>220.6</v>
      </c>
      <c r="BC284" s="607">
        <v>220.6</v>
      </c>
      <c r="BD284" s="607">
        <v>220.6</v>
      </c>
      <c r="BE284" s="607">
        <v>220.6</v>
      </c>
      <c r="BF284" s="607">
        <v>220.6</v>
      </c>
      <c r="BG284" s="607">
        <v>220.6</v>
      </c>
      <c r="BH284" s="607">
        <v>220.6</v>
      </c>
      <c r="BI284" s="607">
        <v>220.6</v>
      </c>
      <c r="BJ284" s="607">
        <v>220.6</v>
      </c>
      <c r="BK284" s="607">
        <v>220.6</v>
      </c>
      <c r="BL284" s="607">
        <v>220.6</v>
      </c>
      <c r="BM284" s="607">
        <v>220.6</v>
      </c>
      <c r="BN284" s="607">
        <v>220.6</v>
      </c>
      <c r="BO284" s="607">
        <v>220.6</v>
      </c>
      <c r="BP284" s="607">
        <v>220.6</v>
      </c>
      <c r="BQ284" s="607">
        <v>220.6</v>
      </c>
      <c r="BR284" s="607">
        <v>220.6</v>
      </c>
      <c r="BS284" s="607">
        <v>220.6</v>
      </c>
      <c r="BT284" s="607">
        <v>220.6</v>
      </c>
      <c r="BU284" s="607">
        <v>220.6</v>
      </c>
      <c r="BV284" s="607">
        <v>220.6</v>
      </c>
      <c r="BW284" s="607">
        <v>220.6</v>
      </c>
      <c r="BX284" s="607">
        <v>220.6</v>
      </c>
      <c r="BY284" s="607">
        <v>220.6</v>
      </c>
      <c r="BZ284" s="607">
        <v>220.6</v>
      </c>
      <c r="CA284" s="607">
        <v>220.6</v>
      </c>
      <c r="CB284" s="607">
        <v>220.6</v>
      </c>
      <c r="CC284" s="607">
        <v>220.6</v>
      </c>
      <c r="CD284" s="607">
        <v>220.6</v>
      </c>
      <c r="CE284" s="616">
        <v>220.6</v>
      </c>
      <c r="CF284" s="616">
        <v>220.6</v>
      </c>
      <c r="CG284" s="616">
        <v>220.6</v>
      </c>
      <c r="CH284" s="616">
        <v>220.6</v>
      </c>
      <c r="CI284" s="616">
        <v>220.6</v>
      </c>
      <c r="CJ284" s="616">
        <v>220.6</v>
      </c>
      <c r="CK284" s="616">
        <v>220.6</v>
      </c>
      <c r="CL284" s="616">
        <v>220.6</v>
      </c>
      <c r="CM284" s="616">
        <v>220.6</v>
      </c>
      <c r="CN284" s="616">
        <v>220.6</v>
      </c>
      <c r="CO284" s="616">
        <v>220.6</v>
      </c>
      <c r="CP284" s="616">
        <v>220.6</v>
      </c>
      <c r="CQ284" s="616">
        <v>220.6</v>
      </c>
      <c r="CR284" s="616">
        <v>220.6</v>
      </c>
      <c r="CS284" s="616">
        <v>220.6</v>
      </c>
      <c r="CT284" s="616">
        <v>220.6</v>
      </c>
      <c r="CU284" s="616">
        <v>220.6</v>
      </c>
      <c r="CV284" s="616">
        <v>220.6</v>
      </c>
      <c r="CW284" s="616">
        <v>220.6</v>
      </c>
      <c r="CX284" s="616">
        <v>220.6</v>
      </c>
      <c r="CY284" s="617">
        <v>220.6</v>
      </c>
      <c r="CZ284" s="618">
        <v>0</v>
      </c>
      <c r="DA284" s="619">
        <v>0</v>
      </c>
      <c r="DB284" s="619">
        <v>0</v>
      </c>
      <c r="DC284" s="619">
        <v>0</v>
      </c>
      <c r="DD284" s="619">
        <v>0</v>
      </c>
      <c r="DE284" s="619">
        <v>0</v>
      </c>
      <c r="DF284" s="619">
        <v>0</v>
      </c>
      <c r="DG284" s="619">
        <v>0</v>
      </c>
      <c r="DH284" s="619">
        <v>0</v>
      </c>
      <c r="DI284" s="619">
        <v>0</v>
      </c>
      <c r="DJ284" s="619">
        <v>0</v>
      </c>
      <c r="DK284" s="619">
        <v>0</v>
      </c>
      <c r="DL284" s="619">
        <v>0</v>
      </c>
      <c r="DM284" s="619">
        <v>0</v>
      </c>
      <c r="DN284" s="619">
        <v>0</v>
      </c>
      <c r="DO284" s="619">
        <v>0</v>
      </c>
      <c r="DP284" s="619">
        <v>0</v>
      </c>
      <c r="DQ284" s="619">
        <v>0</v>
      </c>
      <c r="DR284" s="619">
        <v>0</v>
      </c>
      <c r="DS284" s="619">
        <v>0</v>
      </c>
      <c r="DT284" s="619">
        <v>0</v>
      </c>
      <c r="DU284" s="619">
        <v>0</v>
      </c>
      <c r="DV284" s="619">
        <v>0</v>
      </c>
      <c r="DW284" s="620">
        <v>0</v>
      </c>
    </row>
    <row r="285" spans="2:127" x14ac:dyDescent="0.2">
      <c r="B285" s="641"/>
      <c r="C285" s="642"/>
      <c r="D285" s="643"/>
      <c r="E285" s="643"/>
      <c r="F285" s="643"/>
      <c r="G285" s="643"/>
      <c r="H285" s="643"/>
      <c r="I285" s="644"/>
      <c r="J285" s="644"/>
      <c r="K285" s="644"/>
      <c r="L285" s="644"/>
      <c r="M285" s="644"/>
      <c r="N285" s="644"/>
      <c r="O285" s="644"/>
      <c r="P285" s="644"/>
      <c r="Q285" s="644"/>
      <c r="R285" s="645"/>
      <c r="S285" s="644"/>
      <c r="T285" s="644"/>
      <c r="U285" s="626" t="s">
        <v>493</v>
      </c>
      <c r="V285" s="614" t="s">
        <v>124</v>
      </c>
      <c r="W285" s="640" t="s">
        <v>490</v>
      </c>
      <c r="X285" s="607">
        <v>0</v>
      </c>
      <c r="Y285" s="607">
        <v>0</v>
      </c>
      <c r="Z285" s="607">
        <v>0</v>
      </c>
      <c r="AA285" s="607">
        <v>0</v>
      </c>
      <c r="AB285" s="607">
        <v>0</v>
      </c>
      <c r="AC285" s="607">
        <v>679.1</v>
      </c>
      <c r="AD285" s="607">
        <v>679.1</v>
      </c>
      <c r="AE285" s="607">
        <v>679.1</v>
      </c>
      <c r="AF285" s="607">
        <v>679.1</v>
      </c>
      <c r="AG285" s="607">
        <v>679.1</v>
      </c>
      <c r="AH285" s="607">
        <v>679.1</v>
      </c>
      <c r="AI285" s="607">
        <v>679.1</v>
      </c>
      <c r="AJ285" s="607">
        <v>679.1</v>
      </c>
      <c r="AK285" s="607">
        <v>679.1</v>
      </c>
      <c r="AL285" s="607">
        <v>679.1</v>
      </c>
      <c r="AM285" s="607">
        <v>679.1</v>
      </c>
      <c r="AN285" s="607">
        <v>679.1</v>
      </c>
      <c r="AO285" s="607">
        <v>679.1</v>
      </c>
      <c r="AP285" s="607">
        <v>679.1</v>
      </c>
      <c r="AQ285" s="607">
        <v>679.1</v>
      </c>
      <c r="AR285" s="607">
        <v>679.1</v>
      </c>
      <c r="AS285" s="607">
        <v>679.1</v>
      </c>
      <c r="AT285" s="607">
        <v>679.1</v>
      </c>
      <c r="AU285" s="607">
        <v>679.1</v>
      </c>
      <c r="AV285" s="607">
        <v>679.1</v>
      </c>
      <c r="AW285" s="607">
        <v>679.1</v>
      </c>
      <c r="AX285" s="607">
        <v>679.1</v>
      </c>
      <c r="AY285" s="607">
        <v>679.1</v>
      </c>
      <c r="AZ285" s="607">
        <v>679.1</v>
      </c>
      <c r="BA285" s="607">
        <v>679.1</v>
      </c>
      <c r="BB285" s="607">
        <v>679.1</v>
      </c>
      <c r="BC285" s="607">
        <v>679.1</v>
      </c>
      <c r="BD285" s="607">
        <v>679.1</v>
      </c>
      <c r="BE285" s="607">
        <v>679.1</v>
      </c>
      <c r="BF285" s="607">
        <v>679.1</v>
      </c>
      <c r="BG285" s="607">
        <v>679.1</v>
      </c>
      <c r="BH285" s="607">
        <v>679.1</v>
      </c>
      <c r="BI285" s="607">
        <v>679.1</v>
      </c>
      <c r="BJ285" s="607">
        <v>679.1</v>
      </c>
      <c r="BK285" s="607">
        <v>679.1</v>
      </c>
      <c r="BL285" s="607">
        <v>679.1</v>
      </c>
      <c r="BM285" s="607">
        <v>679.1</v>
      </c>
      <c r="BN285" s="607">
        <v>679.1</v>
      </c>
      <c r="BO285" s="607">
        <v>679.1</v>
      </c>
      <c r="BP285" s="607">
        <v>679.1</v>
      </c>
      <c r="BQ285" s="607">
        <v>679.1</v>
      </c>
      <c r="BR285" s="607">
        <v>679.1</v>
      </c>
      <c r="BS285" s="607">
        <v>679.1</v>
      </c>
      <c r="BT285" s="607">
        <v>679.1</v>
      </c>
      <c r="BU285" s="607">
        <v>679.1</v>
      </c>
      <c r="BV285" s="607">
        <v>679.1</v>
      </c>
      <c r="BW285" s="607">
        <v>679.1</v>
      </c>
      <c r="BX285" s="607">
        <v>679.1</v>
      </c>
      <c r="BY285" s="607">
        <v>679.1</v>
      </c>
      <c r="BZ285" s="607">
        <v>679.1</v>
      </c>
      <c r="CA285" s="607">
        <v>679.1</v>
      </c>
      <c r="CB285" s="607">
        <v>679.1</v>
      </c>
      <c r="CC285" s="607">
        <v>679.1</v>
      </c>
      <c r="CD285" s="607">
        <v>679.1</v>
      </c>
      <c r="CE285" s="616">
        <v>679.1</v>
      </c>
      <c r="CF285" s="616">
        <v>679.1</v>
      </c>
      <c r="CG285" s="616">
        <v>679.1</v>
      </c>
      <c r="CH285" s="616">
        <v>679.1</v>
      </c>
      <c r="CI285" s="616">
        <v>679.1</v>
      </c>
      <c r="CJ285" s="616">
        <v>679.1</v>
      </c>
      <c r="CK285" s="616">
        <v>679.1</v>
      </c>
      <c r="CL285" s="616">
        <v>679.1</v>
      </c>
      <c r="CM285" s="616">
        <v>679.1</v>
      </c>
      <c r="CN285" s="616">
        <v>679.1</v>
      </c>
      <c r="CO285" s="616">
        <v>679.1</v>
      </c>
      <c r="CP285" s="616">
        <v>679.1</v>
      </c>
      <c r="CQ285" s="616">
        <v>679.1</v>
      </c>
      <c r="CR285" s="616">
        <v>679.1</v>
      </c>
      <c r="CS285" s="616">
        <v>679.1</v>
      </c>
      <c r="CT285" s="616">
        <v>679.1</v>
      </c>
      <c r="CU285" s="616">
        <v>679.1</v>
      </c>
      <c r="CV285" s="616">
        <v>679.1</v>
      </c>
      <c r="CW285" s="616">
        <v>679.1</v>
      </c>
      <c r="CX285" s="616">
        <v>679.1</v>
      </c>
      <c r="CY285" s="617">
        <v>679.1</v>
      </c>
      <c r="CZ285" s="618">
        <v>0</v>
      </c>
      <c r="DA285" s="619">
        <v>0</v>
      </c>
      <c r="DB285" s="619">
        <v>0</v>
      </c>
      <c r="DC285" s="619">
        <v>0</v>
      </c>
      <c r="DD285" s="619">
        <v>0</v>
      </c>
      <c r="DE285" s="619">
        <v>0</v>
      </c>
      <c r="DF285" s="619">
        <v>0</v>
      </c>
      <c r="DG285" s="619">
        <v>0</v>
      </c>
      <c r="DH285" s="619">
        <v>0</v>
      </c>
      <c r="DI285" s="619">
        <v>0</v>
      </c>
      <c r="DJ285" s="619">
        <v>0</v>
      </c>
      <c r="DK285" s="619">
        <v>0</v>
      </c>
      <c r="DL285" s="619">
        <v>0</v>
      </c>
      <c r="DM285" s="619">
        <v>0</v>
      </c>
      <c r="DN285" s="619">
        <v>0</v>
      </c>
      <c r="DO285" s="619">
        <v>0</v>
      </c>
      <c r="DP285" s="619">
        <v>0</v>
      </c>
      <c r="DQ285" s="619">
        <v>0</v>
      </c>
      <c r="DR285" s="619">
        <v>0</v>
      </c>
      <c r="DS285" s="619">
        <v>0</v>
      </c>
      <c r="DT285" s="619">
        <v>0</v>
      </c>
      <c r="DU285" s="619">
        <v>0</v>
      </c>
      <c r="DV285" s="619">
        <v>0</v>
      </c>
      <c r="DW285" s="620">
        <v>0</v>
      </c>
    </row>
    <row r="286" spans="2:127" x14ac:dyDescent="0.2">
      <c r="B286" s="641"/>
      <c r="C286" s="642"/>
      <c r="D286" s="643"/>
      <c r="E286" s="643"/>
      <c r="F286" s="643"/>
      <c r="G286" s="643"/>
      <c r="H286" s="643"/>
      <c r="I286" s="644"/>
      <c r="J286" s="644"/>
      <c r="K286" s="644"/>
      <c r="L286" s="644"/>
      <c r="M286" s="644"/>
      <c r="N286" s="644"/>
      <c r="O286" s="644"/>
      <c r="P286" s="644"/>
      <c r="Q286" s="644"/>
      <c r="R286" s="645"/>
      <c r="S286" s="644"/>
      <c r="T286" s="644"/>
      <c r="U286" s="646" t="s">
        <v>494</v>
      </c>
      <c r="V286" s="647" t="s">
        <v>124</v>
      </c>
      <c r="W286" s="640" t="s">
        <v>490</v>
      </c>
      <c r="X286" s="607">
        <v>0</v>
      </c>
      <c r="Y286" s="607">
        <v>0</v>
      </c>
      <c r="Z286" s="607">
        <v>0</v>
      </c>
      <c r="AA286" s="607">
        <v>0</v>
      </c>
      <c r="AB286" s="607">
        <v>0</v>
      </c>
      <c r="AC286" s="607">
        <v>0</v>
      </c>
      <c r="AD286" s="607">
        <v>0</v>
      </c>
      <c r="AE286" s="607">
        <v>0</v>
      </c>
      <c r="AF286" s="607">
        <v>0</v>
      </c>
      <c r="AG286" s="607">
        <v>0</v>
      </c>
      <c r="AH286" s="607">
        <v>0</v>
      </c>
      <c r="AI286" s="607">
        <v>0</v>
      </c>
      <c r="AJ286" s="607">
        <v>0</v>
      </c>
      <c r="AK286" s="607">
        <v>0</v>
      </c>
      <c r="AL286" s="607">
        <v>0</v>
      </c>
      <c r="AM286" s="607">
        <v>0</v>
      </c>
      <c r="AN286" s="607">
        <v>0</v>
      </c>
      <c r="AO286" s="607">
        <v>0</v>
      </c>
      <c r="AP286" s="607">
        <v>0</v>
      </c>
      <c r="AQ286" s="607">
        <v>0</v>
      </c>
      <c r="AR286" s="607">
        <v>0</v>
      </c>
      <c r="AS286" s="607">
        <v>0</v>
      </c>
      <c r="AT286" s="607">
        <v>0</v>
      </c>
      <c r="AU286" s="607">
        <v>0</v>
      </c>
      <c r="AV286" s="607">
        <v>0</v>
      </c>
      <c r="AW286" s="607">
        <v>0</v>
      </c>
      <c r="AX286" s="607">
        <v>0</v>
      </c>
      <c r="AY286" s="607">
        <v>0</v>
      </c>
      <c r="AZ286" s="607">
        <v>0</v>
      </c>
      <c r="BA286" s="607">
        <v>0</v>
      </c>
      <c r="BB286" s="607">
        <v>0</v>
      </c>
      <c r="BC286" s="607">
        <v>0</v>
      </c>
      <c r="BD286" s="607">
        <v>0</v>
      </c>
      <c r="BE286" s="607">
        <v>0</v>
      </c>
      <c r="BF286" s="607">
        <v>0</v>
      </c>
      <c r="BG286" s="607">
        <v>0</v>
      </c>
      <c r="BH286" s="607">
        <v>0</v>
      </c>
      <c r="BI286" s="607">
        <v>0</v>
      </c>
      <c r="BJ286" s="607">
        <v>0</v>
      </c>
      <c r="BK286" s="607">
        <v>0</v>
      </c>
      <c r="BL286" s="607">
        <v>0</v>
      </c>
      <c r="BM286" s="607">
        <v>0</v>
      </c>
      <c r="BN286" s="607">
        <v>0</v>
      </c>
      <c r="BO286" s="607">
        <v>0</v>
      </c>
      <c r="BP286" s="607">
        <v>0</v>
      </c>
      <c r="BQ286" s="607">
        <v>0</v>
      </c>
      <c r="BR286" s="607">
        <v>0</v>
      </c>
      <c r="BS286" s="607">
        <v>0</v>
      </c>
      <c r="BT286" s="607">
        <v>0</v>
      </c>
      <c r="BU286" s="607">
        <v>0</v>
      </c>
      <c r="BV286" s="607">
        <v>0</v>
      </c>
      <c r="BW286" s="607">
        <v>0</v>
      </c>
      <c r="BX286" s="607">
        <v>0</v>
      </c>
      <c r="BY286" s="607">
        <v>0</v>
      </c>
      <c r="BZ286" s="607">
        <v>0</v>
      </c>
      <c r="CA286" s="607">
        <v>0</v>
      </c>
      <c r="CB286" s="607">
        <v>0</v>
      </c>
      <c r="CC286" s="607">
        <v>0</v>
      </c>
      <c r="CD286" s="607">
        <v>0</v>
      </c>
      <c r="CE286" s="616">
        <v>0</v>
      </c>
      <c r="CF286" s="616">
        <v>0</v>
      </c>
      <c r="CG286" s="616">
        <v>0</v>
      </c>
      <c r="CH286" s="616">
        <v>0</v>
      </c>
      <c r="CI286" s="616">
        <v>0</v>
      </c>
      <c r="CJ286" s="616">
        <v>0</v>
      </c>
      <c r="CK286" s="616">
        <v>0</v>
      </c>
      <c r="CL286" s="616">
        <v>0</v>
      </c>
      <c r="CM286" s="616">
        <v>0</v>
      </c>
      <c r="CN286" s="616">
        <v>0</v>
      </c>
      <c r="CO286" s="616">
        <v>0</v>
      </c>
      <c r="CP286" s="616">
        <v>0</v>
      </c>
      <c r="CQ286" s="616">
        <v>0</v>
      </c>
      <c r="CR286" s="616">
        <v>0</v>
      </c>
      <c r="CS286" s="616">
        <v>0</v>
      </c>
      <c r="CT286" s="616">
        <v>0</v>
      </c>
      <c r="CU286" s="616">
        <v>0</v>
      </c>
      <c r="CV286" s="616">
        <v>0</v>
      </c>
      <c r="CW286" s="616">
        <v>0</v>
      </c>
      <c r="CX286" s="616">
        <v>0</v>
      </c>
      <c r="CY286" s="617">
        <v>0</v>
      </c>
      <c r="CZ286" s="618">
        <v>0</v>
      </c>
      <c r="DA286" s="619">
        <v>0</v>
      </c>
      <c r="DB286" s="619">
        <v>0</v>
      </c>
      <c r="DC286" s="619">
        <v>0</v>
      </c>
      <c r="DD286" s="619">
        <v>0</v>
      </c>
      <c r="DE286" s="619">
        <v>0</v>
      </c>
      <c r="DF286" s="619">
        <v>0</v>
      </c>
      <c r="DG286" s="619">
        <v>0</v>
      </c>
      <c r="DH286" s="619">
        <v>0</v>
      </c>
      <c r="DI286" s="619">
        <v>0</v>
      </c>
      <c r="DJ286" s="619">
        <v>0</v>
      </c>
      <c r="DK286" s="619">
        <v>0</v>
      </c>
      <c r="DL286" s="619">
        <v>0</v>
      </c>
      <c r="DM286" s="619">
        <v>0</v>
      </c>
      <c r="DN286" s="619">
        <v>0</v>
      </c>
      <c r="DO286" s="619">
        <v>0</v>
      </c>
      <c r="DP286" s="619">
        <v>0</v>
      </c>
      <c r="DQ286" s="619">
        <v>0</v>
      </c>
      <c r="DR286" s="619">
        <v>0</v>
      </c>
      <c r="DS286" s="619">
        <v>0</v>
      </c>
      <c r="DT286" s="619">
        <v>0</v>
      </c>
      <c r="DU286" s="619">
        <v>0</v>
      </c>
      <c r="DV286" s="619">
        <v>0</v>
      </c>
      <c r="DW286" s="620">
        <v>0</v>
      </c>
    </row>
    <row r="287" spans="2:127" x14ac:dyDescent="0.2">
      <c r="B287" s="641"/>
      <c r="C287" s="642"/>
      <c r="D287" s="643"/>
      <c r="E287" s="643"/>
      <c r="F287" s="643"/>
      <c r="G287" s="643"/>
      <c r="H287" s="643"/>
      <c r="I287" s="644"/>
      <c r="J287" s="644"/>
      <c r="K287" s="644"/>
      <c r="L287" s="644"/>
      <c r="M287" s="644"/>
      <c r="N287" s="644"/>
      <c r="O287" s="644"/>
      <c r="P287" s="644"/>
      <c r="Q287" s="644"/>
      <c r="R287" s="645"/>
      <c r="S287" s="644"/>
      <c r="T287" s="644"/>
      <c r="U287" s="626" t="s">
        <v>495</v>
      </c>
      <c r="V287" s="614" t="s">
        <v>124</v>
      </c>
      <c r="W287" s="640" t="s">
        <v>490</v>
      </c>
      <c r="X287" s="607">
        <v>0.24570000000000003</v>
      </c>
      <c r="Y287" s="607">
        <v>0.28079999999999999</v>
      </c>
      <c r="Z287" s="607">
        <v>0.35099999999999998</v>
      </c>
      <c r="AA287" s="607">
        <v>1.4039999999999999</v>
      </c>
      <c r="AB287" s="607">
        <v>1.2284999999999999</v>
      </c>
      <c r="AC287" s="607">
        <v>0</v>
      </c>
      <c r="AD287" s="607">
        <v>0</v>
      </c>
      <c r="AE287" s="607">
        <v>0</v>
      </c>
      <c r="AF287" s="607">
        <v>0</v>
      </c>
      <c r="AG287" s="607">
        <v>0</v>
      </c>
      <c r="AH287" s="607">
        <v>0</v>
      </c>
      <c r="AI287" s="607">
        <v>0</v>
      </c>
      <c r="AJ287" s="607">
        <v>0</v>
      </c>
      <c r="AK287" s="607">
        <v>0</v>
      </c>
      <c r="AL287" s="607">
        <v>0</v>
      </c>
      <c r="AM287" s="607">
        <v>0</v>
      </c>
      <c r="AN287" s="607">
        <v>0</v>
      </c>
      <c r="AO287" s="607">
        <v>0</v>
      </c>
      <c r="AP287" s="607">
        <v>0</v>
      </c>
      <c r="AQ287" s="607">
        <v>0</v>
      </c>
      <c r="AR287" s="607">
        <v>0.10162097232079489</v>
      </c>
      <c r="AS287" s="607">
        <v>0.11613825408090846</v>
      </c>
      <c r="AT287" s="607">
        <v>0.14517281760113554</v>
      </c>
      <c r="AU287" s="607">
        <v>0.58069127040454216</v>
      </c>
      <c r="AV287" s="607">
        <v>0.5081048616039745</v>
      </c>
      <c r="AW287" s="607">
        <v>0</v>
      </c>
      <c r="AX287" s="607">
        <v>0</v>
      </c>
      <c r="AY287" s="607">
        <v>0</v>
      </c>
      <c r="AZ287" s="607">
        <v>0</v>
      </c>
      <c r="BA287" s="607">
        <v>0</v>
      </c>
      <c r="BB287" s="607">
        <v>0</v>
      </c>
      <c r="BC287" s="607">
        <v>0</v>
      </c>
      <c r="BD287" s="607">
        <v>0</v>
      </c>
      <c r="BE287" s="607">
        <v>0</v>
      </c>
      <c r="BF287" s="607">
        <v>0</v>
      </c>
      <c r="BG287" s="607">
        <v>0</v>
      </c>
      <c r="BH287" s="607">
        <v>0</v>
      </c>
      <c r="BI287" s="607">
        <v>0</v>
      </c>
      <c r="BJ287" s="607">
        <v>0</v>
      </c>
      <c r="BK287" s="607">
        <v>0</v>
      </c>
      <c r="BL287" s="607">
        <v>0.10162097232079489</v>
      </c>
      <c r="BM287" s="607">
        <v>0.11613825408090846</v>
      </c>
      <c r="BN287" s="607">
        <v>0.14517281760113554</v>
      </c>
      <c r="BO287" s="607">
        <v>0.58069127040454216</v>
      </c>
      <c r="BP287" s="607">
        <v>0.5081048616039745</v>
      </c>
      <c r="BQ287" s="607">
        <v>0</v>
      </c>
      <c r="BR287" s="607">
        <v>0</v>
      </c>
      <c r="BS287" s="607">
        <v>0</v>
      </c>
      <c r="BT287" s="607">
        <v>0</v>
      </c>
      <c r="BU287" s="607">
        <v>0</v>
      </c>
      <c r="BV287" s="607">
        <v>0</v>
      </c>
      <c r="BW287" s="607">
        <v>0</v>
      </c>
      <c r="BX287" s="607">
        <v>0</v>
      </c>
      <c r="BY287" s="607">
        <v>0</v>
      </c>
      <c r="BZ287" s="607">
        <v>0</v>
      </c>
      <c r="CA287" s="607">
        <v>0</v>
      </c>
      <c r="CB287" s="607">
        <v>0</v>
      </c>
      <c r="CC287" s="607">
        <v>0</v>
      </c>
      <c r="CD287" s="607">
        <v>0</v>
      </c>
      <c r="CE287" s="616">
        <v>0</v>
      </c>
      <c r="CF287" s="616">
        <v>0.20797924059616751</v>
      </c>
      <c r="CG287" s="616">
        <v>0.23769056068133426</v>
      </c>
      <c r="CH287" s="616">
        <v>0.29711320085166781</v>
      </c>
      <c r="CI287" s="616">
        <v>1.1884528034066713</v>
      </c>
      <c r="CJ287" s="616">
        <v>1.0398962029808374</v>
      </c>
      <c r="CK287" s="616">
        <v>0</v>
      </c>
      <c r="CL287" s="616">
        <v>0</v>
      </c>
      <c r="CM287" s="616">
        <v>0</v>
      </c>
      <c r="CN287" s="616">
        <v>0</v>
      </c>
      <c r="CO287" s="616">
        <v>0</v>
      </c>
      <c r="CP287" s="616">
        <v>0</v>
      </c>
      <c r="CQ287" s="616">
        <v>0</v>
      </c>
      <c r="CR287" s="616">
        <v>0</v>
      </c>
      <c r="CS287" s="616">
        <v>0</v>
      </c>
      <c r="CT287" s="616">
        <v>0</v>
      </c>
      <c r="CU287" s="616">
        <v>0</v>
      </c>
      <c r="CV287" s="616">
        <v>0</v>
      </c>
      <c r="CW287" s="616">
        <v>0</v>
      </c>
      <c r="CX287" s="616">
        <v>0</v>
      </c>
      <c r="CY287" s="617">
        <v>0</v>
      </c>
      <c r="CZ287" s="618">
        <v>0</v>
      </c>
      <c r="DA287" s="619">
        <v>0</v>
      </c>
      <c r="DB287" s="619">
        <v>0</v>
      </c>
      <c r="DC287" s="619">
        <v>0</v>
      </c>
      <c r="DD287" s="619">
        <v>0</v>
      </c>
      <c r="DE287" s="619">
        <v>0</v>
      </c>
      <c r="DF287" s="619">
        <v>0</v>
      </c>
      <c r="DG287" s="619">
        <v>0</v>
      </c>
      <c r="DH287" s="619">
        <v>0</v>
      </c>
      <c r="DI287" s="619">
        <v>0</v>
      </c>
      <c r="DJ287" s="619">
        <v>0</v>
      </c>
      <c r="DK287" s="619">
        <v>0</v>
      </c>
      <c r="DL287" s="619">
        <v>0</v>
      </c>
      <c r="DM287" s="619">
        <v>0</v>
      </c>
      <c r="DN287" s="619">
        <v>0</v>
      </c>
      <c r="DO287" s="619">
        <v>0</v>
      </c>
      <c r="DP287" s="619">
        <v>0</v>
      </c>
      <c r="DQ287" s="619">
        <v>0</v>
      </c>
      <c r="DR287" s="619">
        <v>0</v>
      </c>
      <c r="DS287" s="619">
        <v>0</v>
      </c>
      <c r="DT287" s="619">
        <v>0</v>
      </c>
      <c r="DU287" s="619">
        <v>0</v>
      </c>
      <c r="DV287" s="619">
        <v>0</v>
      </c>
      <c r="DW287" s="620">
        <v>0</v>
      </c>
    </row>
    <row r="288" spans="2:127" x14ac:dyDescent="0.2">
      <c r="B288" s="648"/>
      <c r="C288" s="642"/>
      <c r="D288" s="643"/>
      <c r="E288" s="643"/>
      <c r="F288" s="643"/>
      <c r="G288" s="643"/>
      <c r="H288" s="643"/>
      <c r="I288" s="644"/>
      <c r="J288" s="644"/>
      <c r="K288" s="644"/>
      <c r="L288" s="644"/>
      <c r="M288" s="644"/>
      <c r="N288" s="644"/>
      <c r="O288" s="644"/>
      <c r="P288" s="644"/>
      <c r="Q288" s="644"/>
      <c r="R288" s="645"/>
      <c r="S288" s="644"/>
      <c r="T288" s="644"/>
      <c r="U288" s="626" t="s">
        <v>496</v>
      </c>
      <c r="V288" s="614" t="s">
        <v>124</v>
      </c>
      <c r="W288" s="640" t="s">
        <v>490</v>
      </c>
      <c r="X288" s="607">
        <v>0</v>
      </c>
      <c r="Y288" s="607">
        <v>0</v>
      </c>
      <c r="Z288" s="607">
        <v>0</v>
      </c>
      <c r="AA288" s="607">
        <v>0</v>
      </c>
      <c r="AB288" s="607">
        <v>0</v>
      </c>
      <c r="AC288" s="607">
        <v>3.96</v>
      </c>
      <c r="AD288" s="607">
        <v>3.96</v>
      </c>
      <c r="AE288" s="607">
        <v>3.96</v>
      </c>
      <c r="AF288" s="607">
        <v>3.96</v>
      </c>
      <c r="AG288" s="607">
        <v>3.96</v>
      </c>
      <c r="AH288" s="607">
        <v>3.96</v>
      </c>
      <c r="AI288" s="607">
        <v>3.96</v>
      </c>
      <c r="AJ288" s="607">
        <v>3.96</v>
      </c>
      <c r="AK288" s="607">
        <v>3.96</v>
      </c>
      <c r="AL288" s="607">
        <v>3.96</v>
      </c>
      <c r="AM288" s="607">
        <v>3.96</v>
      </c>
      <c r="AN288" s="607">
        <v>3.96</v>
      </c>
      <c r="AO288" s="607">
        <v>3.96</v>
      </c>
      <c r="AP288" s="607">
        <v>3.96</v>
      </c>
      <c r="AQ288" s="607">
        <v>3.96</v>
      </c>
      <c r="AR288" s="607">
        <v>3.96</v>
      </c>
      <c r="AS288" s="607">
        <v>3.96</v>
      </c>
      <c r="AT288" s="607">
        <v>3.96</v>
      </c>
      <c r="AU288" s="607">
        <v>3.96</v>
      </c>
      <c r="AV288" s="607">
        <v>3.96</v>
      </c>
      <c r="AW288" s="607">
        <v>3.96</v>
      </c>
      <c r="AX288" s="607">
        <v>3.96</v>
      </c>
      <c r="AY288" s="607">
        <v>3.96</v>
      </c>
      <c r="AZ288" s="607">
        <v>3.96</v>
      </c>
      <c r="BA288" s="607">
        <v>3.96</v>
      </c>
      <c r="BB288" s="607">
        <v>3.96</v>
      </c>
      <c r="BC288" s="607">
        <v>3.96</v>
      </c>
      <c r="BD288" s="607">
        <v>3.96</v>
      </c>
      <c r="BE288" s="607">
        <v>3.96</v>
      </c>
      <c r="BF288" s="607">
        <v>3.96</v>
      </c>
      <c r="BG288" s="607">
        <v>3.96</v>
      </c>
      <c r="BH288" s="607">
        <v>3.96</v>
      </c>
      <c r="BI288" s="607">
        <v>3.96</v>
      </c>
      <c r="BJ288" s="607">
        <v>3.96</v>
      </c>
      <c r="BK288" s="607">
        <v>3.96</v>
      </c>
      <c r="BL288" s="607">
        <v>3.96</v>
      </c>
      <c r="BM288" s="607">
        <v>3.96</v>
      </c>
      <c r="BN288" s="607">
        <v>3.96</v>
      </c>
      <c r="BO288" s="607">
        <v>3.96</v>
      </c>
      <c r="BP288" s="607">
        <v>3.96</v>
      </c>
      <c r="BQ288" s="607">
        <v>3.96</v>
      </c>
      <c r="BR288" s="607">
        <v>3.96</v>
      </c>
      <c r="BS288" s="607">
        <v>3.96</v>
      </c>
      <c r="BT288" s="607">
        <v>3.96</v>
      </c>
      <c r="BU288" s="607">
        <v>3.96</v>
      </c>
      <c r="BV288" s="607">
        <v>3.96</v>
      </c>
      <c r="BW288" s="607">
        <v>3.96</v>
      </c>
      <c r="BX288" s="607">
        <v>3.96</v>
      </c>
      <c r="BY288" s="607">
        <v>3.96</v>
      </c>
      <c r="BZ288" s="607">
        <v>3.96</v>
      </c>
      <c r="CA288" s="607">
        <v>3.96</v>
      </c>
      <c r="CB288" s="607">
        <v>3.96</v>
      </c>
      <c r="CC288" s="607">
        <v>3.96</v>
      </c>
      <c r="CD288" s="607">
        <v>3.96</v>
      </c>
      <c r="CE288" s="616">
        <v>3.96</v>
      </c>
      <c r="CF288" s="616">
        <v>3.96</v>
      </c>
      <c r="CG288" s="616">
        <v>3.96</v>
      </c>
      <c r="CH288" s="616">
        <v>3.96</v>
      </c>
      <c r="CI288" s="616">
        <v>3.96</v>
      </c>
      <c r="CJ288" s="616">
        <v>3.96</v>
      </c>
      <c r="CK288" s="616">
        <v>3.96</v>
      </c>
      <c r="CL288" s="616">
        <v>3.96</v>
      </c>
      <c r="CM288" s="616">
        <v>3.96</v>
      </c>
      <c r="CN288" s="616">
        <v>3.96</v>
      </c>
      <c r="CO288" s="616">
        <v>3.96</v>
      </c>
      <c r="CP288" s="616">
        <v>3.96</v>
      </c>
      <c r="CQ288" s="616">
        <v>3.96</v>
      </c>
      <c r="CR288" s="616">
        <v>3.96</v>
      </c>
      <c r="CS288" s="616">
        <v>3.96</v>
      </c>
      <c r="CT288" s="616">
        <v>3.96</v>
      </c>
      <c r="CU288" s="616">
        <v>3.96</v>
      </c>
      <c r="CV288" s="616">
        <v>3.96</v>
      </c>
      <c r="CW288" s="616">
        <v>3.96</v>
      </c>
      <c r="CX288" s="616">
        <v>3.96</v>
      </c>
      <c r="CY288" s="617">
        <v>3.96</v>
      </c>
      <c r="CZ288" s="618">
        <v>0</v>
      </c>
      <c r="DA288" s="619">
        <v>0</v>
      </c>
      <c r="DB288" s="619">
        <v>0</v>
      </c>
      <c r="DC288" s="619">
        <v>0</v>
      </c>
      <c r="DD288" s="619">
        <v>0</v>
      </c>
      <c r="DE288" s="619">
        <v>0</v>
      </c>
      <c r="DF288" s="619">
        <v>0</v>
      </c>
      <c r="DG288" s="619">
        <v>0</v>
      </c>
      <c r="DH288" s="619">
        <v>0</v>
      </c>
      <c r="DI288" s="619">
        <v>0</v>
      </c>
      <c r="DJ288" s="619">
        <v>0</v>
      </c>
      <c r="DK288" s="619">
        <v>0</v>
      </c>
      <c r="DL288" s="619">
        <v>0</v>
      </c>
      <c r="DM288" s="619">
        <v>0</v>
      </c>
      <c r="DN288" s="619">
        <v>0</v>
      </c>
      <c r="DO288" s="619">
        <v>0</v>
      </c>
      <c r="DP288" s="619">
        <v>0</v>
      </c>
      <c r="DQ288" s="619">
        <v>0</v>
      </c>
      <c r="DR288" s="619">
        <v>0</v>
      </c>
      <c r="DS288" s="619">
        <v>0</v>
      </c>
      <c r="DT288" s="619">
        <v>0</v>
      </c>
      <c r="DU288" s="619">
        <v>0</v>
      </c>
      <c r="DV288" s="619">
        <v>0</v>
      </c>
      <c r="DW288" s="620">
        <v>0</v>
      </c>
    </row>
    <row r="289" spans="2:127" x14ac:dyDescent="0.2">
      <c r="B289" s="648"/>
      <c r="C289" s="642"/>
      <c r="D289" s="643"/>
      <c r="E289" s="643"/>
      <c r="F289" s="643"/>
      <c r="G289" s="643"/>
      <c r="H289" s="643"/>
      <c r="I289" s="644"/>
      <c r="J289" s="644"/>
      <c r="K289" s="644"/>
      <c r="L289" s="644"/>
      <c r="M289" s="644"/>
      <c r="N289" s="644"/>
      <c r="O289" s="644"/>
      <c r="P289" s="644"/>
      <c r="Q289" s="644"/>
      <c r="R289" s="645"/>
      <c r="S289" s="644"/>
      <c r="T289" s="644"/>
      <c r="U289" s="626" t="s">
        <v>497</v>
      </c>
      <c r="V289" s="614" t="s">
        <v>124</v>
      </c>
      <c r="W289" s="640" t="s">
        <v>490</v>
      </c>
      <c r="X289" s="607">
        <v>22.424723999999998</v>
      </c>
      <c r="Y289" s="607">
        <v>25.628255999999997</v>
      </c>
      <c r="Z289" s="607">
        <v>32.035319999999999</v>
      </c>
      <c r="AA289" s="607">
        <v>128.14127999999999</v>
      </c>
      <c r="AB289" s="607">
        <v>112.12361999999997</v>
      </c>
      <c r="AC289" s="607">
        <v>0</v>
      </c>
      <c r="AD289" s="607">
        <v>0</v>
      </c>
      <c r="AE289" s="607">
        <v>0</v>
      </c>
      <c r="AF289" s="607">
        <v>0</v>
      </c>
      <c r="AG289" s="607">
        <v>0</v>
      </c>
      <c r="AH289" s="607">
        <v>0</v>
      </c>
      <c r="AI289" s="607">
        <v>0</v>
      </c>
      <c r="AJ289" s="607">
        <v>0</v>
      </c>
      <c r="AK289" s="607">
        <v>0</v>
      </c>
      <c r="AL289" s="607">
        <v>0</v>
      </c>
      <c r="AM289" s="607">
        <v>0</v>
      </c>
      <c r="AN289" s="607">
        <v>0</v>
      </c>
      <c r="AO289" s="607">
        <v>0</v>
      </c>
      <c r="AP289" s="607">
        <v>0</v>
      </c>
      <c r="AQ289" s="607">
        <v>0</v>
      </c>
      <c r="AR289" s="607">
        <v>9.2748158604211017</v>
      </c>
      <c r="AS289" s="607">
        <v>10.599789554766975</v>
      </c>
      <c r="AT289" s="607">
        <v>13.249736943458714</v>
      </c>
      <c r="AU289" s="607">
        <v>52.998947773834857</v>
      </c>
      <c r="AV289" s="607">
        <v>46.374079302105507</v>
      </c>
      <c r="AW289" s="607">
        <v>0</v>
      </c>
      <c r="AX289" s="607">
        <v>0</v>
      </c>
      <c r="AY289" s="607">
        <v>0</v>
      </c>
      <c r="AZ289" s="607">
        <v>0</v>
      </c>
      <c r="BA289" s="607">
        <v>0</v>
      </c>
      <c r="BB289" s="607">
        <v>0</v>
      </c>
      <c r="BC289" s="607">
        <v>0</v>
      </c>
      <c r="BD289" s="607">
        <v>0</v>
      </c>
      <c r="BE289" s="607">
        <v>0</v>
      </c>
      <c r="BF289" s="607">
        <v>0</v>
      </c>
      <c r="BG289" s="607">
        <v>0</v>
      </c>
      <c r="BH289" s="607">
        <v>0</v>
      </c>
      <c r="BI289" s="607">
        <v>0</v>
      </c>
      <c r="BJ289" s="607">
        <v>0</v>
      </c>
      <c r="BK289" s="607">
        <v>0</v>
      </c>
      <c r="BL289" s="607">
        <v>9.2748158604211017</v>
      </c>
      <c r="BM289" s="607">
        <v>10.599789554766975</v>
      </c>
      <c r="BN289" s="607">
        <v>13.249736943458714</v>
      </c>
      <c r="BO289" s="607">
        <v>52.998947773834857</v>
      </c>
      <c r="BP289" s="607">
        <v>46.374079302105507</v>
      </c>
      <c r="BQ289" s="607">
        <v>0</v>
      </c>
      <c r="BR289" s="607">
        <v>0</v>
      </c>
      <c r="BS289" s="607">
        <v>0</v>
      </c>
      <c r="BT289" s="607">
        <v>0</v>
      </c>
      <c r="BU289" s="607">
        <v>0</v>
      </c>
      <c r="BV289" s="607">
        <v>0</v>
      </c>
      <c r="BW289" s="607">
        <v>0</v>
      </c>
      <c r="BX289" s="607">
        <v>0</v>
      </c>
      <c r="BY289" s="607">
        <v>0</v>
      </c>
      <c r="BZ289" s="607">
        <v>0</v>
      </c>
      <c r="CA289" s="607">
        <v>0</v>
      </c>
      <c r="CB289" s="607">
        <v>0</v>
      </c>
      <c r="CC289" s="607">
        <v>0</v>
      </c>
      <c r="CD289" s="607">
        <v>0</v>
      </c>
      <c r="CE289" s="616">
        <v>0</v>
      </c>
      <c r="CF289" s="616">
        <v>18.981998649160161</v>
      </c>
      <c r="CG289" s="616">
        <v>21.693712741897322</v>
      </c>
      <c r="CH289" s="616">
        <v>27.117140927371658</v>
      </c>
      <c r="CI289" s="616">
        <v>108.46856370948663</v>
      </c>
      <c r="CJ289" s="616">
        <v>94.909993245800777</v>
      </c>
      <c r="CK289" s="616">
        <v>0</v>
      </c>
      <c r="CL289" s="616">
        <v>0</v>
      </c>
      <c r="CM289" s="616">
        <v>0</v>
      </c>
      <c r="CN289" s="616">
        <v>0</v>
      </c>
      <c r="CO289" s="616">
        <v>0</v>
      </c>
      <c r="CP289" s="616">
        <v>0</v>
      </c>
      <c r="CQ289" s="616">
        <v>0</v>
      </c>
      <c r="CR289" s="616">
        <v>0</v>
      </c>
      <c r="CS289" s="616">
        <v>0</v>
      </c>
      <c r="CT289" s="616">
        <v>0</v>
      </c>
      <c r="CU289" s="616">
        <v>0</v>
      </c>
      <c r="CV289" s="616">
        <v>0</v>
      </c>
      <c r="CW289" s="616">
        <v>0</v>
      </c>
      <c r="CX289" s="616">
        <v>0</v>
      </c>
      <c r="CY289" s="617">
        <v>0</v>
      </c>
      <c r="CZ289" s="618">
        <v>0</v>
      </c>
      <c r="DA289" s="619">
        <v>0</v>
      </c>
      <c r="DB289" s="619">
        <v>0</v>
      </c>
      <c r="DC289" s="619">
        <v>0</v>
      </c>
      <c r="DD289" s="619">
        <v>0</v>
      </c>
      <c r="DE289" s="619">
        <v>0</v>
      </c>
      <c r="DF289" s="619">
        <v>0</v>
      </c>
      <c r="DG289" s="619">
        <v>0</v>
      </c>
      <c r="DH289" s="619">
        <v>0</v>
      </c>
      <c r="DI289" s="619">
        <v>0</v>
      </c>
      <c r="DJ289" s="619">
        <v>0</v>
      </c>
      <c r="DK289" s="619">
        <v>0</v>
      </c>
      <c r="DL289" s="619">
        <v>0</v>
      </c>
      <c r="DM289" s="619">
        <v>0</v>
      </c>
      <c r="DN289" s="619">
        <v>0</v>
      </c>
      <c r="DO289" s="619">
        <v>0</v>
      </c>
      <c r="DP289" s="619">
        <v>0</v>
      </c>
      <c r="DQ289" s="619">
        <v>0</v>
      </c>
      <c r="DR289" s="619">
        <v>0</v>
      </c>
      <c r="DS289" s="619">
        <v>0</v>
      </c>
      <c r="DT289" s="619">
        <v>0</v>
      </c>
      <c r="DU289" s="619">
        <v>0</v>
      </c>
      <c r="DV289" s="619">
        <v>0</v>
      </c>
      <c r="DW289" s="620">
        <v>0</v>
      </c>
    </row>
    <row r="290" spans="2:127" x14ac:dyDescent="0.2">
      <c r="B290" s="648"/>
      <c r="C290" s="642"/>
      <c r="D290" s="643"/>
      <c r="E290" s="643"/>
      <c r="F290" s="643"/>
      <c r="G290" s="643"/>
      <c r="H290" s="643"/>
      <c r="I290" s="644"/>
      <c r="J290" s="644"/>
      <c r="K290" s="644"/>
      <c r="L290" s="644"/>
      <c r="M290" s="644"/>
      <c r="N290" s="644"/>
      <c r="O290" s="644"/>
      <c r="P290" s="644"/>
      <c r="Q290" s="644"/>
      <c r="R290" s="645"/>
      <c r="S290" s="644"/>
      <c r="T290" s="644"/>
      <c r="U290" s="626" t="s">
        <v>498</v>
      </c>
      <c r="V290" s="614" t="s">
        <v>124</v>
      </c>
      <c r="W290" s="640" t="s">
        <v>490</v>
      </c>
      <c r="X290" s="607">
        <v>0</v>
      </c>
      <c r="Y290" s="607">
        <v>0</v>
      </c>
      <c r="Z290" s="607">
        <v>0</v>
      </c>
      <c r="AA290" s="607">
        <v>0</v>
      </c>
      <c r="AB290" s="607">
        <v>0</v>
      </c>
      <c r="AC290" s="607">
        <v>81.468221570378461</v>
      </c>
      <c r="AD290" s="607">
        <v>75.469520262080906</v>
      </c>
      <c r="AE290" s="607">
        <v>71.730732142212759</v>
      </c>
      <c r="AF290" s="607">
        <v>70.456805940557558</v>
      </c>
      <c r="AG290" s="607">
        <v>65.655277966994177</v>
      </c>
      <c r="AH290" s="607">
        <v>61.978103819715813</v>
      </c>
      <c r="AI290" s="607">
        <v>58.300929672437441</v>
      </c>
      <c r="AJ290" s="607">
        <v>54.623755525159083</v>
      </c>
      <c r="AK290" s="607">
        <v>50.946581377880719</v>
      </c>
      <c r="AL290" s="607">
        <v>47.269407230602368</v>
      </c>
      <c r="AM290" s="607">
        <v>43.592233083323997</v>
      </c>
      <c r="AN290" s="607">
        <v>39.915058936045632</v>
      </c>
      <c r="AO290" s="607">
        <v>36.237884788767261</v>
      </c>
      <c r="AP290" s="607">
        <v>32.56071064148891</v>
      </c>
      <c r="AQ290" s="607">
        <v>28.883536494210546</v>
      </c>
      <c r="AR290" s="607">
        <v>25.206362346932188</v>
      </c>
      <c r="AS290" s="607">
        <v>21.529188199653827</v>
      </c>
      <c r="AT290" s="607">
        <v>17.852014052375466</v>
      </c>
      <c r="AU290" s="607">
        <v>14.174839905097103</v>
      </c>
      <c r="AV290" s="607">
        <v>10.497665757818746</v>
      </c>
      <c r="AW290" s="607">
        <v>10.497665757818746</v>
      </c>
      <c r="AX290" s="607">
        <v>10.497665757818746</v>
      </c>
      <c r="AY290" s="607">
        <v>10.497665757818746</v>
      </c>
      <c r="AZ290" s="607">
        <v>10.497665757818746</v>
      </c>
      <c r="BA290" s="607">
        <v>10.497665757818746</v>
      </c>
      <c r="BB290" s="607">
        <v>10.497665757818746</v>
      </c>
      <c r="BC290" s="607">
        <v>10.497665757818746</v>
      </c>
      <c r="BD290" s="607">
        <v>10.497665757818746</v>
      </c>
      <c r="BE290" s="607">
        <v>10.497665757818746</v>
      </c>
      <c r="BF290" s="607">
        <v>10.497665757818746</v>
      </c>
      <c r="BG290" s="607">
        <v>10.497665757818746</v>
      </c>
      <c r="BH290" s="607">
        <v>10.497665757818746</v>
      </c>
      <c r="BI290" s="607">
        <v>10.497665757818746</v>
      </c>
      <c r="BJ290" s="607">
        <v>10.497665757818746</v>
      </c>
      <c r="BK290" s="607">
        <v>10.497665757818746</v>
      </c>
      <c r="BL290" s="607">
        <v>10.497665757818746</v>
      </c>
      <c r="BM290" s="607">
        <v>10.497665757818746</v>
      </c>
      <c r="BN290" s="607">
        <v>10.497665757818746</v>
      </c>
      <c r="BO290" s="607">
        <v>10.497665757818746</v>
      </c>
      <c r="BP290" s="607">
        <v>10.497665757818746</v>
      </c>
      <c r="BQ290" s="607">
        <v>10.497665757818746</v>
      </c>
      <c r="BR290" s="607">
        <v>10.497665757818746</v>
      </c>
      <c r="BS290" s="607">
        <v>10.497665757818746</v>
      </c>
      <c r="BT290" s="607">
        <v>10.497665757818746</v>
      </c>
      <c r="BU290" s="607">
        <v>10.497665757818746</v>
      </c>
      <c r="BV290" s="607">
        <v>10.497665757818746</v>
      </c>
      <c r="BW290" s="607">
        <v>10.497665757818746</v>
      </c>
      <c r="BX290" s="607">
        <v>10.497665757818746</v>
      </c>
      <c r="BY290" s="607">
        <v>10.497665757818746</v>
      </c>
      <c r="BZ290" s="607">
        <v>10.497665757818746</v>
      </c>
      <c r="CA290" s="607">
        <v>10.497665757818746</v>
      </c>
      <c r="CB290" s="607">
        <v>10.497665757818746</v>
      </c>
      <c r="CC290" s="607">
        <v>10.497665757818746</v>
      </c>
      <c r="CD290" s="607">
        <v>10.497665757818746</v>
      </c>
      <c r="CE290" s="616">
        <v>10.497665757818746</v>
      </c>
      <c r="CF290" s="616">
        <v>10.497665757818746</v>
      </c>
      <c r="CG290" s="616">
        <v>10.497665757818746</v>
      </c>
      <c r="CH290" s="616">
        <v>10.497665757818746</v>
      </c>
      <c r="CI290" s="616">
        <v>10.497665757818746</v>
      </c>
      <c r="CJ290" s="616">
        <v>10.497665757818746</v>
      </c>
      <c r="CK290" s="616">
        <v>10.497665757818746</v>
      </c>
      <c r="CL290" s="616">
        <v>10.497665757818746</v>
      </c>
      <c r="CM290" s="616">
        <v>10.497665757818746</v>
      </c>
      <c r="CN290" s="616">
        <v>10.497665757818746</v>
      </c>
      <c r="CO290" s="616">
        <v>10.497665757818746</v>
      </c>
      <c r="CP290" s="616">
        <v>10.497665757818746</v>
      </c>
      <c r="CQ290" s="616">
        <v>10.497665757818746</v>
      </c>
      <c r="CR290" s="616">
        <v>10.497665757818746</v>
      </c>
      <c r="CS290" s="616">
        <v>10.497665757818746</v>
      </c>
      <c r="CT290" s="616">
        <v>10.497665757818746</v>
      </c>
      <c r="CU290" s="616">
        <v>10.497665757818746</v>
      </c>
      <c r="CV290" s="616">
        <v>10.497665757818746</v>
      </c>
      <c r="CW290" s="616">
        <v>10.497665757818746</v>
      </c>
      <c r="CX290" s="616">
        <v>10.497665757818746</v>
      </c>
      <c r="CY290" s="617">
        <v>10.497665757818746</v>
      </c>
      <c r="CZ290" s="618">
        <v>0</v>
      </c>
      <c r="DA290" s="619">
        <v>0</v>
      </c>
      <c r="DB290" s="619">
        <v>0</v>
      </c>
      <c r="DC290" s="619">
        <v>0</v>
      </c>
      <c r="DD290" s="619">
        <v>0</v>
      </c>
      <c r="DE290" s="619">
        <v>0</v>
      </c>
      <c r="DF290" s="619">
        <v>0</v>
      </c>
      <c r="DG290" s="619">
        <v>0</v>
      </c>
      <c r="DH290" s="619">
        <v>0</v>
      </c>
      <c r="DI290" s="619">
        <v>0</v>
      </c>
      <c r="DJ290" s="619">
        <v>0</v>
      </c>
      <c r="DK290" s="619">
        <v>0</v>
      </c>
      <c r="DL290" s="619">
        <v>0</v>
      </c>
      <c r="DM290" s="619">
        <v>0</v>
      </c>
      <c r="DN290" s="619">
        <v>0</v>
      </c>
      <c r="DO290" s="619">
        <v>0</v>
      </c>
      <c r="DP290" s="619">
        <v>0</v>
      </c>
      <c r="DQ290" s="619">
        <v>0</v>
      </c>
      <c r="DR290" s="619">
        <v>0</v>
      </c>
      <c r="DS290" s="619">
        <v>0</v>
      </c>
      <c r="DT290" s="619">
        <v>0</v>
      </c>
      <c r="DU290" s="619">
        <v>0</v>
      </c>
      <c r="DV290" s="619">
        <v>0</v>
      </c>
      <c r="DW290" s="620">
        <v>0</v>
      </c>
    </row>
    <row r="291" spans="2:127" x14ac:dyDescent="0.2">
      <c r="B291" s="648"/>
      <c r="C291" s="642"/>
      <c r="D291" s="643"/>
      <c r="E291" s="643"/>
      <c r="F291" s="643"/>
      <c r="G291" s="643"/>
      <c r="H291" s="643"/>
      <c r="I291" s="644"/>
      <c r="J291" s="644"/>
      <c r="K291" s="644"/>
      <c r="L291" s="644"/>
      <c r="M291" s="644"/>
      <c r="N291" s="644"/>
      <c r="O291" s="644"/>
      <c r="P291" s="644"/>
      <c r="Q291" s="644"/>
      <c r="R291" s="645"/>
      <c r="S291" s="644"/>
      <c r="T291" s="644"/>
      <c r="U291" s="649" t="s">
        <v>499</v>
      </c>
      <c r="V291" s="614" t="s">
        <v>124</v>
      </c>
      <c r="W291" s="640" t="s">
        <v>490</v>
      </c>
      <c r="X291" s="607">
        <v>0</v>
      </c>
      <c r="Y291" s="607">
        <v>0</v>
      </c>
      <c r="Z291" s="607">
        <v>0</v>
      </c>
      <c r="AA291" s="607">
        <v>0</v>
      </c>
      <c r="AB291" s="607">
        <v>0</v>
      </c>
      <c r="AC291" s="607">
        <v>0</v>
      </c>
      <c r="AD291" s="607">
        <v>0</v>
      </c>
      <c r="AE291" s="607">
        <v>0</v>
      </c>
      <c r="AF291" s="607">
        <v>0</v>
      </c>
      <c r="AG291" s="607">
        <v>0</v>
      </c>
      <c r="AH291" s="607">
        <v>0</v>
      </c>
      <c r="AI291" s="607">
        <v>0</v>
      </c>
      <c r="AJ291" s="607">
        <v>0</v>
      </c>
      <c r="AK291" s="607">
        <v>0</v>
      </c>
      <c r="AL291" s="607">
        <v>0</v>
      </c>
      <c r="AM291" s="607">
        <v>0</v>
      </c>
      <c r="AN291" s="607">
        <v>0</v>
      </c>
      <c r="AO291" s="607">
        <v>0</v>
      </c>
      <c r="AP291" s="607">
        <v>0</v>
      </c>
      <c r="AQ291" s="607">
        <v>0</v>
      </c>
      <c r="AR291" s="607">
        <v>0</v>
      </c>
      <c r="AS291" s="607">
        <v>0</v>
      </c>
      <c r="AT291" s="607">
        <v>0</v>
      </c>
      <c r="AU291" s="607">
        <v>0</v>
      </c>
      <c r="AV291" s="607">
        <v>0</v>
      </c>
      <c r="AW291" s="607">
        <v>0</v>
      </c>
      <c r="AX291" s="607">
        <v>0</v>
      </c>
      <c r="AY291" s="607">
        <v>0</v>
      </c>
      <c r="AZ291" s="607">
        <v>0</v>
      </c>
      <c r="BA291" s="607">
        <v>0</v>
      </c>
      <c r="BB291" s="607">
        <v>0</v>
      </c>
      <c r="BC291" s="607">
        <v>0</v>
      </c>
      <c r="BD291" s="607">
        <v>0</v>
      </c>
      <c r="BE291" s="607">
        <v>0</v>
      </c>
      <c r="BF291" s="607">
        <v>0</v>
      </c>
      <c r="BG291" s="607">
        <v>0</v>
      </c>
      <c r="BH291" s="607">
        <v>0</v>
      </c>
      <c r="BI291" s="607">
        <v>0</v>
      </c>
      <c r="BJ291" s="607">
        <v>0</v>
      </c>
      <c r="BK291" s="607">
        <v>0</v>
      </c>
      <c r="BL291" s="607">
        <v>0</v>
      </c>
      <c r="BM291" s="607">
        <v>0</v>
      </c>
      <c r="BN291" s="607">
        <v>0</v>
      </c>
      <c r="BO291" s="607">
        <v>0</v>
      </c>
      <c r="BP291" s="607">
        <v>0</v>
      </c>
      <c r="BQ291" s="607">
        <v>0</v>
      </c>
      <c r="BR291" s="607">
        <v>0</v>
      </c>
      <c r="BS291" s="607">
        <v>0</v>
      </c>
      <c r="BT291" s="607">
        <v>0</v>
      </c>
      <c r="BU291" s="607">
        <v>0</v>
      </c>
      <c r="BV291" s="607">
        <v>0</v>
      </c>
      <c r="BW291" s="607">
        <v>0</v>
      </c>
      <c r="BX291" s="607">
        <v>0</v>
      </c>
      <c r="BY291" s="607">
        <v>0</v>
      </c>
      <c r="BZ291" s="607">
        <v>0</v>
      </c>
      <c r="CA291" s="607">
        <v>0</v>
      </c>
      <c r="CB291" s="607">
        <v>0</v>
      </c>
      <c r="CC291" s="607">
        <v>0</v>
      </c>
      <c r="CD291" s="607">
        <v>0</v>
      </c>
      <c r="CE291" s="607">
        <v>0</v>
      </c>
      <c r="CF291" s="607">
        <v>0</v>
      </c>
      <c r="CG291" s="607">
        <v>0</v>
      </c>
      <c r="CH291" s="607">
        <v>0</v>
      </c>
      <c r="CI291" s="607">
        <v>0</v>
      </c>
      <c r="CJ291" s="607">
        <v>0</v>
      </c>
      <c r="CK291" s="607">
        <v>0</v>
      </c>
      <c r="CL291" s="607">
        <v>0</v>
      </c>
      <c r="CM291" s="607">
        <v>0</v>
      </c>
      <c r="CN291" s="607">
        <v>0</v>
      </c>
      <c r="CO291" s="607">
        <v>0</v>
      </c>
      <c r="CP291" s="607">
        <v>0</v>
      </c>
      <c r="CQ291" s="607">
        <v>0</v>
      </c>
      <c r="CR291" s="607">
        <v>0</v>
      </c>
      <c r="CS291" s="607">
        <v>0</v>
      </c>
      <c r="CT291" s="607">
        <v>0</v>
      </c>
      <c r="CU291" s="607">
        <v>0</v>
      </c>
      <c r="CV291" s="607">
        <v>0</v>
      </c>
      <c r="CW291" s="607">
        <v>0</v>
      </c>
      <c r="CX291" s="607">
        <v>0</v>
      </c>
      <c r="CY291" s="607">
        <v>0</v>
      </c>
      <c r="CZ291" s="618">
        <v>0</v>
      </c>
      <c r="DA291" s="619">
        <v>0</v>
      </c>
      <c r="DB291" s="619">
        <v>0</v>
      </c>
      <c r="DC291" s="619">
        <v>0</v>
      </c>
      <c r="DD291" s="619">
        <v>0</v>
      </c>
      <c r="DE291" s="619">
        <v>0</v>
      </c>
      <c r="DF291" s="619">
        <v>0</v>
      </c>
      <c r="DG291" s="619">
        <v>0</v>
      </c>
      <c r="DH291" s="619">
        <v>0</v>
      </c>
      <c r="DI291" s="619">
        <v>0</v>
      </c>
      <c r="DJ291" s="619">
        <v>0</v>
      </c>
      <c r="DK291" s="619">
        <v>0</v>
      </c>
      <c r="DL291" s="619">
        <v>0</v>
      </c>
      <c r="DM291" s="619">
        <v>0</v>
      </c>
      <c r="DN291" s="619">
        <v>0</v>
      </c>
      <c r="DO291" s="619">
        <v>0</v>
      </c>
      <c r="DP291" s="619">
        <v>0</v>
      </c>
      <c r="DQ291" s="619">
        <v>0</v>
      </c>
      <c r="DR291" s="619">
        <v>0</v>
      </c>
      <c r="DS291" s="619">
        <v>0</v>
      </c>
      <c r="DT291" s="619">
        <v>0</v>
      </c>
      <c r="DU291" s="619">
        <v>0</v>
      </c>
      <c r="DV291" s="619">
        <v>0</v>
      </c>
      <c r="DW291" s="620">
        <v>0</v>
      </c>
    </row>
    <row r="292" spans="2:127" ht="15.75" thickBot="1" x14ac:dyDescent="0.25">
      <c r="B292" s="650"/>
      <c r="C292" s="651"/>
      <c r="D292" s="652"/>
      <c r="E292" s="652"/>
      <c r="F292" s="652"/>
      <c r="G292" s="652"/>
      <c r="H292" s="652"/>
      <c r="I292" s="653"/>
      <c r="J292" s="653"/>
      <c r="K292" s="653"/>
      <c r="L292" s="653"/>
      <c r="M292" s="653"/>
      <c r="N292" s="653"/>
      <c r="O292" s="653"/>
      <c r="P292" s="653"/>
      <c r="Q292" s="653"/>
      <c r="R292" s="654"/>
      <c r="S292" s="653"/>
      <c r="T292" s="653"/>
      <c r="U292" s="655" t="s">
        <v>127</v>
      </c>
      <c r="V292" s="656" t="s">
        <v>500</v>
      </c>
      <c r="W292" s="657" t="s">
        <v>490</v>
      </c>
      <c r="X292" s="658">
        <f>SUM(X281:X291)</f>
        <v>5348.6904240000022</v>
      </c>
      <c r="Y292" s="658">
        <f t="shared" ref="Y292:CJ292" si="50">SUM(Y281:Y291)</f>
        <v>6112.7890560000005</v>
      </c>
      <c r="Z292" s="658">
        <f t="shared" si="50"/>
        <v>7640.98632</v>
      </c>
      <c r="AA292" s="658">
        <f t="shared" si="50"/>
        <v>30563.94528</v>
      </c>
      <c r="AB292" s="658">
        <f t="shared" si="50"/>
        <v>26743.452119999998</v>
      </c>
      <c r="AC292" s="658">
        <f t="shared" si="50"/>
        <v>985.12822157037851</v>
      </c>
      <c r="AD292" s="658">
        <f t="shared" si="50"/>
        <v>979.12952026208097</v>
      </c>
      <c r="AE292" s="658">
        <f t="shared" si="50"/>
        <v>975.39073214221287</v>
      </c>
      <c r="AF292" s="658">
        <f t="shared" si="50"/>
        <v>974.1168059405577</v>
      </c>
      <c r="AG292" s="658">
        <f t="shared" si="50"/>
        <v>969.31527796699424</v>
      </c>
      <c r="AH292" s="658">
        <f t="shared" si="50"/>
        <v>965.63810381971587</v>
      </c>
      <c r="AI292" s="658">
        <f t="shared" si="50"/>
        <v>961.96092967243749</v>
      </c>
      <c r="AJ292" s="658">
        <f t="shared" si="50"/>
        <v>958.28375552515922</v>
      </c>
      <c r="AK292" s="658">
        <f t="shared" si="50"/>
        <v>954.60658137788084</v>
      </c>
      <c r="AL292" s="658">
        <f t="shared" si="50"/>
        <v>950.92940723060246</v>
      </c>
      <c r="AM292" s="658">
        <f t="shared" si="50"/>
        <v>947.25223308332409</v>
      </c>
      <c r="AN292" s="658">
        <f t="shared" si="50"/>
        <v>943.57505893604571</v>
      </c>
      <c r="AO292" s="658">
        <f t="shared" si="50"/>
        <v>939.89788478876733</v>
      </c>
      <c r="AP292" s="658">
        <f t="shared" si="50"/>
        <v>936.22071064148895</v>
      </c>
      <c r="AQ292" s="658">
        <f t="shared" si="50"/>
        <v>932.54353649421068</v>
      </c>
      <c r="AR292" s="658">
        <f t="shared" si="50"/>
        <v>3141.0727991796739</v>
      </c>
      <c r="AS292" s="658">
        <f t="shared" si="50"/>
        <v>3453.4251160085014</v>
      </c>
      <c r="AT292" s="658">
        <f t="shared" si="50"/>
        <v>4081.8069238134353</v>
      </c>
      <c r="AU292" s="658">
        <f t="shared" si="50"/>
        <v>13559.014478949337</v>
      </c>
      <c r="AV292" s="658">
        <f t="shared" si="50"/>
        <v>11975.189849921529</v>
      </c>
      <c r="AW292" s="658">
        <f t="shared" si="50"/>
        <v>914.15766575781879</v>
      </c>
      <c r="AX292" s="658">
        <f t="shared" si="50"/>
        <v>914.15766575781879</v>
      </c>
      <c r="AY292" s="658">
        <f t="shared" si="50"/>
        <v>914.15766575781879</v>
      </c>
      <c r="AZ292" s="658">
        <f t="shared" si="50"/>
        <v>914.15766575781879</v>
      </c>
      <c r="BA292" s="658">
        <f t="shared" si="50"/>
        <v>914.15766575781879</v>
      </c>
      <c r="BB292" s="658">
        <f t="shared" si="50"/>
        <v>914.15766575781879</v>
      </c>
      <c r="BC292" s="658">
        <f t="shared" si="50"/>
        <v>914.15766575781879</v>
      </c>
      <c r="BD292" s="658">
        <f t="shared" si="50"/>
        <v>914.15766575781879</v>
      </c>
      <c r="BE292" s="658">
        <f t="shared" si="50"/>
        <v>914.15766575781879</v>
      </c>
      <c r="BF292" s="658">
        <f t="shared" si="50"/>
        <v>914.15766575781879</v>
      </c>
      <c r="BG292" s="658">
        <f t="shared" si="50"/>
        <v>914.15766575781879</v>
      </c>
      <c r="BH292" s="658">
        <f t="shared" si="50"/>
        <v>914.15766575781879</v>
      </c>
      <c r="BI292" s="658">
        <f t="shared" si="50"/>
        <v>914.15766575781879</v>
      </c>
      <c r="BJ292" s="658">
        <f t="shared" si="50"/>
        <v>914.15766575781879</v>
      </c>
      <c r="BK292" s="658">
        <f t="shared" si="50"/>
        <v>914.15766575781879</v>
      </c>
      <c r="BL292" s="658">
        <f t="shared" si="50"/>
        <v>3126.3641025905604</v>
      </c>
      <c r="BM292" s="658">
        <f t="shared" si="50"/>
        <v>3442.3935935666664</v>
      </c>
      <c r="BN292" s="658">
        <f t="shared" si="50"/>
        <v>4074.4525755188783</v>
      </c>
      <c r="BO292" s="658">
        <f t="shared" si="50"/>
        <v>13555.337304802058</v>
      </c>
      <c r="BP292" s="658">
        <f t="shared" si="50"/>
        <v>11975.189849921529</v>
      </c>
      <c r="BQ292" s="658">
        <f t="shared" si="50"/>
        <v>914.15766575781879</v>
      </c>
      <c r="BR292" s="658">
        <f t="shared" si="50"/>
        <v>914.15766575781879</v>
      </c>
      <c r="BS292" s="658">
        <f t="shared" si="50"/>
        <v>914.15766575781879</v>
      </c>
      <c r="BT292" s="658">
        <f t="shared" si="50"/>
        <v>914.15766575781879</v>
      </c>
      <c r="BU292" s="658">
        <f t="shared" si="50"/>
        <v>914.15766575781879</v>
      </c>
      <c r="BV292" s="658">
        <f t="shared" si="50"/>
        <v>914.15766575781879</v>
      </c>
      <c r="BW292" s="658">
        <f t="shared" si="50"/>
        <v>914.15766575781879</v>
      </c>
      <c r="BX292" s="658">
        <f t="shared" si="50"/>
        <v>914.15766575781879</v>
      </c>
      <c r="BY292" s="658">
        <f t="shared" si="50"/>
        <v>914.15766575781879</v>
      </c>
      <c r="BZ292" s="658">
        <f t="shared" si="50"/>
        <v>914.15766575781879</v>
      </c>
      <c r="CA292" s="658">
        <f t="shared" si="50"/>
        <v>914.15766575781879</v>
      </c>
      <c r="CB292" s="658">
        <f t="shared" si="50"/>
        <v>914.15766575781879</v>
      </c>
      <c r="CC292" s="658">
        <f t="shared" si="50"/>
        <v>914.15766575781879</v>
      </c>
      <c r="CD292" s="658">
        <f t="shared" si="50"/>
        <v>914.15766575781879</v>
      </c>
      <c r="CE292" s="658">
        <f t="shared" si="50"/>
        <v>914.15766575781879</v>
      </c>
      <c r="CF292" s="658">
        <f t="shared" si="50"/>
        <v>5441.697643647577</v>
      </c>
      <c r="CG292" s="658">
        <f t="shared" si="50"/>
        <v>6088.4890690603979</v>
      </c>
      <c r="CH292" s="658">
        <f t="shared" si="50"/>
        <v>7382.0719198860434</v>
      </c>
      <c r="CI292" s="658">
        <f t="shared" si="50"/>
        <v>26785.814682270709</v>
      </c>
      <c r="CJ292" s="658">
        <f t="shared" si="50"/>
        <v>23551.857555206596</v>
      </c>
      <c r="CK292" s="658">
        <f t="shared" ref="CK292:DW292" si="51">SUM(CK281:CK291)</f>
        <v>914.15766575781879</v>
      </c>
      <c r="CL292" s="658">
        <f t="shared" si="51"/>
        <v>914.15766575781879</v>
      </c>
      <c r="CM292" s="658">
        <f t="shared" si="51"/>
        <v>914.15766575781879</v>
      </c>
      <c r="CN292" s="658">
        <f t="shared" si="51"/>
        <v>914.15766575781879</v>
      </c>
      <c r="CO292" s="658">
        <f t="shared" si="51"/>
        <v>914.15766575781879</v>
      </c>
      <c r="CP292" s="658">
        <f t="shared" si="51"/>
        <v>914.15766575781879</v>
      </c>
      <c r="CQ292" s="658">
        <f t="shared" si="51"/>
        <v>914.15766575781879</v>
      </c>
      <c r="CR292" s="658">
        <f t="shared" si="51"/>
        <v>914.15766575781879</v>
      </c>
      <c r="CS292" s="658">
        <f t="shared" si="51"/>
        <v>914.15766575781879</v>
      </c>
      <c r="CT292" s="658">
        <f t="shared" si="51"/>
        <v>914.15766575781879</v>
      </c>
      <c r="CU292" s="658">
        <f t="shared" si="51"/>
        <v>914.15766575781879</v>
      </c>
      <c r="CV292" s="658">
        <f t="shared" si="51"/>
        <v>914.15766575781879</v>
      </c>
      <c r="CW292" s="658">
        <f t="shared" si="51"/>
        <v>914.15766575781879</v>
      </c>
      <c r="CX292" s="658">
        <f t="shared" si="51"/>
        <v>914.15766575781879</v>
      </c>
      <c r="CY292" s="659">
        <f t="shared" si="51"/>
        <v>914.15766575781879</v>
      </c>
      <c r="CZ292" s="660">
        <f t="shared" si="51"/>
        <v>0</v>
      </c>
      <c r="DA292" s="661">
        <f t="shared" si="51"/>
        <v>0</v>
      </c>
      <c r="DB292" s="661">
        <f t="shared" si="51"/>
        <v>0</v>
      </c>
      <c r="DC292" s="661">
        <f t="shared" si="51"/>
        <v>0</v>
      </c>
      <c r="DD292" s="661">
        <f t="shared" si="51"/>
        <v>0</v>
      </c>
      <c r="DE292" s="661">
        <f t="shared" si="51"/>
        <v>0</v>
      </c>
      <c r="DF292" s="661">
        <f t="shared" si="51"/>
        <v>0</v>
      </c>
      <c r="DG292" s="661">
        <f t="shared" si="51"/>
        <v>0</v>
      </c>
      <c r="DH292" s="661">
        <f t="shared" si="51"/>
        <v>0</v>
      </c>
      <c r="DI292" s="661">
        <f t="shared" si="51"/>
        <v>0</v>
      </c>
      <c r="DJ292" s="661">
        <f t="shared" si="51"/>
        <v>0</v>
      </c>
      <c r="DK292" s="661">
        <f t="shared" si="51"/>
        <v>0</v>
      </c>
      <c r="DL292" s="661">
        <f t="shared" si="51"/>
        <v>0</v>
      </c>
      <c r="DM292" s="661">
        <f t="shared" si="51"/>
        <v>0</v>
      </c>
      <c r="DN292" s="661">
        <f t="shared" si="51"/>
        <v>0</v>
      </c>
      <c r="DO292" s="661">
        <f t="shared" si="51"/>
        <v>0</v>
      </c>
      <c r="DP292" s="661">
        <f t="shared" si="51"/>
        <v>0</v>
      </c>
      <c r="DQ292" s="661">
        <f t="shared" si="51"/>
        <v>0</v>
      </c>
      <c r="DR292" s="661">
        <f t="shared" si="51"/>
        <v>0</v>
      </c>
      <c r="DS292" s="661">
        <f t="shared" si="51"/>
        <v>0</v>
      </c>
      <c r="DT292" s="661">
        <f t="shared" si="51"/>
        <v>0</v>
      </c>
      <c r="DU292" s="661">
        <f t="shared" si="51"/>
        <v>0</v>
      </c>
      <c r="DV292" s="661">
        <f t="shared" si="51"/>
        <v>0</v>
      </c>
      <c r="DW292" s="662">
        <f t="shared" si="51"/>
        <v>0</v>
      </c>
    </row>
    <row r="293" spans="2:127" ht="25.5" x14ac:dyDescent="0.2">
      <c r="B293" s="603" t="s">
        <v>485</v>
      </c>
      <c r="C293" s="604" t="s">
        <v>963</v>
      </c>
      <c r="D293" s="605" t="s">
        <v>884</v>
      </c>
      <c r="E293" s="606" t="s">
        <v>552</v>
      </c>
      <c r="F293" s="607" t="s">
        <v>827</v>
      </c>
      <c r="G293" s="608" t="s">
        <v>59</v>
      </c>
      <c r="H293" s="609" t="s">
        <v>487</v>
      </c>
      <c r="I293" s="609">
        <f>MAX(X293:AV293)</f>
        <v>5</v>
      </c>
      <c r="J293" s="609">
        <f>SUMPRODUCT($X$2:$CY$2,$X293:$CY293)*365</f>
        <v>43538.912524108557</v>
      </c>
      <c r="K293" s="609">
        <f>SUMPRODUCT($X$2:$CY$2,$X294:$CY294)+SUMPRODUCT($X$2:$CY$2,$X295:$CY295)+SUMPRODUCT($X$2:$CY$2,$X296:$CY296)</f>
        <v>18273.336089618497</v>
      </c>
      <c r="L293" s="609">
        <f>SUMPRODUCT($X$2:$CY$2,$X297:$CY297) +SUMPRODUCT($X$2:$CY$2,$X298:$CY298)</f>
        <v>6453.3018289158144</v>
      </c>
      <c r="M293" s="609">
        <f>SUMPRODUCT($X$2:$CY$2,$X299:$CY299)</f>
        <v>0</v>
      </c>
      <c r="N293" s="609">
        <f>SUMPRODUCT($X$2:$CY$2,$X302:$CY302) +SUMPRODUCT($X$2:$CY$2,$X303:$CY303)</f>
        <v>441.4285566479781</v>
      </c>
      <c r="O293" s="609">
        <f>SUMPRODUCT($X$2:$CY$2,$X300:$CY300) +SUMPRODUCT($X$2:$CY$2,$X301:$CY301) +SUMPRODUCT($X$2:$CY$2,$X304:$CY304)</f>
        <v>55.717502083629306</v>
      </c>
      <c r="P293" s="609">
        <f>SUM(K293:O293)</f>
        <v>25223.783977265917</v>
      </c>
      <c r="Q293" s="609">
        <f>(SUM(K293:M293)*100000)/(J293*1000)</f>
        <v>56.792042991065912</v>
      </c>
      <c r="R293" s="610">
        <f>(P293*100000)/(J293*1000)</f>
        <v>57.933886068695195</v>
      </c>
      <c r="S293" s="611">
        <v>1</v>
      </c>
      <c r="T293" s="612">
        <v>3</v>
      </c>
      <c r="U293" s="613" t="s">
        <v>488</v>
      </c>
      <c r="V293" s="614" t="s">
        <v>124</v>
      </c>
      <c r="W293" s="615" t="s">
        <v>75</v>
      </c>
      <c r="X293" s="607">
        <v>0</v>
      </c>
      <c r="Y293" s="607">
        <v>0</v>
      </c>
      <c r="Z293" s="607">
        <v>0</v>
      </c>
      <c r="AA293" s="607">
        <v>0</v>
      </c>
      <c r="AB293" s="607">
        <v>0</v>
      </c>
      <c r="AC293" s="607">
        <v>5</v>
      </c>
      <c r="AD293" s="607">
        <v>5</v>
      </c>
      <c r="AE293" s="607">
        <v>5</v>
      </c>
      <c r="AF293" s="607">
        <v>5</v>
      </c>
      <c r="AG293" s="607">
        <v>5</v>
      </c>
      <c r="AH293" s="607">
        <v>5</v>
      </c>
      <c r="AI293" s="607">
        <v>5</v>
      </c>
      <c r="AJ293" s="607">
        <v>5</v>
      </c>
      <c r="AK293" s="607">
        <v>5</v>
      </c>
      <c r="AL293" s="607">
        <v>5</v>
      </c>
      <c r="AM293" s="607">
        <v>5</v>
      </c>
      <c r="AN293" s="607">
        <v>5</v>
      </c>
      <c r="AO293" s="607">
        <v>5</v>
      </c>
      <c r="AP293" s="607">
        <v>5</v>
      </c>
      <c r="AQ293" s="607">
        <v>5</v>
      </c>
      <c r="AR293" s="607">
        <v>5</v>
      </c>
      <c r="AS293" s="607">
        <v>5</v>
      </c>
      <c r="AT293" s="607">
        <v>5</v>
      </c>
      <c r="AU293" s="607">
        <v>5</v>
      </c>
      <c r="AV293" s="607">
        <v>5</v>
      </c>
      <c r="AW293" s="607">
        <v>5</v>
      </c>
      <c r="AX293" s="607">
        <v>5</v>
      </c>
      <c r="AY293" s="607">
        <v>5</v>
      </c>
      <c r="AZ293" s="607">
        <v>5</v>
      </c>
      <c r="BA293" s="607">
        <v>5</v>
      </c>
      <c r="BB293" s="607">
        <v>5</v>
      </c>
      <c r="BC293" s="607">
        <v>5</v>
      </c>
      <c r="BD293" s="607">
        <v>5</v>
      </c>
      <c r="BE293" s="607">
        <v>5</v>
      </c>
      <c r="BF293" s="607">
        <v>5</v>
      </c>
      <c r="BG293" s="607">
        <v>5</v>
      </c>
      <c r="BH293" s="607">
        <v>5</v>
      </c>
      <c r="BI293" s="607">
        <v>5</v>
      </c>
      <c r="BJ293" s="607">
        <v>5</v>
      </c>
      <c r="BK293" s="607">
        <v>5</v>
      </c>
      <c r="BL293" s="607">
        <v>5</v>
      </c>
      <c r="BM293" s="607">
        <v>5</v>
      </c>
      <c r="BN293" s="607">
        <v>5</v>
      </c>
      <c r="BO293" s="607">
        <v>5</v>
      </c>
      <c r="BP293" s="607">
        <v>5</v>
      </c>
      <c r="BQ293" s="607">
        <v>5</v>
      </c>
      <c r="BR293" s="607">
        <v>5</v>
      </c>
      <c r="BS293" s="607">
        <v>5</v>
      </c>
      <c r="BT293" s="607">
        <v>5</v>
      </c>
      <c r="BU293" s="607">
        <v>5</v>
      </c>
      <c r="BV293" s="607">
        <v>5</v>
      </c>
      <c r="BW293" s="607">
        <v>5</v>
      </c>
      <c r="BX293" s="607">
        <v>5</v>
      </c>
      <c r="BY293" s="607">
        <v>5</v>
      </c>
      <c r="BZ293" s="607">
        <v>5</v>
      </c>
      <c r="CA293" s="607">
        <v>5</v>
      </c>
      <c r="CB293" s="607">
        <v>5</v>
      </c>
      <c r="CC293" s="607">
        <v>5</v>
      </c>
      <c r="CD293" s="607">
        <v>5</v>
      </c>
      <c r="CE293" s="616">
        <v>5</v>
      </c>
      <c r="CF293" s="616">
        <v>5</v>
      </c>
      <c r="CG293" s="616">
        <v>5</v>
      </c>
      <c r="CH293" s="616">
        <v>5</v>
      </c>
      <c r="CI293" s="616">
        <v>5</v>
      </c>
      <c r="CJ293" s="616">
        <v>5</v>
      </c>
      <c r="CK293" s="616">
        <v>5</v>
      </c>
      <c r="CL293" s="616">
        <v>5</v>
      </c>
      <c r="CM293" s="616">
        <v>5</v>
      </c>
      <c r="CN293" s="616">
        <v>5</v>
      </c>
      <c r="CO293" s="616">
        <v>5</v>
      </c>
      <c r="CP293" s="616">
        <v>5</v>
      </c>
      <c r="CQ293" s="616">
        <v>5</v>
      </c>
      <c r="CR293" s="616">
        <v>5</v>
      </c>
      <c r="CS293" s="616">
        <v>5</v>
      </c>
      <c r="CT293" s="616">
        <v>5</v>
      </c>
      <c r="CU293" s="616">
        <v>5</v>
      </c>
      <c r="CV293" s="616">
        <v>5</v>
      </c>
      <c r="CW293" s="616">
        <v>5</v>
      </c>
      <c r="CX293" s="616">
        <v>5</v>
      </c>
      <c r="CY293" s="617">
        <v>5</v>
      </c>
      <c r="CZ293" s="618">
        <v>0</v>
      </c>
      <c r="DA293" s="619">
        <v>0</v>
      </c>
      <c r="DB293" s="619">
        <v>0</v>
      </c>
      <c r="DC293" s="619">
        <v>0</v>
      </c>
      <c r="DD293" s="619">
        <v>0</v>
      </c>
      <c r="DE293" s="619">
        <v>0</v>
      </c>
      <c r="DF293" s="619">
        <v>0</v>
      </c>
      <c r="DG293" s="619">
        <v>0</v>
      </c>
      <c r="DH293" s="619">
        <v>0</v>
      </c>
      <c r="DI293" s="619">
        <v>0</v>
      </c>
      <c r="DJ293" s="619">
        <v>0</v>
      </c>
      <c r="DK293" s="619">
        <v>0</v>
      </c>
      <c r="DL293" s="619">
        <v>0</v>
      </c>
      <c r="DM293" s="619">
        <v>0</v>
      </c>
      <c r="DN293" s="619">
        <v>0</v>
      </c>
      <c r="DO293" s="619">
        <v>0</v>
      </c>
      <c r="DP293" s="619">
        <v>0</v>
      </c>
      <c r="DQ293" s="619">
        <v>0</v>
      </c>
      <c r="DR293" s="619">
        <v>0</v>
      </c>
      <c r="DS293" s="619">
        <v>0</v>
      </c>
      <c r="DT293" s="619">
        <v>0</v>
      </c>
      <c r="DU293" s="619">
        <v>0</v>
      </c>
      <c r="DV293" s="619">
        <v>0</v>
      </c>
      <c r="DW293" s="620">
        <v>0</v>
      </c>
    </row>
    <row r="294" spans="2:127" x14ac:dyDescent="0.2">
      <c r="B294" s="621"/>
      <c r="C294" s="622"/>
      <c r="D294" s="623"/>
      <c r="E294" s="624"/>
      <c r="F294" s="624"/>
      <c r="G294" s="623"/>
      <c r="H294" s="624"/>
      <c r="I294" s="624"/>
      <c r="J294" s="624"/>
      <c r="K294" s="624"/>
      <c r="L294" s="624"/>
      <c r="M294" s="624"/>
      <c r="N294" s="624"/>
      <c r="O294" s="624"/>
      <c r="P294" s="624"/>
      <c r="Q294" s="624"/>
      <c r="R294" s="625"/>
      <c r="S294" s="624"/>
      <c r="T294" s="624"/>
      <c r="U294" s="626" t="s">
        <v>489</v>
      </c>
      <c r="V294" s="614" t="s">
        <v>124</v>
      </c>
      <c r="W294" s="615" t="s">
        <v>490</v>
      </c>
      <c r="X294" s="607">
        <v>1139.74</v>
      </c>
      <c r="Y294" s="607">
        <v>1302.56</v>
      </c>
      <c r="Z294" s="607">
        <v>1628.2</v>
      </c>
      <c r="AA294" s="607">
        <v>6512.8</v>
      </c>
      <c r="AB294" s="607">
        <v>5698.7</v>
      </c>
      <c r="AC294" s="607">
        <v>0</v>
      </c>
      <c r="AD294" s="607">
        <v>0</v>
      </c>
      <c r="AE294" s="607">
        <v>0</v>
      </c>
      <c r="AF294" s="607">
        <v>0</v>
      </c>
      <c r="AG294" s="607">
        <v>0</v>
      </c>
      <c r="AH294" s="607">
        <v>0</v>
      </c>
      <c r="AI294" s="607">
        <v>0</v>
      </c>
      <c r="AJ294" s="607">
        <v>0</v>
      </c>
      <c r="AK294" s="607">
        <v>0</v>
      </c>
      <c r="AL294" s="607">
        <v>0</v>
      </c>
      <c r="AM294" s="607">
        <v>0</v>
      </c>
      <c r="AN294" s="607">
        <v>0</v>
      </c>
      <c r="AO294" s="607">
        <v>0</v>
      </c>
      <c r="AP294" s="607">
        <v>0</v>
      </c>
      <c r="AQ294" s="607">
        <v>0</v>
      </c>
      <c r="AR294" s="607">
        <v>182.84</v>
      </c>
      <c r="AS294" s="607">
        <v>208.96</v>
      </c>
      <c r="AT294" s="607">
        <v>261.2</v>
      </c>
      <c r="AU294" s="607">
        <v>1044.8</v>
      </c>
      <c r="AV294" s="607">
        <v>914.2</v>
      </c>
      <c r="AW294" s="607">
        <v>0</v>
      </c>
      <c r="AX294" s="607">
        <v>0</v>
      </c>
      <c r="AY294" s="607">
        <v>0</v>
      </c>
      <c r="AZ294" s="607">
        <v>0</v>
      </c>
      <c r="BA294" s="607">
        <v>0</v>
      </c>
      <c r="BB294" s="607">
        <v>0</v>
      </c>
      <c r="BC294" s="607">
        <v>0</v>
      </c>
      <c r="BD294" s="607">
        <v>0</v>
      </c>
      <c r="BE294" s="607">
        <v>0</v>
      </c>
      <c r="BF294" s="607">
        <v>0</v>
      </c>
      <c r="BG294" s="607">
        <v>0</v>
      </c>
      <c r="BH294" s="607">
        <v>0</v>
      </c>
      <c r="BI294" s="607">
        <v>0</v>
      </c>
      <c r="BJ294" s="607">
        <v>0</v>
      </c>
      <c r="BK294" s="607">
        <v>0</v>
      </c>
      <c r="BL294" s="607">
        <v>182.84</v>
      </c>
      <c r="BM294" s="607">
        <v>208.96</v>
      </c>
      <c r="BN294" s="607">
        <v>261.2</v>
      </c>
      <c r="BO294" s="607">
        <v>1044.8</v>
      </c>
      <c r="BP294" s="607">
        <v>914.2</v>
      </c>
      <c r="BQ294" s="607">
        <v>0</v>
      </c>
      <c r="BR294" s="607">
        <v>0</v>
      </c>
      <c r="BS294" s="607">
        <v>0</v>
      </c>
      <c r="BT294" s="607">
        <v>0</v>
      </c>
      <c r="BU294" s="607">
        <v>0</v>
      </c>
      <c r="BV294" s="607">
        <v>0</v>
      </c>
      <c r="BW294" s="607">
        <v>0</v>
      </c>
      <c r="BX294" s="607">
        <v>0</v>
      </c>
      <c r="BY294" s="607">
        <v>0</v>
      </c>
      <c r="BZ294" s="607">
        <v>0</v>
      </c>
      <c r="CA294" s="607">
        <v>0</v>
      </c>
      <c r="CB294" s="607">
        <v>0</v>
      </c>
      <c r="CC294" s="607">
        <v>0</v>
      </c>
      <c r="CD294" s="607">
        <v>0</v>
      </c>
      <c r="CE294" s="616">
        <v>0</v>
      </c>
      <c r="CF294" s="616">
        <v>870.52</v>
      </c>
      <c r="CG294" s="616">
        <v>994.88</v>
      </c>
      <c r="CH294" s="616">
        <v>1243.5999999999999</v>
      </c>
      <c r="CI294" s="616">
        <v>4974.3999999999996</v>
      </c>
      <c r="CJ294" s="616">
        <v>4352.6000000000004</v>
      </c>
      <c r="CK294" s="616">
        <v>0</v>
      </c>
      <c r="CL294" s="616">
        <v>0</v>
      </c>
      <c r="CM294" s="616">
        <v>0</v>
      </c>
      <c r="CN294" s="616">
        <v>0</v>
      </c>
      <c r="CO294" s="616">
        <v>0</v>
      </c>
      <c r="CP294" s="616">
        <v>0</v>
      </c>
      <c r="CQ294" s="616">
        <v>0</v>
      </c>
      <c r="CR294" s="616">
        <v>0</v>
      </c>
      <c r="CS294" s="616">
        <v>0</v>
      </c>
      <c r="CT294" s="616">
        <v>0</v>
      </c>
      <c r="CU294" s="616">
        <v>0</v>
      </c>
      <c r="CV294" s="616">
        <v>0</v>
      </c>
      <c r="CW294" s="616">
        <v>0</v>
      </c>
      <c r="CX294" s="616">
        <v>0</v>
      </c>
      <c r="CY294" s="617">
        <v>0</v>
      </c>
      <c r="CZ294" s="618">
        <v>0</v>
      </c>
      <c r="DA294" s="619">
        <v>0</v>
      </c>
      <c r="DB294" s="619">
        <v>0</v>
      </c>
      <c r="DC294" s="619">
        <v>0</v>
      </c>
      <c r="DD294" s="619">
        <v>0</v>
      </c>
      <c r="DE294" s="619">
        <v>0</v>
      </c>
      <c r="DF294" s="619">
        <v>0</v>
      </c>
      <c r="DG294" s="619">
        <v>0</v>
      </c>
      <c r="DH294" s="619">
        <v>0</v>
      </c>
      <c r="DI294" s="619">
        <v>0</v>
      </c>
      <c r="DJ294" s="619">
        <v>0</v>
      </c>
      <c r="DK294" s="619">
        <v>0</v>
      </c>
      <c r="DL294" s="619">
        <v>0</v>
      </c>
      <c r="DM294" s="619">
        <v>0</v>
      </c>
      <c r="DN294" s="619">
        <v>0</v>
      </c>
      <c r="DO294" s="619">
        <v>0</v>
      </c>
      <c r="DP294" s="619">
        <v>0</v>
      </c>
      <c r="DQ294" s="619">
        <v>0</v>
      </c>
      <c r="DR294" s="619">
        <v>0</v>
      </c>
      <c r="DS294" s="619">
        <v>0</v>
      </c>
      <c r="DT294" s="619">
        <v>0</v>
      </c>
      <c r="DU294" s="619">
        <v>0</v>
      </c>
      <c r="DV294" s="619">
        <v>0</v>
      </c>
      <c r="DW294" s="620">
        <v>0</v>
      </c>
    </row>
    <row r="295" spans="2:127" x14ac:dyDescent="0.2">
      <c r="B295" s="627"/>
      <c r="C295" s="628"/>
      <c r="D295" s="629"/>
      <c r="E295" s="629"/>
      <c r="F295" s="629"/>
      <c r="G295" s="629"/>
      <c r="H295" s="629"/>
      <c r="I295" s="630"/>
      <c r="J295" s="630"/>
      <c r="K295" s="630"/>
      <c r="L295" s="630"/>
      <c r="M295" s="630"/>
      <c r="N295" s="630"/>
      <c r="O295" s="630"/>
      <c r="P295" s="630"/>
      <c r="Q295" s="630"/>
      <c r="R295" s="631"/>
      <c r="S295" s="630"/>
      <c r="T295" s="630"/>
      <c r="U295" s="626" t="s">
        <v>491</v>
      </c>
      <c r="V295" s="614" t="s">
        <v>124</v>
      </c>
      <c r="W295" s="615" t="s">
        <v>490</v>
      </c>
      <c r="X295" s="607">
        <v>0</v>
      </c>
      <c r="Y295" s="607">
        <v>0</v>
      </c>
      <c r="Z295" s="607">
        <v>0</v>
      </c>
      <c r="AA295" s="607">
        <v>0</v>
      </c>
      <c r="AB295" s="607">
        <v>0</v>
      </c>
      <c r="AC295" s="607">
        <v>0</v>
      </c>
      <c r="AD295" s="607">
        <v>0</v>
      </c>
      <c r="AE295" s="607">
        <v>0</v>
      </c>
      <c r="AF295" s="607">
        <v>0</v>
      </c>
      <c r="AG295" s="607">
        <v>0</v>
      </c>
      <c r="AH295" s="607">
        <v>0</v>
      </c>
      <c r="AI295" s="607">
        <v>0</v>
      </c>
      <c r="AJ295" s="607">
        <v>0</v>
      </c>
      <c r="AK295" s="607">
        <v>0</v>
      </c>
      <c r="AL295" s="607">
        <v>0</v>
      </c>
      <c r="AM295" s="607">
        <v>0</v>
      </c>
      <c r="AN295" s="607">
        <v>0</v>
      </c>
      <c r="AO295" s="607">
        <v>0</v>
      </c>
      <c r="AP295" s="607">
        <v>0</v>
      </c>
      <c r="AQ295" s="607">
        <v>0</v>
      </c>
      <c r="AR295" s="607">
        <v>0</v>
      </c>
      <c r="AS295" s="607">
        <v>0</v>
      </c>
      <c r="AT295" s="607">
        <v>0</v>
      </c>
      <c r="AU295" s="607">
        <v>0</v>
      </c>
      <c r="AV295" s="607">
        <v>0</v>
      </c>
      <c r="AW295" s="607">
        <v>0</v>
      </c>
      <c r="AX295" s="607">
        <v>0</v>
      </c>
      <c r="AY295" s="607">
        <v>0</v>
      </c>
      <c r="AZ295" s="607">
        <v>0</v>
      </c>
      <c r="BA295" s="607">
        <v>0</v>
      </c>
      <c r="BB295" s="607">
        <v>0</v>
      </c>
      <c r="BC295" s="607">
        <v>0</v>
      </c>
      <c r="BD295" s="607">
        <v>0</v>
      </c>
      <c r="BE295" s="607">
        <v>0</v>
      </c>
      <c r="BF295" s="607">
        <v>0</v>
      </c>
      <c r="BG295" s="607">
        <v>0</v>
      </c>
      <c r="BH295" s="607">
        <v>0</v>
      </c>
      <c r="BI295" s="607">
        <v>0</v>
      </c>
      <c r="BJ295" s="607">
        <v>0</v>
      </c>
      <c r="BK295" s="607">
        <v>0</v>
      </c>
      <c r="BL295" s="607">
        <v>0</v>
      </c>
      <c r="BM295" s="607">
        <v>0</v>
      </c>
      <c r="BN295" s="607">
        <v>0</v>
      </c>
      <c r="BO295" s="607">
        <v>0</v>
      </c>
      <c r="BP295" s="607">
        <v>0</v>
      </c>
      <c r="BQ295" s="607">
        <v>0</v>
      </c>
      <c r="BR295" s="607">
        <v>0</v>
      </c>
      <c r="BS295" s="607">
        <v>0</v>
      </c>
      <c r="BT295" s="607">
        <v>0</v>
      </c>
      <c r="BU295" s="607">
        <v>0</v>
      </c>
      <c r="BV295" s="607">
        <v>0</v>
      </c>
      <c r="BW295" s="607">
        <v>0</v>
      </c>
      <c r="BX295" s="607">
        <v>0</v>
      </c>
      <c r="BY295" s="607">
        <v>0</v>
      </c>
      <c r="BZ295" s="607">
        <v>0</v>
      </c>
      <c r="CA295" s="607">
        <v>0</v>
      </c>
      <c r="CB295" s="607">
        <v>0</v>
      </c>
      <c r="CC295" s="607">
        <v>0</v>
      </c>
      <c r="CD295" s="607">
        <v>0</v>
      </c>
      <c r="CE295" s="616">
        <v>0</v>
      </c>
      <c r="CF295" s="616">
        <v>0</v>
      </c>
      <c r="CG295" s="616">
        <v>0</v>
      </c>
      <c r="CH295" s="616">
        <v>0</v>
      </c>
      <c r="CI295" s="616">
        <v>0</v>
      </c>
      <c r="CJ295" s="616">
        <v>0</v>
      </c>
      <c r="CK295" s="616">
        <v>0</v>
      </c>
      <c r="CL295" s="616">
        <v>0</v>
      </c>
      <c r="CM295" s="616">
        <v>0</v>
      </c>
      <c r="CN295" s="616">
        <v>0</v>
      </c>
      <c r="CO295" s="616">
        <v>0</v>
      </c>
      <c r="CP295" s="616">
        <v>0</v>
      </c>
      <c r="CQ295" s="616">
        <v>0</v>
      </c>
      <c r="CR295" s="616">
        <v>0</v>
      </c>
      <c r="CS295" s="616">
        <v>0</v>
      </c>
      <c r="CT295" s="616">
        <v>0</v>
      </c>
      <c r="CU295" s="616">
        <v>0</v>
      </c>
      <c r="CV295" s="616">
        <v>0</v>
      </c>
      <c r="CW295" s="616">
        <v>0</v>
      </c>
      <c r="CX295" s="616">
        <v>0</v>
      </c>
      <c r="CY295" s="617">
        <v>0</v>
      </c>
      <c r="CZ295" s="618">
        <v>0</v>
      </c>
      <c r="DA295" s="619">
        <v>0</v>
      </c>
      <c r="DB295" s="619">
        <v>0</v>
      </c>
      <c r="DC295" s="619">
        <v>0</v>
      </c>
      <c r="DD295" s="619">
        <v>0</v>
      </c>
      <c r="DE295" s="619">
        <v>0</v>
      </c>
      <c r="DF295" s="619">
        <v>0</v>
      </c>
      <c r="DG295" s="619">
        <v>0</v>
      </c>
      <c r="DH295" s="619">
        <v>0</v>
      </c>
      <c r="DI295" s="619">
        <v>0</v>
      </c>
      <c r="DJ295" s="619">
        <v>0</v>
      </c>
      <c r="DK295" s="619">
        <v>0</v>
      </c>
      <c r="DL295" s="619">
        <v>0</v>
      </c>
      <c r="DM295" s="619">
        <v>0</v>
      </c>
      <c r="DN295" s="619">
        <v>0</v>
      </c>
      <c r="DO295" s="619">
        <v>0</v>
      </c>
      <c r="DP295" s="619">
        <v>0</v>
      </c>
      <c r="DQ295" s="619">
        <v>0</v>
      </c>
      <c r="DR295" s="619">
        <v>0</v>
      </c>
      <c r="DS295" s="619">
        <v>0</v>
      </c>
      <c r="DT295" s="619">
        <v>0</v>
      </c>
      <c r="DU295" s="619">
        <v>0</v>
      </c>
      <c r="DV295" s="619">
        <v>0</v>
      </c>
      <c r="DW295" s="620">
        <v>0</v>
      </c>
    </row>
    <row r="296" spans="2:127" x14ac:dyDescent="0.2">
      <c r="B296" s="627"/>
      <c r="C296" s="628"/>
      <c r="D296" s="629"/>
      <c r="E296" s="629"/>
      <c r="F296" s="629"/>
      <c r="G296" s="629"/>
      <c r="H296" s="629"/>
      <c r="I296" s="630"/>
      <c r="J296" s="630"/>
      <c r="K296" s="630"/>
      <c r="L296" s="630"/>
      <c r="M296" s="630"/>
      <c r="N296" s="630"/>
      <c r="O296" s="630"/>
      <c r="P296" s="630"/>
      <c r="Q296" s="630"/>
      <c r="R296" s="631"/>
      <c r="S296" s="630"/>
      <c r="T296" s="630"/>
      <c r="U296" s="632" t="s">
        <v>828</v>
      </c>
      <c r="V296" s="633" t="s">
        <v>124</v>
      </c>
      <c r="W296" s="634" t="s">
        <v>490</v>
      </c>
      <c r="X296" s="607">
        <v>0</v>
      </c>
      <c r="Y296" s="607">
        <v>0</v>
      </c>
      <c r="Z296" s="607">
        <v>0</v>
      </c>
      <c r="AA296" s="607">
        <v>0</v>
      </c>
      <c r="AB296" s="607">
        <v>0</v>
      </c>
      <c r="AC296" s="607">
        <v>0</v>
      </c>
      <c r="AD296" s="607">
        <v>0</v>
      </c>
      <c r="AE296" s="607">
        <v>0</v>
      </c>
      <c r="AF296" s="607">
        <v>0</v>
      </c>
      <c r="AG296" s="607">
        <v>0</v>
      </c>
      <c r="AH296" s="607">
        <v>0</v>
      </c>
      <c r="AI296" s="607">
        <v>0</v>
      </c>
      <c r="AJ296" s="607">
        <v>0</v>
      </c>
      <c r="AK296" s="607">
        <v>0</v>
      </c>
      <c r="AL296" s="607">
        <v>0</v>
      </c>
      <c r="AM296" s="607">
        <v>0</v>
      </c>
      <c r="AN296" s="607">
        <v>0</v>
      </c>
      <c r="AO296" s="607">
        <v>0</v>
      </c>
      <c r="AP296" s="607">
        <v>0</v>
      </c>
      <c r="AQ296" s="607">
        <v>0</v>
      </c>
      <c r="AR296" s="607">
        <v>0</v>
      </c>
      <c r="AS296" s="607">
        <v>0</v>
      </c>
      <c r="AT296" s="607">
        <v>0</v>
      </c>
      <c r="AU296" s="607">
        <v>0</v>
      </c>
      <c r="AV296" s="607">
        <v>0</v>
      </c>
      <c r="AW296" s="607">
        <v>0</v>
      </c>
      <c r="AX296" s="607">
        <v>0</v>
      </c>
      <c r="AY296" s="607">
        <v>0</v>
      </c>
      <c r="AZ296" s="607">
        <v>0</v>
      </c>
      <c r="BA296" s="607">
        <v>0</v>
      </c>
      <c r="BB296" s="607">
        <v>0</v>
      </c>
      <c r="BC296" s="607">
        <v>0</v>
      </c>
      <c r="BD296" s="607">
        <v>0</v>
      </c>
      <c r="BE296" s="607">
        <v>0</v>
      </c>
      <c r="BF296" s="607">
        <v>0</v>
      </c>
      <c r="BG296" s="607">
        <v>0</v>
      </c>
      <c r="BH296" s="607">
        <v>0</v>
      </c>
      <c r="BI296" s="607">
        <v>0</v>
      </c>
      <c r="BJ296" s="607">
        <v>0</v>
      </c>
      <c r="BK296" s="607">
        <v>0</v>
      </c>
      <c r="BL296" s="607">
        <v>0</v>
      </c>
      <c r="BM296" s="607">
        <v>0</v>
      </c>
      <c r="BN296" s="607">
        <v>0</v>
      </c>
      <c r="BO296" s="607">
        <v>0</v>
      </c>
      <c r="BP296" s="607">
        <v>0</v>
      </c>
      <c r="BQ296" s="607">
        <v>0</v>
      </c>
      <c r="BR296" s="607">
        <v>0</v>
      </c>
      <c r="BS296" s="607">
        <v>0</v>
      </c>
      <c r="BT296" s="607">
        <v>0</v>
      </c>
      <c r="BU296" s="607">
        <v>0</v>
      </c>
      <c r="BV296" s="607">
        <v>0</v>
      </c>
      <c r="BW296" s="607">
        <v>0</v>
      </c>
      <c r="BX296" s="607">
        <v>0</v>
      </c>
      <c r="BY296" s="607">
        <v>0</v>
      </c>
      <c r="BZ296" s="607">
        <v>0</v>
      </c>
      <c r="CA296" s="607">
        <v>0</v>
      </c>
      <c r="CB296" s="607">
        <v>0</v>
      </c>
      <c r="CC296" s="607">
        <v>0</v>
      </c>
      <c r="CD296" s="607">
        <v>0</v>
      </c>
      <c r="CE296" s="607">
        <v>0</v>
      </c>
      <c r="CF296" s="607">
        <v>0</v>
      </c>
      <c r="CG296" s="607">
        <v>0</v>
      </c>
      <c r="CH296" s="607">
        <v>0</v>
      </c>
      <c r="CI296" s="607">
        <v>0</v>
      </c>
      <c r="CJ296" s="607">
        <v>0</v>
      </c>
      <c r="CK296" s="607">
        <v>0</v>
      </c>
      <c r="CL296" s="607">
        <v>0</v>
      </c>
      <c r="CM296" s="607">
        <v>0</v>
      </c>
      <c r="CN296" s="607">
        <v>0</v>
      </c>
      <c r="CO296" s="607">
        <v>0</v>
      </c>
      <c r="CP296" s="607">
        <v>0</v>
      </c>
      <c r="CQ296" s="607">
        <v>0</v>
      </c>
      <c r="CR296" s="607">
        <v>0</v>
      </c>
      <c r="CS296" s="607">
        <v>0</v>
      </c>
      <c r="CT296" s="607">
        <v>0</v>
      </c>
      <c r="CU296" s="607">
        <v>0</v>
      </c>
      <c r="CV296" s="607">
        <v>0</v>
      </c>
      <c r="CW296" s="607">
        <v>0</v>
      </c>
      <c r="CX296" s="607">
        <v>0</v>
      </c>
      <c r="CY296" s="607">
        <v>0</v>
      </c>
      <c r="CZ296" s="618">
        <v>0</v>
      </c>
      <c r="DA296" s="619">
        <v>0</v>
      </c>
      <c r="DB296" s="619">
        <v>0</v>
      </c>
      <c r="DC296" s="619">
        <v>0</v>
      </c>
      <c r="DD296" s="619">
        <v>0</v>
      </c>
      <c r="DE296" s="619">
        <v>0</v>
      </c>
      <c r="DF296" s="619">
        <v>0</v>
      </c>
      <c r="DG296" s="619">
        <v>0</v>
      </c>
      <c r="DH296" s="619">
        <v>0</v>
      </c>
      <c r="DI296" s="619">
        <v>0</v>
      </c>
      <c r="DJ296" s="619">
        <v>0</v>
      </c>
      <c r="DK296" s="619">
        <v>0</v>
      </c>
      <c r="DL296" s="619">
        <v>0</v>
      </c>
      <c r="DM296" s="619">
        <v>0</v>
      </c>
      <c r="DN296" s="619">
        <v>0</v>
      </c>
      <c r="DO296" s="619">
        <v>0</v>
      </c>
      <c r="DP296" s="619">
        <v>0</v>
      </c>
      <c r="DQ296" s="619">
        <v>0</v>
      </c>
      <c r="DR296" s="619">
        <v>0</v>
      </c>
      <c r="DS296" s="619">
        <v>0</v>
      </c>
      <c r="DT296" s="619">
        <v>0</v>
      </c>
      <c r="DU296" s="619">
        <v>0</v>
      </c>
      <c r="DV296" s="619">
        <v>0</v>
      </c>
      <c r="DW296" s="620">
        <v>0</v>
      </c>
    </row>
    <row r="297" spans="2:127" x14ac:dyDescent="0.2">
      <c r="B297" s="635"/>
      <c r="C297" s="636"/>
      <c r="D297" s="637"/>
      <c r="E297" s="637"/>
      <c r="F297" s="637"/>
      <c r="G297" s="637"/>
      <c r="H297" s="637"/>
      <c r="I297" s="638"/>
      <c r="J297" s="638"/>
      <c r="K297" s="638"/>
      <c r="L297" s="638"/>
      <c r="M297" s="638"/>
      <c r="N297" s="638"/>
      <c r="O297" s="638"/>
      <c r="P297" s="638"/>
      <c r="Q297" s="638"/>
      <c r="R297" s="639"/>
      <c r="S297" s="638"/>
      <c r="T297" s="638"/>
      <c r="U297" s="626" t="s">
        <v>492</v>
      </c>
      <c r="V297" s="614" t="s">
        <v>124</v>
      </c>
      <c r="W297" s="640" t="s">
        <v>490</v>
      </c>
      <c r="X297" s="607">
        <v>0</v>
      </c>
      <c r="Y297" s="607">
        <v>0</v>
      </c>
      <c r="Z297" s="607">
        <v>0</v>
      </c>
      <c r="AA297" s="607">
        <v>0</v>
      </c>
      <c r="AB297" s="607">
        <v>0</v>
      </c>
      <c r="AC297" s="607">
        <v>32.6</v>
      </c>
      <c r="AD297" s="607">
        <v>32.6</v>
      </c>
      <c r="AE297" s="607">
        <v>32.6</v>
      </c>
      <c r="AF297" s="607">
        <v>32.6</v>
      </c>
      <c r="AG297" s="607">
        <v>32.6</v>
      </c>
      <c r="AH297" s="607">
        <v>32.6</v>
      </c>
      <c r="AI297" s="607">
        <v>32.6</v>
      </c>
      <c r="AJ297" s="607">
        <v>32.6</v>
      </c>
      <c r="AK297" s="607">
        <v>32.6</v>
      </c>
      <c r="AL297" s="607">
        <v>32.6</v>
      </c>
      <c r="AM297" s="607">
        <v>32.6</v>
      </c>
      <c r="AN297" s="607">
        <v>32.6</v>
      </c>
      <c r="AO297" s="607">
        <v>32.6</v>
      </c>
      <c r="AP297" s="607">
        <v>32.6</v>
      </c>
      <c r="AQ297" s="607">
        <v>32.6</v>
      </c>
      <c r="AR297" s="607">
        <v>32.6</v>
      </c>
      <c r="AS297" s="607">
        <v>32.6</v>
      </c>
      <c r="AT297" s="607">
        <v>32.6</v>
      </c>
      <c r="AU297" s="607">
        <v>32.6</v>
      </c>
      <c r="AV297" s="607">
        <v>32.6</v>
      </c>
      <c r="AW297" s="607">
        <v>32.6</v>
      </c>
      <c r="AX297" s="607">
        <v>32.6</v>
      </c>
      <c r="AY297" s="607">
        <v>32.6</v>
      </c>
      <c r="AZ297" s="607">
        <v>32.6</v>
      </c>
      <c r="BA297" s="607">
        <v>32.6</v>
      </c>
      <c r="BB297" s="607">
        <v>32.6</v>
      </c>
      <c r="BC297" s="607">
        <v>32.6</v>
      </c>
      <c r="BD297" s="607">
        <v>32.6</v>
      </c>
      <c r="BE297" s="607">
        <v>32.6</v>
      </c>
      <c r="BF297" s="607">
        <v>32.6</v>
      </c>
      <c r="BG297" s="607">
        <v>32.6</v>
      </c>
      <c r="BH297" s="607">
        <v>32.6</v>
      </c>
      <c r="BI297" s="607">
        <v>32.6</v>
      </c>
      <c r="BJ297" s="607">
        <v>32.6</v>
      </c>
      <c r="BK297" s="607">
        <v>32.6</v>
      </c>
      <c r="BL297" s="607">
        <v>32.6</v>
      </c>
      <c r="BM297" s="607">
        <v>32.6</v>
      </c>
      <c r="BN297" s="607">
        <v>32.6</v>
      </c>
      <c r="BO297" s="607">
        <v>32.6</v>
      </c>
      <c r="BP297" s="607">
        <v>32.6</v>
      </c>
      <c r="BQ297" s="607">
        <v>32.6</v>
      </c>
      <c r="BR297" s="607">
        <v>32.6</v>
      </c>
      <c r="BS297" s="607">
        <v>32.6</v>
      </c>
      <c r="BT297" s="607">
        <v>32.6</v>
      </c>
      <c r="BU297" s="607">
        <v>32.6</v>
      </c>
      <c r="BV297" s="607">
        <v>32.6</v>
      </c>
      <c r="BW297" s="607">
        <v>32.6</v>
      </c>
      <c r="BX297" s="607">
        <v>32.6</v>
      </c>
      <c r="BY297" s="607">
        <v>32.6</v>
      </c>
      <c r="BZ297" s="607">
        <v>32.6</v>
      </c>
      <c r="CA297" s="607">
        <v>32.6</v>
      </c>
      <c r="CB297" s="607">
        <v>32.6</v>
      </c>
      <c r="CC297" s="607">
        <v>32.6</v>
      </c>
      <c r="CD297" s="607">
        <v>32.6</v>
      </c>
      <c r="CE297" s="616">
        <v>32.6</v>
      </c>
      <c r="CF297" s="616">
        <v>32.6</v>
      </c>
      <c r="CG297" s="616">
        <v>32.6</v>
      </c>
      <c r="CH297" s="616">
        <v>32.6</v>
      </c>
      <c r="CI297" s="616">
        <v>32.6</v>
      </c>
      <c r="CJ297" s="616">
        <v>32.6</v>
      </c>
      <c r="CK297" s="616">
        <v>32.6</v>
      </c>
      <c r="CL297" s="616">
        <v>32.6</v>
      </c>
      <c r="CM297" s="616">
        <v>32.6</v>
      </c>
      <c r="CN297" s="616">
        <v>32.6</v>
      </c>
      <c r="CO297" s="616">
        <v>32.6</v>
      </c>
      <c r="CP297" s="616">
        <v>32.6</v>
      </c>
      <c r="CQ297" s="616">
        <v>32.6</v>
      </c>
      <c r="CR297" s="616">
        <v>32.6</v>
      </c>
      <c r="CS297" s="616">
        <v>32.6</v>
      </c>
      <c r="CT297" s="616">
        <v>32.6</v>
      </c>
      <c r="CU297" s="616">
        <v>32.6</v>
      </c>
      <c r="CV297" s="616">
        <v>32.6</v>
      </c>
      <c r="CW297" s="616">
        <v>32.6</v>
      </c>
      <c r="CX297" s="616">
        <v>32.6</v>
      </c>
      <c r="CY297" s="617">
        <v>32.6</v>
      </c>
      <c r="CZ297" s="618">
        <v>0</v>
      </c>
      <c r="DA297" s="619">
        <v>0</v>
      </c>
      <c r="DB297" s="619">
        <v>0</v>
      </c>
      <c r="DC297" s="619">
        <v>0</v>
      </c>
      <c r="DD297" s="619">
        <v>0</v>
      </c>
      <c r="DE297" s="619">
        <v>0</v>
      </c>
      <c r="DF297" s="619">
        <v>0</v>
      </c>
      <c r="DG297" s="619">
        <v>0</v>
      </c>
      <c r="DH297" s="619">
        <v>0</v>
      </c>
      <c r="DI297" s="619">
        <v>0</v>
      </c>
      <c r="DJ297" s="619">
        <v>0</v>
      </c>
      <c r="DK297" s="619">
        <v>0</v>
      </c>
      <c r="DL297" s="619">
        <v>0</v>
      </c>
      <c r="DM297" s="619">
        <v>0</v>
      </c>
      <c r="DN297" s="619">
        <v>0</v>
      </c>
      <c r="DO297" s="619">
        <v>0</v>
      </c>
      <c r="DP297" s="619">
        <v>0</v>
      </c>
      <c r="DQ297" s="619">
        <v>0</v>
      </c>
      <c r="DR297" s="619">
        <v>0</v>
      </c>
      <c r="DS297" s="619">
        <v>0</v>
      </c>
      <c r="DT297" s="619">
        <v>0</v>
      </c>
      <c r="DU297" s="619">
        <v>0</v>
      </c>
      <c r="DV297" s="619">
        <v>0</v>
      </c>
      <c r="DW297" s="620">
        <v>0</v>
      </c>
    </row>
    <row r="298" spans="2:127" x14ac:dyDescent="0.2">
      <c r="B298" s="641"/>
      <c r="C298" s="642"/>
      <c r="D298" s="643"/>
      <c r="E298" s="643"/>
      <c r="F298" s="643"/>
      <c r="G298" s="643"/>
      <c r="H298" s="643"/>
      <c r="I298" s="644"/>
      <c r="J298" s="644"/>
      <c r="K298" s="644"/>
      <c r="L298" s="644"/>
      <c r="M298" s="644"/>
      <c r="N298" s="644"/>
      <c r="O298" s="644"/>
      <c r="P298" s="644"/>
      <c r="Q298" s="644"/>
      <c r="R298" s="645"/>
      <c r="S298" s="644"/>
      <c r="T298" s="644"/>
      <c r="U298" s="626" t="s">
        <v>493</v>
      </c>
      <c r="V298" s="614" t="s">
        <v>124</v>
      </c>
      <c r="W298" s="640" t="s">
        <v>490</v>
      </c>
      <c r="X298" s="607">
        <v>0</v>
      </c>
      <c r="Y298" s="607">
        <v>0</v>
      </c>
      <c r="Z298" s="607">
        <v>0</v>
      </c>
      <c r="AA298" s="607">
        <v>0</v>
      </c>
      <c r="AB298" s="607">
        <v>0</v>
      </c>
      <c r="AC298" s="607">
        <v>237.9</v>
      </c>
      <c r="AD298" s="607">
        <v>237.9</v>
      </c>
      <c r="AE298" s="607">
        <v>237.9</v>
      </c>
      <c r="AF298" s="607">
        <v>237.9</v>
      </c>
      <c r="AG298" s="607">
        <v>237.9</v>
      </c>
      <c r="AH298" s="607">
        <v>237.9</v>
      </c>
      <c r="AI298" s="607">
        <v>237.9</v>
      </c>
      <c r="AJ298" s="607">
        <v>237.9</v>
      </c>
      <c r="AK298" s="607">
        <v>237.9</v>
      </c>
      <c r="AL298" s="607">
        <v>237.9</v>
      </c>
      <c r="AM298" s="607">
        <v>237.9</v>
      </c>
      <c r="AN298" s="607">
        <v>237.9</v>
      </c>
      <c r="AO298" s="607">
        <v>237.9</v>
      </c>
      <c r="AP298" s="607">
        <v>237.9</v>
      </c>
      <c r="AQ298" s="607">
        <v>237.9</v>
      </c>
      <c r="AR298" s="607">
        <v>237.9</v>
      </c>
      <c r="AS298" s="607">
        <v>237.9</v>
      </c>
      <c r="AT298" s="607">
        <v>237.9</v>
      </c>
      <c r="AU298" s="607">
        <v>237.9</v>
      </c>
      <c r="AV298" s="607">
        <v>237.9</v>
      </c>
      <c r="AW298" s="607">
        <v>237.9</v>
      </c>
      <c r="AX298" s="607">
        <v>237.9</v>
      </c>
      <c r="AY298" s="607">
        <v>237.9</v>
      </c>
      <c r="AZ298" s="607">
        <v>237.9</v>
      </c>
      <c r="BA298" s="607">
        <v>237.9</v>
      </c>
      <c r="BB298" s="607">
        <v>237.9</v>
      </c>
      <c r="BC298" s="607">
        <v>237.9</v>
      </c>
      <c r="BD298" s="607">
        <v>237.9</v>
      </c>
      <c r="BE298" s="607">
        <v>237.9</v>
      </c>
      <c r="BF298" s="607">
        <v>237.9</v>
      </c>
      <c r="BG298" s="607">
        <v>237.9</v>
      </c>
      <c r="BH298" s="607">
        <v>237.9</v>
      </c>
      <c r="BI298" s="607">
        <v>237.9</v>
      </c>
      <c r="BJ298" s="607">
        <v>237.9</v>
      </c>
      <c r="BK298" s="607">
        <v>237.9</v>
      </c>
      <c r="BL298" s="607">
        <v>237.9</v>
      </c>
      <c r="BM298" s="607">
        <v>237.9</v>
      </c>
      <c r="BN298" s="607">
        <v>237.9</v>
      </c>
      <c r="BO298" s="607">
        <v>237.9</v>
      </c>
      <c r="BP298" s="607">
        <v>237.9</v>
      </c>
      <c r="BQ298" s="607">
        <v>237.9</v>
      </c>
      <c r="BR298" s="607">
        <v>237.9</v>
      </c>
      <c r="BS298" s="607">
        <v>237.9</v>
      </c>
      <c r="BT298" s="607">
        <v>237.9</v>
      </c>
      <c r="BU298" s="607">
        <v>237.9</v>
      </c>
      <c r="BV298" s="607">
        <v>237.9</v>
      </c>
      <c r="BW298" s="607">
        <v>237.9</v>
      </c>
      <c r="BX298" s="607">
        <v>237.9</v>
      </c>
      <c r="BY298" s="607">
        <v>237.9</v>
      </c>
      <c r="BZ298" s="607">
        <v>237.9</v>
      </c>
      <c r="CA298" s="607">
        <v>237.9</v>
      </c>
      <c r="CB298" s="607">
        <v>237.9</v>
      </c>
      <c r="CC298" s="607">
        <v>237.9</v>
      </c>
      <c r="CD298" s="607">
        <v>237.9</v>
      </c>
      <c r="CE298" s="616">
        <v>237.9</v>
      </c>
      <c r="CF298" s="616">
        <v>237.9</v>
      </c>
      <c r="CG298" s="616">
        <v>237.9</v>
      </c>
      <c r="CH298" s="616">
        <v>237.9</v>
      </c>
      <c r="CI298" s="616">
        <v>237.9</v>
      </c>
      <c r="CJ298" s="616">
        <v>237.9</v>
      </c>
      <c r="CK298" s="616">
        <v>237.9</v>
      </c>
      <c r="CL298" s="616">
        <v>237.9</v>
      </c>
      <c r="CM298" s="616">
        <v>237.9</v>
      </c>
      <c r="CN298" s="616">
        <v>237.9</v>
      </c>
      <c r="CO298" s="616">
        <v>237.9</v>
      </c>
      <c r="CP298" s="616">
        <v>237.9</v>
      </c>
      <c r="CQ298" s="616">
        <v>237.9</v>
      </c>
      <c r="CR298" s="616">
        <v>237.9</v>
      </c>
      <c r="CS298" s="616">
        <v>237.9</v>
      </c>
      <c r="CT298" s="616">
        <v>237.9</v>
      </c>
      <c r="CU298" s="616">
        <v>237.9</v>
      </c>
      <c r="CV298" s="616">
        <v>237.9</v>
      </c>
      <c r="CW298" s="616">
        <v>237.9</v>
      </c>
      <c r="CX298" s="616">
        <v>237.9</v>
      </c>
      <c r="CY298" s="617">
        <v>237.9</v>
      </c>
      <c r="CZ298" s="618">
        <v>0</v>
      </c>
      <c r="DA298" s="619">
        <v>0</v>
      </c>
      <c r="DB298" s="619">
        <v>0</v>
      </c>
      <c r="DC298" s="619">
        <v>0</v>
      </c>
      <c r="DD298" s="619">
        <v>0</v>
      </c>
      <c r="DE298" s="619">
        <v>0</v>
      </c>
      <c r="DF298" s="619">
        <v>0</v>
      </c>
      <c r="DG298" s="619">
        <v>0</v>
      </c>
      <c r="DH298" s="619">
        <v>0</v>
      </c>
      <c r="DI298" s="619">
        <v>0</v>
      </c>
      <c r="DJ298" s="619">
        <v>0</v>
      </c>
      <c r="DK298" s="619">
        <v>0</v>
      </c>
      <c r="DL298" s="619">
        <v>0</v>
      </c>
      <c r="DM298" s="619">
        <v>0</v>
      </c>
      <c r="DN298" s="619">
        <v>0</v>
      </c>
      <c r="DO298" s="619">
        <v>0</v>
      </c>
      <c r="DP298" s="619">
        <v>0</v>
      </c>
      <c r="DQ298" s="619">
        <v>0</v>
      </c>
      <c r="DR298" s="619">
        <v>0</v>
      </c>
      <c r="DS298" s="619">
        <v>0</v>
      </c>
      <c r="DT298" s="619">
        <v>0</v>
      </c>
      <c r="DU298" s="619">
        <v>0</v>
      </c>
      <c r="DV298" s="619">
        <v>0</v>
      </c>
      <c r="DW298" s="620">
        <v>0</v>
      </c>
    </row>
    <row r="299" spans="2:127" x14ac:dyDescent="0.2">
      <c r="B299" s="641"/>
      <c r="C299" s="642"/>
      <c r="D299" s="643"/>
      <c r="E299" s="643"/>
      <c r="F299" s="643"/>
      <c r="G299" s="643"/>
      <c r="H299" s="643"/>
      <c r="I299" s="644"/>
      <c r="J299" s="644"/>
      <c r="K299" s="644"/>
      <c r="L299" s="644"/>
      <c r="M299" s="644"/>
      <c r="N299" s="644"/>
      <c r="O299" s="644"/>
      <c r="P299" s="644"/>
      <c r="Q299" s="644"/>
      <c r="R299" s="645"/>
      <c r="S299" s="644"/>
      <c r="T299" s="644"/>
      <c r="U299" s="646" t="s">
        <v>494</v>
      </c>
      <c r="V299" s="647" t="s">
        <v>124</v>
      </c>
      <c r="W299" s="640" t="s">
        <v>490</v>
      </c>
      <c r="X299" s="607">
        <v>0</v>
      </c>
      <c r="Y299" s="607">
        <v>0</v>
      </c>
      <c r="Z299" s="607">
        <v>0</v>
      </c>
      <c r="AA299" s="607">
        <v>0</v>
      </c>
      <c r="AB299" s="607">
        <v>0</v>
      </c>
      <c r="AC299" s="607">
        <v>0</v>
      </c>
      <c r="AD299" s="607">
        <v>0</v>
      </c>
      <c r="AE299" s="607">
        <v>0</v>
      </c>
      <c r="AF299" s="607">
        <v>0</v>
      </c>
      <c r="AG299" s="607">
        <v>0</v>
      </c>
      <c r="AH299" s="607">
        <v>0</v>
      </c>
      <c r="AI299" s="607">
        <v>0</v>
      </c>
      <c r="AJ299" s="607">
        <v>0</v>
      </c>
      <c r="AK299" s="607">
        <v>0</v>
      </c>
      <c r="AL299" s="607">
        <v>0</v>
      </c>
      <c r="AM299" s="607">
        <v>0</v>
      </c>
      <c r="AN299" s="607">
        <v>0</v>
      </c>
      <c r="AO299" s="607">
        <v>0</v>
      </c>
      <c r="AP299" s="607">
        <v>0</v>
      </c>
      <c r="AQ299" s="607">
        <v>0</v>
      </c>
      <c r="AR299" s="607">
        <v>0</v>
      </c>
      <c r="AS299" s="607">
        <v>0</v>
      </c>
      <c r="AT299" s="607">
        <v>0</v>
      </c>
      <c r="AU299" s="607">
        <v>0</v>
      </c>
      <c r="AV299" s="607">
        <v>0</v>
      </c>
      <c r="AW299" s="607">
        <v>0</v>
      </c>
      <c r="AX299" s="607">
        <v>0</v>
      </c>
      <c r="AY299" s="607">
        <v>0</v>
      </c>
      <c r="AZ299" s="607">
        <v>0</v>
      </c>
      <c r="BA299" s="607">
        <v>0</v>
      </c>
      <c r="BB299" s="607">
        <v>0</v>
      </c>
      <c r="BC299" s="607">
        <v>0</v>
      </c>
      <c r="BD299" s="607">
        <v>0</v>
      </c>
      <c r="BE299" s="607">
        <v>0</v>
      </c>
      <c r="BF299" s="607">
        <v>0</v>
      </c>
      <c r="BG299" s="607">
        <v>0</v>
      </c>
      <c r="BH299" s="607">
        <v>0</v>
      </c>
      <c r="BI299" s="607">
        <v>0</v>
      </c>
      <c r="BJ299" s="607">
        <v>0</v>
      </c>
      <c r="BK299" s="607">
        <v>0</v>
      </c>
      <c r="BL299" s="607">
        <v>0</v>
      </c>
      <c r="BM299" s="607">
        <v>0</v>
      </c>
      <c r="BN299" s="607">
        <v>0</v>
      </c>
      <c r="BO299" s="607">
        <v>0</v>
      </c>
      <c r="BP299" s="607">
        <v>0</v>
      </c>
      <c r="BQ299" s="607">
        <v>0</v>
      </c>
      <c r="BR299" s="607">
        <v>0</v>
      </c>
      <c r="BS299" s="607">
        <v>0</v>
      </c>
      <c r="BT299" s="607">
        <v>0</v>
      </c>
      <c r="BU299" s="607">
        <v>0</v>
      </c>
      <c r="BV299" s="607">
        <v>0</v>
      </c>
      <c r="BW299" s="607">
        <v>0</v>
      </c>
      <c r="BX299" s="607">
        <v>0</v>
      </c>
      <c r="BY299" s="607">
        <v>0</v>
      </c>
      <c r="BZ299" s="607">
        <v>0</v>
      </c>
      <c r="CA299" s="607">
        <v>0</v>
      </c>
      <c r="CB299" s="607">
        <v>0</v>
      </c>
      <c r="CC299" s="607">
        <v>0</v>
      </c>
      <c r="CD299" s="607">
        <v>0</v>
      </c>
      <c r="CE299" s="616">
        <v>0</v>
      </c>
      <c r="CF299" s="616">
        <v>0</v>
      </c>
      <c r="CG299" s="616">
        <v>0</v>
      </c>
      <c r="CH299" s="616">
        <v>0</v>
      </c>
      <c r="CI299" s="616">
        <v>0</v>
      </c>
      <c r="CJ299" s="616">
        <v>0</v>
      </c>
      <c r="CK299" s="616">
        <v>0</v>
      </c>
      <c r="CL299" s="616">
        <v>0</v>
      </c>
      <c r="CM299" s="616">
        <v>0</v>
      </c>
      <c r="CN299" s="616">
        <v>0</v>
      </c>
      <c r="CO299" s="616">
        <v>0</v>
      </c>
      <c r="CP299" s="616">
        <v>0</v>
      </c>
      <c r="CQ299" s="616">
        <v>0</v>
      </c>
      <c r="CR299" s="616">
        <v>0</v>
      </c>
      <c r="CS299" s="616">
        <v>0</v>
      </c>
      <c r="CT299" s="616">
        <v>0</v>
      </c>
      <c r="CU299" s="616">
        <v>0</v>
      </c>
      <c r="CV299" s="616">
        <v>0</v>
      </c>
      <c r="CW299" s="616">
        <v>0</v>
      </c>
      <c r="CX299" s="616">
        <v>0</v>
      </c>
      <c r="CY299" s="617">
        <v>0</v>
      </c>
      <c r="CZ299" s="618">
        <v>0</v>
      </c>
      <c r="DA299" s="619">
        <v>0</v>
      </c>
      <c r="DB299" s="619">
        <v>0</v>
      </c>
      <c r="DC299" s="619">
        <v>0</v>
      </c>
      <c r="DD299" s="619">
        <v>0</v>
      </c>
      <c r="DE299" s="619">
        <v>0</v>
      </c>
      <c r="DF299" s="619">
        <v>0</v>
      </c>
      <c r="DG299" s="619">
        <v>0</v>
      </c>
      <c r="DH299" s="619">
        <v>0</v>
      </c>
      <c r="DI299" s="619">
        <v>0</v>
      </c>
      <c r="DJ299" s="619">
        <v>0</v>
      </c>
      <c r="DK299" s="619">
        <v>0</v>
      </c>
      <c r="DL299" s="619">
        <v>0</v>
      </c>
      <c r="DM299" s="619">
        <v>0</v>
      </c>
      <c r="DN299" s="619">
        <v>0</v>
      </c>
      <c r="DO299" s="619">
        <v>0</v>
      </c>
      <c r="DP299" s="619">
        <v>0</v>
      </c>
      <c r="DQ299" s="619">
        <v>0</v>
      </c>
      <c r="DR299" s="619">
        <v>0</v>
      </c>
      <c r="DS299" s="619">
        <v>0</v>
      </c>
      <c r="DT299" s="619">
        <v>0</v>
      </c>
      <c r="DU299" s="619">
        <v>0</v>
      </c>
      <c r="DV299" s="619">
        <v>0</v>
      </c>
      <c r="DW299" s="620">
        <v>0</v>
      </c>
    </row>
    <row r="300" spans="2:127" x14ac:dyDescent="0.2">
      <c r="B300" s="641"/>
      <c r="C300" s="642"/>
      <c r="D300" s="643"/>
      <c r="E300" s="643"/>
      <c r="F300" s="643"/>
      <c r="G300" s="643"/>
      <c r="H300" s="643"/>
      <c r="I300" s="644"/>
      <c r="J300" s="644"/>
      <c r="K300" s="644"/>
      <c r="L300" s="644"/>
      <c r="M300" s="644"/>
      <c r="N300" s="644"/>
      <c r="O300" s="644"/>
      <c r="P300" s="644"/>
      <c r="Q300" s="644"/>
      <c r="R300" s="645"/>
      <c r="S300" s="644"/>
      <c r="T300" s="644"/>
      <c r="U300" s="626" t="s">
        <v>495</v>
      </c>
      <c r="V300" s="614" t="s">
        <v>124</v>
      </c>
      <c r="W300" s="640" t="s">
        <v>490</v>
      </c>
      <c r="X300" s="607">
        <v>0.72240000000000004</v>
      </c>
      <c r="Y300" s="607">
        <v>0.8256</v>
      </c>
      <c r="Z300" s="607">
        <v>1.032</v>
      </c>
      <c r="AA300" s="607">
        <v>4.1280000000000001</v>
      </c>
      <c r="AB300" s="607">
        <v>3.6119999999999997</v>
      </c>
      <c r="AC300" s="607">
        <v>0</v>
      </c>
      <c r="AD300" s="607">
        <v>0</v>
      </c>
      <c r="AE300" s="607">
        <v>0</v>
      </c>
      <c r="AF300" s="607">
        <v>0</v>
      </c>
      <c r="AG300" s="607">
        <v>0</v>
      </c>
      <c r="AH300" s="607">
        <v>0</v>
      </c>
      <c r="AI300" s="607">
        <v>0</v>
      </c>
      <c r="AJ300" s="607">
        <v>0</v>
      </c>
      <c r="AK300" s="607">
        <v>0</v>
      </c>
      <c r="AL300" s="607">
        <v>0</v>
      </c>
      <c r="AM300" s="607">
        <v>0</v>
      </c>
      <c r="AN300" s="607">
        <v>0</v>
      </c>
      <c r="AO300" s="607">
        <v>0</v>
      </c>
      <c r="AP300" s="607">
        <v>0</v>
      </c>
      <c r="AQ300" s="607">
        <v>0</v>
      </c>
      <c r="AR300" s="607">
        <v>0.11588925193465177</v>
      </c>
      <c r="AS300" s="607">
        <v>0.13244485935388772</v>
      </c>
      <c r="AT300" s="607">
        <v>0.16555607419235965</v>
      </c>
      <c r="AU300" s="607">
        <v>0.66222429676943861</v>
      </c>
      <c r="AV300" s="607">
        <v>0.5794462596732588</v>
      </c>
      <c r="AW300" s="607">
        <v>0</v>
      </c>
      <c r="AX300" s="607">
        <v>0</v>
      </c>
      <c r="AY300" s="607">
        <v>0</v>
      </c>
      <c r="AZ300" s="607">
        <v>0</v>
      </c>
      <c r="BA300" s="607">
        <v>0</v>
      </c>
      <c r="BB300" s="607">
        <v>0</v>
      </c>
      <c r="BC300" s="607">
        <v>0</v>
      </c>
      <c r="BD300" s="607">
        <v>0</v>
      </c>
      <c r="BE300" s="607">
        <v>0</v>
      </c>
      <c r="BF300" s="607">
        <v>0</v>
      </c>
      <c r="BG300" s="607">
        <v>0</v>
      </c>
      <c r="BH300" s="607">
        <v>0</v>
      </c>
      <c r="BI300" s="607">
        <v>0</v>
      </c>
      <c r="BJ300" s="607">
        <v>0</v>
      </c>
      <c r="BK300" s="607">
        <v>0</v>
      </c>
      <c r="BL300" s="607">
        <v>0.11588925193465177</v>
      </c>
      <c r="BM300" s="607">
        <v>0.13244485935388772</v>
      </c>
      <c r="BN300" s="607">
        <v>0.16555607419235965</v>
      </c>
      <c r="BO300" s="607">
        <v>0.66222429676943861</v>
      </c>
      <c r="BP300" s="607">
        <v>0.5794462596732588</v>
      </c>
      <c r="BQ300" s="607">
        <v>0</v>
      </c>
      <c r="BR300" s="607">
        <v>0</v>
      </c>
      <c r="BS300" s="607">
        <v>0</v>
      </c>
      <c r="BT300" s="607">
        <v>0</v>
      </c>
      <c r="BU300" s="607">
        <v>0</v>
      </c>
      <c r="BV300" s="607">
        <v>0</v>
      </c>
      <c r="BW300" s="607">
        <v>0</v>
      </c>
      <c r="BX300" s="607">
        <v>0</v>
      </c>
      <c r="BY300" s="607">
        <v>0</v>
      </c>
      <c r="BZ300" s="607">
        <v>0</v>
      </c>
      <c r="CA300" s="607">
        <v>0</v>
      </c>
      <c r="CB300" s="607">
        <v>0</v>
      </c>
      <c r="CC300" s="607">
        <v>0</v>
      </c>
      <c r="CD300" s="607">
        <v>0</v>
      </c>
      <c r="CE300" s="616">
        <v>0</v>
      </c>
      <c r="CF300" s="616">
        <v>0.55176061908856411</v>
      </c>
      <c r="CG300" s="616">
        <v>0.63058356467264465</v>
      </c>
      <c r="CH300" s="616">
        <v>0.78822945584080573</v>
      </c>
      <c r="CI300" s="616">
        <v>3.1529178233632229</v>
      </c>
      <c r="CJ300" s="616">
        <v>2.7588030954428202</v>
      </c>
      <c r="CK300" s="616">
        <v>0</v>
      </c>
      <c r="CL300" s="616">
        <v>0</v>
      </c>
      <c r="CM300" s="616">
        <v>0</v>
      </c>
      <c r="CN300" s="616">
        <v>0</v>
      </c>
      <c r="CO300" s="616">
        <v>0</v>
      </c>
      <c r="CP300" s="616">
        <v>0</v>
      </c>
      <c r="CQ300" s="616">
        <v>0</v>
      </c>
      <c r="CR300" s="616">
        <v>0</v>
      </c>
      <c r="CS300" s="616">
        <v>0</v>
      </c>
      <c r="CT300" s="616">
        <v>0</v>
      </c>
      <c r="CU300" s="616">
        <v>0</v>
      </c>
      <c r="CV300" s="616">
        <v>0</v>
      </c>
      <c r="CW300" s="616">
        <v>0</v>
      </c>
      <c r="CX300" s="616">
        <v>0</v>
      </c>
      <c r="CY300" s="617">
        <v>0</v>
      </c>
      <c r="CZ300" s="618">
        <v>0</v>
      </c>
      <c r="DA300" s="619">
        <v>0</v>
      </c>
      <c r="DB300" s="619">
        <v>0</v>
      </c>
      <c r="DC300" s="619">
        <v>0</v>
      </c>
      <c r="DD300" s="619">
        <v>0</v>
      </c>
      <c r="DE300" s="619">
        <v>0</v>
      </c>
      <c r="DF300" s="619">
        <v>0</v>
      </c>
      <c r="DG300" s="619">
        <v>0</v>
      </c>
      <c r="DH300" s="619">
        <v>0</v>
      </c>
      <c r="DI300" s="619">
        <v>0</v>
      </c>
      <c r="DJ300" s="619">
        <v>0</v>
      </c>
      <c r="DK300" s="619">
        <v>0</v>
      </c>
      <c r="DL300" s="619">
        <v>0</v>
      </c>
      <c r="DM300" s="619">
        <v>0</v>
      </c>
      <c r="DN300" s="619">
        <v>0</v>
      </c>
      <c r="DO300" s="619">
        <v>0</v>
      </c>
      <c r="DP300" s="619">
        <v>0</v>
      </c>
      <c r="DQ300" s="619">
        <v>0</v>
      </c>
      <c r="DR300" s="619">
        <v>0</v>
      </c>
      <c r="DS300" s="619">
        <v>0</v>
      </c>
      <c r="DT300" s="619">
        <v>0</v>
      </c>
      <c r="DU300" s="619">
        <v>0</v>
      </c>
      <c r="DV300" s="619">
        <v>0</v>
      </c>
      <c r="DW300" s="620">
        <v>0</v>
      </c>
    </row>
    <row r="301" spans="2:127" x14ac:dyDescent="0.2">
      <c r="B301" s="648"/>
      <c r="C301" s="642"/>
      <c r="D301" s="643"/>
      <c r="E301" s="643"/>
      <c r="F301" s="643"/>
      <c r="G301" s="643"/>
      <c r="H301" s="643"/>
      <c r="I301" s="644"/>
      <c r="J301" s="644"/>
      <c r="K301" s="644"/>
      <c r="L301" s="644"/>
      <c r="M301" s="644"/>
      <c r="N301" s="644"/>
      <c r="O301" s="644"/>
      <c r="P301" s="644"/>
      <c r="Q301" s="644"/>
      <c r="R301" s="645"/>
      <c r="S301" s="644"/>
      <c r="T301" s="644"/>
      <c r="U301" s="626" t="s">
        <v>496</v>
      </c>
      <c r="V301" s="614" t="s">
        <v>124</v>
      </c>
      <c r="W301" s="640" t="s">
        <v>490</v>
      </c>
      <c r="X301" s="607">
        <v>0</v>
      </c>
      <c r="Y301" s="607">
        <v>0</v>
      </c>
      <c r="Z301" s="607">
        <v>0</v>
      </c>
      <c r="AA301" s="607">
        <v>0</v>
      </c>
      <c r="AB301" s="607">
        <v>0</v>
      </c>
      <c r="AC301" s="607">
        <v>1.85</v>
      </c>
      <c r="AD301" s="607">
        <v>1.85</v>
      </c>
      <c r="AE301" s="607">
        <v>1.85</v>
      </c>
      <c r="AF301" s="607">
        <v>1.85</v>
      </c>
      <c r="AG301" s="607">
        <v>1.85</v>
      </c>
      <c r="AH301" s="607">
        <v>1.85</v>
      </c>
      <c r="AI301" s="607">
        <v>1.85</v>
      </c>
      <c r="AJ301" s="607">
        <v>1.85</v>
      </c>
      <c r="AK301" s="607">
        <v>1.85</v>
      </c>
      <c r="AL301" s="607">
        <v>1.85</v>
      </c>
      <c r="AM301" s="607">
        <v>1.85</v>
      </c>
      <c r="AN301" s="607">
        <v>1.85</v>
      </c>
      <c r="AO301" s="607">
        <v>1.85</v>
      </c>
      <c r="AP301" s="607">
        <v>1.85</v>
      </c>
      <c r="AQ301" s="607">
        <v>1.85</v>
      </c>
      <c r="AR301" s="607">
        <v>1.85</v>
      </c>
      <c r="AS301" s="607">
        <v>1.85</v>
      </c>
      <c r="AT301" s="607">
        <v>1.85</v>
      </c>
      <c r="AU301" s="607">
        <v>1.85</v>
      </c>
      <c r="AV301" s="607">
        <v>1.85</v>
      </c>
      <c r="AW301" s="607">
        <v>1.85</v>
      </c>
      <c r="AX301" s="607">
        <v>1.85</v>
      </c>
      <c r="AY301" s="607">
        <v>1.85</v>
      </c>
      <c r="AZ301" s="607">
        <v>1.85</v>
      </c>
      <c r="BA301" s="607">
        <v>1.85</v>
      </c>
      <c r="BB301" s="607">
        <v>1.85</v>
      </c>
      <c r="BC301" s="607">
        <v>1.85</v>
      </c>
      <c r="BD301" s="607">
        <v>1.85</v>
      </c>
      <c r="BE301" s="607">
        <v>1.85</v>
      </c>
      <c r="BF301" s="607">
        <v>1.85</v>
      </c>
      <c r="BG301" s="607">
        <v>1.85</v>
      </c>
      <c r="BH301" s="607">
        <v>1.85</v>
      </c>
      <c r="BI301" s="607">
        <v>1.85</v>
      </c>
      <c r="BJ301" s="607">
        <v>1.85</v>
      </c>
      <c r="BK301" s="607">
        <v>1.85</v>
      </c>
      <c r="BL301" s="607">
        <v>1.85</v>
      </c>
      <c r="BM301" s="607">
        <v>1.85</v>
      </c>
      <c r="BN301" s="607">
        <v>1.85</v>
      </c>
      <c r="BO301" s="607">
        <v>1.85</v>
      </c>
      <c r="BP301" s="607">
        <v>1.85</v>
      </c>
      <c r="BQ301" s="607">
        <v>1.85</v>
      </c>
      <c r="BR301" s="607">
        <v>1.85</v>
      </c>
      <c r="BS301" s="607">
        <v>1.85</v>
      </c>
      <c r="BT301" s="607">
        <v>1.85</v>
      </c>
      <c r="BU301" s="607">
        <v>1.85</v>
      </c>
      <c r="BV301" s="607">
        <v>1.85</v>
      </c>
      <c r="BW301" s="607">
        <v>1.85</v>
      </c>
      <c r="BX301" s="607">
        <v>1.85</v>
      </c>
      <c r="BY301" s="607">
        <v>1.85</v>
      </c>
      <c r="BZ301" s="607">
        <v>1.85</v>
      </c>
      <c r="CA301" s="607">
        <v>1.85</v>
      </c>
      <c r="CB301" s="607">
        <v>1.85</v>
      </c>
      <c r="CC301" s="607">
        <v>1.85</v>
      </c>
      <c r="CD301" s="607">
        <v>1.85</v>
      </c>
      <c r="CE301" s="616">
        <v>1.85</v>
      </c>
      <c r="CF301" s="616">
        <v>1.85</v>
      </c>
      <c r="CG301" s="616">
        <v>1.85</v>
      </c>
      <c r="CH301" s="616">
        <v>1.85</v>
      </c>
      <c r="CI301" s="616">
        <v>1.85</v>
      </c>
      <c r="CJ301" s="616">
        <v>1.85</v>
      </c>
      <c r="CK301" s="616">
        <v>1.85</v>
      </c>
      <c r="CL301" s="616">
        <v>1.85</v>
      </c>
      <c r="CM301" s="616">
        <v>1.85</v>
      </c>
      <c r="CN301" s="616">
        <v>1.85</v>
      </c>
      <c r="CO301" s="616">
        <v>1.85</v>
      </c>
      <c r="CP301" s="616">
        <v>1.85</v>
      </c>
      <c r="CQ301" s="616">
        <v>1.85</v>
      </c>
      <c r="CR301" s="616">
        <v>1.85</v>
      </c>
      <c r="CS301" s="616">
        <v>1.85</v>
      </c>
      <c r="CT301" s="616">
        <v>1.85</v>
      </c>
      <c r="CU301" s="616">
        <v>1.85</v>
      </c>
      <c r="CV301" s="616">
        <v>1.85</v>
      </c>
      <c r="CW301" s="616">
        <v>1.85</v>
      </c>
      <c r="CX301" s="616">
        <v>1.85</v>
      </c>
      <c r="CY301" s="617">
        <v>1.85</v>
      </c>
      <c r="CZ301" s="618">
        <v>0</v>
      </c>
      <c r="DA301" s="619">
        <v>0</v>
      </c>
      <c r="DB301" s="619">
        <v>0</v>
      </c>
      <c r="DC301" s="619">
        <v>0</v>
      </c>
      <c r="DD301" s="619">
        <v>0</v>
      </c>
      <c r="DE301" s="619">
        <v>0</v>
      </c>
      <c r="DF301" s="619">
        <v>0</v>
      </c>
      <c r="DG301" s="619">
        <v>0</v>
      </c>
      <c r="DH301" s="619">
        <v>0</v>
      </c>
      <c r="DI301" s="619">
        <v>0</v>
      </c>
      <c r="DJ301" s="619">
        <v>0</v>
      </c>
      <c r="DK301" s="619">
        <v>0</v>
      </c>
      <c r="DL301" s="619">
        <v>0</v>
      </c>
      <c r="DM301" s="619">
        <v>0</v>
      </c>
      <c r="DN301" s="619">
        <v>0</v>
      </c>
      <c r="DO301" s="619">
        <v>0</v>
      </c>
      <c r="DP301" s="619">
        <v>0</v>
      </c>
      <c r="DQ301" s="619">
        <v>0</v>
      </c>
      <c r="DR301" s="619">
        <v>0</v>
      </c>
      <c r="DS301" s="619">
        <v>0</v>
      </c>
      <c r="DT301" s="619">
        <v>0</v>
      </c>
      <c r="DU301" s="619">
        <v>0</v>
      </c>
      <c r="DV301" s="619">
        <v>0</v>
      </c>
      <c r="DW301" s="620">
        <v>0</v>
      </c>
    </row>
    <row r="302" spans="2:127" x14ac:dyDescent="0.2">
      <c r="B302" s="648"/>
      <c r="C302" s="642"/>
      <c r="D302" s="643"/>
      <c r="E302" s="643"/>
      <c r="F302" s="643"/>
      <c r="G302" s="643"/>
      <c r="H302" s="643"/>
      <c r="I302" s="644"/>
      <c r="J302" s="644"/>
      <c r="K302" s="644"/>
      <c r="L302" s="644"/>
      <c r="M302" s="644"/>
      <c r="N302" s="644"/>
      <c r="O302" s="644"/>
      <c r="P302" s="644"/>
      <c r="Q302" s="644"/>
      <c r="R302" s="645"/>
      <c r="S302" s="644"/>
      <c r="T302" s="644"/>
      <c r="U302" s="626" t="s">
        <v>497</v>
      </c>
      <c r="V302" s="614" t="s">
        <v>124</v>
      </c>
      <c r="W302" s="640" t="s">
        <v>490</v>
      </c>
      <c r="X302" s="607">
        <v>5.8024400000000007</v>
      </c>
      <c r="Y302" s="607">
        <v>6.6313600000000008</v>
      </c>
      <c r="Z302" s="607">
        <v>8.289200000000001</v>
      </c>
      <c r="AA302" s="607">
        <v>33.156800000000004</v>
      </c>
      <c r="AB302" s="607">
        <v>29.012199999999996</v>
      </c>
      <c r="AC302" s="607">
        <v>0</v>
      </c>
      <c r="AD302" s="607">
        <v>0</v>
      </c>
      <c r="AE302" s="607">
        <v>0</v>
      </c>
      <c r="AF302" s="607">
        <v>0</v>
      </c>
      <c r="AG302" s="607">
        <v>0</v>
      </c>
      <c r="AH302" s="607">
        <v>0</v>
      </c>
      <c r="AI302" s="607">
        <v>0</v>
      </c>
      <c r="AJ302" s="607">
        <v>0</v>
      </c>
      <c r="AK302" s="607">
        <v>0</v>
      </c>
      <c r="AL302" s="607">
        <v>0</v>
      </c>
      <c r="AM302" s="607">
        <v>0</v>
      </c>
      <c r="AN302" s="607">
        <v>0</v>
      </c>
      <c r="AO302" s="607">
        <v>0</v>
      </c>
      <c r="AP302" s="607">
        <v>0</v>
      </c>
      <c r="AQ302" s="607">
        <v>0</v>
      </c>
      <c r="AR302" s="607">
        <v>0.93084223559759238</v>
      </c>
      <c r="AS302" s="607">
        <v>1.0638196978258199</v>
      </c>
      <c r="AT302" s="607">
        <v>1.3297746222822748</v>
      </c>
      <c r="AU302" s="607">
        <v>5.3190984891290993</v>
      </c>
      <c r="AV302" s="607">
        <v>4.6542111779879622</v>
      </c>
      <c r="AW302" s="607">
        <v>0</v>
      </c>
      <c r="AX302" s="607">
        <v>0</v>
      </c>
      <c r="AY302" s="607">
        <v>0</v>
      </c>
      <c r="AZ302" s="607">
        <v>0</v>
      </c>
      <c r="BA302" s="607">
        <v>0</v>
      </c>
      <c r="BB302" s="607">
        <v>0</v>
      </c>
      <c r="BC302" s="607">
        <v>0</v>
      </c>
      <c r="BD302" s="607">
        <v>0</v>
      </c>
      <c r="BE302" s="607">
        <v>0</v>
      </c>
      <c r="BF302" s="607">
        <v>0</v>
      </c>
      <c r="BG302" s="607">
        <v>0</v>
      </c>
      <c r="BH302" s="607">
        <v>0</v>
      </c>
      <c r="BI302" s="607">
        <v>0</v>
      </c>
      <c r="BJ302" s="607">
        <v>0</v>
      </c>
      <c r="BK302" s="607">
        <v>0</v>
      </c>
      <c r="BL302" s="607">
        <v>0.93084223559759238</v>
      </c>
      <c r="BM302" s="607">
        <v>1.0638196978258199</v>
      </c>
      <c r="BN302" s="607">
        <v>1.3297746222822748</v>
      </c>
      <c r="BO302" s="607">
        <v>5.3190984891290993</v>
      </c>
      <c r="BP302" s="607">
        <v>4.6542111779879622</v>
      </c>
      <c r="BQ302" s="607">
        <v>0</v>
      </c>
      <c r="BR302" s="607">
        <v>0</v>
      </c>
      <c r="BS302" s="607">
        <v>0</v>
      </c>
      <c r="BT302" s="607">
        <v>0</v>
      </c>
      <c r="BU302" s="607">
        <v>0</v>
      </c>
      <c r="BV302" s="607">
        <v>0</v>
      </c>
      <c r="BW302" s="607">
        <v>0</v>
      </c>
      <c r="BX302" s="607">
        <v>0</v>
      </c>
      <c r="BY302" s="607">
        <v>0</v>
      </c>
      <c r="BZ302" s="607">
        <v>0</v>
      </c>
      <c r="CA302" s="607">
        <v>0</v>
      </c>
      <c r="CB302" s="607">
        <v>0</v>
      </c>
      <c r="CC302" s="607">
        <v>0</v>
      </c>
      <c r="CD302" s="607">
        <v>0</v>
      </c>
      <c r="CE302" s="616">
        <v>0</v>
      </c>
      <c r="CF302" s="616">
        <v>4.4318353912295789</v>
      </c>
      <c r="CG302" s="616">
        <v>5.0649547328338036</v>
      </c>
      <c r="CH302" s="616">
        <v>6.3311934160422547</v>
      </c>
      <c r="CI302" s="616">
        <v>25.324773664169019</v>
      </c>
      <c r="CJ302" s="616">
        <v>22.159176956147892</v>
      </c>
      <c r="CK302" s="616">
        <v>0</v>
      </c>
      <c r="CL302" s="616">
        <v>0</v>
      </c>
      <c r="CM302" s="616">
        <v>0</v>
      </c>
      <c r="CN302" s="616">
        <v>0</v>
      </c>
      <c r="CO302" s="616">
        <v>0</v>
      </c>
      <c r="CP302" s="616">
        <v>0</v>
      </c>
      <c r="CQ302" s="616">
        <v>0</v>
      </c>
      <c r="CR302" s="616">
        <v>0</v>
      </c>
      <c r="CS302" s="616">
        <v>0</v>
      </c>
      <c r="CT302" s="616">
        <v>0</v>
      </c>
      <c r="CU302" s="616">
        <v>0</v>
      </c>
      <c r="CV302" s="616">
        <v>0</v>
      </c>
      <c r="CW302" s="616">
        <v>0</v>
      </c>
      <c r="CX302" s="616">
        <v>0</v>
      </c>
      <c r="CY302" s="617">
        <v>0</v>
      </c>
      <c r="CZ302" s="618">
        <v>0</v>
      </c>
      <c r="DA302" s="619">
        <v>0</v>
      </c>
      <c r="DB302" s="619">
        <v>0</v>
      </c>
      <c r="DC302" s="619">
        <v>0</v>
      </c>
      <c r="DD302" s="619">
        <v>0</v>
      </c>
      <c r="DE302" s="619">
        <v>0</v>
      </c>
      <c r="DF302" s="619">
        <v>0</v>
      </c>
      <c r="DG302" s="619">
        <v>0</v>
      </c>
      <c r="DH302" s="619">
        <v>0</v>
      </c>
      <c r="DI302" s="619">
        <v>0</v>
      </c>
      <c r="DJ302" s="619">
        <v>0</v>
      </c>
      <c r="DK302" s="619">
        <v>0</v>
      </c>
      <c r="DL302" s="619">
        <v>0</v>
      </c>
      <c r="DM302" s="619">
        <v>0</v>
      </c>
      <c r="DN302" s="619">
        <v>0</v>
      </c>
      <c r="DO302" s="619">
        <v>0</v>
      </c>
      <c r="DP302" s="619">
        <v>0</v>
      </c>
      <c r="DQ302" s="619">
        <v>0</v>
      </c>
      <c r="DR302" s="619">
        <v>0</v>
      </c>
      <c r="DS302" s="619">
        <v>0</v>
      </c>
      <c r="DT302" s="619">
        <v>0</v>
      </c>
      <c r="DU302" s="619">
        <v>0</v>
      </c>
      <c r="DV302" s="619">
        <v>0</v>
      </c>
      <c r="DW302" s="620">
        <v>0</v>
      </c>
    </row>
    <row r="303" spans="2:127" x14ac:dyDescent="0.2">
      <c r="B303" s="648"/>
      <c r="C303" s="642"/>
      <c r="D303" s="643"/>
      <c r="E303" s="643"/>
      <c r="F303" s="643"/>
      <c r="G303" s="643"/>
      <c r="H303" s="643"/>
      <c r="I303" s="644"/>
      <c r="J303" s="644"/>
      <c r="K303" s="644"/>
      <c r="L303" s="644"/>
      <c r="M303" s="644"/>
      <c r="N303" s="644"/>
      <c r="O303" s="644"/>
      <c r="P303" s="644"/>
      <c r="Q303" s="644"/>
      <c r="R303" s="645"/>
      <c r="S303" s="644"/>
      <c r="T303" s="644"/>
      <c r="U303" s="626" t="s">
        <v>498</v>
      </c>
      <c r="V303" s="614" t="s">
        <v>124</v>
      </c>
      <c r="W303" s="640" t="s">
        <v>490</v>
      </c>
      <c r="X303" s="607">
        <v>0</v>
      </c>
      <c r="Y303" s="607">
        <v>0</v>
      </c>
      <c r="Z303" s="607">
        <v>0</v>
      </c>
      <c r="AA303" s="607">
        <v>0</v>
      </c>
      <c r="AB303" s="607">
        <v>0</v>
      </c>
      <c r="AC303" s="607">
        <v>38.639280814532633</v>
      </c>
      <c r="AD303" s="607">
        <v>35.794177534923421</v>
      </c>
      <c r="AE303" s="607">
        <v>34.020920658991443</v>
      </c>
      <c r="AF303" s="607">
        <v>33.416714610376239</v>
      </c>
      <c r="AG303" s="607">
        <v>31.139414527802614</v>
      </c>
      <c r="AH303" s="607">
        <v>29.395380329659648</v>
      </c>
      <c r="AI303" s="607">
        <v>27.651346131516686</v>
      </c>
      <c r="AJ303" s="607">
        <v>25.90731193337372</v>
      </c>
      <c r="AK303" s="607">
        <v>24.163277735230764</v>
      </c>
      <c r="AL303" s="607">
        <v>22.419243537087802</v>
      </c>
      <c r="AM303" s="607">
        <v>20.675209338944835</v>
      </c>
      <c r="AN303" s="607">
        <v>18.931175140801869</v>
      </c>
      <c r="AO303" s="607">
        <v>17.187140942658907</v>
      </c>
      <c r="AP303" s="607">
        <v>15.443106744515944</v>
      </c>
      <c r="AQ303" s="607">
        <v>13.699072546372983</v>
      </c>
      <c r="AR303" s="607">
        <v>11.955038348230021</v>
      </c>
      <c r="AS303" s="607">
        <v>10.21100415008706</v>
      </c>
      <c r="AT303" s="607">
        <v>8.4669699519440975</v>
      </c>
      <c r="AU303" s="607">
        <v>6.722935753801135</v>
      </c>
      <c r="AV303" s="607">
        <v>4.9789015556581724</v>
      </c>
      <c r="AW303" s="607">
        <v>4.9789015556581724</v>
      </c>
      <c r="AX303" s="607">
        <v>4.9789015556581724</v>
      </c>
      <c r="AY303" s="607">
        <v>4.9789015556581724</v>
      </c>
      <c r="AZ303" s="607">
        <v>4.9789015556581724</v>
      </c>
      <c r="BA303" s="607">
        <v>4.9789015556581724</v>
      </c>
      <c r="BB303" s="607">
        <v>4.9789015556581724</v>
      </c>
      <c r="BC303" s="607">
        <v>4.9789015556581724</v>
      </c>
      <c r="BD303" s="607">
        <v>4.9789015556581724</v>
      </c>
      <c r="BE303" s="607">
        <v>4.9789015556581724</v>
      </c>
      <c r="BF303" s="607">
        <v>4.9789015556581724</v>
      </c>
      <c r="BG303" s="607">
        <v>4.9789015556581724</v>
      </c>
      <c r="BH303" s="607">
        <v>4.9789015556581724</v>
      </c>
      <c r="BI303" s="607">
        <v>4.9789015556581724</v>
      </c>
      <c r="BJ303" s="607">
        <v>4.9789015556581724</v>
      </c>
      <c r="BK303" s="607">
        <v>4.9789015556581724</v>
      </c>
      <c r="BL303" s="607">
        <v>4.9789015556581724</v>
      </c>
      <c r="BM303" s="607">
        <v>4.9789015556581724</v>
      </c>
      <c r="BN303" s="607">
        <v>4.9789015556581724</v>
      </c>
      <c r="BO303" s="607">
        <v>4.9789015556581724</v>
      </c>
      <c r="BP303" s="607">
        <v>4.9789015556581724</v>
      </c>
      <c r="BQ303" s="607">
        <v>4.9789015556581724</v>
      </c>
      <c r="BR303" s="607">
        <v>4.9789015556581724</v>
      </c>
      <c r="BS303" s="607">
        <v>4.9789015556581724</v>
      </c>
      <c r="BT303" s="607">
        <v>4.9789015556581724</v>
      </c>
      <c r="BU303" s="607">
        <v>4.9789015556581724</v>
      </c>
      <c r="BV303" s="607">
        <v>4.9789015556581724</v>
      </c>
      <c r="BW303" s="607">
        <v>4.9789015556581724</v>
      </c>
      <c r="BX303" s="607">
        <v>4.9789015556581724</v>
      </c>
      <c r="BY303" s="607">
        <v>4.9789015556581724</v>
      </c>
      <c r="BZ303" s="607">
        <v>4.9789015556581724</v>
      </c>
      <c r="CA303" s="607">
        <v>4.9789015556581724</v>
      </c>
      <c r="CB303" s="607">
        <v>4.9789015556581724</v>
      </c>
      <c r="CC303" s="607">
        <v>4.9789015556581724</v>
      </c>
      <c r="CD303" s="607">
        <v>4.9789015556581724</v>
      </c>
      <c r="CE303" s="616">
        <v>4.9789015556581724</v>
      </c>
      <c r="CF303" s="616">
        <v>4.9789015556581724</v>
      </c>
      <c r="CG303" s="616">
        <v>4.9789015556581724</v>
      </c>
      <c r="CH303" s="616">
        <v>4.9789015556581724</v>
      </c>
      <c r="CI303" s="616">
        <v>4.9789015556581724</v>
      </c>
      <c r="CJ303" s="616">
        <v>4.9789015556581724</v>
      </c>
      <c r="CK303" s="616">
        <v>4.9789015556581724</v>
      </c>
      <c r="CL303" s="616">
        <v>4.9789015556581724</v>
      </c>
      <c r="CM303" s="616">
        <v>4.9789015556581724</v>
      </c>
      <c r="CN303" s="616">
        <v>4.9789015556581724</v>
      </c>
      <c r="CO303" s="616">
        <v>4.9789015556581724</v>
      </c>
      <c r="CP303" s="616">
        <v>4.9789015556581724</v>
      </c>
      <c r="CQ303" s="616">
        <v>4.9789015556581724</v>
      </c>
      <c r="CR303" s="616">
        <v>4.9789015556581724</v>
      </c>
      <c r="CS303" s="616">
        <v>4.9789015556581724</v>
      </c>
      <c r="CT303" s="616">
        <v>4.9789015556581724</v>
      </c>
      <c r="CU303" s="616">
        <v>4.9789015556581724</v>
      </c>
      <c r="CV303" s="616">
        <v>4.9789015556581724</v>
      </c>
      <c r="CW303" s="616">
        <v>4.9789015556581724</v>
      </c>
      <c r="CX303" s="616">
        <v>4.9789015556581724</v>
      </c>
      <c r="CY303" s="617">
        <v>4.9789015556581724</v>
      </c>
      <c r="CZ303" s="618">
        <v>0</v>
      </c>
      <c r="DA303" s="619">
        <v>0</v>
      </c>
      <c r="DB303" s="619">
        <v>0</v>
      </c>
      <c r="DC303" s="619">
        <v>0</v>
      </c>
      <c r="DD303" s="619">
        <v>0</v>
      </c>
      <c r="DE303" s="619">
        <v>0</v>
      </c>
      <c r="DF303" s="619">
        <v>0</v>
      </c>
      <c r="DG303" s="619">
        <v>0</v>
      </c>
      <c r="DH303" s="619">
        <v>0</v>
      </c>
      <c r="DI303" s="619">
        <v>0</v>
      </c>
      <c r="DJ303" s="619">
        <v>0</v>
      </c>
      <c r="DK303" s="619">
        <v>0</v>
      </c>
      <c r="DL303" s="619">
        <v>0</v>
      </c>
      <c r="DM303" s="619">
        <v>0</v>
      </c>
      <c r="DN303" s="619">
        <v>0</v>
      </c>
      <c r="DO303" s="619">
        <v>0</v>
      </c>
      <c r="DP303" s="619">
        <v>0</v>
      </c>
      <c r="DQ303" s="619">
        <v>0</v>
      </c>
      <c r="DR303" s="619">
        <v>0</v>
      </c>
      <c r="DS303" s="619">
        <v>0</v>
      </c>
      <c r="DT303" s="619">
        <v>0</v>
      </c>
      <c r="DU303" s="619">
        <v>0</v>
      </c>
      <c r="DV303" s="619">
        <v>0</v>
      </c>
      <c r="DW303" s="620">
        <v>0</v>
      </c>
    </row>
    <row r="304" spans="2:127" x14ac:dyDescent="0.2">
      <c r="B304" s="648"/>
      <c r="C304" s="642"/>
      <c r="D304" s="643"/>
      <c r="E304" s="643"/>
      <c r="F304" s="643"/>
      <c r="G304" s="643"/>
      <c r="H304" s="643"/>
      <c r="I304" s="644"/>
      <c r="J304" s="644"/>
      <c r="K304" s="644"/>
      <c r="L304" s="644"/>
      <c r="M304" s="644"/>
      <c r="N304" s="644"/>
      <c r="O304" s="644"/>
      <c r="P304" s="644"/>
      <c r="Q304" s="644"/>
      <c r="R304" s="645"/>
      <c r="S304" s="644"/>
      <c r="T304" s="644"/>
      <c r="U304" s="649" t="s">
        <v>499</v>
      </c>
      <c r="V304" s="614" t="s">
        <v>124</v>
      </c>
      <c r="W304" s="640" t="s">
        <v>490</v>
      </c>
      <c r="X304" s="607">
        <v>0</v>
      </c>
      <c r="Y304" s="607">
        <v>0</v>
      </c>
      <c r="Z304" s="607">
        <v>0</v>
      </c>
      <c r="AA304" s="607">
        <v>0</v>
      </c>
      <c r="AB304" s="607">
        <v>0</v>
      </c>
      <c r="AC304" s="607">
        <v>0</v>
      </c>
      <c r="AD304" s="607">
        <v>0</v>
      </c>
      <c r="AE304" s="607">
        <v>0</v>
      </c>
      <c r="AF304" s="607">
        <v>0</v>
      </c>
      <c r="AG304" s="607">
        <v>0</v>
      </c>
      <c r="AH304" s="607">
        <v>0</v>
      </c>
      <c r="AI304" s="607">
        <v>0</v>
      </c>
      <c r="AJ304" s="607">
        <v>0</v>
      </c>
      <c r="AK304" s="607">
        <v>0</v>
      </c>
      <c r="AL304" s="607">
        <v>0</v>
      </c>
      <c r="AM304" s="607">
        <v>0</v>
      </c>
      <c r="AN304" s="607">
        <v>0</v>
      </c>
      <c r="AO304" s="607">
        <v>0</v>
      </c>
      <c r="AP304" s="607">
        <v>0</v>
      </c>
      <c r="AQ304" s="607">
        <v>0</v>
      </c>
      <c r="AR304" s="607">
        <v>0</v>
      </c>
      <c r="AS304" s="607">
        <v>0</v>
      </c>
      <c r="AT304" s="607">
        <v>0</v>
      </c>
      <c r="AU304" s="607">
        <v>0</v>
      </c>
      <c r="AV304" s="607">
        <v>0</v>
      </c>
      <c r="AW304" s="607">
        <v>0</v>
      </c>
      <c r="AX304" s="607">
        <v>0</v>
      </c>
      <c r="AY304" s="607">
        <v>0</v>
      </c>
      <c r="AZ304" s="607">
        <v>0</v>
      </c>
      <c r="BA304" s="607">
        <v>0</v>
      </c>
      <c r="BB304" s="607">
        <v>0</v>
      </c>
      <c r="BC304" s="607">
        <v>0</v>
      </c>
      <c r="BD304" s="607">
        <v>0</v>
      </c>
      <c r="BE304" s="607">
        <v>0</v>
      </c>
      <c r="BF304" s="607">
        <v>0</v>
      </c>
      <c r="BG304" s="607">
        <v>0</v>
      </c>
      <c r="BH304" s="607">
        <v>0</v>
      </c>
      <c r="BI304" s="607">
        <v>0</v>
      </c>
      <c r="BJ304" s="607">
        <v>0</v>
      </c>
      <c r="BK304" s="607">
        <v>0</v>
      </c>
      <c r="BL304" s="607">
        <v>0</v>
      </c>
      <c r="BM304" s="607">
        <v>0</v>
      </c>
      <c r="BN304" s="607">
        <v>0</v>
      </c>
      <c r="BO304" s="607">
        <v>0</v>
      </c>
      <c r="BP304" s="607">
        <v>0</v>
      </c>
      <c r="BQ304" s="607">
        <v>0</v>
      </c>
      <c r="BR304" s="607">
        <v>0</v>
      </c>
      <c r="BS304" s="607">
        <v>0</v>
      </c>
      <c r="BT304" s="607">
        <v>0</v>
      </c>
      <c r="BU304" s="607">
        <v>0</v>
      </c>
      <c r="BV304" s="607">
        <v>0</v>
      </c>
      <c r="BW304" s="607">
        <v>0</v>
      </c>
      <c r="BX304" s="607">
        <v>0</v>
      </c>
      <c r="BY304" s="607">
        <v>0</v>
      </c>
      <c r="BZ304" s="607">
        <v>0</v>
      </c>
      <c r="CA304" s="607">
        <v>0</v>
      </c>
      <c r="CB304" s="607">
        <v>0</v>
      </c>
      <c r="CC304" s="607">
        <v>0</v>
      </c>
      <c r="CD304" s="607">
        <v>0</v>
      </c>
      <c r="CE304" s="607">
        <v>0</v>
      </c>
      <c r="CF304" s="607">
        <v>0</v>
      </c>
      <c r="CG304" s="607">
        <v>0</v>
      </c>
      <c r="CH304" s="607">
        <v>0</v>
      </c>
      <c r="CI304" s="607">
        <v>0</v>
      </c>
      <c r="CJ304" s="607">
        <v>0</v>
      </c>
      <c r="CK304" s="607">
        <v>0</v>
      </c>
      <c r="CL304" s="607">
        <v>0</v>
      </c>
      <c r="CM304" s="607">
        <v>0</v>
      </c>
      <c r="CN304" s="607">
        <v>0</v>
      </c>
      <c r="CO304" s="607">
        <v>0</v>
      </c>
      <c r="CP304" s="607">
        <v>0</v>
      </c>
      <c r="CQ304" s="607">
        <v>0</v>
      </c>
      <c r="CR304" s="607">
        <v>0</v>
      </c>
      <c r="CS304" s="607">
        <v>0</v>
      </c>
      <c r="CT304" s="607">
        <v>0</v>
      </c>
      <c r="CU304" s="607">
        <v>0</v>
      </c>
      <c r="CV304" s="607">
        <v>0</v>
      </c>
      <c r="CW304" s="607">
        <v>0</v>
      </c>
      <c r="CX304" s="607">
        <v>0</v>
      </c>
      <c r="CY304" s="607">
        <v>0</v>
      </c>
      <c r="CZ304" s="618">
        <v>0</v>
      </c>
      <c r="DA304" s="619">
        <v>0</v>
      </c>
      <c r="DB304" s="619">
        <v>0</v>
      </c>
      <c r="DC304" s="619">
        <v>0</v>
      </c>
      <c r="DD304" s="619">
        <v>0</v>
      </c>
      <c r="DE304" s="619">
        <v>0</v>
      </c>
      <c r="DF304" s="619">
        <v>0</v>
      </c>
      <c r="DG304" s="619">
        <v>0</v>
      </c>
      <c r="DH304" s="619">
        <v>0</v>
      </c>
      <c r="DI304" s="619">
        <v>0</v>
      </c>
      <c r="DJ304" s="619">
        <v>0</v>
      </c>
      <c r="DK304" s="619">
        <v>0</v>
      </c>
      <c r="DL304" s="619">
        <v>0</v>
      </c>
      <c r="DM304" s="619">
        <v>0</v>
      </c>
      <c r="DN304" s="619">
        <v>0</v>
      </c>
      <c r="DO304" s="619">
        <v>0</v>
      </c>
      <c r="DP304" s="619">
        <v>0</v>
      </c>
      <c r="DQ304" s="619">
        <v>0</v>
      </c>
      <c r="DR304" s="619">
        <v>0</v>
      </c>
      <c r="DS304" s="619">
        <v>0</v>
      </c>
      <c r="DT304" s="619">
        <v>0</v>
      </c>
      <c r="DU304" s="619">
        <v>0</v>
      </c>
      <c r="DV304" s="619">
        <v>0</v>
      </c>
      <c r="DW304" s="620">
        <v>0</v>
      </c>
    </row>
    <row r="305" spans="2:127" ht="15.75" thickBot="1" x14ac:dyDescent="0.25">
      <c r="B305" s="650"/>
      <c r="C305" s="651"/>
      <c r="D305" s="652"/>
      <c r="E305" s="652"/>
      <c r="F305" s="652"/>
      <c r="G305" s="652"/>
      <c r="H305" s="652"/>
      <c r="I305" s="653"/>
      <c r="J305" s="653"/>
      <c r="K305" s="653"/>
      <c r="L305" s="653"/>
      <c r="M305" s="653"/>
      <c r="N305" s="653"/>
      <c r="O305" s="653"/>
      <c r="P305" s="653"/>
      <c r="Q305" s="653"/>
      <c r="R305" s="654"/>
      <c r="S305" s="653"/>
      <c r="T305" s="653"/>
      <c r="U305" s="655" t="s">
        <v>127</v>
      </c>
      <c r="V305" s="656" t="s">
        <v>500</v>
      </c>
      <c r="W305" s="657" t="s">
        <v>490</v>
      </c>
      <c r="X305" s="658">
        <f>SUM(X294:X304)</f>
        <v>1146.26484</v>
      </c>
      <c r="Y305" s="658">
        <f t="shared" ref="Y305:CJ305" si="52">SUM(Y294:Y304)</f>
        <v>1310.0169599999999</v>
      </c>
      <c r="Z305" s="658">
        <f t="shared" si="52"/>
        <v>1637.5211999999999</v>
      </c>
      <c r="AA305" s="658">
        <f t="shared" si="52"/>
        <v>6550.0847999999996</v>
      </c>
      <c r="AB305" s="658">
        <f t="shared" si="52"/>
        <v>5731.3242</v>
      </c>
      <c r="AC305" s="658">
        <f t="shared" si="52"/>
        <v>310.98928081453266</v>
      </c>
      <c r="AD305" s="658">
        <f t="shared" si="52"/>
        <v>308.14417753492341</v>
      </c>
      <c r="AE305" s="658">
        <f t="shared" si="52"/>
        <v>306.37092065899145</v>
      </c>
      <c r="AF305" s="658">
        <f t="shared" si="52"/>
        <v>305.76671461037625</v>
      </c>
      <c r="AG305" s="658">
        <f t="shared" si="52"/>
        <v>303.48941452780264</v>
      </c>
      <c r="AH305" s="658">
        <f t="shared" si="52"/>
        <v>301.74538032965967</v>
      </c>
      <c r="AI305" s="658">
        <f t="shared" si="52"/>
        <v>300.0013461315167</v>
      </c>
      <c r="AJ305" s="658">
        <f t="shared" si="52"/>
        <v>298.25731193337373</v>
      </c>
      <c r="AK305" s="658">
        <f t="shared" si="52"/>
        <v>296.51327773523076</v>
      </c>
      <c r="AL305" s="658">
        <f t="shared" si="52"/>
        <v>294.76924353708785</v>
      </c>
      <c r="AM305" s="658">
        <f t="shared" si="52"/>
        <v>293.02520933894488</v>
      </c>
      <c r="AN305" s="658">
        <f t="shared" si="52"/>
        <v>291.28117514080191</v>
      </c>
      <c r="AO305" s="658">
        <f t="shared" si="52"/>
        <v>289.53714094265894</v>
      </c>
      <c r="AP305" s="658">
        <f t="shared" si="52"/>
        <v>287.79310674451597</v>
      </c>
      <c r="AQ305" s="658">
        <f t="shared" si="52"/>
        <v>286.049072546373</v>
      </c>
      <c r="AR305" s="658">
        <f t="shared" si="52"/>
        <v>468.19176983576233</v>
      </c>
      <c r="AS305" s="658">
        <f t="shared" si="52"/>
        <v>492.71726870726678</v>
      </c>
      <c r="AT305" s="658">
        <f t="shared" si="52"/>
        <v>543.51230064841877</v>
      </c>
      <c r="AU305" s="658">
        <f t="shared" si="52"/>
        <v>1329.8542585396995</v>
      </c>
      <c r="AV305" s="658">
        <f t="shared" si="52"/>
        <v>1196.7625589933193</v>
      </c>
      <c r="AW305" s="658">
        <f t="shared" si="52"/>
        <v>277.32890155565821</v>
      </c>
      <c r="AX305" s="658">
        <f t="shared" si="52"/>
        <v>277.32890155565821</v>
      </c>
      <c r="AY305" s="658">
        <f t="shared" si="52"/>
        <v>277.32890155565821</v>
      </c>
      <c r="AZ305" s="658">
        <f t="shared" si="52"/>
        <v>277.32890155565821</v>
      </c>
      <c r="BA305" s="658">
        <f t="shared" si="52"/>
        <v>277.32890155565821</v>
      </c>
      <c r="BB305" s="658">
        <f t="shared" si="52"/>
        <v>277.32890155565821</v>
      </c>
      <c r="BC305" s="658">
        <f t="shared" si="52"/>
        <v>277.32890155565821</v>
      </c>
      <c r="BD305" s="658">
        <f t="shared" si="52"/>
        <v>277.32890155565821</v>
      </c>
      <c r="BE305" s="658">
        <f t="shared" si="52"/>
        <v>277.32890155565821</v>
      </c>
      <c r="BF305" s="658">
        <f t="shared" si="52"/>
        <v>277.32890155565821</v>
      </c>
      <c r="BG305" s="658">
        <f t="shared" si="52"/>
        <v>277.32890155565821</v>
      </c>
      <c r="BH305" s="658">
        <f t="shared" si="52"/>
        <v>277.32890155565821</v>
      </c>
      <c r="BI305" s="658">
        <f t="shared" si="52"/>
        <v>277.32890155565821</v>
      </c>
      <c r="BJ305" s="658">
        <f t="shared" si="52"/>
        <v>277.32890155565821</v>
      </c>
      <c r="BK305" s="658">
        <f t="shared" si="52"/>
        <v>277.32890155565821</v>
      </c>
      <c r="BL305" s="658">
        <f t="shared" si="52"/>
        <v>461.21563304319051</v>
      </c>
      <c r="BM305" s="658">
        <f t="shared" si="52"/>
        <v>487.48516611283793</v>
      </c>
      <c r="BN305" s="658">
        <f t="shared" si="52"/>
        <v>540.02423225213283</v>
      </c>
      <c r="BO305" s="658">
        <f t="shared" si="52"/>
        <v>1328.1102243415567</v>
      </c>
      <c r="BP305" s="658">
        <f t="shared" si="52"/>
        <v>1196.7625589933193</v>
      </c>
      <c r="BQ305" s="658">
        <f t="shared" si="52"/>
        <v>277.32890155565821</v>
      </c>
      <c r="BR305" s="658">
        <f t="shared" si="52"/>
        <v>277.32890155565821</v>
      </c>
      <c r="BS305" s="658">
        <f t="shared" si="52"/>
        <v>277.32890155565821</v>
      </c>
      <c r="BT305" s="658">
        <f t="shared" si="52"/>
        <v>277.32890155565821</v>
      </c>
      <c r="BU305" s="658">
        <f t="shared" si="52"/>
        <v>277.32890155565821</v>
      </c>
      <c r="BV305" s="658">
        <f t="shared" si="52"/>
        <v>277.32890155565821</v>
      </c>
      <c r="BW305" s="658">
        <f t="shared" si="52"/>
        <v>277.32890155565821</v>
      </c>
      <c r="BX305" s="658">
        <f t="shared" si="52"/>
        <v>277.32890155565821</v>
      </c>
      <c r="BY305" s="658">
        <f t="shared" si="52"/>
        <v>277.32890155565821</v>
      </c>
      <c r="BZ305" s="658">
        <f t="shared" si="52"/>
        <v>277.32890155565821</v>
      </c>
      <c r="CA305" s="658">
        <f t="shared" si="52"/>
        <v>277.32890155565821</v>
      </c>
      <c r="CB305" s="658">
        <f t="shared" si="52"/>
        <v>277.32890155565821</v>
      </c>
      <c r="CC305" s="658">
        <f t="shared" si="52"/>
        <v>277.32890155565821</v>
      </c>
      <c r="CD305" s="658">
        <f t="shared" si="52"/>
        <v>277.32890155565821</v>
      </c>
      <c r="CE305" s="658">
        <f t="shared" si="52"/>
        <v>277.32890155565821</v>
      </c>
      <c r="CF305" s="658">
        <f t="shared" si="52"/>
        <v>1152.8324975659762</v>
      </c>
      <c r="CG305" s="658">
        <f t="shared" si="52"/>
        <v>1277.9044398531646</v>
      </c>
      <c r="CH305" s="658">
        <f t="shared" si="52"/>
        <v>1528.048324427541</v>
      </c>
      <c r="CI305" s="658">
        <f t="shared" si="52"/>
        <v>5280.20659304319</v>
      </c>
      <c r="CJ305" s="658">
        <f t="shared" si="52"/>
        <v>4654.84688160725</v>
      </c>
      <c r="CK305" s="658">
        <f t="shared" ref="CK305:DW305" si="53">SUM(CK294:CK304)</f>
        <v>277.32890155565821</v>
      </c>
      <c r="CL305" s="658">
        <f t="shared" si="53"/>
        <v>277.32890155565821</v>
      </c>
      <c r="CM305" s="658">
        <f t="shared" si="53"/>
        <v>277.32890155565821</v>
      </c>
      <c r="CN305" s="658">
        <f t="shared" si="53"/>
        <v>277.32890155565821</v>
      </c>
      <c r="CO305" s="658">
        <f t="shared" si="53"/>
        <v>277.32890155565821</v>
      </c>
      <c r="CP305" s="658">
        <f t="shared" si="53"/>
        <v>277.32890155565821</v>
      </c>
      <c r="CQ305" s="658">
        <f t="shared" si="53"/>
        <v>277.32890155565821</v>
      </c>
      <c r="CR305" s="658">
        <f t="shared" si="53"/>
        <v>277.32890155565821</v>
      </c>
      <c r="CS305" s="658">
        <f t="shared" si="53"/>
        <v>277.32890155565821</v>
      </c>
      <c r="CT305" s="658">
        <f t="shared" si="53"/>
        <v>277.32890155565821</v>
      </c>
      <c r="CU305" s="658">
        <f t="shared" si="53"/>
        <v>277.32890155565821</v>
      </c>
      <c r="CV305" s="658">
        <f t="shared" si="53"/>
        <v>277.32890155565821</v>
      </c>
      <c r="CW305" s="658">
        <f t="shared" si="53"/>
        <v>277.32890155565821</v>
      </c>
      <c r="CX305" s="658">
        <f t="shared" si="53"/>
        <v>277.32890155565821</v>
      </c>
      <c r="CY305" s="659">
        <f t="shared" si="53"/>
        <v>277.32890155565821</v>
      </c>
      <c r="CZ305" s="660">
        <f t="shared" si="53"/>
        <v>0</v>
      </c>
      <c r="DA305" s="661">
        <f t="shared" si="53"/>
        <v>0</v>
      </c>
      <c r="DB305" s="661">
        <f t="shared" si="53"/>
        <v>0</v>
      </c>
      <c r="DC305" s="661">
        <f t="shared" si="53"/>
        <v>0</v>
      </c>
      <c r="DD305" s="661">
        <f t="shared" si="53"/>
        <v>0</v>
      </c>
      <c r="DE305" s="661">
        <f t="shared" si="53"/>
        <v>0</v>
      </c>
      <c r="DF305" s="661">
        <f t="shared" si="53"/>
        <v>0</v>
      </c>
      <c r="DG305" s="661">
        <f t="shared" si="53"/>
        <v>0</v>
      </c>
      <c r="DH305" s="661">
        <f t="shared" si="53"/>
        <v>0</v>
      </c>
      <c r="DI305" s="661">
        <f t="shared" si="53"/>
        <v>0</v>
      </c>
      <c r="DJ305" s="661">
        <f t="shared" si="53"/>
        <v>0</v>
      </c>
      <c r="DK305" s="661">
        <f t="shared" si="53"/>
        <v>0</v>
      </c>
      <c r="DL305" s="661">
        <f t="shared" si="53"/>
        <v>0</v>
      </c>
      <c r="DM305" s="661">
        <f t="shared" si="53"/>
        <v>0</v>
      </c>
      <c r="DN305" s="661">
        <f t="shared" si="53"/>
        <v>0</v>
      </c>
      <c r="DO305" s="661">
        <f t="shared" si="53"/>
        <v>0</v>
      </c>
      <c r="DP305" s="661">
        <f t="shared" si="53"/>
        <v>0</v>
      </c>
      <c r="DQ305" s="661">
        <f t="shared" si="53"/>
        <v>0</v>
      </c>
      <c r="DR305" s="661">
        <f t="shared" si="53"/>
        <v>0</v>
      </c>
      <c r="DS305" s="661">
        <f t="shared" si="53"/>
        <v>0</v>
      </c>
      <c r="DT305" s="661">
        <f t="shared" si="53"/>
        <v>0</v>
      </c>
      <c r="DU305" s="661">
        <f t="shared" si="53"/>
        <v>0</v>
      </c>
      <c r="DV305" s="661">
        <f t="shared" si="53"/>
        <v>0</v>
      </c>
      <c r="DW305" s="662">
        <f t="shared" si="53"/>
        <v>0</v>
      </c>
    </row>
    <row r="306" spans="2:127" ht="25.5" x14ac:dyDescent="0.2">
      <c r="B306" s="603" t="s">
        <v>485</v>
      </c>
      <c r="C306" s="604" t="s">
        <v>964</v>
      </c>
      <c r="D306" s="605" t="s">
        <v>885</v>
      </c>
      <c r="E306" s="606" t="s">
        <v>551</v>
      </c>
      <c r="F306" s="607" t="s">
        <v>827</v>
      </c>
      <c r="G306" s="608" t="s">
        <v>558</v>
      </c>
      <c r="H306" s="609" t="s">
        <v>487</v>
      </c>
      <c r="I306" s="609">
        <f>MAX(X306:AV306)</f>
        <v>10</v>
      </c>
      <c r="J306" s="609">
        <f>SUMPRODUCT($X$2:$CY$2,$X306:$CY306)*365</f>
        <v>72716.508402282852</v>
      </c>
      <c r="K306" s="609">
        <f>SUMPRODUCT($X$2:$CY$2,$X307:$CY307)+SUMPRODUCT($X$2:$CY$2,$X308:$CY308)+SUMPRODUCT($X$2:$CY$2,$X309:$CY309)</f>
        <v>88639.699839160196</v>
      </c>
      <c r="L306" s="609">
        <f>SUMPRODUCT($X$2:$CY$2,$X310:$CY310) +SUMPRODUCT($X$2:$CY$2,$X311:$CY311)</f>
        <v>57816.59699568904</v>
      </c>
      <c r="M306" s="609">
        <f>SUMPRODUCT($X$2:$CY$2,$X312:$CY312)</f>
        <v>0</v>
      </c>
      <c r="N306" s="609">
        <f>SUMPRODUCT($X$2:$CY$2,$X315:$CY315) +SUMPRODUCT($X$2:$CY$2,$X316:$CY316)</f>
        <v>734.43459747897691</v>
      </c>
      <c r="O306" s="609">
        <f>SUMPRODUCT($X$2:$CY$2,$X313:$CY313) +SUMPRODUCT($X$2:$CY$2,$X314:$CY314) +SUMPRODUCT($X$2:$CY$2,$X317:$CY317)</f>
        <v>135.91263039056085</v>
      </c>
      <c r="P306" s="609">
        <f>SUM(K306:O306)</f>
        <v>147326.64406271875</v>
      </c>
      <c r="Q306" s="609">
        <f>(SUM(K306:M306)*100000)/(J306*1000)</f>
        <v>201.40721832327608</v>
      </c>
      <c r="R306" s="610">
        <f>(P306*100000)/(J306*1000)</f>
        <v>202.60412291480927</v>
      </c>
      <c r="S306" s="611">
        <v>3</v>
      </c>
      <c r="T306" s="612">
        <v>3</v>
      </c>
      <c r="U306" s="613" t="s">
        <v>488</v>
      </c>
      <c r="V306" s="614" t="s">
        <v>124</v>
      </c>
      <c r="W306" s="615" t="s">
        <v>75</v>
      </c>
      <c r="X306" s="607">
        <v>0</v>
      </c>
      <c r="Y306" s="607">
        <v>0</v>
      </c>
      <c r="Z306" s="607">
        <v>0</v>
      </c>
      <c r="AA306" s="607">
        <v>0</v>
      </c>
      <c r="AB306" s="607">
        <v>0</v>
      </c>
      <c r="AC306" s="607">
        <v>0</v>
      </c>
      <c r="AD306" s="607">
        <v>0</v>
      </c>
      <c r="AE306" s="607">
        <v>0</v>
      </c>
      <c r="AF306" s="607">
        <v>0</v>
      </c>
      <c r="AG306" s="607">
        <v>0</v>
      </c>
      <c r="AH306" s="607">
        <v>10</v>
      </c>
      <c r="AI306" s="607">
        <v>10</v>
      </c>
      <c r="AJ306" s="607">
        <v>10</v>
      </c>
      <c r="AK306" s="607">
        <v>10</v>
      </c>
      <c r="AL306" s="607">
        <v>10</v>
      </c>
      <c r="AM306" s="607">
        <v>10</v>
      </c>
      <c r="AN306" s="607">
        <v>10</v>
      </c>
      <c r="AO306" s="607">
        <v>10</v>
      </c>
      <c r="AP306" s="607">
        <v>10</v>
      </c>
      <c r="AQ306" s="607">
        <v>10</v>
      </c>
      <c r="AR306" s="607">
        <v>10</v>
      </c>
      <c r="AS306" s="607">
        <v>10</v>
      </c>
      <c r="AT306" s="607">
        <v>10</v>
      </c>
      <c r="AU306" s="607">
        <v>10</v>
      </c>
      <c r="AV306" s="607">
        <v>10</v>
      </c>
      <c r="AW306" s="607">
        <v>10</v>
      </c>
      <c r="AX306" s="607">
        <v>10</v>
      </c>
      <c r="AY306" s="607">
        <v>10</v>
      </c>
      <c r="AZ306" s="607">
        <v>10</v>
      </c>
      <c r="BA306" s="607">
        <v>10</v>
      </c>
      <c r="BB306" s="607">
        <v>10</v>
      </c>
      <c r="BC306" s="607">
        <v>10</v>
      </c>
      <c r="BD306" s="607">
        <v>10</v>
      </c>
      <c r="BE306" s="607">
        <v>10</v>
      </c>
      <c r="BF306" s="607">
        <v>10</v>
      </c>
      <c r="BG306" s="607">
        <v>10</v>
      </c>
      <c r="BH306" s="607">
        <v>10</v>
      </c>
      <c r="BI306" s="607">
        <v>10</v>
      </c>
      <c r="BJ306" s="607">
        <v>10</v>
      </c>
      <c r="BK306" s="607">
        <v>10</v>
      </c>
      <c r="BL306" s="607">
        <v>10</v>
      </c>
      <c r="BM306" s="607">
        <v>10</v>
      </c>
      <c r="BN306" s="607">
        <v>10</v>
      </c>
      <c r="BO306" s="607">
        <v>10</v>
      </c>
      <c r="BP306" s="607">
        <v>10</v>
      </c>
      <c r="BQ306" s="607">
        <v>10</v>
      </c>
      <c r="BR306" s="607">
        <v>10</v>
      </c>
      <c r="BS306" s="607">
        <v>10</v>
      </c>
      <c r="BT306" s="607">
        <v>10</v>
      </c>
      <c r="BU306" s="607">
        <v>10</v>
      </c>
      <c r="BV306" s="607">
        <v>10</v>
      </c>
      <c r="BW306" s="607">
        <v>10</v>
      </c>
      <c r="BX306" s="607">
        <v>10</v>
      </c>
      <c r="BY306" s="607">
        <v>10</v>
      </c>
      <c r="BZ306" s="607">
        <v>10</v>
      </c>
      <c r="CA306" s="607">
        <v>10</v>
      </c>
      <c r="CB306" s="607">
        <v>10</v>
      </c>
      <c r="CC306" s="607">
        <v>10</v>
      </c>
      <c r="CD306" s="607">
        <v>10</v>
      </c>
      <c r="CE306" s="616">
        <v>10</v>
      </c>
      <c r="CF306" s="616">
        <v>10</v>
      </c>
      <c r="CG306" s="616">
        <v>10</v>
      </c>
      <c r="CH306" s="616">
        <v>10</v>
      </c>
      <c r="CI306" s="616">
        <v>10</v>
      </c>
      <c r="CJ306" s="616">
        <v>10</v>
      </c>
      <c r="CK306" s="616">
        <v>10</v>
      </c>
      <c r="CL306" s="616">
        <v>10</v>
      </c>
      <c r="CM306" s="616">
        <v>10</v>
      </c>
      <c r="CN306" s="616">
        <v>10</v>
      </c>
      <c r="CO306" s="616">
        <v>10</v>
      </c>
      <c r="CP306" s="616">
        <v>10</v>
      </c>
      <c r="CQ306" s="616">
        <v>10</v>
      </c>
      <c r="CR306" s="616">
        <v>10</v>
      </c>
      <c r="CS306" s="616">
        <v>10</v>
      </c>
      <c r="CT306" s="616">
        <v>10</v>
      </c>
      <c r="CU306" s="616">
        <v>10</v>
      </c>
      <c r="CV306" s="616">
        <v>10</v>
      </c>
      <c r="CW306" s="616">
        <v>10</v>
      </c>
      <c r="CX306" s="616">
        <v>10</v>
      </c>
      <c r="CY306" s="617">
        <v>10</v>
      </c>
      <c r="CZ306" s="618">
        <v>0</v>
      </c>
      <c r="DA306" s="619">
        <v>0</v>
      </c>
      <c r="DB306" s="619">
        <v>0</v>
      </c>
      <c r="DC306" s="619">
        <v>0</v>
      </c>
      <c r="DD306" s="619">
        <v>0</v>
      </c>
      <c r="DE306" s="619">
        <v>0</v>
      </c>
      <c r="DF306" s="619">
        <v>0</v>
      </c>
      <c r="DG306" s="619">
        <v>0</v>
      </c>
      <c r="DH306" s="619">
        <v>0</v>
      </c>
      <c r="DI306" s="619">
        <v>0</v>
      </c>
      <c r="DJ306" s="619">
        <v>0</v>
      </c>
      <c r="DK306" s="619">
        <v>0</v>
      </c>
      <c r="DL306" s="619">
        <v>0</v>
      </c>
      <c r="DM306" s="619">
        <v>0</v>
      </c>
      <c r="DN306" s="619">
        <v>0</v>
      </c>
      <c r="DO306" s="619">
        <v>0</v>
      </c>
      <c r="DP306" s="619">
        <v>0</v>
      </c>
      <c r="DQ306" s="619">
        <v>0</v>
      </c>
      <c r="DR306" s="619">
        <v>0</v>
      </c>
      <c r="DS306" s="619">
        <v>0</v>
      </c>
      <c r="DT306" s="619">
        <v>0</v>
      </c>
      <c r="DU306" s="619">
        <v>0</v>
      </c>
      <c r="DV306" s="619">
        <v>0</v>
      </c>
      <c r="DW306" s="620">
        <v>0</v>
      </c>
    </row>
    <row r="307" spans="2:127" x14ac:dyDescent="0.2">
      <c r="B307" s="621"/>
      <c r="C307" s="622"/>
      <c r="D307" s="623"/>
      <c r="E307" s="624"/>
      <c r="F307" s="624"/>
      <c r="G307" s="623"/>
      <c r="H307" s="624"/>
      <c r="I307" s="624"/>
      <c r="J307" s="624"/>
      <c r="K307" s="624"/>
      <c r="L307" s="624"/>
      <c r="M307" s="624"/>
      <c r="N307" s="624"/>
      <c r="O307" s="624"/>
      <c r="P307" s="624"/>
      <c r="Q307" s="624"/>
      <c r="R307" s="625"/>
      <c r="S307" s="624"/>
      <c r="T307" s="624"/>
      <c r="U307" s="626" t="s">
        <v>489</v>
      </c>
      <c r="V307" s="614" t="s">
        <v>124</v>
      </c>
      <c r="W307" s="615" t="s">
        <v>490</v>
      </c>
      <c r="X307" s="607">
        <v>2050.3000000000002</v>
      </c>
      <c r="Y307" s="607">
        <v>3075.45</v>
      </c>
      <c r="Z307" s="607">
        <v>6150.9</v>
      </c>
      <c r="AA307" s="607">
        <v>7176.0500000000011</v>
      </c>
      <c r="AB307" s="607">
        <v>9226.35</v>
      </c>
      <c r="AC307" s="607">
        <v>10251.5</v>
      </c>
      <c r="AD307" s="607">
        <v>13326.95</v>
      </c>
      <c r="AE307" s="607">
        <v>20503</v>
      </c>
      <c r="AF307" s="607">
        <v>20503</v>
      </c>
      <c r="AG307" s="607">
        <v>10251.5</v>
      </c>
      <c r="AH307" s="607">
        <v>0</v>
      </c>
      <c r="AI307" s="607">
        <v>0</v>
      </c>
      <c r="AJ307" s="607">
        <v>0</v>
      </c>
      <c r="AK307" s="607">
        <v>0</v>
      </c>
      <c r="AL307" s="607">
        <v>0</v>
      </c>
      <c r="AM307" s="607">
        <v>0</v>
      </c>
      <c r="AN307" s="607">
        <v>0</v>
      </c>
      <c r="AO307" s="607">
        <v>0</v>
      </c>
      <c r="AP307" s="607">
        <v>0</v>
      </c>
      <c r="AQ307" s="607">
        <v>0</v>
      </c>
      <c r="AR307" s="607">
        <v>106.32</v>
      </c>
      <c r="AS307" s="607">
        <v>159.47999999999999</v>
      </c>
      <c r="AT307" s="607">
        <v>318.95999999999998</v>
      </c>
      <c r="AU307" s="607">
        <v>372.12</v>
      </c>
      <c r="AV307" s="607">
        <v>478.44</v>
      </c>
      <c r="AW307" s="607">
        <v>531.6</v>
      </c>
      <c r="AX307" s="607">
        <v>691.08</v>
      </c>
      <c r="AY307" s="607">
        <v>1063.2</v>
      </c>
      <c r="AZ307" s="607">
        <v>1063.2</v>
      </c>
      <c r="BA307" s="607">
        <v>531.6</v>
      </c>
      <c r="BB307" s="607">
        <v>0</v>
      </c>
      <c r="BC307" s="607">
        <v>0</v>
      </c>
      <c r="BD307" s="607">
        <v>0</v>
      </c>
      <c r="BE307" s="607">
        <v>0</v>
      </c>
      <c r="BF307" s="607">
        <v>0</v>
      </c>
      <c r="BG307" s="607">
        <v>0</v>
      </c>
      <c r="BH307" s="607">
        <v>0</v>
      </c>
      <c r="BI307" s="607">
        <v>0</v>
      </c>
      <c r="BJ307" s="607">
        <v>0</v>
      </c>
      <c r="BK307" s="607">
        <v>0</v>
      </c>
      <c r="BL307" s="607">
        <v>106.32</v>
      </c>
      <c r="BM307" s="607">
        <v>159.47999999999999</v>
      </c>
      <c r="BN307" s="607">
        <v>318.95999999999998</v>
      </c>
      <c r="BO307" s="607">
        <v>372.12</v>
      </c>
      <c r="BP307" s="607">
        <v>478.44</v>
      </c>
      <c r="BQ307" s="607">
        <v>531.6</v>
      </c>
      <c r="BR307" s="607">
        <v>691.08</v>
      </c>
      <c r="BS307" s="607">
        <v>1063.2</v>
      </c>
      <c r="BT307" s="607">
        <v>1063.2</v>
      </c>
      <c r="BU307" s="607">
        <v>531.6</v>
      </c>
      <c r="BV307" s="607">
        <v>0</v>
      </c>
      <c r="BW307" s="607">
        <v>0</v>
      </c>
      <c r="BX307" s="607">
        <v>0</v>
      </c>
      <c r="BY307" s="607">
        <v>0</v>
      </c>
      <c r="BZ307" s="607">
        <v>0</v>
      </c>
      <c r="CA307" s="607">
        <v>0</v>
      </c>
      <c r="CB307" s="607">
        <v>0</v>
      </c>
      <c r="CC307" s="607">
        <v>0</v>
      </c>
      <c r="CD307" s="607">
        <v>0</v>
      </c>
      <c r="CE307" s="616">
        <v>0</v>
      </c>
      <c r="CF307" s="616">
        <v>209.82</v>
      </c>
      <c r="CG307" s="616">
        <v>314.73</v>
      </c>
      <c r="CH307" s="616">
        <v>629.46</v>
      </c>
      <c r="CI307" s="616">
        <v>734.37</v>
      </c>
      <c r="CJ307" s="616">
        <v>944.19</v>
      </c>
      <c r="CK307" s="616">
        <v>1049.0999999999999</v>
      </c>
      <c r="CL307" s="616">
        <v>1363.83</v>
      </c>
      <c r="CM307" s="616">
        <v>2098.1999999999998</v>
      </c>
      <c r="CN307" s="616">
        <v>2098.1999999999998</v>
      </c>
      <c r="CO307" s="616">
        <v>1049.0999999999999</v>
      </c>
      <c r="CP307" s="616">
        <v>0</v>
      </c>
      <c r="CQ307" s="616">
        <v>0</v>
      </c>
      <c r="CR307" s="616">
        <v>0</v>
      </c>
      <c r="CS307" s="616">
        <v>0</v>
      </c>
      <c r="CT307" s="616">
        <v>0</v>
      </c>
      <c r="CU307" s="616">
        <v>0</v>
      </c>
      <c r="CV307" s="616">
        <v>0</v>
      </c>
      <c r="CW307" s="616">
        <v>0</v>
      </c>
      <c r="CX307" s="616">
        <v>0</v>
      </c>
      <c r="CY307" s="617">
        <v>0</v>
      </c>
      <c r="CZ307" s="618">
        <v>0</v>
      </c>
      <c r="DA307" s="619">
        <v>0</v>
      </c>
      <c r="DB307" s="619">
        <v>0</v>
      </c>
      <c r="DC307" s="619">
        <v>0</v>
      </c>
      <c r="DD307" s="619">
        <v>0</v>
      </c>
      <c r="DE307" s="619">
        <v>0</v>
      </c>
      <c r="DF307" s="619">
        <v>0</v>
      </c>
      <c r="DG307" s="619">
        <v>0</v>
      </c>
      <c r="DH307" s="619">
        <v>0</v>
      </c>
      <c r="DI307" s="619">
        <v>0</v>
      </c>
      <c r="DJ307" s="619">
        <v>0</v>
      </c>
      <c r="DK307" s="619">
        <v>0</v>
      </c>
      <c r="DL307" s="619">
        <v>0</v>
      </c>
      <c r="DM307" s="619">
        <v>0</v>
      </c>
      <c r="DN307" s="619">
        <v>0</v>
      </c>
      <c r="DO307" s="619">
        <v>0</v>
      </c>
      <c r="DP307" s="619">
        <v>0</v>
      </c>
      <c r="DQ307" s="619">
        <v>0</v>
      </c>
      <c r="DR307" s="619">
        <v>0</v>
      </c>
      <c r="DS307" s="619">
        <v>0</v>
      </c>
      <c r="DT307" s="619">
        <v>0</v>
      </c>
      <c r="DU307" s="619">
        <v>0</v>
      </c>
      <c r="DV307" s="619">
        <v>0</v>
      </c>
      <c r="DW307" s="620">
        <v>0</v>
      </c>
    </row>
    <row r="308" spans="2:127" x14ac:dyDescent="0.2">
      <c r="B308" s="627"/>
      <c r="C308" s="628"/>
      <c r="D308" s="629"/>
      <c r="E308" s="629"/>
      <c r="F308" s="629"/>
      <c r="G308" s="629"/>
      <c r="H308" s="629"/>
      <c r="I308" s="630"/>
      <c r="J308" s="630"/>
      <c r="K308" s="630"/>
      <c r="L308" s="630"/>
      <c r="M308" s="630"/>
      <c r="N308" s="630"/>
      <c r="O308" s="630"/>
      <c r="P308" s="630"/>
      <c r="Q308" s="630"/>
      <c r="R308" s="631"/>
      <c r="S308" s="630"/>
      <c r="T308" s="630"/>
      <c r="U308" s="626" t="s">
        <v>491</v>
      </c>
      <c r="V308" s="614" t="s">
        <v>124</v>
      </c>
      <c r="W308" s="615" t="s">
        <v>490</v>
      </c>
      <c r="X308" s="607">
        <v>0</v>
      </c>
      <c r="Y308" s="607">
        <v>0</v>
      </c>
      <c r="Z308" s="607">
        <v>0</v>
      </c>
      <c r="AA308" s="607">
        <v>0</v>
      </c>
      <c r="AB308" s="607">
        <v>0</v>
      </c>
      <c r="AC308" s="607">
        <v>0</v>
      </c>
      <c r="AD308" s="607">
        <v>0</v>
      </c>
      <c r="AE308" s="607">
        <v>0</v>
      </c>
      <c r="AF308" s="607">
        <v>0</v>
      </c>
      <c r="AG308" s="607">
        <v>0</v>
      </c>
      <c r="AH308" s="607">
        <v>0</v>
      </c>
      <c r="AI308" s="607">
        <v>0</v>
      </c>
      <c r="AJ308" s="607">
        <v>0</v>
      </c>
      <c r="AK308" s="607">
        <v>0</v>
      </c>
      <c r="AL308" s="607">
        <v>0</v>
      </c>
      <c r="AM308" s="607">
        <v>0</v>
      </c>
      <c r="AN308" s="607">
        <v>0</v>
      </c>
      <c r="AO308" s="607">
        <v>0</v>
      </c>
      <c r="AP308" s="607">
        <v>0</v>
      </c>
      <c r="AQ308" s="607">
        <v>0</v>
      </c>
      <c r="AR308" s="607">
        <v>0</v>
      </c>
      <c r="AS308" s="607">
        <v>0</v>
      </c>
      <c r="AT308" s="607">
        <v>0</v>
      </c>
      <c r="AU308" s="607">
        <v>0</v>
      </c>
      <c r="AV308" s="607">
        <v>0</v>
      </c>
      <c r="AW308" s="607">
        <v>0</v>
      </c>
      <c r="AX308" s="607">
        <v>0</v>
      </c>
      <c r="AY308" s="607">
        <v>0</v>
      </c>
      <c r="AZ308" s="607">
        <v>0</v>
      </c>
      <c r="BA308" s="607">
        <v>0</v>
      </c>
      <c r="BB308" s="607">
        <v>0</v>
      </c>
      <c r="BC308" s="607">
        <v>0</v>
      </c>
      <c r="BD308" s="607">
        <v>0</v>
      </c>
      <c r="BE308" s="607">
        <v>0</v>
      </c>
      <c r="BF308" s="607">
        <v>0</v>
      </c>
      <c r="BG308" s="607">
        <v>0</v>
      </c>
      <c r="BH308" s="607">
        <v>0</v>
      </c>
      <c r="BI308" s="607">
        <v>0</v>
      </c>
      <c r="BJ308" s="607">
        <v>0</v>
      </c>
      <c r="BK308" s="607">
        <v>0</v>
      </c>
      <c r="BL308" s="607">
        <v>0</v>
      </c>
      <c r="BM308" s="607">
        <v>0</v>
      </c>
      <c r="BN308" s="607">
        <v>0</v>
      </c>
      <c r="BO308" s="607">
        <v>0</v>
      </c>
      <c r="BP308" s="607">
        <v>0</v>
      </c>
      <c r="BQ308" s="607">
        <v>0</v>
      </c>
      <c r="BR308" s="607">
        <v>0</v>
      </c>
      <c r="BS308" s="607">
        <v>0</v>
      </c>
      <c r="BT308" s="607">
        <v>0</v>
      </c>
      <c r="BU308" s="607">
        <v>0</v>
      </c>
      <c r="BV308" s="607">
        <v>0</v>
      </c>
      <c r="BW308" s="607">
        <v>0</v>
      </c>
      <c r="BX308" s="607">
        <v>0</v>
      </c>
      <c r="BY308" s="607">
        <v>0</v>
      </c>
      <c r="BZ308" s="607">
        <v>0</v>
      </c>
      <c r="CA308" s="607">
        <v>0</v>
      </c>
      <c r="CB308" s="607">
        <v>0</v>
      </c>
      <c r="CC308" s="607">
        <v>0</v>
      </c>
      <c r="CD308" s="607">
        <v>0</v>
      </c>
      <c r="CE308" s="616">
        <v>0</v>
      </c>
      <c r="CF308" s="616">
        <v>0</v>
      </c>
      <c r="CG308" s="616">
        <v>0</v>
      </c>
      <c r="CH308" s="616">
        <v>0</v>
      </c>
      <c r="CI308" s="616">
        <v>0</v>
      </c>
      <c r="CJ308" s="616">
        <v>0</v>
      </c>
      <c r="CK308" s="616">
        <v>0</v>
      </c>
      <c r="CL308" s="616">
        <v>0</v>
      </c>
      <c r="CM308" s="616">
        <v>0</v>
      </c>
      <c r="CN308" s="616">
        <v>0</v>
      </c>
      <c r="CO308" s="616">
        <v>0</v>
      </c>
      <c r="CP308" s="616">
        <v>0</v>
      </c>
      <c r="CQ308" s="616">
        <v>0</v>
      </c>
      <c r="CR308" s="616">
        <v>0</v>
      </c>
      <c r="CS308" s="616">
        <v>0</v>
      </c>
      <c r="CT308" s="616">
        <v>0</v>
      </c>
      <c r="CU308" s="616">
        <v>0</v>
      </c>
      <c r="CV308" s="616">
        <v>0</v>
      </c>
      <c r="CW308" s="616">
        <v>0</v>
      </c>
      <c r="CX308" s="616">
        <v>0</v>
      </c>
      <c r="CY308" s="617">
        <v>0</v>
      </c>
      <c r="CZ308" s="618">
        <v>0</v>
      </c>
      <c r="DA308" s="619">
        <v>0</v>
      </c>
      <c r="DB308" s="619">
        <v>0</v>
      </c>
      <c r="DC308" s="619">
        <v>0</v>
      </c>
      <c r="DD308" s="619">
        <v>0</v>
      </c>
      <c r="DE308" s="619">
        <v>0</v>
      </c>
      <c r="DF308" s="619">
        <v>0</v>
      </c>
      <c r="DG308" s="619">
        <v>0</v>
      </c>
      <c r="DH308" s="619">
        <v>0</v>
      </c>
      <c r="DI308" s="619">
        <v>0</v>
      </c>
      <c r="DJ308" s="619">
        <v>0</v>
      </c>
      <c r="DK308" s="619">
        <v>0</v>
      </c>
      <c r="DL308" s="619">
        <v>0</v>
      </c>
      <c r="DM308" s="619">
        <v>0</v>
      </c>
      <c r="DN308" s="619">
        <v>0</v>
      </c>
      <c r="DO308" s="619">
        <v>0</v>
      </c>
      <c r="DP308" s="619">
        <v>0</v>
      </c>
      <c r="DQ308" s="619">
        <v>0</v>
      </c>
      <c r="DR308" s="619">
        <v>0</v>
      </c>
      <c r="DS308" s="619">
        <v>0</v>
      </c>
      <c r="DT308" s="619">
        <v>0</v>
      </c>
      <c r="DU308" s="619">
        <v>0</v>
      </c>
      <c r="DV308" s="619">
        <v>0</v>
      </c>
      <c r="DW308" s="620">
        <v>0</v>
      </c>
    </row>
    <row r="309" spans="2:127" x14ac:dyDescent="0.2">
      <c r="B309" s="627"/>
      <c r="C309" s="628"/>
      <c r="D309" s="629"/>
      <c r="E309" s="629"/>
      <c r="F309" s="629"/>
      <c r="G309" s="629"/>
      <c r="H309" s="629"/>
      <c r="I309" s="630"/>
      <c r="J309" s="630"/>
      <c r="K309" s="630"/>
      <c r="L309" s="630"/>
      <c r="M309" s="630"/>
      <c r="N309" s="630"/>
      <c r="O309" s="630"/>
      <c r="P309" s="630"/>
      <c r="Q309" s="630"/>
      <c r="R309" s="631"/>
      <c r="S309" s="630"/>
      <c r="T309" s="630"/>
      <c r="U309" s="632" t="s">
        <v>828</v>
      </c>
      <c r="V309" s="633" t="s">
        <v>124</v>
      </c>
      <c r="W309" s="634" t="s">
        <v>490</v>
      </c>
      <c r="X309" s="607">
        <v>0</v>
      </c>
      <c r="Y309" s="607">
        <v>0</v>
      </c>
      <c r="Z309" s="607">
        <v>0</v>
      </c>
      <c r="AA309" s="607">
        <v>0</v>
      </c>
      <c r="AB309" s="607">
        <v>0</v>
      </c>
      <c r="AC309" s="607">
        <v>0</v>
      </c>
      <c r="AD309" s="607">
        <v>0</v>
      </c>
      <c r="AE309" s="607">
        <v>0</v>
      </c>
      <c r="AF309" s="607">
        <v>0</v>
      </c>
      <c r="AG309" s="607">
        <v>0</v>
      </c>
      <c r="AH309" s="607">
        <v>0</v>
      </c>
      <c r="AI309" s="607">
        <v>0</v>
      </c>
      <c r="AJ309" s="607">
        <v>0</v>
      </c>
      <c r="AK309" s="607">
        <v>0</v>
      </c>
      <c r="AL309" s="607">
        <v>0</v>
      </c>
      <c r="AM309" s="607">
        <v>0</v>
      </c>
      <c r="AN309" s="607">
        <v>0</v>
      </c>
      <c r="AO309" s="607">
        <v>0</v>
      </c>
      <c r="AP309" s="607">
        <v>0</v>
      </c>
      <c r="AQ309" s="607">
        <v>0</v>
      </c>
      <c r="AR309" s="607">
        <v>0</v>
      </c>
      <c r="AS309" s="607">
        <v>0</v>
      </c>
      <c r="AT309" s="607">
        <v>0</v>
      </c>
      <c r="AU309" s="607">
        <v>0</v>
      </c>
      <c r="AV309" s="607">
        <v>0</v>
      </c>
      <c r="AW309" s="607">
        <v>0</v>
      </c>
      <c r="AX309" s="607">
        <v>0</v>
      </c>
      <c r="AY309" s="607">
        <v>0</v>
      </c>
      <c r="AZ309" s="607">
        <v>0</v>
      </c>
      <c r="BA309" s="607">
        <v>0</v>
      </c>
      <c r="BB309" s="607">
        <v>0</v>
      </c>
      <c r="BC309" s="607">
        <v>0</v>
      </c>
      <c r="BD309" s="607">
        <v>0</v>
      </c>
      <c r="BE309" s="607">
        <v>0</v>
      </c>
      <c r="BF309" s="607">
        <v>0</v>
      </c>
      <c r="BG309" s="607">
        <v>0</v>
      </c>
      <c r="BH309" s="607">
        <v>0</v>
      </c>
      <c r="BI309" s="607">
        <v>0</v>
      </c>
      <c r="BJ309" s="607">
        <v>0</v>
      </c>
      <c r="BK309" s="607">
        <v>0</v>
      </c>
      <c r="BL309" s="607">
        <v>0</v>
      </c>
      <c r="BM309" s="607">
        <v>0</v>
      </c>
      <c r="BN309" s="607">
        <v>0</v>
      </c>
      <c r="BO309" s="607">
        <v>0</v>
      </c>
      <c r="BP309" s="607">
        <v>0</v>
      </c>
      <c r="BQ309" s="607">
        <v>0</v>
      </c>
      <c r="BR309" s="607">
        <v>0</v>
      </c>
      <c r="BS309" s="607">
        <v>0</v>
      </c>
      <c r="BT309" s="607">
        <v>0</v>
      </c>
      <c r="BU309" s="607">
        <v>0</v>
      </c>
      <c r="BV309" s="607">
        <v>0</v>
      </c>
      <c r="BW309" s="607">
        <v>0</v>
      </c>
      <c r="BX309" s="607">
        <v>0</v>
      </c>
      <c r="BY309" s="607">
        <v>0</v>
      </c>
      <c r="BZ309" s="607">
        <v>0</v>
      </c>
      <c r="CA309" s="607">
        <v>0</v>
      </c>
      <c r="CB309" s="607">
        <v>0</v>
      </c>
      <c r="CC309" s="607">
        <v>0</v>
      </c>
      <c r="CD309" s="607">
        <v>0</v>
      </c>
      <c r="CE309" s="607">
        <v>0</v>
      </c>
      <c r="CF309" s="607">
        <v>0</v>
      </c>
      <c r="CG309" s="607">
        <v>0</v>
      </c>
      <c r="CH309" s="607">
        <v>0</v>
      </c>
      <c r="CI309" s="607">
        <v>0</v>
      </c>
      <c r="CJ309" s="607">
        <v>0</v>
      </c>
      <c r="CK309" s="607">
        <v>0</v>
      </c>
      <c r="CL309" s="607">
        <v>0</v>
      </c>
      <c r="CM309" s="607">
        <v>0</v>
      </c>
      <c r="CN309" s="607">
        <v>0</v>
      </c>
      <c r="CO309" s="607">
        <v>0</v>
      </c>
      <c r="CP309" s="607">
        <v>0</v>
      </c>
      <c r="CQ309" s="607">
        <v>0</v>
      </c>
      <c r="CR309" s="607">
        <v>0</v>
      </c>
      <c r="CS309" s="607">
        <v>0</v>
      </c>
      <c r="CT309" s="607">
        <v>0</v>
      </c>
      <c r="CU309" s="607">
        <v>0</v>
      </c>
      <c r="CV309" s="607">
        <v>0</v>
      </c>
      <c r="CW309" s="607">
        <v>0</v>
      </c>
      <c r="CX309" s="607">
        <v>0</v>
      </c>
      <c r="CY309" s="607">
        <v>0</v>
      </c>
      <c r="CZ309" s="618">
        <v>0</v>
      </c>
      <c r="DA309" s="619">
        <v>0</v>
      </c>
      <c r="DB309" s="619">
        <v>0</v>
      </c>
      <c r="DC309" s="619">
        <v>0</v>
      </c>
      <c r="DD309" s="619">
        <v>0</v>
      </c>
      <c r="DE309" s="619">
        <v>0</v>
      </c>
      <c r="DF309" s="619">
        <v>0</v>
      </c>
      <c r="DG309" s="619">
        <v>0</v>
      </c>
      <c r="DH309" s="619">
        <v>0</v>
      </c>
      <c r="DI309" s="619">
        <v>0</v>
      </c>
      <c r="DJ309" s="619">
        <v>0</v>
      </c>
      <c r="DK309" s="619">
        <v>0</v>
      </c>
      <c r="DL309" s="619">
        <v>0</v>
      </c>
      <c r="DM309" s="619">
        <v>0</v>
      </c>
      <c r="DN309" s="619">
        <v>0</v>
      </c>
      <c r="DO309" s="619">
        <v>0</v>
      </c>
      <c r="DP309" s="619">
        <v>0</v>
      </c>
      <c r="DQ309" s="619">
        <v>0</v>
      </c>
      <c r="DR309" s="619">
        <v>0</v>
      </c>
      <c r="DS309" s="619">
        <v>0</v>
      </c>
      <c r="DT309" s="619">
        <v>0</v>
      </c>
      <c r="DU309" s="619">
        <v>0</v>
      </c>
      <c r="DV309" s="619">
        <v>0</v>
      </c>
      <c r="DW309" s="620">
        <v>0</v>
      </c>
    </row>
    <row r="310" spans="2:127" x14ac:dyDescent="0.2">
      <c r="B310" s="635"/>
      <c r="C310" s="636"/>
      <c r="D310" s="637"/>
      <c r="E310" s="637"/>
      <c r="F310" s="637"/>
      <c r="G310" s="637"/>
      <c r="H310" s="637"/>
      <c r="I310" s="638"/>
      <c r="J310" s="638"/>
      <c r="K310" s="638"/>
      <c r="L310" s="638"/>
      <c r="M310" s="638"/>
      <c r="N310" s="638"/>
      <c r="O310" s="638"/>
      <c r="P310" s="638"/>
      <c r="Q310" s="638"/>
      <c r="R310" s="639"/>
      <c r="S310" s="638"/>
      <c r="T310" s="638"/>
      <c r="U310" s="626" t="s">
        <v>492</v>
      </c>
      <c r="V310" s="614" t="s">
        <v>124</v>
      </c>
      <c r="W310" s="640" t="s">
        <v>490</v>
      </c>
      <c r="X310" s="607">
        <v>0</v>
      </c>
      <c r="Y310" s="607">
        <v>0</v>
      </c>
      <c r="Z310" s="607">
        <v>0</v>
      </c>
      <c r="AA310" s="607">
        <v>0</v>
      </c>
      <c r="AB310" s="607">
        <v>0</v>
      </c>
      <c r="AC310" s="607">
        <v>0</v>
      </c>
      <c r="AD310" s="607">
        <v>0</v>
      </c>
      <c r="AE310" s="607">
        <v>0</v>
      </c>
      <c r="AF310" s="607">
        <v>0</v>
      </c>
      <c r="AG310" s="607">
        <v>0</v>
      </c>
      <c r="AH310" s="607">
        <v>87.2</v>
      </c>
      <c r="AI310" s="607">
        <v>87.2</v>
      </c>
      <c r="AJ310" s="607">
        <v>87.2</v>
      </c>
      <c r="AK310" s="607">
        <v>87.2</v>
      </c>
      <c r="AL310" s="607">
        <v>87.2</v>
      </c>
      <c r="AM310" s="607">
        <v>87.2</v>
      </c>
      <c r="AN310" s="607">
        <v>87.2</v>
      </c>
      <c r="AO310" s="607">
        <v>87.2</v>
      </c>
      <c r="AP310" s="607">
        <v>87.2</v>
      </c>
      <c r="AQ310" s="607">
        <v>87.2</v>
      </c>
      <c r="AR310" s="607">
        <v>87.2</v>
      </c>
      <c r="AS310" s="607">
        <v>87.2</v>
      </c>
      <c r="AT310" s="607">
        <v>87.2</v>
      </c>
      <c r="AU310" s="607">
        <v>87.2</v>
      </c>
      <c r="AV310" s="607">
        <v>87.2</v>
      </c>
      <c r="AW310" s="607">
        <v>87.2</v>
      </c>
      <c r="AX310" s="607">
        <v>87.2</v>
      </c>
      <c r="AY310" s="607">
        <v>87.2</v>
      </c>
      <c r="AZ310" s="607">
        <v>87.2</v>
      </c>
      <c r="BA310" s="607">
        <v>87.2</v>
      </c>
      <c r="BB310" s="607">
        <v>87.2</v>
      </c>
      <c r="BC310" s="607">
        <v>87.2</v>
      </c>
      <c r="BD310" s="607">
        <v>87.2</v>
      </c>
      <c r="BE310" s="607">
        <v>87.2</v>
      </c>
      <c r="BF310" s="607">
        <v>87.2</v>
      </c>
      <c r="BG310" s="607">
        <v>87.2</v>
      </c>
      <c r="BH310" s="607">
        <v>87.2</v>
      </c>
      <c r="BI310" s="607">
        <v>87.2</v>
      </c>
      <c r="BJ310" s="607">
        <v>87.2</v>
      </c>
      <c r="BK310" s="607">
        <v>87.2</v>
      </c>
      <c r="BL310" s="607">
        <v>87.2</v>
      </c>
      <c r="BM310" s="607">
        <v>87.2</v>
      </c>
      <c r="BN310" s="607">
        <v>87.2</v>
      </c>
      <c r="BO310" s="607">
        <v>87.2</v>
      </c>
      <c r="BP310" s="607">
        <v>87.2</v>
      </c>
      <c r="BQ310" s="607">
        <v>87.2</v>
      </c>
      <c r="BR310" s="607">
        <v>87.2</v>
      </c>
      <c r="BS310" s="607">
        <v>87.2</v>
      </c>
      <c r="BT310" s="607">
        <v>87.2</v>
      </c>
      <c r="BU310" s="607">
        <v>87.2</v>
      </c>
      <c r="BV310" s="607">
        <v>87.2</v>
      </c>
      <c r="BW310" s="607">
        <v>87.2</v>
      </c>
      <c r="BX310" s="607">
        <v>87.2</v>
      </c>
      <c r="BY310" s="607">
        <v>87.2</v>
      </c>
      <c r="BZ310" s="607">
        <v>87.2</v>
      </c>
      <c r="CA310" s="607">
        <v>87.2</v>
      </c>
      <c r="CB310" s="607">
        <v>87.2</v>
      </c>
      <c r="CC310" s="607">
        <v>87.2</v>
      </c>
      <c r="CD310" s="607">
        <v>87.2</v>
      </c>
      <c r="CE310" s="616">
        <v>87.2</v>
      </c>
      <c r="CF310" s="616">
        <v>87.2</v>
      </c>
      <c r="CG310" s="616">
        <v>87.2</v>
      </c>
      <c r="CH310" s="616">
        <v>87.2</v>
      </c>
      <c r="CI310" s="616">
        <v>87.2</v>
      </c>
      <c r="CJ310" s="616">
        <v>87.2</v>
      </c>
      <c r="CK310" s="616">
        <v>87.2</v>
      </c>
      <c r="CL310" s="616">
        <v>87.2</v>
      </c>
      <c r="CM310" s="616">
        <v>87.2</v>
      </c>
      <c r="CN310" s="616">
        <v>87.2</v>
      </c>
      <c r="CO310" s="616">
        <v>87.2</v>
      </c>
      <c r="CP310" s="616">
        <v>87.2</v>
      </c>
      <c r="CQ310" s="616">
        <v>87.2</v>
      </c>
      <c r="CR310" s="616">
        <v>87.2</v>
      </c>
      <c r="CS310" s="616">
        <v>87.2</v>
      </c>
      <c r="CT310" s="616">
        <v>87.2</v>
      </c>
      <c r="CU310" s="616">
        <v>87.2</v>
      </c>
      <c r="CV310" s="616">
        <v>87.2</v>
      </c>
      <c r="CW310" s="616">
        <v>87.2</v>
      </c>
      <c r="CX310" s="616">
        <v>87.2</v>
      </c>
      <c r="CY310" s="617">
        <v>87.2</v>
      </c>
      <c r="CZ310" s="618">
        <v>0</v>
      </c>
      <c r="DA310" s="619">
        <v>0</v>
      </c>
      <c r="DB310" s="619">
        <v>0</v>
      </c>
      <c r="DC310" s="619">
        <v>0</v>
      </c>
      <c r="DD310" s="619">
        <v>0</v>
      </c>
      <c r="DE310" s="619">
        <v>0</v>
      </c>
      <c r="DF310" s="619">
        <v>0</v>
      </c>
      <c r="DG310" s="619">
        <v>0</v>
      </c>
      <c r="DH310" s="619">
        <v>0</v>
      </c>
      <c r="DI310" s="619">
        <v>0</v>
      </c>
      <c r="DJ310" s="619">
        <v>0</v>
      </c>
      <c r="DK310" s="619">
        <v>0</v>
      </c>
      <c r="DL310" s="619">
        <v>0</v>
      </c>
      <c r="DM310" s="619">
        <v>0</v>
      </c>
      <c r="DN310" s="619">
        <v>0</v>
      </c>
      <c r="DO310" s="619">
        <v>0</v>
      </c>
      <c r="DP310" s="619">
        <v>0</v>
      </c>
      <c r="DQ310" s="619">
        <v>0</v>
      </c>
      <c r="DR310" s="619">
        <v>0</v>
      </c>
      <c r="DS310" s="619">
        <v>0</v>
      </c>
      <c r="DT310" s="619">
        <v>0</v>
      </c>
      <c r="DU310" s="619">
        <v>0</v>
      </c>
      <c r="DV310" s="619">
        <v>0</v>
      </c>
      <c r="DW310" s="620">
        <v>0</v>
      </c>
    </row>
    <row r="311" spans="2:127" x14ac:dyDescent="0.2">
      <c r="B311" s="641"/>
      <c r="C311" s="642"/>
      <c r="D311" s="643"/>
      <c r="E311" s="643"/>
      <c r="F311" s="643"/>
      <c r="G311" s="643"/>
      <c r="H311" s="643"/>
      <c r="I311" s="644"/>
      <c r="J311" s="644"/>
      <c r="K311" s="644"/>
      <c r="L311" s="644"/>
      <c r="M311" s="644"/>
      <c r="N311" s="644"/>
      <c r="O311" s="644"/>
      <c r="P311" s="644"/>
      <c r="Q311" s="644"/>
      <c r="R311" s="645"/>
      <c r="S311" s="644"/>
      <c r="T311" s="644"/>
      <c r="U311" s="626" t="s">
        <v>493</v>
      </c>
      <c r="V311" s="614" t="s">
        <v>124</v>
      </c>
      <c r="W311" s="640" t="s">
        <v>490</v>
      </c>
      <c r="X311" s="607">
        <v>0</v>
      </c>
      <c r="Y311" s="607">
        <v>0</v>
      </c>
      <c r="Z311" s="607">
        <v>0</v>
      </c>
      <c r="AA311" s="607">
        <v>0</v>
      </c>
      <c r="AB311" s="607">
        <v>0</v>
      </c>
      <c r="AC311" s="607">
        <v>0</v>
      </c>
      <c r="AD311" s="607">
        <v>0</v>
      </c>
      <c r="AE311" s="607">
        <v>0</v>
      </c>
      <c r="AF311" s="607">
        <v>0</v>
      </c>
      <c r="AG311" s="607">
        <v>0</v>
      </c>
      <c r="AH311" s="607">
        <v>2814.9</v>
      </c>
      <c r="AI311" s="607">
        <v>2814.9</v>
      </c>
      <c r="AJ311" s="607">
        <v>2814.9</v>
      </c>
      <c r="AK311" s="607">
        <v>2814.9</v>
      </c>
      <c r="AL311" s="607">
        <v>2814.9</v>
      </c>
      <c r="AM311" s="607">
        <v>2814.9</v>
      </c>
      <c r="AN311" s="607">
        <v>2814.9</v>
      </c>
      <c r="AO311" s="607">
        <v>2814.9</v>
      </c>
      <c r="AP311" s="607">
        <v>2814.9</v>
      </c>
      <c r="AQ311" s="607">
        <v>2814.9</v>
      </c>
      <c r="AR311" s="607">
        <v>2814.9</v>
      </c>
      <c r="AS311" s="607">
        <v>2814.9</v>
      </c>
      <c r="AT311" s="607">
        <v>2814.9</v>
      </c>
      <c r="AU311" s="607">
        <v>2814.9</v>
      </c>
      <c r="AV311" s="607">
        <v>2814.9</v>
      </c>
      <c r="AW311" s="607">
        <v>2814.9</v>
      </c>
      <c r="AX311" s="607">
        <v>2814.9</v>
      </c>
      <c r="AY311" s="607">
        <v>2814.9</v>
      </c>
      <c r="AZ311" s="607">
        <v>2814.9</v>
      </c>
      <c r="BA311" s="607">
        <v>2814.9</v>
      </c>
      <c r="BB311" s="607">
        <v>2814.9</v>
      </c>
      <c r="BC311" s="607">
        <v>2814.9</v>
      </c>
      <c r="BD311" s="607">
        <v>2814.9</v>
      </c>
      <c r="BE311" s="607">
        <v>2814.9</v>
      </c>
      <c r="BF311" s="607">
        <v>2814.9</v>
      </c>
      <c r="BG311" s="607">
        <v>2814.9</v>
      </c>
      <c r="BH311" s="607">
        <v>2814.9</v>
      </c>
      <c r="BI311" s="607">
        <v>2814.9</v>
      </c>
      <c r="BJ311" s="607">
        <v>2814.9</v>
      </c>
      <c r="BK311" s="607">
        <v>2814.9</v>
      </c>
      <c r="BL311" s="607">
        <v>2814.9</v>
      </c>
      <c r="BM311" s="607">
        <v>2814.9</v>
      </c>
      <c r="BN311" s="607">
        <v>2814.9</v>
      </c>
      <c r="BO311" s="607">
        <v>2814.9</v>
      </c>
      <c r="BP311" s="607">
        <v>2814.9</v>
      </c>
      <c r="BQ311" s="607">
        <v>2814.9</v>
      </c>
      <c r="BR311" s="607">
        <v>2814.9</v>
      </c>
      <c r="BS311" s="607">
        <v>2814.9</v>
      </c>
      <c r="BT311" s="607">
        <v>2814.9</v>
      </c>
      <c r="BU311" s="607">
        <v>2814.9</v>
      </c>
      <c r="BV311" s="607">
        <v>2814.9</v>
      </c>
      <c r="BW311" s="607">
        <v>2814.9</v>
      </c>
      <c r="BX311" s="607">
        <v>2814.9</v>
      </c>
      <c r="BY311" s="607">
        <v>2814.9</v>
      </c>
      <c r="BZ311" s="607">
        <v>2814.9</v>
      </c>
      <c r="CA311" s="607">
        <v>2814.9</v>
      </c>
      <c r="CB311" s="607">
        <v>2814.9</v>
      </c>
      <c r="CC311" s="607">
        <v>2814.9</v>
      </c>
      <c r="CD311" s="607">
        <v>2814.9</v>
      </c>
      <c r="CE311" s="616">
        <v>2814.9</v>
      </c>
      <c r="CF311" s="616">
        <v>2814.9</v>
      </c>
      <c r="CG311" s="616">
        <v>2814.9</v>
      </c>
      <c r="CH311" s="616">
        <v>2814.9</v>
      </c>
      <c r="CI311" s="616">
        <v>2814.9</v>
      </c>
      <c r="CJ311" s="616">
        <v>2814.9</v>
      </c>
      <c r="CK311" s="616">
        <v>2814.9</v>
      </c>
      <c r="CL311" s="616">
        <v>2814.9</v>
      </c>
      <c r="CM311" s="616">
        <v>2814.9</v>
      </c>
      <c r="CN311" s="616">
        <v>2814.9</v>
      </c>
      <c r="CO311" s="616">
        <v>2814.9</v>
      </c>
      <c r="CP311" s="616">
        <v>2814.9</v>
      </c>
      <c r="CQ311" s="616">
        <v>2814.9</v>
      </c>
      <c r="CR311" s="616">
        <v>2814.9</v>
      </c>
      <c r="CS311" s="616">
        <v>2814.9</v>
      </c>
      <c r="CT311" s="616">
        <v>2814.9</v>
      </c>
      <c r="CU311" s="616">
        <v>2814.9</v>
      </c>
      <c r="CV311" s="616">
        <v>2814.9</v>
      </c>
      <c r="CW311" s="616">
        <v>2814.9</v>
      </c>
      <c r="CX311" s="616">
        <v>2814.9</v>
      </c>
      <c r="CY311" s="617">
        <v>2814.9</v>
      </c>
      <c r="CZ311" s="618">
        <v>0</v>
      </c>
      <c r="DA311" s="619">
        <v>0</v>
      </c>
      <c r="DB311" s="619">
        <v>0</v>
      </c>
      <c r="DC311" s="619">
        <v>0</v>
      </c>
      <c r="DD311" s="619">
        <v>0</v>
      </c>
      <c r="DE311" s="619">
        <v>0</v>
      </c>
      <c r="DF311" s="619">
        <v>0</v>
      </c>
      <c r="DG311" s="619">
        <v>0</v>
      </c>
      <c r="DH311" s="619">
        <v>0</v>
      </c>
      <c r="DI311" s="619">
        <v>0</v>
      </c>
      <c r="DJ311" s="619">
        <v>0</v>
      </c>
      <c r="DK311" s="619">
        <v>0</v>
      </c>
      <c r="DL311" s="619">
        <v>0</v>
      </c>
      <c r="DM311" s="619">
        <v>0</v>
      </c>
      <c r="DN311" s="619">
        <v>0</v>
      </c>
      <c r="DO311" s="619">
        <v>0</v>
      </c>
      <c r="DP311" s="619">
        <v>0</v>
      </c>
      <c r="DQ311" s="619">
        <v>0</v>
      </c>
      <c r="DR311" s="619">
        <v>0</v>
      </c>
      <c r="DS311" s="619">
        <v>0</v>
      </c>
      <c r="DT311" s="619">
        <v>0</v>
      </c>
      <c r="DU311" s="619">
        <v>0</v>
      </c>
      <c r="DV311" s="619">
        <v>0</v>
      </c>
      <c r="DW311" s="620">
        <v>0</v>
      </c>
    </row>
    <row r="312" spans="2:127" x14ac:dyDescent="0.2">
      <c r="B312" s="641"/>
      <c r="C312" s="642"/>
      <c r="D312" s="643"/>
      <c r="E312" s="643"/>
      <c r="F312" s="643"/>
      <c r="G312" s="643"/>
      <c r="H312" s="643"/>
      <c r="I312" s="644"/>
      <c r="J312" s="644"/>
      <c r="K312" s="644"/>
      <c r="L312" s="644"/>
      <c r="M312" s="644"/>
      <c r="N312" s="644"/>
      <c r="O312" s="644"/>
      <c r="P312" s="644"/>
      <c r="Q312" s="644"/>
      <c r="R312" s="645"/>
      <c r="S312" s="644"/>
      <c r="T312" s="644"/>
      <c r="U312" s="646" t="s">
        <v>494</v>
      </c>
      <c r="V312" s="647" t="s">
        <v>124</v>
      </c>
      <c r="W312" s="640" t="s">
        <v>490</v>
      </c>
      <c r="X312" s="607">
        <v>0</v>
      </c>
      <c r="Y312" s="607">
        <v>0</v>
      </c>
      <c r="Z312" s="607">
        <v>0</v>
      </c>
      <c r="AA312" s="607">
        <v>0</v>
      </c>
      <c r="AB312" s="607">
        <v>0</v>
      </c>
      <c r="AC312" s="607">
        <v>0</v>
      </c>
      <c r="AD312" s="607">
        <v>0</v>
      </c>
      <c r="AE312" s="607">
        <v>0</v>
      </c>
      <c r="AF312" s="607">
        <v>0</v>
      </c>
      <c r="AG312" s="607">
        <v>0</v>
      </c>
      <c r="AH312" s="607">
        <v>0</v>
      </c>
      <c r="AI312" s="607">
        <v>0</v>
      </c>
      <c r="AJ312" s="607">
        <v>0</v>
      </c>
      <c r="AK312" s="607">
        <v>0</v>
      </c>
      <c r="AL312" s="607">
        <v>0</v>
      </c>
      <c r="AM312" s="607">
        <v>0</v>
      </c>
      <c r="AN312" s="607">
        <v>0</v>
      </c>
      <c r="AO312" s="607">
        <v>0</v>
      </c>
      <c r="AP312" s="607">
        <v>0</v>
      </c>
      <c r="AQ312" s="607">
        <v>0</v>
      </c>
      <c r="AR312" s="607">
        <v>0</v>
      </c>
      <c r="AS312" s="607">
        <v>0</v>
      </c>
      <c r="AT312" s="607">
        <v>0</v>
      </c>
      <c r="AU312" s="607">
        <v>0</v>
      </c>
      <c r="AV312" s="607">
        <v>0</v>
      </c>
      <c r="AW312" s="607">
        <v>0</v>
      </c>
      <c r="AX312" s="607">
        <v>0</v>
      </c>
      <c r="AY312" s="607">
        <v>0</v>
      </c>
      <c r="AZ312" s="607">
        <v>0</v>
      </c>
      <c r="BA312" s="607">
        <v>0</v>
      </c>
      <c r="BB312" s="607">
        <v>0</v>
      </c>
      <c r="BC312" s="607">
        <v>0</v>
      </c>
      <c r="BD312" s="607">
        <v>0</v>
      </c>
      <c r="BE312" s="607">
        <v>0</v>
      </c>
      <c r="BF312" s="607">
        <v>0</v>
      </c>
      <c r="BG312" s="607">
        <v>0</v>
      </c>
      <c r="BH312" s="607">
        <v>0</v>
      </c>
      <c r="BI312" s="607">
        <v>0</v>
      </c>
      <c r="BJ312" s="607">
        <v>0</v>
      </c>
      <c r="BK312" s="607">
        <v>0</v>
      </c>
      <c r="BL312" s="607">
        <v>0</v>
      </c>
      <c r="BM312" s="607">
        <v>0</v>
      </c>
      <c r="BN312" s="607">
        <v>0</v>
      </c>
      <c r="BO312" s="607">
        <v>0</v>
      </c>
      <c r="BP312" s="607">
        <v>0</v>
      </c>
      <c r="BQ312" s="607">
        <v>0</v>
      </c>
      <c r="BR312" s="607">
        <v>0</v>
      </c>
      <c r="BS312" s="607">
        <v>0</v>
      </c>
      <c r="BT312" s="607">
        <v>0</v>
      </c>
      <c r="BU312" s="607">
        <v>0</v>
      </c>
      <c r="BV312" s="607">
        <v>0</v>
      </c>
      <c r="BW312" s="607">
        <v>0</v>
      </c>
      <c r="BX312" s="607">
        <v>0</v>
      </c>
      <c r="BY312" s="607">
        <v>0</v>
      </c>
      <c r="BZ312" s="607">
        <v>0</v>
      </c>
      <c r="CA312" s="607">
        <v>0</v>
      </c>
      <c r="CB312" s="607">
        <v>0</v>
      </c>
      <c r="CC312" s="607">
        <v>0</v>
      </c>
      <c r="CD312" s="607">
        <v>0</v>
      </c>
      <c r="CE312" s="616">
        <v>0</v>
      </c>
      <c r="CF312" s="616">
        <v>0</v>
      </c>
      <c r="CG312" s="616">
        <v>0</v>
      </c>
      <c r="CH312" s="616">
        <v>0</v>
      </c>
      <c r="CI312" s="616">
        <v>0</v>
      </c>
      <c r="CJ312" s="616">
        <v>0</v>
      </c>
      <c r="CK312" s="616">
        <v>0</v>
      </c>
      <c r="CL312" s="616">
        <v>0</v>
      </c>
      <c r="CM312" s="616">
        <v>0</v>
      </c>
      <c r="CN312" s="616">
        <v>0</v>
      </c>
      <c r="CO312" s="616">
        <v>0</v>
      </c>
      <c r="CP312" s="616">
        <v>0</v>
      </c>
      <c r="CQ312" s="616">
        <v>0</v>
      </c>
      <c r="CR312" s="616">
        <v>0</v>
      </c>
      <c r="CS312" s="616">
        <v>0</v>
      </c>
      <c r="CT312" s="616">
        <v>0</v>
      </c>
      <c r="CU312" s="616">
        <v>0</v>
      </c>
      <c r="CV312" s="616">
        <v>0</v>
      </c>
      <c r="CW312" s="616">
        <v>0</v>
      </c>
      <c r="CX312" s="616">
        <v>0</v>
      </c>
      <c r="CY312" s="617">
        <v>0</v>
      </c>
      <c r="CZ312" s="618">
        <v>0</v>
      </c>
      <c r="DA312" s="619">
        <v>0</v>
      </c>
      <c r="DB312" s="619">
        <v>0</v>
      </c>
      <c r="DC312" s="619">
        <v>0</v>
      </c>
      <c r="DD312" s="619">
        <v>0</v>
      </c>
      <c r="DE312" s="619">
        <v>0</v>
      </c>
      <c r="DF312" s="619">
        <v>0</v>
      </c>
      <c r="DG312" s="619">
        <v>0</v>
      </c>
      <c r="DH312" s="619">
        <v>0</v>
      </c>
      <c r="DI312" s="619">
        <v>0</v>
      </c>
      <c r="DJ312" s="619">
        <v>0</v>
      </c>
      <c r="DK312" s="619">
        <v>0</v>
      </c>
      <c r="DL312" s="619">
        <v>0</v>
      </c>
      <c r="DM312" s="619">
        <v>0</v>
      </c>
      <c r="DN312" s="619">
        <v>0</v>
      </c>
      <c r="DO312" s="619">
        <v>0</v>
      </c>
      <c r="DP312" s="619">
        <v>0</v>
      </c>
      <c r="DQ312" s="619">
        <v>0</v>
      </c>
      <c r="DR312" s="619">
        <v>0</v>
      </c>
      <c r="DS312" s="619">
        <v>0</v>
      </c>
      <c r="DT312" s="619">
        <v>0</v>
      </c>
      <c r="DU312" s="619">
        <v>0</v>
      </c>
      <c r="DV312" s="619">
        <v>0</v>
      </c>
      <c r="DW312" s="620">
        <v>0</v>
      </c>
    </row>
    <row r="313" spans="2:127" x14ac:dyDescent="0.2">
      <c r="B313" s="641"/>
      <c r="C313" s="642"/>
      <c r="D313" s="643"/>
      <c r="E313" s="643"/>
      <c r="F313" s="643"/>
      <c r="G313" s="643"/>
      <c r="H313" s="643"/>
      <c r="I313" s="644"/>
      <c r="J313" s="644"/>
      <c r="K313" s="644"/>
      <c r="L313" s="644"/>
      <c r="M313" s="644"/>
      <c r="N313" s="644"/>
      <c r="O313" s="644"/>
      <c r="P313" s="644"/>
      <c r="Q313" s="644"/>
      <c r="R313" s="645"/>
      <c r="S313" s="644"/>
      <c r="T313" s="644"/>
      <c r="U313" s="626" t="s">
        <v>495</v>
      </c>
      <c r="V313" s="614" t="s">
        <v>124</v>
      </c>
      <c r="W313" s="640" t="s">
        <v>490</v>
      </c>
      <c r="X313" s="607">
        <v>1.365</v>
      </c>
      <c r="Y313" s="607">
        <v>2.0474999999999999</v>
      </c>
      <c r="Z313" s="607">
        <v>4.0949999999999998</v>
      </c>
      <c r="AA313" s="607">
        <v>4.7774999999999999</v>
      </c>
      <c r="AB313" s="607">
        <v>6.1425000000000001</v>
      </c>
      <c r="AC313" s="607">
        <v>6.8250000000000002</v>
      </c>
      <c r="AD313" s="607">
        <v>8.8725000000000005</v>
      </c>
      <c r="AE313" s="607">
        <v>13.65</v>
      </c>
      <c r="AF313" s="607">
        <v>13.65</v>
      </c>
      <c r="AG313" s="607">
        <v>6.8250000000000002</v>
      </c>
      <c r="AH313" s="607">
        <v>0</v>
      </c>
      <c r="AI313" s="607">
        <v>0</v>
      </c>
      <c r="AJ313" s="607">
        <v>0</v>
      </c>
      <c r="AK313" s="607">
        <v>0</v>
      </c>
      <c r="AL313" s="607">
        <v>0</v>
      </c>
      <c r="AM313" s="607">
        <v>0</v>
      </c>
      <c r="AN313" s="607">
        <v>0</v>
      </c>
      <c r="AO313" s="607">
        <v>0</v>
      </c>
      <c r="AP313" s="607">
        <v>0</v>
      </c>
      <c r="AQ313" s="607">
        <v>0</v>
      </c>
      <c r="AR313" s="607">
        <v>7.0783202458176861E-2</v>
      </c>
      <c r="AS313" s="607">
        <v>0.10617480368726528</v>
      </c>
      <c r="AT313" s="607">
        <v>0.21234960737453057</v>
      </c>
      <c r="AU313" s="607">
        <v>0.24774120860361898</v>
      </c>
      <c r="AV313" s="607">
        <v>0.31852441106179585</v>
      </c>
      <c r="AW313" s="607">
        <v>0.35391601229088421</v>
      </c>
      <c r="AX313" s="607">
        <v>0.46009081597814955</v>
      </c>
      <c r="AY313" s="607">
        <v>0.70783202458176842</v>
      </c>
      <c r="AZ313" s="607">
        <v>0.70783202458176842</v>
      </c>
      <c r="BA313" s="607">
        <v>0.35391601229088421</v>
      </c>
      <c r="BB313" s="607">
        <v>0</v>
      </c>
      <c r="BC313" s="607">
        <v>0</v>
      </c>
      <c r="BD313" s="607">
        <v>0</v>
      </c>
      <c r="BE313" s="607">
        <v>0</v>
      </c>
      <c r="BF313" s="607">
        <v>0</v>
      </c>
      <c r="BG313" s="607">
        <v>0</v>
      </c>
      <c r="BH313" s="607">
        <v>0</v>
      </c>
      <c r="BI313" s="607">
        <v>0</v>
      </c>
      <c r="BJ313" s="607">
        <v>0</v>
      </c>
      <c r="BK313" s="607">
        <v>0</v>
      </c>
      <c r="BL313" s="607">
        <v>7.0783202458176861E-2</v>
      </c>
      <c r="BM313" s="607">
        <v>0.10617480368726528</v>
      </c>
      <c r="BN313" s="607">
        <v>0.21234960737453057</v>
      </c>
      <c r="BO313" s="607">
        <v>0.24774120860361898</v>
      </c>
      <c r="BP313" s="607">
        <v>0.31852441106179585</v>
      </c>
      <c r="BQ313" s="607">
        <v>0.35391601229088421</v>
      </c>
      <c r="BR313" s="607">
        <v>0.46009081597814955</v>
      </c>
      <c r="BS313" s="607">
        <v>0.70783202458176842</v>
      </c>
      <c r="BT313" s="607">
        <v>0.70783202458176842</v>
      </c>
      <c r="BU313" s="607">
        <v>0.35391601229088421</v>
      </c>
      <c r="BV313" s="607">
        <v>0</v>
      </c>
      <c r="BW313" s="607">
        <v>0</v>
      </c>
      <c r="BX313" s="607">
        <v>0</v>
      </c>
      <c r="BY313" s="607">
        <v>0</v>
      </c>
      <c r="BZ313" s="607">
        <v>0</v>
      </c>
      <c r="CA313" s="607">
        <v>0</v>
      </c>
      <c r="CB313" s="607">
        <v>0</v>
      </c>
      <c r="CC313" s="607">
        <v>0</v>
      </c>
      <c r="CD313" s="607">
        <v>0</v>
      </c>
      <c r="CE313" s="616">
        <v>0</v>
      </c>
      <c r="CF313" s="616">
        <v>0.13968897234551042</v>
      </c>
      <c r="CG313" s="616">
        <v>0.20953345851826563</v>
      </c>
      <c r="CH313" s="616">
        <v>0.41906691703653126</v>
      </c>
      <c r="CI313" s="616">
        <v>0.48891140320928644</v>
      </c>
      <c r="CJ313" s="616">
        <v>0.62860037555479686</v>
      </c>
      <c r="CK313" s="616">
        <v>0.69844486172755205</v>
      </c>
      <c r="CL313" s="616">
        <v>0.9079783202458177</v>
      </c>
      <c r="CM313" s="616">
        <v>1.3968897234551041</v>
      </c>
      <c r="CN313" s="616">
        <v>1.3968897234551041</v>
      </c>
      <c r="CO313" s="616">
        <v>0.69844486172755205</v>
      </c>
      <c r="CP313" s="616">
        <v>0</v>
      </c>
      <c r="CQ313" s="616">
        <v>0</v>
      </c>
      <c r="CR313" s="616">
        <v>0</v>
      </c>
      <c r="CS313" s="616">
        <v>0</v>
      </c>
      <c r="CT313" s="616">
        <v>0</v>
      </c>
      <c r="CU313" s="616">
        <v>0</v>
      </c>
      <c r="CV313" s="616">
        <v>0</v>
      </c>
      <c r="CW313" s="616">
        <v>0</v>
      </c>
      <c r="CX313" s="616">
        <v>0</v>
      </c>
      <c r="CY313" s="617">
        <v>0</v>
      </c>
      <c r="CZ313" s="618">
        <v>0</v>
      </c>
      <c r="DA313" s="619">
        <v>0</v>
      </c>
      <c r="DB313" s="619">
        <v>0</v>
      </c>
      <c r="DC313" s="619">
        <v>0</v>
      </c>
      <c r="DD313" s="619">
        <v>0</v>
      </c>
      <c r="DE313" s="619">
        <v>0</v>
      </c>
      <c r="DF313" s="619">
        <v>0</v>
      </c>
      <c r="DG313" s="619">
        <v>0</v>
      </c>
      <c r="DH313" s="619">
        <v>0</v>
      </c>
      <c r="DI313" s="619">
        <v>0</v>
      </c>
      <c r="DJ313" s="619">
        <v>0</v>
      </c>
      <c r="DK313" s="619">
        <v>0</v>
      </c>
      <c r="DL313" s="619">
        <v>0</v>
      </c>
      <c r="DM313" s="619">
        <v>0</v>
      </c>
      <c r="DN313" s="619">
        <v>0</v>
      </c>
      <c r="DO313" s="619">
        <v>0</v>
      </c>
      <c r="DP313" s="619">
        <v>0</v>
      </c>
      <c r="DQ313" s="619">
        <v>0</v>
      </c>
      <c r="DR313" s="619">
        <v>0</v>
      </c>
      <c r="DS313" s="619">
        <v>0</v>
      </c>
      <c r="DT313" s="619">
        <v>0</v>
      </c>
      <c r="DU313" s="619">
        <v>0</v>
      </c>
      <c r="DV313" s="619">
        <v>0</v>
      </c>
      <c r="DW313" s="620">
        <v>0</v>
      </c>
    </row>
    <row r="314" spans="2:127" x14ac:dyDescent="0.2">
      <c r="B314" s="648"/>
      <c r="C314" s="642"/>
      <c r="D314" s="643"/>
      <c r="E314" s="643"/>
      <c r="F314" s="643"/>
      <c r="G314" s="643"/>
      <c r="H314" s="643"/>
      <c r="I314" s="644"/>
      <c r="J314" s="644"/>
      <c r="K314" s="644"/>
      <c r="L314" s="644"/>
      <c r="M314" s="644"/>
      <c r="N314" s="644"/>
      <c r="O314" s="644"/>
      <c r="P314" s="644"/>
      <c r="Q314" s="644"/>
      <c r="R314" s="645"/>
      <c r="S314" s="644"/>
      <c r="T314" s="644"/>
      <c r="U314" s="626" t="s">
        <v>496</v>
      </c>
      <c r="V314" s="614" t="s">
        <v>124</v>
      </c>
      <c r="W314" s="640" t="s">
        <v>490</v>
      </c>
      <c r="X314" s="607">
        <v>0</v>
      </c>
      <c r="Y314" s="607">
        <v>0</v>
      </c>
      <c r="Z314" s="607">
        <v>0</v>
      </c>
      <c r="AA314" s="607">
        <v>0</v>
      </c>
      <c r="AB314" s="607">
        <v>0</v>
      </c>
      <c r="AC314" s="607">
        <v>0</v>
      </c>
      <c r="AD314" s="607">
        <v>0</v>
      </c>
      <c r="AE314" s="607">
        <v>0</v>
      </c>
      <c r="AF314" s="607">
        <v>0</v>
      </c>
      <c r="AG314" s="607">
        <v>0</v>
      </c>
      <c r="AH314" s="607">
        <v>3.86</v>
      </c>
      <c r="AI314" s="607">
        <v>3.86</v>
      </c>
      <c r="AJ314" s="607">
        <v>3.86</v>
      </c>
      <c r="AK314" s="607">
        <v>3.86</v>
      </c>
      <c r="AL314" s="607">
        <v>3.86</v>
      </c>
      <c r="AM314" s="607">
        <v>3.86</v>
      </c>
      <c r="AN314" s="607">
        <v>3.86</v>
      </c>
      <c r="AO314" s="607">
        <v>3.86</v>
      </c>
      <c r="AP314" s="607">
        <v>3.86</v>
      </c>
      <c r="AQ314" s="607">
        <v>3.86</v>
      </c>
      <c r="AR314" s="607">
        <v>3.86</v>
      </c>
      <c r="AS314" s="607">
        <v>3.86</v>
      </c>
      <c r="AT314" s="607">
        <v>3.86</v>
      </c>
      <c r="AU314" s="607">
        <v>3.86</v>
      </c>
      <c r="AV314" s="607">
        <v>3.86</v>
      </c>
      <c r="AW314" s="607">
        <v>3.86</v>
      </c>
      <c r="AX314" s="607">
        <v>3.86</v>
      </c>
      <c r="AY314" s="607">
        <v>3.86</v>
      </c>
      <c r="AZ314" s="607">
        <v>3.86</v>
      </c>
      <c r="BA314" s="607">
        <v>3.86</v>
      </c>
      <c r="BB314" s="607">
        <v>3.86</v>
      </c>
      <c r="BC314" s="607">
        <v>3.86</v>
      </c>
      <c r="BD314" s="607">
        <v>3.86</v>
      </c>
      <c r="BE314" s="607">
        <v>3.86</v>
      </c>
      <c r="BF314" s="607">
        <v>3.86</v>
      </c>
      <c r="BG314" s="607">
        <v>3.86</v>
      </c>
      <c r="BH314" s="607">
        <v>3.86</v>
      </c>
      <c r="BI314" s="607">
        <v>3.86</v>
      </c>
      <c r="BJ314" s="607">
        <v>3.86</v>
      </c>
      <c r="BK314" s="607">
        <v>3.86</v>
      </c>
      <c r="BL314" s="607">
        <v>3.86</v>
      </c>
      <c r="BM314" s="607">
        <v>3.86</v>
      </c>
      <c r="BN314" s="607">
        <v>3.86</v>
      </c>
      <c r="BO314" s="607">
        <v>3.86</v>
      </c>
      <c r="BP314" s="607">
        <v>3.86</v>
      </c>
      <c r="BQ314" s="607">
        <v>3.86</v>
      </c>
      <c r="BR314" s="607">
        <v>3.86</v>
      </c>
      <c r="BS314" s="607">
        <v>3.86</v>
      </c>
      <c r="BT314" s="607">
        <v>3.86</v>
      </c>
      <c r="BU314" s="607">
        <v>3.86</v>
      </c>
      <c r="BV314" s="607">
        <v>3.86</v>
      </c>
      <c r="BW314" s="607">
        <v>3.86</v>
      </c>
      <c r="BX314" s="607">
        <v>3.86</v>
      </c>
      <c r="BY314" s="607">
        <v>3.86</v>
      </c>
      <c r="BZ314" s="607">
        <v>3.86</v>
      </c>
      <c r="CA314" s="607">
        <v>3.86</v>
      </c>
      <c r="CB314" s="607">
        <v>3.86</v>
      </c>
      <c r="CC314" s="607">
        <v>3.86</v>
      </c>
      <c r="CD314" s="607">
        <v>3.86</v>
      </c>
      <c r="CE314" s="616">
        <v>3.86</v>
      </c>
      <c r="CF314" s="616">
        <v>3.86</v>
      </c>
      <c r="CG314" s="616">
        <v>3.86</v>
      </c>
      <c r="CH314" s="616">
        <v>3.86</v>
      </c>
      <c r="CI314" s="616">
        <v>3.86</v>
      </c>
      <c r="CJ314" s="616">
        <v>3.86</v>
      </c>
      <c r="CK314" s="616">
        <v>3.86</v>
      </c>
      <c r="CL314" s="616">
        <v>3.86</v>
      </c>
      <c r="CM314" s="616">
        <v>3.86</v>
      </c>
      <c r="CN314" s="616">
        <v>3.86</v>
      </c>
      <c r="CO314" s="616">
        <v>3.86</v>
      </c>
      <c r="CP314" s="616">
        <v>3.86</v>
      </c>
      <c r="CQ314" s="616">
        <v>3.86</v>
      </c>
      <c r="CR314" s="616">
        <v>3.86</v>
      </c>
      <c r="CS314" s="616">
        <v>3.86</v>
      </c>
      <c r="CT314" s="616">
        <v>3.86</v>
      </c>
      <c r="CU314" s="616">
        <v>3.86</v>
      </c>
      <c r="CV314" s="616">
        <v>3.86</v>
      </c>
      <c r="CW314" s="616">
        <v>3.86</v>
      </c>
      <c r="CX314" s="616">
        <v>3.86</v>
      </c>
      <c r="CY314" s="617">
        <v>3.86</v>
      </c>
      <c r="CZ314" s="618">
        <v>0</v>
      </c>
      <c r="DA314" s="619">
        <v>0</v>
      </c>
      <c r="DB314" s="619">
        <v>0</v>
      </c>
      <c r="DC314" s="619">
        <v>0</v>
      </c>
      <c r="DD314" s="619">
        <v>0</v>
      </c>
      <c r="DE314" s="619">
        <v>0</v>
      </c>
      <c r="DF314" s="619">
        <v>0</v>
      </c>
      <c r="DG314" s="619">
        <v>0</v>
      </c>
      <c r="DH314" s="619">
        <v>0</v>
      </c>
      <c r="DI314" s="619">
        <v>0</v>
      </c>
      <c r="DJ314" s="619">
        <v>0</v>
      </c>
      <c r="DK314" s="619">
        <v>0</v>
      </c>
      <c r="DL314" s="619">
        <v>0</v>
      </c>
      <c r="DM314" s="619">
        <v>0</v>
      </c>
      <c r="DN314" s="619">
        <v>0</v>
      </c>
      <c r="DO314" s="619">
        <v>0</v>
      </c>
      <c r="DP314" s="619">
        <v>0</v>
      </c>
      <c r="DQ314" s="619">
        <v>0</v>
      </c>
      <c r="DR314" s="619">
        <v>0</v>
      </c>
      <c r="DS314" s="619">
        <v>0</v>
      </c>
      <c r="DT314" s="619">
        <v>0</v>
      </c>
      <c r="DU314" s="619">
        <v>0</v>
      </c>
      <c r="DV314" s="619">
        <v>0</v>
      </c>
      <c r="DW314" s="620">
        <v>0</v>
      </c>
    </row>
    <row r="315" spans="2:127" x14ac:dyDescent="0.2">
      <c r="B315" s="648"/>
      <c r="C315" s="642"/>
      <c r="D315" s="643"/>
      <c r="E315" s="643"/>
      <c r="F315" s="643"/>
      <c r="G315" s="643"/>
      <c r="H315" s="643"/>
      <c r="I315" s="644"/>
      <c r="J315" s="644"/>
      <c r="K315" s="644"/>
      <c r="L315" s="644"/>
      <c r="M315" s="644"/>
      <c r="N315" s="644"/>
      <c r="O315" s="644"/>
      <c r="P315" s="644"/>
      <c r="Q315" s="644"/>
      <c r="R315" s="645"/>
      <c r="S315" s="644"/>
      <c r="T315" s="644"/>
      <c r="U315" s="626" t="s">
        <v>497</v>
      </c>
      <c r="V315" s="614" t="s">
        <v>124</v>
      </c>
      <c r="W315" s="640" t="s">
        <v>490</v>
      </c>
      <c r="X315" s="607">
        <v>10.09332</v>
      </c>
      <c r="Y315" s="607">
        <v>15.13998</v>
      </c>
      <c r="Z315" s="607">
        <v>30.279959999999999</v>
      </c>
      <c r="AA315" s="607">
        <v>35.326620000000005</v>
      </c>
      <c r="AB315" s="607">
        <v>45.419939999999997</v>
      </c>
      <c r="AC315" s="607">
        <v>50.466600000000007</v>
      </c>
      <c r="AD315" s="607">
        <v>65.606580000000008</v>
      </c>
      <c r="AE315" s="607">
        <v>100.93320000000001</v>
      </c>
      <c r="AF315" s="607">
        <v>100.93320000000001</v>
      </c>
      <c r="AG315" s="607">
        <v>50.466600000000007</v>
      </c>
      <c r="AH315" s="607">
        <v>0</v>
      </c>
      <c r="AI315" s="607">
        <v>0</v>
      </c>
      <c r="AJ315" s="607">
        <v>0</v>
      </c>
      <c r="AK315" s="607">
        <v>0</v>
      </c>
      <c r="AL315" s="607">
        <v>0</v>
      </c>
      <c r="AM315" s="607">
        <v>0</v>
      </c>
      <c r="AN315" s="607">
        <v>0</v>
      </c>
      <c r="AO315" s="607">
        <v>0</v>
      </c>
      <c r="AP315" s="607">
        <v>0</v>
      </c>
      <c r="AQ315" s="607">
        <v>0</v>
      </c>
      <c r="AR315" s="607">
        <v>0.52339744544700784</v>
      </c>
      <c r="AS315" s="607">
        <v>0.78509616817051164</v>
      </c>
      <c r="AT315" s="607">
        <v>1.5701923363410233</v>
      </c>
      <c r="AU315" s="607">
        <v>1.8318910590645272</v>
      </c>
      <c r="AV315" s="607">
        <v>2.355288504511535</v>
      </c>
      <c r="AW315" s="607">
        <v>2.6169872272350387</v>
      </c>
      <c r="AX315" s="607">
        <v>3.4020833954055503</v>
      </c>
      <c r="AY315" s="607">
        <v>5.2339744544700775</v>
      </c>
      <c r="AZ315" s="607">
        <v>5.2339744544700775</v>
      </c>
      <c r="BA315" s="607">
        <v>2.6169872272350387</v>
      </c>
      <c r="BB315" s="607">
        <v>0</v>
      </c>
      <c r="BC315" s="607">
        <v>0</v>
      </c>
      <c r="BD315" s="607">
        <v>0</v>
      </c>
      <c r="BE315" s="607">
        <v>0</v>
      </c>
      <c r="BF315" s="607">
        <v>0</v>
      </c>
      <c r="BG315" s="607">
        <v>0</v>
      </c>
      <c r="BH315" s="607">
        <v>0</v>
      </c>
      <c r="BI315" s="607">
        <v>0</v>
      </c>
      <c r="BJ315" s="607">
        <v>0</v>
      </c>
      <c r="BK315" s="607">
        <v>0</v>
      </c>
      <c r="BL315" s="607">
        <v>0.52339744544700784</v>
      </c>
      <c r="BM315" s="607">
        <v>0.78509616817051164</v>
      </c>
      <c r="BN315" s="607">
        <v>1.5701923363410233</v>
      </c>
      <c r="BO315" s="607">
        <v>1.8318910590645272</v>
      </c>
      <c r="BP315" s="607">
        <v>2.355288504511535</v>
      </c>
      <c r="BQ315" s="607">
        <v>2.6169872272350387</v>
      </c>
      <c r="BR315" s="607">
        <v>3.4020833954055503</v>
      </c>
      <c r="BS315" s="607">
        <v>5.2339744544700775</v>
      </c>
      <c r="BT315" s="607">
        <v>5.2339744544700775</v>
      </c>
      <c r="BU315" s="607">
        <v>2.6169872272350387</v>
      </c>
      <c r="BV315" s="607">
        <v>0</v>
      </c>
      <c r="BW315" s="607">
        <v>0</v>
      </c>
      <c r="BX315" s="607">
        <v>0</v>
      </c>
      <c r="BY315" s="607">
        <v>0</v>
      </c>
      <c r="BZ315" s="607">
        <v>0</v>
      </c>
      <c r="CA315" s="607">
        <v>0</v>
      </c>
      <c r="CB315" s="607">
        <v>0</v>
      </c>
      <c r="CC315" s="607">
        <v>0</v>
      </c>
      <c r="CD315" s="607">
        <v>0</v>
      </c>
      <c r="CE315" s="616">
        <v>0</v>
      </c>
      <c r="CF315" s="616">
        <v>1.032912453006877</v>
      </c>
      <c r="CG315" s="616">
        <v>1.5493686795103156</v>
      </c>
      <c r="CH315" s="616">
        <v>3.0987373590206313</v>
      </c>
      <c r="CI315" s="616">
        <v>3.6151935855240693</v>
      </c>
      <c r="CJ315" s="616">
        <v>4.6481060385309467</v>
      </c>
      <c r="CK315" s="616">
        <v>5.1645622650343848</v>
      </c>
      <c r="CL315" s="616">
        <v>6.7139309445447006</v>
      </c>
      <c r="CM315" s="616">
        <v>10.32912453006877</v>
      </c>
      <c r="CN315" s="616">
        <v>10.32912453006877</v>
      </c>
      <c r="CO315" s="616">
        <v>5.1645622650343848</v>
      </c>
      <c r="CP315" s="616">
        <v>0</v>
      </c>
      <c r="CQ315" s="616">
        <v>0</v>
      </c>
      <c r="CR315" s="616">
        <v>0</v>
      </c>
      <c r="CS315" s="616">
        <v>0</v>
      </c>
      <c r="CT315" s="616">
        <v>0</v>
      </c>
      <c r="CU315" s="616">
        <v>0</v>
      </c>
      <c r="CV315" s="616">
        <v>0</v>
      </c>
      <c r="CW315" s="616">
        <v>0</v>
      </c>
      <c r="CX315" s="616">
        <v>0</v>
      </c>
      <c r="CY315" s="617">
        <v>0</v>
      </c>
      <c r="CZ315" s="618">
        <v>0</v>
      </c>
      <c r="DA315" s="619">
        <v>0</v>
      </c>
      <c r="DB315" s="619">
        <v>0</v>
      </c>
      <c r="DC315" s="619">
        <v>0</v>
      </c>
      <c r="DD315" s="619">
        <v>0</v>
      </c>
      <c r="DE315" s="619">
        <v>0</v>
      </c>
      <c r="DF315" s="619">
        <v>0</v>
      </c>
      <c r="DG315" s="619">
        <v>0</v>
      </c>
      <c r="DH315" s="619">
        <v>0</v>
      </c>
      <c r="DI315" s="619">
        <v>0</v>
      </c>
      <c r="DJ315" s="619">
        <v>0</v>
      </c>
      <c r="DK315" s="619">
        <v>0</v>
      </c>
      <c r="DL315" s="619">
        <v>0</v>
      </c>
      <c r="DM315" s="619">
        <v>0</v>
      </c>
      <c r="DN315" s="619">
        <v>0</v>
      </c>
      <c r="DO315" s="619">
        <v>0</v>
      </c>
      <c r="DP315" s="619">
        <v>0</v>
      </c>
      <c r="DQ315" s="619">
        <v>0</v>
      </c>
      <c r="DR315" s="619">
        <v>0</v>
      </c>
      <c r="DS315" s="619">
        <v>0</v>
      </c>
      <c r="DT315" s="619">
        <v>0</v>
      </c>
      <c r="DU315" s="619">
        <v>0</v>
      </c>
      <c r="DV315" s="619">
        <v>0</v>
      </c>
      <c r="DW315" s="620">
        <v>0</v>
      </c>
    </row>
    <row r="316" spans="2:127" x14ac:dyDescent="0.2">
      <c r="B316" s="648"/>
      <c r="C316" s="642"/>
      <c r="D316" s="643"/>
      <c r="E316" s="643"/>
      <c r="F316" s="643"/>
      <c r="G316" s="643"/>
      <c r="H316" s="643"/>
      <c r="I316" s="644"/>
      <c r="J316" s="644"/>
      <c r="K316" s="644"/>
      <c r="L316" s="644"/>
      <c r="M316" s="644"/>
      <c r="N316" s="644"/>
      <c r="O316" s="644"/>
      <c r="P316" s="644"/>
      <c r="Q316" s="644"/>
      <c r="R316" s="645"/>
      <c r="S316" s="644"/>
      <c r="T316" s="644"/>
      <c r="U316" s="626" t="s">
        <v>498</v>
      </c>
      <c r="V316" s="614" t="s">
        <v>124</v>
      </c>
      <c r="W316" s="640" t="s">
        <v>490</v>
      </c>
      <c r="X316" s="607">
        <v>0</v>
      </c>
      <c r="Y316" s="607">
        <v>0</v>
      </c>
      <c r="Z316" s="607">
        <v>0</v>
      </c>
      <c r="AA316" s="607">
        <v>0</v>
      </c>
      <c r="AB316" s="607">
        <v>0</v>
      </c>
      <c r="AC316" s="607">
        <v>0</v>
      </c>
      <c r="AD316" s="607">
        <v>0</v>
      </c>
      <c r="AE316" s="607">
        <v>0</v>
      </c>
      <c r="AF316" s="607">
        <v>0</v>
      </c>
      <c r="AG316" s="607">
        <v>0</v>
      </c>
      <c r="AH316" s="607">
        <v>41.372876506970151</v>
      </c>
      <c r="AI316" s="607">
        <v>38.918214900469444</v>
      </c>
      <c r="AJ316" s="607">
        <v>36.463553293968737</v>
      </c>
      <c r="AK316" s="607">
        <v>34.008891687468044</v>
      </c>
      <c r="AL316" s="607">
        <v>31.554230080967336</v>
      </c>
      <c r="AM316" s="607">
        <v>29.099568474466636</v>
      </c>
      <c r="AN316" s="607">
        <v>26.644906867965929</v>
      </c>
      <c r="AO316" s="607">
        <v>24.190245261465222</v>
      </c>
      <c r="AP316" s="607">
        <v>21.735583654964529</v>
      </c>
      <c r="AQ316" s="607">
        <v>19.280922048463825</v>
      </c>
      <c r="AR316" s="607">
        <v>16.826260441963125</v>
      </c>
      <c r="AS316" s="607">
        <v>14.371598835462422</v>
      </c>
      <c r="AT316" s="607">
        <v>11.91693722896172</v>
      </c>
      <c r="AU316" s="607">
        <v>9.4622756224610178</v>
      </c>
      <c r="AV316" s="607">
        <v>7.0076140159603169</v>
      </c>
      <c r="AW316" s="607">
        <v>7.0076140159603169</v>
      </c>
      <c r="AX316" s="607">
        <v>7.0076140159603169</v>
      </c>
      <c r="AY316" s="607">
        <v>7.0076140159603169</v>
      </c>
      <c r="AZ316" s="607">
        <v>7.0076140159603169</v>
      </c>
      <c r="BA316" s="607">
        <v>7.0076140159603169</v>
      </c>
      <c r="BB316" s="607">
        <v>7.0076140159603169</v>
      </c>
      <c r="BC316" s="607">
        <v>7.0076140159603169</v>
      </c>
      <c r="BD316" s="607">
        <v>7.0076140159603169</v>
      </c>
      <c r="BE316" s="607">
        <v>7.0076140159603169</v>
      </c>
      <c r="BF316" s="607">
        <v>7.0076140159603169</v>
      </c>
      <c r="BG316" s="607">
        <v>7.0076140159603169</v>
      </c>
      <c r="BH316" s="607">
        <v>7.0076140159603169</v>
      </c>
      <c r="BI316" s="607">
        <v>7.0076140159603169</v>
      </c>
      <c r="BJ316" s="607">
        <v>7.0076140159603169</v>
      </c>
      <c r="BK316" s="607">
        <v>7.0076140159603169</v>
      </c>
      <c r="BL316" s="607">
        <v>7.0076140159603169</v>
      </c>
      <c r="BM316" s="607">
        <v>7.0076140159603169</v>
      </c>
      <c r="BN316" s="607">
        <v>7.0076140159603169</v>
      </c>
      <c r="BO316" s="607">
        <v>7.0076140159603169</v>
      </c>
      <c r="BP316" s="607">
        <v>7.0076140159603169</v>
      </c>
      <c r="BQ316" s="607">
        <v>7.0076140159603169</v>
      </c>
      <c r="BR316" s="607">
        <v>7.0076140159603169</v>
      </c>
      <c r="BS316" s="607">
        <v>7.0076140159603169</v>
      </c>
      <c r="BT316" s="607">
        <v>7.0076140159603169</v>
      </c>
      <c r="BU316" s="607">
        <v>7.0076140159603169</v>
      </c>
      <c r="BV316" s="607">
        <v>7.0076140159603169</v>
      </c>
      <c r="BW316" s="607">
        <v>7.0076140159603169</v>
      </c>
      <c r="BX316" s="607">
        <v>7.0076140159603169</v>
      </c>
      <c r="BY316" s="607">
        <v>7.0076140159603169</v>
      </c>
      <c r="BZ316" s="607">
        <v>7.0076140159603169</v>
      </c>
      <c r="CA316" s="607">
        <v>7.0076140159603169</v>
      </c>
      <c r="CB316" s="607">
        <v>7.0076140159603169</v>
      </c>
      <c r="CC316" s="607">
        <v>7.0076140159603169</v>
      </c>
      <c r="CD316" s="607">
        <v>7.0076140159603169</v>
      </c>
      <c r="CE316" s="616">
        <v>7.0076140159603169</v>
      </c>
      <c r="CF316" s="616">
        <v>7.0076140159603169</v>
      </c>
      <c r="CG316" s="616">
        <v>7.0076140159603169</v>
      </c>
      <c r="CH316" s="616">
        <v>7.0076140159603169</v>
      </c>
      <c r="CI316" s="616">
        <v>7.0076140159603169</v>
      </c>
      <c r="CJ316" s="616">
        <v>7.0076140159603169</v>
      </c>
      <c r="CK316" s="616">
        <v>7.0076140159603169</v>
      </c>
      <c r="CL316" s="616">
        <v>7.0076140159603169</v>
      </c>
      <c r="CM316" s="616">
        <v>7.0076140159603169</v>
      </c>
      <c r="CN316" s="616">
        <v>7.0076140159603169</v>
      </c>
      <c r="CO316" s="616">
        <v>7.0076140159603169</v>
      </c>
      <c r="CP316" s="616">
        <v>7.0076140159603169</v>
      </c>
      <c r="CQ316" s="616">
        <v>7.0076140159603169</v>
      </c>
      <c r="CR316" s="616">
        <v>7.0076140159603169</v>
      </c>
      <c r="CS316" s="616">
        <v>7.0076140159603169</v>
      </c>
      <c r="CT316" s="616">
        <v>7.0076140159603169</v>
      </c>
      <c r="CU316" s="616">
        <v>7.0076140159603169</v>
      </c>
      <c r="CV316" s="616">
        <v>7.0076140159603169</v>
      </c>
      <c r="CW316" s="616">
        <v>7.0076140159603169</v>
      </c>
      <c r="CX316" s="616">
        <v>7.0076140159603169</v>
      </c>
      <c r="CY316" s="617">
        <v>7.0076140159603169</v>
      </c>
      <c r="CZ316" s="618">
        <v>0</v>
      </c>
      <c r="DA316" s="619">
        <v>0</v>
      </c>
      <c r="DB316" s="619">
        <v>0</v>
      </c>
      <c r="DC316" s="619">
        <v>0</v>
      </c>
      <c r="DD316" s="619">
        <v>0</v>
      </c>
      <c r="DE316" s="619">
        <v>0</v>
      </c>
      <c r="DF316" s="619">
        <v>0</v>
      </c>
      <c r="DG316" s="619">
        <v>0</v>
      </c>
      <c r="DH316" s="619">
        <v>0</v>
      </c>
      <c r="DI316" s="619">
        <v>0</v>
      </c>
      <c r="DJ316" s="619">
        <v>0</v>
      </c>
      <c r="DK316" s="619">
        <v>0</v>
      </c>
      <c r="DL316" s="619">
        <v>0</v>
      </c>
      <c r="DM316" s="619">
        <v>0</v>
      </c>
      <c r="DN316" s="619">
        <v>0</v>
      </c>
      <c r="DO316" s="619">
        <v>0</v>
      </c>
      <c r="DP316" s="619">
        <v>0</v>
      </c>
      <c r="DQ316" s="619">
        <v>0</v>
      </c>
      <c r="DR316" s="619">
        <v>0</v>
      </c>
      <c r="DS316" s="619">
        <v>0</v>
      </c>
      <c r="DT316" s="619">
        <v>0</v>
      </c>
      <c r="DU316" s="619">
        <v>0</v>
      </c>
      <c r="DV316" s="619">
        <v>0</v>
      </c>
      <c r="DW316" s="620">
        <v>0</v>
      </c>
    </row>
    <row r="317" spans="2:127" x14ac:dyDescent="0.2">
      <c r="B317" s="648"/>
      <c r="C317" s="642"/>
      <c r="D317" s="643"/>
      <c r="E317" s="643"/>
      <c r="F317" s="643"/>
      <c r="G317" s="643"/>
      <c r="H317" s="643"/>
      <c r="I317" s="644"/>
      <c r="J317" s="644"/>
      <c r="K317" s="644"/>
      <c r="L317" s="644"/>
      <c r="M317" s="644"/>
      <c r="N317" s="644"/>
      <c r="O317" s="644"/>
      <c r="P317" s="644"/>
      <c r="Q317" s="644"/>
      <c r="R317" s="645"/>
      <c r="S317" s="644"/>
      <c r="T317" s="644"/>
      <c r="U317" s="649" t="s">
        <v>499</v>
      </c>
      <c r="V317" s="614" t="s">
        <v>124</v>
      </c>
      <c r="W317" s="640" t="s">
        <v>490</v>
      </c>
      <c r="X317" s="607">
        <v>0</v>
      </c>
      <c r="Y317" s="607">
        <v>0</v>
      </c>
      <c r="Z317" s="607">
        <v>0</v>
      </c>
      <c r="AA317" s="607">
        <v>0</v>
      </c>
      <c r="AB317" s="607">
        <v>0</v>
      </c>
      <c r="AC317" s="607">
        <v>0</v>
      </c>
      <c r="AD317" s="607">
        <v>0</v>
      </c>
      <c r="AE317" s="607">
        <v>0</v>
      </c>
      <c r="AF317" s="607">
        <v>0</v>
      </c>
      <c r="AG317" s="607">
        <v>0</v>
      </c>
      <c r="AH317" s="607">
        <v>0</v>
      </c>
      <c r="AI317" s="607">
        <v>0</v>
      </c>
      <c r="AJ317" s="607">
        <v>0</v>
      </c>
      <c r="AK317" s="607">
        <v>0</v>
      </c>
      <c r="AL317" s="607">
        <v>0</v>
      </c>
      <c r="AM317" s="607">
        <v>0</v>
      </c>
      <c r="AN317" s="607">
        <v>0</v>
      </c>
      <c r="AO317" s="607">
        <v>0</v>
      </c>
      <c r="AP317" s="607">
        <v>0</v>
      </c>
      <c r="AQ317" s="607">
        <v>0</v>
      </c>
      <c r="AR317" s="607">
        <v>0</v>
      </c>
      <c r="AS317" s="607">
        <v>0</v>
      </c>
      <c r="AT317" s="607">
        <v>0</v>
      </c>
      <c r="AU317" s="607">
        <v>0</v>
      </c>
      <c r="AV317" s="607">
        <v>0</v>
      </c>
      <c r="AW317" s="607">
        <v>0</v>
      </c>
      <c r="AX317" s="607">
        <v>0</v>
      </c>
      <c r="AY317" s="607">
        <v>0</v>
      </c>
      <c r="AZ317" s="607">
        <v>0</v>
      </c>
      <c r="BA317" s="607">
        <v>0</v>
      </c>
      <c r="BB317" s="607">
        <v>0</v>
      </c>
      <c r="BC317" s="607">
        <v>0</v>
      </c>
      <c r="BD317" s="607">
        <v>0</v>
      </c>
      <c r="BE317" s="607">
        <v>0</v>
      </c>
      <c r="BF317" s="607">
        <v>0</v>
      </c>
      <c r="BG317" s="607">
        <v>0</v>
      </c>
      <c r="BH317" s="607">
        <v>0</v>
      </c>
      <c r="BI317" s="607">
        <v>0</v>
      </c>
      <c r="BJ317" s="607">
        <v>0</v>
      </c>
      <c r="BK317" s="607">
        <v>0</v>
      </c>
      <c r="BL317" s="607">
        <v>0</v>
      </c>
      <c r="BM317" s="607">
        <v>0</v>
      </c>
      <c r="BN317" s="607">
        <v>0</v>
      </c>
      <c r="BO317" s="607">
        <v>0</v>
      </c>
      <c r="BP317" s="607">
        <v>0</v>
      </c>
      <c r="BQ317" s="607">
        <v>0</v>
      </c>
      <c r="BR317" s="607">
        <v>0</v>
      </c>
      <c r="BS317" s="607">
        <v>0</v>
      </c>
      <c r="BT317" s="607">
        <v>0</v>
      </c>
      <c r="BU317" s="607">
        <v>0</v>
      </c>
      <c r="BV317" s="607">
        <v>0</v>
      </c>
      <c r="BW317" s="607">
        <v>0</v>
      </c>
      <c r="BX317" s="607">
        <v>0</v>
      </c>
      <c r="BY317" s="607">
        <v>0</v>
      </c>
      <c r="BZ317" s="607">
        <v>0</v>
      </c>
      <c r="CA317" s="607">
        <v>0</v>
      </c>
      <c r="CB317" s="607">
        <v>0</v>
      </c>
      <c r="CC317" s="607">
        <v>0</v>
      </c>
      <c r="CD317" s="607">
        <v>0</v>
      </c>
      <c r="CE317" s="607">
        <v>0</v>
      </c>
      <c r="CF317" s="607">
        <v>0</v>
      </c>
      <c r="CG317" s="607">
        <v>0</v>
      </c>
      <c r="CH317" s="607">
        <v>0</v>
      </c>
      <c r="CI317" s="607">
        <v>0</v>
      </c>
      <c r="CJ317" s="607">
        <v>0</v>
      </c>
      <c r="CK317" s="607">
        <v>0</v>
      </c>
      <c r="CL317" s="607">
        <v>0</v>
      </c>
      <c r="CM317" s="607">
        <v>0</v>
      </c>
      <c r="CN317" s="607">
        <v>0</v>
      </c>
      <c r="CO317" s="607">
        <v>0</v>
      </c>
      <c r="CP317" s="607">
        <v>0</v>
      </c>
      <c r="CQ317" s="607">
        <v>0</v>
      </c>
      <c r="CR317" s="607">
        <v>0</v>
      </c>
      <c r="CS317" s="607">
        <v>0</v>
      </c>
      <c r="CT317" s="607">
        <v>0</v>
      </c>
      <c r="CU317" s="607">
        <v>0</v>
      </c>
      <c r="CV317" s="607">
        <v>0</v>
      </c>
      <c r="CW317" s="607">
        <v>0</v>
      </c>
      <c r="CX317" s="607">
        <v>0</v>
      </c>
      <c r="CY317" s="607">
        <v>0</v>
      </c>
      <c r="CZ317" s="618">
        <v>0</v>
      </c>
      <c r="DA317" s="619">
        <v>0</v>
      </c>
      <c r="DB317" s="619">
        <v>0</v>
      </c>
      <c r="DC317" s="619">
        <v>0</v>
      </c>
      <c r="DD317" s="619">
        <v>0</v>
      </c>
      <c r="DE317" s="619">
        <v>0</v>
      </c>
      <c r="DF317" s="619">
        <v>0</v>
      </c>
      <c r="DG317" s="619">
        <v>0</v>
      </c>
      <c r="DH317" s="619">
        <v>0</v>
      </c>
      <c r="DI317" s="619">
        <v>0</v>
      </c>
      <c r="DJ317" s="619">
        <v>0</v>
      </c>
      <c r="DK317" s="619">
        <v>0</v>
      </c>
      <c r="DL317" s="619">
        <v>0</v>
      </c>
      <c r="DM317" s="619">
        <v>0</v>
      </c>
      <c r="DN317" s="619">
        <v>0</v>
      </c>
      <c r="DO317" s="619">
        <v>0</v>
      </c>
      <c r="DP317" s="619">
        <v>0</v>
      </c>
      <c r="DQ317" s="619">
        <v>0</v>
      </c>
      <c r="DR317" s="619">
        <v>0</v>
      </c>
      <c r="DS317" s="619">
        <v>0</v>
      </c>
      <c r="DT317" s="619">
        <v>0</v>
      </c>
      <c r="DU317" s="619">
        <v>0</v>
      </c>
      <c r="DV317" s="619">
        <v>0</v>
      </c>
      <c r="DW317" s="620">
        <v>0</v>
      </c>
    </row>
    <row r="318" spans="2:127" ht="15.75" thickBot="1" x14ac:dyDescent="0.25">
      <c r="B318" s="650"/>
      <c r="C318" s="651"/>
      <c r="D318" s="652"/>
      <c r="E318" s="652"/>
      <c r="F318" s="652"/>
      <c r="G318" s="652"/>
      <c r="H318" s="652"/>
      <c r="I318" s="653"/>
      <c r="J318" s="653"/>
      <c r="K318" s="653"/>
      <c r="L318" s="653"/>
      <c r="M318" s="653"/>
      <c r="N318" s="653"/>
      <c r="O318" s="653"/>
      <c r="P318" s="653"/>
      <c r="Q318" s="653"/>
      <c r="R318" s="654"/>
      <c r="S318" s="653"/>
      <c r="T318" s="653"/>
      <c r="U318" s="655" t="s">
        <v>127</v>
      </c>
      <c r="V318" s="656" t="s">
        <v>500</v>
      </c>
      <c r="W318" s="657" t="s">
        <v>490</v>
      </c>
      <c r="X318" s="658">
        <f>SUM(X307:X317)</f>
        <v>2061.7583199999999</v>
      </c>
      <c r="Y318" s="658">
        <f t="shared" ref="Y318:CJ318" si="54">SUM(Y307:Y317)</f>
        <v>3092.6374799999999</v>
      </c>
      <c r="Z318" s="658">
        <f t="shared" si="54"/>
        <v>6185.2749599999997</v>
      </c>
      <c r="AA318" s="658">
        <f t="shared" si="54"/>
        <v>7216.1541200000011</v>
      </c>
      <c r="AB318" s="658">
        <f t="shared" si="54"/>
        <v>9277.9124400000001</v>
      </c>
      <c r="AC318" s="658">
        <f t="shared" si="54"/>
        <v>10308.7916</v>
      </c>
      <c r="AD318" s="658">
        <f t="shared" si="54"/>
        <v>13401.42908</v>
      </c>
      <c r="AE318" s="658">
        <f t="shared" si="54"/>
        <v>20617.583200000001</v>
      </c>
      <c r="AF318" s="658">
        <f t="shared" si="54"/>
        <v>20617.583200000001</v>
      </c>
      <c r="AG318" s="658">
        <f t="shared" si="54"/>
        <v>10308.7916</v>
      </c>
      <c r="AH318" s="658">
        <f t="shared" si="54"/>
        <v>2947.33287650697</v>
      </c>
      <c r="AI318" s="658">
        <f t="shared" si="54"/>
        <v>2944.8782149004696</v>
      </c>
      <c r="AJ318" s="658">
        <f t="shared" si="54"/>
        <v>2942.4235532939688</v>
      </c>
      <c r="AK318" s="658">
        <f t="shared" si="54"/>
        <v>2939.9688916874679</v>
      </c>
      <c r="AL318" s="658">
        <f t="shared" si="54"/>
        <v>2937.5142300809675</v>
      </c>
      <c r="AM318" s="658">
        <f t="shared" si="54"/>
        <v>2935.0595684744667</v>
      </c>
      <c r="AN318" s="658">
        <f t="shared" si="54"/>
        <v>2932.6049068679658</v>
      </c>
      <c r="AO318" s="658">
        <f t="shared" si="54"/>
        <v>2930.1502452614654</v>
      </c>
      <c r="AP318" s="658">
        <f t="shared" si="54"/>
        <v>2927.6955836549646</v>
      </c>
      <c r="AQ318" s="658">
        <f t="shared" si="54"/>
        <v>2925.2409220484637</v>
      </c>
      <c r="AR318" s="658">
        <f t="shared" si="54"/>
        <v>3029.7004410898685</v>
      </c>
      <c r="AS318" s="658">
        <f t="shared" si="54"/>
        <v>3080.7028698073204</v>
      </c>
      <c r="AT318" s="658">
        <f t="shared" si="54"/>
        <v>3238.6194791726771</v>
      </c>
      <c r="AU318" s="658">
        <f t="shared" si="54"/>
        <v>3289.6219078901299</v>
      </c>
      <c r="AV318" s="658">
        <f t="shared" si="54"/>
        <v>3394.0814269315338</v>
      </c>
      <c r="AW318" s="658">
        <f t="shared" si="54"/>
        <v>3447.5385172554866</v>
      </c>
      <c r="AX318" s="658">
        <f t="shared" si="54"/>
        <v>3607.9097882273445</v>
      </c>
      <c r="AY318" s="658">
        <f t="shared" si="54"/>
        <v>3982.1094204950127</v>
      </c>
      <c r="AZ318" s="658">
        <f t="shared" si="54"/>
        <v>3982.1094204950127</v>
      </c>
      <c r="BA318" s="658">
        <f t="shared" si="54"/>
        <v>3447.5385172554866</v>
      </c>
      <c r="BB318" s="658">
        <f t="shared" si="54"/>
        <v>2912.9676140159604</v>
      </c>
      <c r="BC318" s="658">
        <f t="shared" si="54"/>
        <v>2912.9676140159604</v>
      </c>
      <c r="BD318" s="658">
        <f t="shared" si="54"/>
        <v>2912.9676140159604</v>
      </c>
      <c r="BE318" s="658">
        <f t="shared" si="54"/>
        <v>2912.9676140159604</v>
      </c>
      <c r="BF318" s="658">
        <f t="shared" si="54"/>
        <v>2912.9676140159604</v>
      </c>
      <c r="BG318" s="658">
        <f t="shared" si="54"/>
        <v>2912.9676140159604</v>
      </c>
      <c r="BH318" s="658">
        <f t="shared" si="54"/>
        <v>2912.9676140159604</v>
      </c>
      <c r="BI318" s="658">
        <f t="shared" si="54"/>
        <v>2912.9676140159604</v>
      </c>
      <c r="BJ318" s="658">
        <f t="shared" si="54"/>
        <v>2912.9676140159604</v>
      </c>
      <c r="BK318" s="658">
        <f t="shared" si="54"/>
        <v>2912.9676140159604</v>
      </c>
      <c r="BL318" s="658">
        <f t="shared" si="54"/>
        <v>3019.8817946638655</v>
      </c>
      <c r="BM318" s="658">
        <f t="shared" si="54"/>
        <v>3073.3388849878183</v>
      </c>
      <c r="BN318" s="658">
        <f t="shared" si="54"/>
        <v>3233.7101559596758</v>
      </c>
      <c r="BO318" s="658">
        <f t="shared" si="54"/>
        <v>3287.1672462836291</v>
      </c>
      <c r="BP318" s="658">
        <f t="shared" si="54"/>
        <v>3394.0814269315338</v>
      </c>
      <c r="BQ318" s="658">
        <f t="shared" si="54"/>
        <v>3447.5385172554866</v>
      </c>
      <c r="BR318" s="658">
        <f t="shared" si="54"/>
        <v>3607.9097882273445</v>
      </c>
      <c r="BS318" s="658">
        <f t="shared" si="54"/>
        <v>3982.1094204950127</v>
      </c>
      <c r="BT318" s="658">
        <f t="shared" si="54"/>
        <v>3982.1094204950127</v>
      </c>
      <c r="BU318" s="658">
        <f t="shared" si="54"/>
        <v>3447.5385172554866</v>
      </c>
      <c r="BV318" s="658">
        <f t="shared" si="54"/>
        <v>2912.9676140159604</v>
      </c>
      <c r="BW318" s="658">
        <f t="shared" si="54"/>
        <v>2912.9676140159604</v>
      </c>
      <c r="BX318" s="658">
        <f t="shared" si="54"/>
        <v>2912.9676140159604</v>
      </c>
      <c r="BY318" s="658">
        <f t="shared" si="54"/>
        <v>2912.9676140159604</v>
      </c>
      <c r="BZ318" s="658">
        <f t="shared" si="54"/>
        <v>2912.9676140159604</v>
      </c>
      <c r="CA318" s="658">
        <f t="shared" si="54"/>
        <v>2912.9676140159604</v>
      </c>
      <c r="CB318" s="658">
        <f t="shared" si="54"/>
        <v>2912.9676140159604</v>
      </c>
      <c r="CC318" s="658">
        <f t="shared" si="54"/>
        <v>2912.9676140159604</v>
      </c>
      <c r="CD318" s="658">
        <f t="shared" si="54"/>
        <v>2912.9676140159604</v>
      </c>
      <c r="CE318" s="658">
        <f t="shared" si="54"/>
        <v>2912.9676140159604</v>
      </c>
      <c r="CF318" s="658">
        <f t="shared" si="54"/>
        <v>3123.9602154413128</v>
      </c>
      <c r="CG318" s="658">
        <f t="shared" si="54"/>
        <v>3229.456516153989</v>
      </c>
      <c r="CH318" s="658">
        <f t="shared" si="54"/>
        <v>3545.9454182920181</v>
      </c>
      <c r="CI318" s="658">
        <f t="shared" si="54"/>
        <v>3651.4417190046943</v>
      </c>
      <c r="CJ318" s="658">
        <f t="shared" si="54"/>
        <v>3862.4343204300462</v>
      </c>
      <c r="CK318" s="658">
        <f t="shared" ref="CK318:DW318" si="55">SUM(CK307:CK317)</f>
        <v>3967.9306211427224</v>
      </c>
      <c r="CL318" s="658">
        <f t="shared" si="55"/>
        <v>4284.4195232807506</v>
      </c>
      <c r="CM318" s="658">
        <f t="shared" si="55"/>
        <v>5022.8936282694831</v>
      </c>
      <c r="CN318" s="658">
        <f t="shared" si="55"/>
        <v>5022.8936282694831</v>
      </c>
      <c r="CO318" s="658">
        <f t="shared" si="55"/>
        <v>3967.9306211427224</v>
      </c>
      <c r="CP318" s="658">
        <f t="shared" si="55"/>
        <v>2912.9676140159604</v>
      </c>
      <c r="CQ318" s="658">
        <f t="shared" si="55"/>
        <v>2912.9676140159604</v>
      </c>
      <c r="CR318" s="658">
        <f t="shared" si="55"/>
        <v>2912.9676140159604</v>
      </c>
      <c r="CS318" s="658">
        <f t="shared" si="55"/>
        <v>2912.9676140159604</v>
      </c>
      <c r="CT318" s="658">
        <f t="shared" si="55"/>
        <v>2912.9676140159604</v>
      </c>
      <c r="CU318" s="658">
        <f t="shared" si="55"/>
        <v>2912.9676140159604</v>
      </c>
      <c r="CV318" s="658">
        <f t="shared" si="55"/>
        <v>2912.9676140159604</v>
      </c>
      <c r="CW318" s="658">
        <f t="shared" si="55"/>
        <v>2912.9676140159604</v>
      </c>
      <c r="CX318" s="658">
        <f t="shared" si="55"/>
        <v>2912.9676140159604</v>
      </c>
      <c r="CY318" s="659">
        <f t="shared" si="55"/>
        <v>2912.9676140159604</v>
      </c>
      <c r="CZ318" s="660">
        <f t="shared" si="55"/>
        <v>0</v>
      </c>
      <c r="DA318" s="661">
        <f t="shared" si="55"/>
        <v>0</v>
      </c>
      <c r="DB318" s="661">
        <f t="shared" si="55"/>
        <v>0</v>
      </c>
      <c r="DC318" s="661">
        <f t="shared" si="55"/>
        <v>0</v>
      </c>
      <c r="DD318" s="661">
        <f t="shared" si="55"/>
        <v>0</v>
      </c>
      <c r="DE318" s="661">
        <f t="shared" si="55"/>
        <v>0</v>
      </c>
      <c r="DF318" s="661">
        <f t="shared" si="55"/>
        <v>0</v>
      </c>
      <c r="DG318" s="661">
        <f t="shared" si="55"/>
        <v>0</v>
      </c>
      <c r="DH318" s="661">
        <f t="shared" si="55"/>
        <v>0</v>
      </c>
      <c r="DI318" s="661">
        <f t="shared" si="55"/>
        <v>0</v>
      </c>
      <c r="DJ318" s="661">
        <f t="shared" si="55"/>
        <v>0</v>
      </c>
      <c r="DK318" s="661">
        <f t="shared" si="55"/>
        <v>0</v>
      </c>
      <c r="DL318" s="661">
        <f t="shared" si="55"/>
        <v>0</v>
      </c>
      <c r="DM318" s="661">
        <f t="shared" si="55"/>
        <v>0</v>
      </c>
      <c r="DN318" s="661">
        <f t="shared" si="55"/>
        <v>0</v>
      </c>
      <c r="DO318" s="661">
        <f t="shared" si="55"/>
        <v>0</v>
      </c>
      <c r="DP318" s="661">
        <f t="shared" si="55"/>
        <v>0</v>
      </c>
      <c r="DQ318" s="661">
        <f t="shared" si="55"/>
        <v>0</v>
      </c>
      <c r="DR318" s="661">
        <f t="shared" si="55"/>
        <v>0</v>
      </c>
      <c r="DS318" s="661">
        <f t="shared" si="55"/>
        <v>0</v>
      </c>
      <c r="DT318" s="661">
        <f t="shared" si="55"/>
        <v>0</v>
      </c>
      <c r="DU318" s="661">
        <f t="shared" si="55"/>
        <v>0</v>
      </c>
      <c r="DV318" s="661">
        <f t="shared" si="55"/>
        <v>0</v>
      </c>
      <c r="DW318" s="662">
        <f t="shared" si="55"/>
        <v>0</v>
      </c>
    </row>
    <row r="319" spans="2:127" ht="25.5" x14ac:dyDescent="0.2">
      <c r="B319" s="603" t="s">
        <v>485</v>
      </c>
      <c r="C319" s="604" t="s">
        <v>965</v>
      </c>
      <c r="D319" s="605" t="s">
        <v>886</v>
      </c>
      <c r="E319" s="606" t="s">
        <v>551</v>
      </c>
      <c r="F319" s="607" t="s">
        <v>827</v>
      </c>
      <c r="G319" s="608" t="s">
        <v>558</v>
      </c>
      <c r="H319" s="609" t="s">
        <v>487</v>
      </c>
      <c r="I319" s="609">
        <f>MAX(X319:AV319)</f>
        <v>20</v>
      </c>
      <c r="J319" s="609">
        <f>SUMPRODUCT($X$2:$CY$2,$X319:$CY319)*365</f>
        <v>145433.0168045657</v>
      </c>
      <c r="K319" s="609">
        <f>SUMPRODUCT($X$2:$CY$2,$X320:$CY320)+SUMPRODUCT($X$2:$CY$2,$X321:$CY321)+SUMPRODUCT($X$2:$CY$2,$X322:$CY322)</f>
        <v>274764.3949344026</v>
      </c>
      <c r="L319" s="609">
        <f>SUMPRODUCT($X$2:$CY$2,$X323:$CY323) +SUMPRODUCT($X$2:$CY$2,$X324:$CY324)</f>
        <v>22191.484577891195</v>
      </c>
      <c r="M319" s="609">
        <f>SUMPRODUCT($X$2:$CY$2,$X325:$CY325)</f>
        <v>0</v>
      </c>
      <c r="N319" s="609">
        <f>SUMPRODUCT($X$2:$CY$2,$X328:$CY328) +SUMPRODUCT($X$2:$CY$2,$X329:$CY329)</f>
        <v>1818.3387007763131</v>
      </c>
      <c r="O319" s="609">
        <f>SUMPRODUCT($X$2:$CY$2,$X326:$CY326) +SUMPRODUCT($X$2:$CY$2,$X327:$CY327) +SUMPRODUCT($X$2:$CY$2,$X330:$CY330)</f>
        <v>388.30050187642513</v>
      </c>
      <c r="P319" s="609">
        <f>SUM(K319:O319)</f>
        <v>299162.51871494658</v>
      </c>
      <c r="Q319" s="609">
        <f>(SUM(K319:M319)*100000)/(J319*1000)</f>
        <v>204.18738883161998</v>
      </c>
      <c r="R319" s="610">
        <f>(P319*100000)/(J319*1000)</f>
        <v>205.7046778565861</v>
      </c>
      <c r="S319" s="611">
        <v>3</v>
      </c>
      <c r="T319" s="612">
        <v>3</v>
      </c>
      <c r="U319" s="613" t="s">
        <v>488</v>
      </c>
      <c r="V319" s="614" t="s">
        <v>124</v>
      </c>
      <c r="W319" s="615" t="s">
        <v>75</v>
      </c>
      <c r="X319" s="607">
        <v>0</v>
      </c>
      <c r="Y319" s="607">
        <v>0</v>
      </c>
      <c r="Z319" s="607">
        <v>0</v>
      </c>
      <c r="AA319" s="607">
        <v>0</v>
      </c>
      <c r="AB319" s="607">
        <v>0</v>
      </c>
      <c r="AC319" s="607">
        <v>0</v>
      </c>
      <c r="AD319" s="607">
        <v>0</v>
      </c>
      <c r="AE319" s="607">
        <v>0</v>
      </c>
      <c r="AF319" s="607">
        <v>0</v>
      </c>
      <c r="AG319" s="607">
        <v>0</v>
      </c>
      <c r="AH319" s="607">
        <v>20</v>
      </c>
      <c r="AI319" s="607">
        <v>20</v>
      </c>
      <c r="AJ319" s="607">
        <v>20</v>
      </c>
      <c r="AK319" s="607">
        <v>20</v>
      </c>
      <c r="AL319" s="607">
        <v>20</v>
      </c>
      <c r="AM319" s="607">
        <v>20</v>
      </c>
      <c r="AN319" s="607">
        <v>20</v>
      </c>
      <c r="AO319" s="607">
        <v>20</v>
      </c>
      <c r="AP319" s="607">
        <v>20</v>
      </c>
      <c r="AQ319" s="607">
        <v>20</v>
      </c>
      <c r="AR319" s="607">
        <v>20</v>
      </c>
      <c r="AS319" s="607">
        <v>20</v>
      </c>
      <c r="AT319" s="607">
        <v>20</v>
      </c>
      <c r="AU319" s="607">
        <v>20</v>
      </c>
      <c r="AV319" s="607">
        <v>20</v>
      </c>
      <c r="AW319" s="607">
        <v>20</v>
      </c>
      <c r="AX319" s="607">
        <v>20</v>
      </c>
      <c r="AY319" s="607">
        <v>20</v>
      </c>
      <c r="AZ319" s="607">
        <v>20</v>
      </c>
      <c r="BA319" s="607">
        <v>20</v>
      </c>
      <c r="BB319" s="607">
        <v>20</v>
      </c>
      <c r="BC319" s="607">
        <v>20</v>
      </c>
      <c r="BD319" s="607">
        <v>20</v>
      </c>
      <c r="BE319" s="607">
        <v>20</v>
      </c>
      <c r="BF319" s="607">
        <v>20</v>
      </c>
      <c r="BG319" s="607">
        <v>20</v>
      </c>
      <c r="BH319" s="607">
        <v>20</v>
      </c>
      <c r="BI319" s="607">
        <v>20</v>
      </c>
      <c r="BJ319" s="607">
        <v>20</v>
      </c>
      <c r="BK319" s="607">
        <v>20</v>
      </c>
      <c r="BL319" s="607">
        <v>20</v>
      </c>
      <c r="BM319" s="607">
        <v>20</v>
      </c>
      <c r="BN319" s="607">
        <v>20</v>
      </c>
      <c r="BO319" s="607">
        <v>20</v>
      </c>
      <c r="BP319" s="607">
        <v>20</v>
      </c>
      <c r="BQ319" s="607">
        <v>20</v>
      </c>
      <c r="BR319" s="607">
        <v>20</v>
      </c>
      <c r="BS319" s="607">
        <v>20</v>
      </c>
      <c r="BT319" s="607">
        <v>20</v>
      </c>
      <c r="BU319" s="607">
        <v>20</v>
      </c>
      <c r="BV319" s="607">
        <v>20</v>
      </c>
      <c r="BW319" s="607">
        <v>20</v>
      </c>
      <c r="BX319" s="607">
        <v>20</v>
      </c>
      <c r="BY319" s="607">
        <v>20</v>
      </c>
      <c r="BZ319" s="607">
        <v>20</v>
      </c>
      <c r="CA319" s="607">
        <v>20</v>
      </c>
      <c r="CB319" s="607">
        <v>20</v>
      </c>
      <c r="CC319" s="607">
        <v>20</v>
      </c>
      <c r="CD319" s="607">
        <v>20</v>
      </c>
      <c r="CE319" s="616">
        <v>20</v>
      </c>
      <c r="CF319" s="616">
        <v>20</v>
      </c>
      <c r="CG319" s="616">
        <v>20</v>
      </c>
      <c r="CH319" s="616">
        <v>20</v>
      </c>
      <c r="CI319" s="616">
        <v>20</v>
      </c>
      <c r="CJ319" s="616">
        <v>20</v>
      </c>
      <c r="CK319" s="616">
        <v>20</v>
      </c>
      <c r="CL319" s="616">
        <v>20</v>
      </c>
      <c r="CM319" s="616">
        <v>20</v>
      </c>
      <c r="CN319" s="616">
        <v>20</v>
      </c>
      <c r="CO319" s="616">
        <v>20</v>
      </c>
      <c r="CP319" s="616">
        <v>20</v>
      </c>
      <c r="CQ319" s="616">
        <v>20</v>
      </c>
      <c r="CR319" s="616">
        <v>20</v>
      </c>
      <c r="CS319" s="616">
        <v>20</v>
      </c>
      <c r="CT319" s="616">
        <v>20</v>
      </c>
      <c r="CU319" s="616">
        <v>20</v>
      </c>
      <c r="CV319" s="616">
        <v>20</v>
      </c>
      <c r="CW319" s="616">
        <v>20</v>
      </c>
      <c r="CX319" s="616">
        <v>20</v>
      </c>
      <c r="CY319" s="617">
        <v>20</v>
      </c>
      <c r="CZ319" s="618">
        <v>0</v>
      </c>
      <c r="DA319" s="619">
        <v>0</v>
      </c>
      <c r="DB319" s="619">
        <v>0</v>
      </c>
      <c r="DC319" s="619">
        <v>0</v>
      </c>
      <c r="DD319" s="619">
        <v>0</v>
      </c>
      <c r="DE319" s="619">
        <v>0</v>
      </c>
      <c r="DF319" s="619">
        <v>0</v>
      </c>
      <c r="DG319" s="619">
        <v>0</v>
      </c>
      <c r="DH319" s="619">
        <v>0</v>
      </c>
      <c r="DI319" s="619">
        <v>0</v>
      </c>
      <c r="DJ319" s="619">
        <v>0</v>
      </c>
      <c r="DK319" s="619">
        <v>0</v>
      </c>
      <c r="DL319" s="619">
        <v>0</v>
      </c>
      <c r="DM319" s="619">
        <v>0</v>
      </c>
      <c r="DN319" s="619">
        <v>0</v>
      </c>
      <c r="DO319" s="619">
        <v>0</v>
      </c>
      <c r="DP319" s="619">
        <v>0</v>
      </c>
      <c r="DQ319" s="619">
        <v>0</v>
      </c>
      <c r="DR319" s="619">
        <v>0</v>
      </c>
      <c r="DS319" s="619">
        <v>0</v>
      </c>
      <c r="DT319" s="619">
        <v>0</v>
      </c>
      <c r="DU319" s="619">
        <v>0</v>
      </c>
      <c r="DV319" s="619">
        <v>0</v>
      </c>
      <c r="DW319" s="620">
        <v>0</v>
      </c>
    </row>
    <row r="320" spans="2:127" x14ac:dyDescent="0.2">
      <c r="B320" s="621"/>
      <c r="C320" s="622"/>
      <c r="D320" s="623"/>
      <c r="E320" s="624"/>
      <c r="F320" s="624"/>
      <c r="G320" s="623"/>
      <c r="H320" s="624"/>
      <c r="I320" s="624"/>
      <c r="J320" s="624"/>
      <c r="K320" s="624"/>
      <c r="L320" s="624"/>
      <c r="M320" s="624"/>
      <c r="N320" s="624"/>
      <c r="O320" s="624"/>
      <c r="P320" s="624"/>
      <c r="Q320" s="624"/>
      <c r="R320" s="625"/>
      <c r="S320" s="624"/>
      <c r="T320" s="624"/>
      <c r="U320" s="626" t="s">
        <v>489</v>
      </c>
      <c r="V320" s="614" t="s">
        <v>124</v>
      </c>
      <c r="W320" s="615" t="s">
        <v>490</v>
      </c>
      <c r="X320" s="607">
        <v>6313.26</v>
      </c>
      <c r="Y320" s="607">
        <v>9469.89</v>
      </c>
      <c r="Z320" s="607">
        <v>18939.78</v>
      </c>
      <c r="AA320" s="607">
        <v>22096.410000000003</v>
      </c>
      <c r="AB320" s="607">
        <v>28409.67</v>
      </c>
      <c r="AC320" s="607">
        <v>31566.3</v>
      </c>
      <c r="AD320" s="607">
        <v>41036.19</v>
      </c>
      <c r="AE320" s="607">
        <v>63132.6</v>
      </c>
      <c r="AF320" s="607">
        <v>63132.6</v>
      </c>
      <c r="AG320" s="607">
        <v>31566.3</v>
      </c>
      <c r="AH320" s="607">
        <v>0</v>
      </c>
      <c r="AI320" s="607">
        <v>0</v>
      </c>
      <c r="AJ320" s="607">
        <v>0</v>
      </c>
      <c r="AK320" s="607">
        <v>0</v>
      </c>
      <c r="AL320" s="607">
        <v>0</v>
      </c>
      <c r="AM320" s="607">
        <v>0</v>
      </c>
      <c r="AN320" s="607">
        <v>0</v>
      </c>
      <c r="AO320" s="607">
        <v>0</v>
      </c>
      <c r="AP320" s="607">
        <v>0</v>
      </c>
      <c r="AQ320" s="607">
        <v>0</v>
      </c>
      <c r="AR320" s="607">
        <v>383.66</v>
      </c>
      <c r="AS320" s="607">
        <v>575.49</v>
      </c>
      <c r="AT320" s="607">
        <v>1150.98</v>
      </c>
      <c r="AU320" s="607">
        <v>1342.81</v>
      </c>
      <c r="AV320" s="607">
        <v>1726.47</v>
      </c>
      <c r="AW320" s="607">
        <v>1918.3</v>
      </c>
      <c r="AX320" s="607">
        <v>2493.79</v>
      </c>
      <c r="AY320" s="607">
        <v>3836.6</v>
      </c>
      <c r="AZ320" s="607">
        <v>3836.6</v>
      </c>
      <c r="BA320" s="607">
        <v>1918.3</v>
      </c>
      <c r="BB320" s="607">
        <v>0</v>
      </c>
      <c r="BC320" s="607">
        <v>0</v>
      </c>
      <c r="BD320" s="607">
        <v>0</v>
      </c>
      <c r="BE320" s="607">
        <v>0</v>
      </c>
      <c r="BF320" s="607">
        <v>0</v>
      </c>
      <c r="BG320" s="607">
        <v>0</v>
      </c>
      <c r="BH320" s="607">
        <v>0</v>
      </c>
      <c r="BI320" s="607">
        <v>0</v>
      </c>
      <c r="BJ320" s="607">
        <v>0</v>
      </c>
      <c r="BK320" s="607">
        <v>0</v>
      </c>
      <c r="BL320" s="607">
        <v>383.66</v>
      </c>
      <c r="BM320" s="607">
        <v>575.49</v>
      </c>
      <c r="BN320" s="607">
        <v>1150.98</v>
      </c>
      <c r="BO320" s="607">
        <v>1342.81</v>
      </c>
      <c r="BP320" s="607">
        <v>1726.47</v>
      </c>
      <c r="BQ320" s="607">
        <v>1918.3</v>
      </c>
      <c r="BR320" s="607">
        <v>2493.79</v>
      </c>
      <c r="BS320" s="607">
        <v>3836.6</v>
      </c>
      <c r="BT320" s="607">
        <v>3836.6</v>
      </c>
      <c r="BU320" s="607">
        <v>1918.3</v>
      </c>
      <c r="BV320" s="607">
        <v>0</v>
      </c>
      <c r="BW320" s="607">
        <v>0</v>
      </c>
      <c r="BX320" s="607">
        <v>0</v>
      </c>
      <c r="BY320" s="607">
        <v>0</v>
      </c>
      <c r="BZ320" s="607">
        <v>0</v>
      </c>
      <c r="CA320" s="607">
        <v>0</v>
      </c>
      <c r="CB320" s="607">
        <v>0</v>
      </c>
      <c r="CC320" s="607">
        <v>0</v>
      </c>
      <c r="CD320" s="607">
        <v>0</v>
      </c>
      <c r="CE320" s="616">
        <v>0</v>
      </c>
      <c r="CF320" s="616">
        <v>651.98</v>
      </c>
      <c r="CG320" s="616">
        <v>977.97</v>
      </c>
      <c r="CH320" s="616">
        <v>1955.94</v>
      </c>
      <c r="CI320" s="616">
        <v>2281.9299999999998</v>
      </c>
      <c r="CJ320" s="616">
        <v>2933.91</v>
      </c>
      <c r="CK320" s="616">
        <v>3259.9</v>
      </c>
      <c r="CL320" s="616">
        <v>4237.87</v>
      </c>
      <c r="CM320" s="616">
        <v>6519.8</v>
      </c>
      <c r="CN320" s="616">
        <v>6519.8</v>
      </c>
      <c r="CO320" s="616">
        <v>3259.9</v>
      </c>
      <c r="CP320" s="616">
        <v>0</v>
      </c>
      <c r="CQ320" s="616">
        <v>0</v>
      </c>
      <c r="CR320" s="616">
        <v>0</v>
      </c>
      <c r="CS320" s="616">
        <v>0</v>
      </c>
      <c r="CT320" s="616">
        <v>0</v>
      </c>
      <c r="CU320" s="616">
        <v>0</v>
      </c>
      <c r="CV320" s="616">
        <v>0</v>
      </c>
      <c r="CW320" s="616">
        <v>0</v>
      </c>
      <c r="CX320" s="616">
        <v>0</v>
      </c>
      <c r="CY320" s="617">
        <v>0</v>
      </c>
      <c r="CZ320" s="618">
        <v>0</v>
      </c>
      <c r="DA320" s="619">
        <v>0</v>
      </c>
      <c r="DB320" s="619">
        <v>0</v>
      </c>
      <c r="DC320" s="619">
        <v>0</v>
      </c>
      <c r="DD320" s="619">
        <v>0</v>
      </c>
      <c r="DE320" s="619">
        <v>0</v>
      </c>
      <c r="DF320" s="619">
        <v>0</v>
      </c>
      <c r="DG320" s="619">
        <v>0</v>
      </c>
      <c r="DH320" s="619">
        <v>0</v>
      </c>
      <c r="DI320" s="619">
        <v>0</v>
      </c>
      <c r="DJ320" s="619">
        <v>0</v>
      </c>
      <c r="DK320" s="619">
        <v>0</v>
      </c>
      <c r="DL320" s="619">
        <v>0</v>
      </c>
      <c r="DM320" s="619">
        <v>0</v>
      </c>
      <c r="DN320" s="619">
        <v>0</v>
      </c>
      <c r="DO320" s="619">
        <v>0</v>
      </c>
      <c r="DP320" s="619">
        <v>0</v>
      </c>
      <c r="DQ320" s="619">
        <v>0</v>
      </c>
      <c r="DR320" s="619">
        <v>0</v>
      </c>
      <c r="DS320" s="619">
        <v>0</v>
      </c>
      <c r="DT320" s="619">
        <v>0</v>
      </c>
      <c r="DU320" s="619">
        <v>0</v>
      </c>
      <c r="DV320" s="619">
        <v>0</v>
      </c>
      <c r="DW320" s="620">
        <v>0</v>
      </c>
    </row>
    <row r="321" spans="2:127" x14ac:dyDescent="0.2">
      <c r="B321" s="627"/>
      <c r="C321" s="628"/>
      <c r="D321" s="629"/>
      <c r="E321" s="629"/>
      <c r="F321" s="629"/>
      <c r="G321" s="629"/>
      <c r="H321" s="629"/>
      <c r="I321" s="630"/>
      <c r="J321" s="630"/>
      <c r="K321" s="630"/>
      <c r="L321" s="630"/>
      <c r="M321" s="630"/>
      <c r="N321" s="630"/>
      <c r="O321" s="630"/>
      <c r="P321" s="630"/>
      <c r="Q321" s="630"/>
      <c r="R321" s="631"/>
      <c r="S321" s="630"/>
      <c r="T321" s="630"/>
      <c r="U321" s="626" t="s">
        <v>491</v>
      </c>
      <c r="V321" s="614" t="s">
        <v>124</v>
      </c>
      <c r="W321" s="615" t="s">
        <v>490</v>
      </c>
      <c r="X321" s="607">
        <v>0</v>
      </c>
      <c r="Y321" s="607">
        <v>0</v>
      </c>
      <c r="Z321" s="607">
        <v>0</v>
      </c>
      <c r="AA321" s="607">
        <v>0</v>
      </c>
      <c r="AB321" s="607">
        <v>0</v>
      </c>
      <c r="AC321" s="607">
        <v>0</v>
      </c>
      <c r="AD321" s="607">
        <v>0</v>
      </c>
      <c r="AE321" s="607">
        <v>0</v>
      </c>
      <c r="AF321" s="607">
        <v>0</v>
      </c>
      <c r="AG321" s="607">
        <v>0</v>
      </c>
      <c r="AH321" s="607">
        <v>0</v>
      </c>
      <c r="AI321" s="607">
        <v>0</v>
      </c>
      <c r="AJ321" s="607">
        <v>0</v>
      </c>
      <c r="AK321" s="607">
        <v>0</v>
      </c>
      <c r="AL321" s="607">
        <v>0</v>
      </c>
      <c r="AM321" s="607">
        <v>0</v>
      </c>
      <c r="AN321" s="607">
        <v>0</v>
      </c>
      <c r="AO321" s="607">
        <v>0</v>
      </c>
      <c r="AP321" s="607">
        <v>0</v>
      </c>
      <c r="AQ321" s="607">
        <v>0</v>
      </c>
      <c r="AR321" s="607">
        <v>0</v>
      </c>
      <c r="AS321" s="607">
        <v>0</v>
      </c>
      <c r="AT321" s="607">
        <v>0</v>
      </c>
      <c r="AU321" s="607">
        <v>0</v>
      </c>
      <c r="AV321" s="607">
        <v>0</v>
      </c>
      <c r="AW321" s="607">
        <v>0</v>
      </c>
      <c r="AX321" s="607">
        <v>0</v>
      </c>
      <c r="AY321" s="607">
        <v>0</v>
      </c>
      <c r="AZ321" s="607">
        <v>0</v>
      </c>
      <c r="BA321" s="607">
        <v>0</v>
      </c>
      <c r="BB321" s="607">
        <v>0</v>
      </c>
      <c r="BC321" s="607">
        <v>0</v>
      </c>
      <c r="BD321" s="607">
        <v>0</v>
      </c>
      <c r="BE321" s="607">
        <v>0</v>
      </c>
      <c r="BF321" s="607">
        <v>0</v>
      </c>
      <c r="BG321" s="607">
        <v>0</v>
      </c>
      <c r="BH321" s="607">
        <v>0</v>
      </c>
      <c r="BI321" s="607">
        <v>0</v>
      </c>
      <c r="BJ321" s="607">
        <v>0</v>
      </c>
      <c r="BK321" s="607">
        <v>0</v>
      </c>
      <c r="BL321" s="607">
        <v>0</v>
      </c>
      <c r="BM321" s="607">
        <v>0</v>
      </c>
      <c r="BN321" s="607">
        <v>0</v>
      </c>
      <c r="BO321" s="607">
        <v>0</v>
      </c>
      <c r="BP321" s="607">
        <v>0</v>
      </c>
      <c r="BQ321" s="607">
        <v>0</v>
      </c>
      <c r="BR321" s="607">
        <v>0</v>
      </c>
      <c r="BS321" s="607">
        <v>0</v>
      </c>
      <c r="BT321" s="607">
        <v>0</v>
      </c>
      <c r="BU321" s="607">
        <v>0</v>
      </c>
      <c r="BV321" s="607">
        <v>0</v>
      </c>
      <c r="BW321" s="607">
        <v>0</v>
      </c>
      <c r="BX321" s="607">
        <v>0</v>
      </c>
      <c r="BY321" s="607">
        <v>0</v>
      </c>
      <c r="BZ321" s="607">
        <v>0</v>
      </c>
      <c r="CA321" s="607">
        <v>0</v>
      </c>
      <c r="CB321" s="607">
        <v>0</v>
      </c>
      <c r="CC321" s="607">
        <v>0</v>
      </c>
      <c r="CD321" s="607">
        <v>0</v>
      </c>
      <c r="CE321" s="616">
        <v>0</v>
      </c>
      <c r="CF321" s="616">
        <v>0</v>
      </c>
      <c r="CG321" s="616">
        <v>0</v>
      </c>
      <c r="CH321" s="616">
        <v>0</v>
      </c>
      <c r="CI321" s="616">
        <v>0</v>
      </c>
      <c r="CJ321" s="616">
        <v>0</v>
      </c>
      <c r="CK321" s="616">
        <v>0</v>
      </c>
      <c r="CL321" s="616">
        <v>0</v>
      </c>
      <c r="CM321" s="616">
        <v>0</v>
      </c>
      <c r="CN321" s="616">
        <v>0</v>
      </c>
      <c r="CO321" s="616">
        <v>0</v>
      </c>
      <c r="CP321" s="616">
        <v>0</v>
      </c>
      <c r="CQ321" s="616">
        <v>0</v>
      </c>
      <c r="CR321" s="616">
        <v>0</v>
      </c>
      <c r="CS321" s="616">
        <v>0</v>
      </c>
      <c r="CT321" s="616">
        <v>0</v>
      </c>
      <c r="CU321" s="616">
        <v>0</v>
      </c>
      <c r="CV321" s="616">
        <v>0</v>
      </c>
      <c r="CW321" s="616">
        <v>0</v>
      </c>
      <c r="CX321" s="616">
        <v>0</v>
      </c>
      <c r="CY321" s="617">
        <v>0</v>
      </c>
      <c r="CZ321" s="618">
        <v>0</v>
      </c>
      <c r="DA321" s="619">
        <v>0</v>
      </c>
      <c r="DB321" s="619">
        <v>0</v>
      </c>
      <c r="DC321" s="619">
        <v>0</v>
      </c>
      <c r="DD321" s="619">
        <v>0</v>
      </c>
      <c r="DE321" s="619">
        <v>0</v>
      </c>
      <c r="DF321" s="619">
        <v>0</v>
      </c>
      <c r="DG321" s="619">
        <v>0</v>
      </c>
      <c r="DH321" s="619">
        <v>0</v>
      </c>
      <c r="DI321" s="619">
        <v>0</v>
      </c>
      <c r="DJ321" s="619">
        <v>0</v>
      </c>
      <c r="DK321" s="619">
        <v>0</v>
      </c>
      <c r="DL321" s="619">
        <v>0</v>
      </c>
      <c r="DM321" s="619">
        <v>0</v>
      </c>
      <c r="DN321" s="619">
        <v>0</v>
      </c>
      <c r="DO321" s="619">
        <v>0</v>
      </c>
      <c r="DP321" s="619">
        <v>0</v>
      </c>
      <c r="DQ321" s="619">
        <v>0</v>
      </c>
      <c r="DR321" s="619">
        <v>0</v>
      </c>
      <c r="DS321" s="619">
        <v>0</v>
      </c>
      <c r="DT321" s="619">
        <v>0</v>
      </c>
      <c r="DU321" s="619">
        <v>0</v>
      </c>
      <c r="DV321" s="619">
        <v>0</v>
      </c>
      <c r="DW321" s="620">
        <v>0</v>
      </c>
    </row>
    <row r="322" spans="2:127" x14ac:dyDescent="0.2">
      <c r="B322" s="627"/>
      <c r="C322" s="628"/>
      <c r="D322" s="629"/>
      <c r="E322" s="629"/>
      <c r="F322" s="629"/>
      <c r="G322" s="629"/>
      <c r="H322" s="629"/>
      <c r="I322" s="630"/>
      <c r="J322" s="630"/>
      <c r="K322" s="630"/>
      <c r="L322" s="630"/>
      <c r="M322" s="630"/>
      <c r="N322" s="630"/>
      <c r="O322" s="630"/>
      <c r="P322" s="630"/>
      <c r="Q322" s="630"/>
      <c r="R322" s="631"/>
      <c r="S322" s="630"/>
      <c r="T322" s="630"/>
      <c r="U322" s="632" t="s">
        <v>828</v>
      </c>
      <c r="V322" s="633" t="s">
        <v>124</v>
      </c>
      <c r="W322" s="634" t="s">
        <v>490</v>
      </c>
      <c r="X322" s="607">
        <v>0</v>
      </c>
      <c r="Y322" s="607">
        <v>0</v>
      </c>
      <c r="Z322" s="607">
        <v>0</v>
      </c>
      <c r="AA322" s="607">
        <v>0</v>
      </c>
      <c r="AB322" s="607">
        <v>0</v>
      </c>
      <c r="AC322" s="607">
        <v>0</v>
      </c>
      <c r="AD322" s="607">
        <v>0</v>
      </c>
      <c r="AE322" s="607">
        <v>0</v>
      </c>
      <c r="AF322" s="607">
        <v>0</v>
      </c>
      <c r="AG322" s="607">
        <v>0</v>
      </c>
      <c r="AH322" s="607">
        <v>0</v>
      </c>
      <c r="AI322" s="607">
        <v>0</v>
      </c>
      <c r="AJ322" s="607">
        <v>0</v>
      </c>
      <c r="AK322" s="607">
        <v>0</v>
      </c>
      <c r="AL322" s="607">
        <v>0</v>
      </c>
      <c r="AM322" s="607">
        <v>0</v>
      </c>
      <c r="AN322" s="607">
        <v>0</v>
      </c>
      <c r="AO322" s="607">
        <v>0</v>
      </c>
      <c r="AP322" s="607">
        <v>0</v>
      </c>
      <c r="AQ322" s="607">
        <v>0</v>
      </c>
      <c r="AR322" s="607">
        <v>0</v>
      </c>
      <c r="AS322" s="607">
        <v>0</v>
      </c>
      <c r="AT322" s="607">
        <v>0</v>
      </c>
      <c r="AU322" s="607">
        <v>0</v>
      </c>
      <c r="AV322" s="607">
        <v>0</v>
      </c>
      <c r="AW322" s="607">
        <v>0</v>
      </c>
      <c r="AX322" s="607">
        <v>0</v>
      </c>
      <c r="AY322" s="607">
        <v>0</v>
      </c>
      <c r="AZ322" s="607">
        <v>0</v>
      </c>
      <c r="BA322" s="607">
        <v>0</v>
      </c>
      <c r="BB322" s="607">
        <v>0</v>
      </c>
      <c r="BC322" s="607">
        <v>0</v>
      </c>
      <c r="BD322" s="607">
        <v>0</v>
      </c>
      <c r="BE322" s="607">
        <v>0</v>
      </c>
      <c r="BF322" s="607">
        <v>0</v>
      </c>
      <c r="BG322" s="607">
        <v>0</v>
      </c>
      <c r="BH322" s="607">
        <v>0</v>
      </c>
      <c r="BI322" s="607">
        <v>0</v>
      </c>
      <c r="BJ322" s="607">
        <v>0</v>
      </c>
      <c r="BK322" s="607">
        <v>0</v>
      </c>
      <c r="BL322" s="607">
        <v>0</v>
      </c>
      <c r="BM322" s="607">
        <v>0</v>
      </c>
      <c r="BN322" s="607">
        <v>0</v>
      </c>
      <c r="BO322" s="607">
        <v>0</v>
      </c>
      <c r="BP322" s="607">
        <v>0</v>
      </c>
      <c r="BQ322" s="607">
        <v>0</v>
      </c>
      <c r="BR322" s="607">
        <v>0</v>
      </c>
      <c r="BS322" s="607">
        <v>0</v>
      </c>
      <c r="BT322" s="607">
        <v>0</v>
      </c>
      <c r="BU322" s="607">
        <v>0</v>
      </c>
      <c r="BV322" s="607">
        <v>0</v>
      </c>
      <c r="BW322" s="607">
        <v>0</v>
      </c>
      <c r="BX322" s="607">
        <v>0</v>
      </c>
      <c r="BY322" s="607">
        <v>0</v>
      </c>
      <c r="BZ322" s="607">
        <v>0</v>
      </c>
      <c r="CA322" s="607">
        <v>0</v>
      </c>
      <c r="CB322" s="607">
        <v>0</v>
      </c>
      <c r="CC322" s="607">
        <v>0</v>
      </c>
      <c r="CD322" s="607">
        <v>0</v>
      </c>
      <c r="CE322" s="607">
        <v>0</v>
      </c>
      <c r="CF322" s="607">
        <v>0</v>
      </c>
      <c r="CG322" s="607">
        <v>0</v>
      </c>
      <c r="CH322" s="607">
        <v>0</v>
      </c>
      <c r="CI322" s="607">
        <v>0</v>
      </c>
      <c r="CJ322" s="607">
        <v>0</v>
      </c>
      <c r="CK322" s="607">
        <v>0</v>
      </c>
      <c r="CL322" s="607">
        <v>0</v>
      </c>
      <c r="CM322" s="607">
        <v>0</v>
      </c>
      <c r="CN322" s="607">
        <v>0</v>
      </c>
      <c r="CO322" s="607">
        <v>0</v>
      </c>
      <c r="CP322" s="607">
        <v>0</v>
      </c>
      <c r="CQ322" s="607">
        <v>0</v>
      </c>
      <c r="CR322" s="607">
        <v>0</v>
      </c>
      <c r="CS322" s="607">
        <v>0</v>
      </c>
      <c r="CT322" s="607">
        <v>0</v>
      </c>
      <c r="CU322" s="607">
        <v>0</v>
      </c>
      <c r="CV322" s="607">
        <v>0</v>
      </c>
      <c r="CW322" s="607">
        <v>0</v>
      </c>
      <c r="CX322" s="607">
        <v>0</v>
      </c>
      <c r="CY322" s="607">
        <v>0</v>
      </c>
      <c r="CZ322" s="618">
        <v>0</v>
      </c>
      <c r="DA322" s="619">
        <v>0</v>
      </c>
      <c r="DB322" s="619">
        <v>0</v>
      </c>
      <c r="DC322" s="619">
        <v>0</v>
      </c>
      <c r="DD322" s="619">
        <v>0</v>
      </c>
      <c r="DE322" s="619">
        <v>0</v>
      </c>
      <c r="DF322" s="619">
        <v>0</v>
      </c>
      <c r="DG322" s="619">
        <v>0</v>
      </c>
      <c r="DH322" s="619">
        <v>0</v>
      </c>
      <c r="DI322" s="619">
        <v>0</v>
      </c>
      <c r="DJ322" s="619">
        <v>0</v>
      </c>
      <c r="DK322" s="619">
        <v>0</v>
      </c>
      <c r="DL322" s="619">
        <v>0</v>
      </c>
      <c r="DM322" s="619">
        <v>0</v>
      </c>
      <c r="DN322" s="619">
        <v>0</v>
      </c>
      <c r="DO322" s="619">
        <v>0</v>
      </c>
      <c r="DP322" s="619">
        <v>0</v>
      </c>
      <c r="DQ322" s="619">
        <v>0</v>
      </c>
      <c r="DR322" s="619">
        <v>0</v>
      </c>
      <c r="DS322" s="619">
        <v>0</v>
      </c>
      <c r="DT322" s="619">
        <v>0</v>
      </c>
      <c r="DU322" s="619">
        <v>0</v>
      </c>
      <c r="DV322" s="619">
        <v>0</v>
      </c>
      <c r="DW322" s="620">
        <v>0</v>
      </c>
    </row>
    <row r="323" spans="2:127" x14ac:dyDescent="0.2">
      <c r="B323" s="635"/>
      <c r="C323" s="636"/>
      <c r="D323" s="637"/>
      <c r="E323" s="637"/>
      <c r="F323" s="637"/>
      <c r="G323" s="637"/>
      <c r="H323" s="637"/>
      <c r="I323" s="638"/>
      <c r="J323" s="638"/>
      <c r="K323" s="638"/>
      <c r="L323" s="638"/>
      <c r="M323" s="638"/>
      <c r="N323" s="638"/>
      <c r="O323" s="638"/>
      <c r="P323" s="638"/>
      <c r="Q323" s="638"/>
      <c r="R323" s="639"/>
      <c r="S323" s="638"/>
      <c r="T323" s="638"/>
      <c r="U323" s="626" t="s">
        <v>492</v>
      </c>
      <c r="V323" s="614" t="s">
        <v>124</v>
      </c>
      <c r="W323" s="640" t="s">
        <v>490</v>
      </c>
      <c r="X323" s="607">
        <v>0</v>
      </c>
      <c r="Y323" s="607">
        <v>0</v>
      </c>
      <c r="Z323" s="607">
        <v>0</v>
      </c>
      <c r="AA323" s="607">
        <v>0</v>
      </c>
      <c r="AB323" s="607">
        <v>0</v>
      </c>
      <c r="AC323" s="607">
        <v>0</v>
      </c>
      <c r="AD323" s="607">
        <v>0</v>
      </c>
      <c r="AE323" s="607">
        <v>0</v>
      </c>
      <c r="AF323" s="607">
        <v>0</v>
      </c>
      <c r="AG323" s="607">
        <v>0</v>
      </c>
      <c r="AH323" s="607">
        <v>92</v>
      </c>
      <c r="AI323" s="607">
        <v>92</v>
      </c>
      <c r="AJ323" s="607">
        <v>92</v>
      </c>
      <c r="AK323" s="607">
        <v>92</v>
      </c>
      <c r="AL323" s="607">
        <v>92</v>
      </c>
      <c r="AM323" s="607">
        <v>92</v>
      </c>
      <c r="AN323" s="607">
        <v>92</v>
      </c>
      <c r="AO323" s="607">
        <v>92</v>
      </c>
      <c r="AP323" s="607">
        <v>92</v>
      </c>
      <c r="AQ323" s="607">
        <v>92</v>
      </c>
      <c r="AR323" s="607">
        <v>92</v>
      </c>
      <c r="AS323" s="607">
        <v>92</v>
      </c>
      <c r="AT323" s="607">
        <v>92</v>
      </c>
      <c r="AU323" s="607">
        <v>92</v>
      </c>
      <c r="AV323" s="607">
        <v>92</v>
      </c>
      <c r="AW323" s="607">
        <v>92</v>
      </c>
      <c r="AX323" s="607">
        <v>92</v>
      </c>
      <c r="AY323" s="607">
        <v>92</v>
      </c>
      <c r="AZ323" s="607">
        <v>92</v>
      </c>
      <c r="BA323" s="607">
        <v>92</v>
      </c>
      <c r="BB323" s="607">
        <v>92</v>
      </c>
      <c r="BC323" s="607">
        <v>92</v>
      </c>
      <c r="BD323" s="607">
        <v>92</v>
      </c>
      <c r="BE323" s="607">
        <v>92</v>
      </c>
      <c r="BF323" s="607">
        <v>92</v>
      </c>
      <c r="BG323" s="607">
        <v>92</v>
      </c>
      <c r="BH323" s="607">
        <v>92</v>
      </c>
      <c r="BI323" s="607">
        <v>92</v>
      </c>
      <c r="BJ323" s="607">
        <v>92</v>
      </c>
      <c r="BK323" s="607">
        <v>92</v>
      </c>
      <c r="BL323" s="607">
        <v>92</v>
      </c>
      <c r="BM323" s="607">
        <v>92</v>
      </c>
      <c r="BN323" s="607">
        <v>92</v>
      </c>
      <c r="BO323" s="607">
        <v>92</v>
      </c>
      <c r="BP323" s="607">
        <v>92</v>
      </c>
      <c r="BQ323" s="607">
        <v>92</v>
      </c>
      <c r="BR323" s="607">
        <v>92</v>
      </c>
      <c r="BS323" s="607">
        <v>92</v>
      </c>
      <c r="BT323" s="607">
        <v>92</v>
      </c>
      <c r="BU323" s="607">
        <v>92</v>
      </c>
      <c r="BV323" s="607">
        <v>92</v>
      </c>
      <c r="BW323" s="607">
        <v>92</v>
      </c>
      <c r="BX323" s="607">
        <v>92</v>
      </c>
      <c r="BY323" s="607">
        <v>92</v>
      </c>
      <c r="BZ323" s="607">
        <v>92</v>
      </c>
      <c r="CA323" s="607">
        <v>92</v>
      </c>
      <c r="CB323" s="607">
        <v>92</v>
      </c>
      <c r="CC323" s="607">
        <v>92</v>
      </c>
      <c r="CD323" s="607">
        <v>92</v>
      </c>
      <c r="CE323" s="616">
        <v>92</v>
      </c>
      <c r="CF323" s="616">
        <v>92</v>
      </c>
      <c r="CG323" s="616">
        <v>92</v>
      </c>
      <c r="CH323" s="616">
        <v>92</v>
      </c>
      <c r="CI323" s="616">
        <v>92</v>
      </c>
      <c r="CJ323" s="616">
        <v>92</v>
      </c>
      <c r="CK323" s="616">
        <v>92</v>
      </c>
      <c r="CL323" s="616">
        <v>92</v>
      </c>
      <c r="CM323" s="616">
        <v>92</v>
      </c>
      <c r="CN323" s="616">
        <v>92</v>
      </c>
      <c r="CO323" s="616">
        <v>92</v>
      </c>
      <c r="CP323" s="616">
        <v>92</v>
      </c>
      <c r="CQ323" s="616">
        <v>92</v>
      </c>
      <c r="CR323" s="616">
        <v>92</v>
      </c>
      <c r="CS323" s="616">
        <v>92</v>
      </c>
      <c r="CT323" s="616">
        <v>92</v>
      </c>
      <c r="CU323" s="616">
        <v>92</v>
      </c>
      <c r="CV323" s="616">
        <v>92</v>
      </c>
      <c r="CW323" s="616">
        <v>92</v>
      </c>
      <c r="CX323" s="616">
        <v>92</v>
      </c>
      <c r="CY323" s="617">
        <v>92</v>
      </c>
      <c r="CZ323" s="618">
        <v>0</v>
      </c>
      <c r="DA323" s="619">
        <v>0</v>
      </c>
      <c r="DB323" s="619">
        <v>0</v>
      </c>
      <c r="DC323" s="619">
        <v>0</v>
      </c>
      <c r="DD323" s="619">
        <v>0</v>
      </c>
      <c r="DE323" s="619">
        <v>0</v>
      </c>
      <c r="DF323" s="619">
        <v>0</v>
      </c>
      <c r="DG323" s="619">
        <v>0</v>
      </c>
      <c r="DH323" s="619">
        <v>0</v>
      </c>
      <c r="DI323" s="619">
        <v>0</v>
      </c>
      <c r="DJ323" s="619">
        <v>0</v>
      </c>
      <c r="DK323" s="619">
        <v>0</v>
      </c>
      <c r="DL323" s="619">
        <v>0</v>
      </c>
      <c r="DM323" s="619">
        <v>0</v>
      </c>
      <c r="DN323" s="619">
        <v>0</v>
      </c>
      <c r="DO323" s="619">
        <v>0</v>
      </c>
      <c r="DP323" s="619">
        <v>0</v>
      </c>
      <c r="DQ323" s="619">
        <v>0</v>
      </c>
      <c r="DR323" s="619">
        <v>0</v>
      </c>
      <c r="DS323" s="619">
        <v>0</v>
      </c>
      <c r="DT323" s="619">
        <v>0</v>
      </c>
      <c r="DU323" s="619">
        <v>0</v>
      </c>
      <c r="DV323" s="619">
        <v>0</v>
      </c>
      <c r="DW323" s="620">
        <v>0</v>
      </c>
    </row>
    <row r="324" spans="2:127" x14ac:dyDescent="0.2">
      <c r="B324" s="641"/>
      <c r="C324" s="642"/>
      <c r="D324" s="643"/>
      <c r="E324" s="643"/>
      <c r="F324" s="643"/>
      <c r="G324" s="643"/>
      <c r="H324" s="643"/>
      <c r="I324" s="644"/>
      <c r="J324" s="644"/>
      <c r="K324" s="644"/>
      <c r="L324" s="644"/>
      <c r="M324" s="644"/>
      <c r="N324" s="644"/>
      <c r="O324" s="644"/>
      <c r="P324" s="644"/>
      <c r="Q324" s="644"/>
      <c r="R324" s="645"/>
      <c r="S324" s="644"/>
      <c r="T324" s="644"/>
      <c r="U324" s="626" t="s">
        <v>493</v>
      </c>
      <c r="V324" s="614" t="s">
        <v>124</v>
      </c>
      <c r="W324" s="640" t="s">
        <v>490</v>
      </c>
      <c r="X324" s="607">
        <v>0</v>
      </c>
      <c r="Y324" s="607">
        <v>0</v>
      </c>
      <c r="Z324" s="607">
        <v>0</v>
      </c>
      <c r="AA324" s="607">
        <v>0</v>
      </c>
      <c r="AB324" s="607">
        <v>0</v>
      </c>
      <c r="AC324" s="607">
        <v>0</v>
      </c>
      <c r="AD324" s="607">
        <v>0</v>
      </c>
      <c r="AE324" s="607">
        <v>0</v>
      </c>
      <c r="AF324" s="607">
        <v>0</v>
      </c>
      <c r="AG324" s="607">
        <v>0</v>
      </c>
      <c r="AH324" s="607">
        <v>1021.9</v>
      </c>
      <c r="AI324" s="607">
        <v>1021.9</v>
      </c>
      <c r="AJ324" s="607">
        <v>1021.9</v>
      </c>
      <c r="AK324" s="607">
        <v>1021.9</v>
      </c>
      <c r="AL324" s="607">
        <v>1021.9</v>
      </c>
      <c r="AM324" s="607">
        <v>1021.9</v>
      </c>
      <c r="AN324" s="607">
        <v>1021.9</v>
      </c>
      <c r="AO324" s="607">
        <v>1021.9</v>
      </c>
      <c r="AP324" s="607">
        <v>1021.9</v>
      </c>
      <c r="AQ324" s="607">
        <v>1021.9</v>
      </c>
      <c r="AR324" s="607">
        <v>1021.9</v>
      </c>
      <c r="AS324" s="607">
        <v>1021.9</v>
      </c>
      <c r="AT324" s="607">
        <v>1021.9</v>
      </c>
      <c r="AU324" s="607">
        <v>1021.9</v>
      </c>
      <c r="AV324" s="607">
        <v>1021.9</v>
      </c>
      <c r="AW324" s="607">
        <v>1021.9</v>
      </c>
      <c r="AX324" s="607">
        <v>1021.9</v>
      </c>
      <c r="AY324" s="607">
        <v>1021.9</v>
      </c>
      <c r="AZ324" s="607">
        <v>1021.9</v>
      </c>
      <c r="BA324" s="607">
        <v>1021.9</v>
      </c>
      <c r="BB324" s="607">
        <v>1021.9</v>
      </c>
      <c r="BC324" s="607">
        <v>1021.9</v>
      </c>
      <c r="BD324" s="607">
        <v>1021.9</v>
      </c>
      <c r="BE324" s="607">
        <v>1021.9</v>
      </c>
      <c r="BF324" s="607">
        <v>1021.9</v>
      </c>
      <c r="BG324" s="607">
        <v>1021.9</v>
      </c>
      <c r="BH324" s="607">
        <v>1021.9</v>
      </c>
      <c r="BI324" s="607">
        <v>1021.9</v>
      </c>
      <c r="BJ324" s="607">
        <v>1021.9</v>
      </c>
      <c r="BK324" s="607">
        <v>1021.9</v>
      </c>
      <c r="BL324" s="607">
        <v>1021.9</v>
      </c>
      <c r="BM324" s="607">
        <v>1021.9</v>
      </c>
      <c r="BN324" s="607">
        <v>1021.9</v>
      </c>
      <c r="BO324" s="607">
        <v>1021.9</v>
      </c>
      <c r="BP324" s="607">
        <v>1021.9</v>
      </c>
      <c r="BQ324" s="607">
        <v>1021.9</v>
      </c>
      <c r="BR324" s="607">
        <v>1021.9</v>
      </c>
      <c r="BS324" s="607">
        <v>1021.9</v>
      </c>
      <c r="BT324" s="607">
        <v>1021.9</v>
      </c>
      <c r="BU324" s="607">
        <v>1021.9</v>
      </c>
      <c r="BV324" s="607">
        <v>1021.9</v>
      </c>
      <c r="BW324" s="607">
        <v>1021.9</v>
      </c>
      <c r="BX324" s="607">
        <v>1021.9</v>
      </c>
      <c r="BY324" s="607">
        <v>1021.9</v>
      </c>
      <c r="BZ324" s="607">
        <v>1021.9</v>
      </c>
      <c r="CA324" s="607">
        <v>1021.9</v>
      </c>
      <c r="CB324" s="607">
        <v>1021.9</v>
      </c>
      <c r="CC324" s="607">
        <v>1021.9</v>
      </c>
      <c r="CD324" s="607">
        <v>1021.9</v>
      </c>
      <c r="CE324" s="616">
        <v>1021.9</v>
      </c>
      <c r="CF324" s="616">
        <v>1021.9</v>
      </c>
      <c r="CG324" s="616">
        <v>1021.9</v>
      </c>
      <c r="CH324" s="616">
        <v>1021.9</v>
      </c>
      <c r="CI324" s="616">
        <v>1021.9</v>
      </c>
      <c r="CJ324" s="616">
        <v>1021.9</v>
      </c>
      <c r="CK324" s="616">
        <v>1021.9</v>
      </c>
      <c r="CL324" s="616">
        <v>1021.9</v>
      </c>
      <c r="CM324" s="616">
        <v>1021.9</v>
      </c>
      <c r="CN324" s="616">
        <v>1021.9</v>
      </c>
      <c r="CO324" s="616">
        <v>1021.9</v>
      </c>
      <c r="CP324" s="616">
        <v>1021.9</v>
      </c>
      <c r="CQ324" s="616">
        <v>1021.9</v>
      </c>
      <c r="CR324" s="616">
        <v>1021.9</v>
      </c>
      <c r="CS324" s="616">
        <v>1021.9</v>
      </c>
      <c r="CT324" s="616">
        <v>1021.9</v>
      </c>
      <c r="CU324" s="616">
        <v>1021.9</v>
      </c>
      <c r="CV324" s="616">
        <v>1021.9</v>
      </c>
      <c r="CW324" s="616">
        <v>1021.9</v>
      </c>
      <c r="CX324" s="616">
        <v>1021.9</v>
      </c>
      <c r="CY324" s="617">
        <v>1021.9</v>
      </c>
      <c r="CZ324" s="618">
        <v>0</v>
      </c>
      <c r="DA324" s="619">
        <v>0</v>
      </c>
      <c r="DB324" s="619">
        <v>0</v>
      </c>
      <c r="DC324" s="619">
        <v>0</v>
      </c>
      <c r="DD324" s="619">
        <v>0</v>
      </c>
      <c r="DE324" s="619">
        <v>0</v>
      </c>
      <c r="DF324" s="619">
        <v>0</v>
      </c>
      <c r="DG324" s="619">
        <v>0</v>
      </c>
      <c r="DH324" s="619">
        <v>0</v>
      </c>
      <c r="DI324" s="619">
        <v>0</v>
      </c>
      <c r="DJ324" s="619">
        <v>0</v>
      </c>
      <c r="DK324" s="619">
        <v>0</v>
      </c>
      <c r="DL324" s="619">
        <v>0</v>
      </c>
      <c r="DM324" s="619">
        <v>0</v>
      </c>
      <c r="DN324" s="619">
        <v>0</v>
      </c>
      <c r="DO324" s="619">
        <v>0</v>
      </c>
      <c r="DP324" s="619">
        <v>0</v>
      </c>
      <c r="DQ324" s="619">
        <v>0</v>
      </c>
      <c r="DR324" s="619">
        <v>0</v>
      </c>
      <c r="DS324" s="619">
        <v>0</v>
      </c>
      <c r="DT324" s="619">
        <v>0</v>
      </c>
      <c r="DU324" s="619">
        <v>0</v>
      </c>
      <c r="DV324" s="619">
        <v>0</v>
      </c>
      <c r="DW324" s="620">
        <v>0</v>
      </c>
    </row>
    <row r="325" spans="2:127" x14ac:dyDescent="0.2">
      <c r="B325" s="641"/>
      <c r="C325" s="642"/>
      <c r="D325" s="643"/>
      <c r="E325" s="643"/>
      <c r="F325" s="643"/>
      <c r="G325" s="643"/>
      <c r="H325" s="643"/>
      <c r="I325" s="644"/>
      <c r="J325" s="644"/>
      <c r="K325" s="644"/>
      <c r="L325" s="644"/>
      <c r="M325" s="644"/>
      <c r="N325" s="644"/>
      <c r="O325" s="644"/>
      <c r="P325" s="644"/>
      <c r="Q325" s="644"/>
      <c r="R325" s="645"/>
      <c r="S325" s="644"/>
      <c r="T325" s="644"/>
      <c r="U325" s="646" t="s">
        <v>494</v>
      </c>
      <c r="V325" s="647" t="s">
        <v>124</v>
      </c>
      <c r="W325" s="640" t="s">
        <v>490</v>
      </c>
      <c r="X325" s="607">
        <v>0</v>
      </c>
      <c r="Y325" s="607">
        <v>0</v>
      </c>
      <c r="Z325" s="607">
        <v>0</v>
      </c>
      <c r="AA325" s="607">
        <v>0</v>
      </c>
      <c r="AB325" s="607">
        <v>0</v>
      </c>
      <c r="AC325" s="607">
        <v>0</v>
      </c>
      <c r="AD325" s="607">
        <v>0</v>
      </c>
      <c r="AE325" s="607">
        <v>0</v>
      </c>
      <c r="AF325" s="607">
        <v>0</v>
      </c>
      <c r="AG325" s="607">
        <v>0</v>
      </c>
      <c r="AH325" s="607">
        <v>0</v>
      </c>
      <c r="AI325" s="607">
        <v>0</v>
      </c>
      <c r="AJ325" s="607">
        <v>0</v>
      </c>
      <c r="AK325" s="607">
        <v>0</v>
      </c>
      <c r="AL325" s="607">
        <v>0</v>
      </c>
      <c r="AM325" s="607">
        <v>0</v>
      </c>
      <c r="AN325" s="607">
        <v>0</v>
      </c>
      <c r="AO325" s="607">
        <v>0</v>
      </c>
      <c r="AP325" s="607">
        <v>0</v>
      </c>
      <c r="AQ325" s="607">
        <v>0</v>
      </c>
      <c r="AR325" s="607">
        <v>0</v>
      </c>
      <c r="AS325" s="607">
        <v>0</v>
      </c>
      <c r="AT325" s="607">
        <v>0</v>
      </c>
      <c r="AU325" s="607">
        <v>0</v>
      </c>
      <c r="AV325" s="607">
        <v>0</v>
      </c>
      <c r="AW325" s="607">
        <v>0</v>
      </c>
      <c r="AX325" s="607">
        <v>0</v>
      </c>
      <c r="AY325" s="607">
        <v>0</v>
      </c>
      <c r="AZ325" s="607">
        <v>0</v>
      </c>
      <c r="BA325" s="607">
        <v>0</v>
      </c>
      <c r="BB325" s="607">
        <v>0</v>
      </c>
      <c r="BC325" s="607">
        <v>0</v>
      </c>
      <c r="BD325" s="607">
        <v>0</v>
      </c>
      <c r="BE325" s="607">
        <v>0</v>
      </c>
      <c r="BF325" s="607">
        <v>0</v>
      </c>
      <c r="BG325" s="607">
        <v>0</v>
      </c>
      <c r="BH325" s="607">
        <v>0</v>
      </c>
      <c r="BI325" s="607">
        <v>0</v>
      </c>
      <c r="BJ325" s="607">
        <v>0</v>
      </c>
      <c r="BK325" s="607">
        <v>0</v>
      </c>
      <c r="BL325" s="607">
        <v>0</v>
      </c>
      <c r="BM325" s="607">
        <v>0</v>
      </c>
      <c r="BN325" s="607">
        <v>0</v>
      </c>
      <c r="BO325" s="607">
        <v>0</v>
      </c>
      <c r="BP325" s="607">
        <v>0</v>
      </c>
      <c r="BQ325" s="607">
        <v>0</v>
      </c>
      <c r="BR325" s="607">
        <v>0</v>
      </c>
      <c r="BS325" s="607">
        <v>0</v>
      </c>
      <c r="BT325" s="607">
        <v>0</v>
      </c>
      <c r="BU325" s="607">
        <v>0</v>
      </c>
      <c r="BV325" s="607">
        <v>0</v>
      </c>
      <c r="BW325" s="607">
        <v>0</v>
      </c>
      <c r="BX325" s="607">
        <v>0</v>
      </c>
      <c r="BY325" s="607">
        <v>0</v>
      </c>
      <c r="BZ325" s="607">
        <v>0</v>
      </c>
      <c r="CA325" s="607">
        <v>0</v>
      </c>
      <c r="CB325" s="607">
        <v>0</v>
      </c>
      <c r="CC325" s="607">
        <v>0</v>
      </c>
      <c r="CD325" s="607">
        <v>0</v>
      </c>
      <c r="CE325" s="616">
        <v>0</v>
      </c>
      <c r="CF325" s="616">
        <v>0</v>
      </c>
      <c r="CG325" s="616">
        <v>0</v>
      </c>
      <c r="CH325" s="616">
        <v>0</v>
      </c>
      <c r="CI325" s="616">
        <v>0</v>
      </c>
      <c r="CJ325" s="616">
        <v>0</v>
      </c>
      <c r="CK325" s="616">
        <v>0</v>
      </c>
      <c r="CL325" s="616">
        <v>0</v>
      </c>
      <c r="CM325" s="616">
        <v>0</v>
      </c>
      <c r="CN325" s="616">
        <v>0</v>
      </c>
      <c r="CO325" s="616">
        <v>0</v>
      </c>
      <c r="CP325" s="616">
        <v>0</v>
      </c>
      <c r="CQ325" s="616">
        <v>0</v>
      </c>
      <c r="CR325" s="616">
        <v>0</v>
      </c>
      <c r="CS325" s="616">
        <v>0</v>
      </c>
      <c r="CT325" s="616">
        <v>0</v>
      </c>
      <c r="CU325" s="616">
        <v>0</v>
      </c>
      <c r="CV325" s="616">
        <v>0</v>
      </c>
      <c r="CW325" s="616">
        <v>0</v>
      </c>
      <c r="CX325" s="616">
        <v>0</v>
      </c>
      <c r="CY325" s="617">
        <v>0</v>
      </c>
      <c r="CZ325" s="618">
        <v>0</v>
      </c>
      <c r="DA325" s="619">
        <v>0</v>
      </c>
      <c r="DB325" s="619">
        <v>0</v>
      </c>
      <c r="DC325" s="619">
        <v>0</v>
      </c>
      <c r="DD325" s="619">
        <v>0</v>
      </c>
      <c r="DE325" s="619">
        <v>0</v>
      </c>
      <c r="DF325" s="619">
        <v>0</v>
      </c>
      <c r="DG325" s="619">
        <v>0</v>
      </c>
      <c r="DH325" s="619">
        <v>0</v>
      </c>
      <c r="DI325" s="619">
        <v>0</v>
      </c>
      <c r="DJ325" s="619">
        <v>0</v>
      </c>
      <c r="DK325" s="619">
        <v>0</v>
      </c>
      <c r="DL325" s="619">
        <v>0</v>
      </c>
      <c r="DM325" s="619">
        <v>0</v>
      </c>
      <c r="DN325" s="619">
        <v>0</v>
      </c>
      <c r="DO325" s="619">
        <v>0</v>
      </c>
      <c r="DP325" s="619">
        <v>0</v>
      </c>
      <c r="DQ325" s="619">
        <v>0</v>
      </c>
      <c r="DR325" s="619">
        <v>0</v>
      </c>
      <c r="DS325" s="619">
        <v>0</v>
      </c>
      <c r="DT325" s="619">
        <v>0</v>
      </c>
      <c r="DU325" s="619">
        <v>0</v>
      </c>
      <c r="DV325" s="619">
        <v>0</v>
      </c>
      <c r="DW325" s="620">
        <v>0</v>
      </c>
    </row>
    <row r="326" spans="2:127" x14ac:dyDescent="0.2">
      <c r="B326" s="641"/>
      <c r="C326" s="642"/>
      <c r="D326" s="643"/>
      <c r="E326" s="643"/>
      <c r="F326" s="643"/>
      <c r="G326" s="643"/>
      <c r="H326" s="643"/>
      <c r="I326" s="644"/>
      <c r="J326" s="644"/>
      <c r="K326" s="644"/>
      <c r="L326" s="644"/>
      <c r="M326" s="644"/>
      <c r="N326" s="644"/>
      <c r="O326" s="644"/>
      <c r="P326" s="644"/>
      <c r="Q326" s="644"/>
      <c r="R326" s="645"/>
      <c r="S326" s="644"/>
      <c r="T326" s="644"/>
      <c r="U326" s="626" t="s">
        <v>495</v>
      </c>
      <c r="V326" s="614" t="s">
        <v>124</v>
      </c>
      <c r="W326" s="640" t="s">
        <v>490</v>
      </c>
      <c r="X326" s="607">
        <v>1.6986000000000001</v>
      </c>
      <c r="Y326" s="607">
        <v>2.5479000000000003</v>
      </c>
      <c r="Z326" s="607">
        <v>5.0958000000000006</v>
      </c>
      <c r="AA326" s="607">
        <v>5.9451000000000001</v>
      </c>
      <c r="AB326" s="607">
        <v>7.6436999999999999</v>
      </c>
      <c r="AC326" s="607">
        <v>8.4930000000000003</v>
      </c>
      <c r="AD326" s="607">
        <v>11.040899999999999</v>
      </c>
      <c r="AE326" s="607">
        <v>16.986000000000001</v>
      </c>
      <c r="AF326" s="607">
        <v>16.986000000000001</v>
      </c>
      <c r="AG326" s="607">
        <v>8.4930000000000003</v>
      </c>
      <c r="AH326" s="607">
        <v>0</v>
      </c>
      <c r="AI326" s="607">
        <v>0</v>
      </c>
      <c r="AJ326" s="607">
        <v>0</v>
      </c>
      <c r="AK326" s="607">
        <v>0</v>
      </c>
      <c r="AL326" s="607">
        <v>0</v>
      </c>
      <c r="AM326" s="607">
        <v>0</v>
      </c>
      <c r="AN326" s="607">
        <v>0</v>
      </c>
      <c r="AO326" s="607">
        <v>0</v>
      </c>
      <c r="AP326" s="607">
        <v>0</v>
      </c>
      <c r="AQ326" s="607">
        <v>0</v>
      </c>
      <c r="AR326" s="607">
        <v>0.1032247802244799</v>
      </c>
      <c r="AS326" s="607">
        <v>0.15483717033671984</v>
      </c>
      <c r="AT326" s="607">
        <v>0.30967434067343969</v>
      </c>
      <c r="AU326" s="607">
        <v>0.36128673078567963</v>
      </c>
      <c r="AV326" s="607">
        <v>0.46451151101015953</v>
      </c>
      <c r="AW326" s="607">
        <v>0.51612390112239948</v>
      </c>
      <c r="AX326" s="607">
        <v>0.67096107145911932</v>
      </c>
      <c r="AY326" s="607">
        <v>1.032247802244799</v>
      </c>
      <c r="AZ326" s="607">
        <v>1.032247802244799</v>
      </c>
      <c r="BA326" s="607">
        <v>0.51612390112239948</v>
      </c>
      <c r="BB326" s="607">
        <v>0</v>
      </c>
      <c r="BC326" s="607">
        <v>0</v>
      </c>
      <c r="BD326" s="607">
        <v>0</v>
      </c>
      <c r="BE326" s="607">
        <v>0</v>
      </c>
      <c r="BF326" s="607">
        <v>0</v>
      </c>
      <c r="BG326" s="607">
        <v>0</v>
      </c>
      <c r="BH326" s="607">
        <v>0</v>
      </c>
      <c r="BI326" s="607">
        <v>0</v>
      </c>
      <c r="BJ326" s="607">
        <v>0</v>
      </c>
      <c r="BK326" s="607">
        <v>0</v>
      </c>
      <c r="BL326" s="607">
        <v>0.1032247802244799</v>
      </c>
      <c r="BM326" s="607">
        <v>0.15483717033671984</v>
      </c>
      <c r="BN326" s="607">
        <v>0.30967434067343969</v>
      </c>
      <c r="BO326" s="607">
        <v>0.36128673078567963</v>
      </c>
      <c r="BP326" s="607">
        <v>0.46451151101015953</v>
      </c>
      <c r="BQ326" s="607">
        <v>0.51612390112239948</v>
      </c>
      <c r="BR326" s="607">
        <v>0.67096107145911932</v>
      </c>
      <c r="BS326" s="607">
        <v>1.032247802244799</v>
      </c>
      <c r="BT326" s="607">
        <v>1.032247802244799</v>
      </c>
      <c r="BU326" s="607">
        <v>0.51612390112239948</v>
      </c>
      <c r="BV326" s="607">
        <v>0</v>
      </c>
      <c r="BW326" s="607">
        <v>0</v>
      </c>
      <c r="BX326" s="607">
        <v>0</v>
      </c>
      <c r="BY326" s="607">
        <v>0</v>
      </c>
      <c r="BZ326" s="607">
        <v>0</v>
      </c>
      <c r="CA326" s="607">
        <v>0</v>
      </c>
      <c r="CB326" s="607">
        <v>0</v>
      </c>
      <c r="CC326" s="607">
        <v>0</v>
      </c>
      <c r="CD326" s="607">
        <v>0</v>
      </c>
      <c r="CE326" s="616">
        <v>0</v>
      </c>
      <c r="CF326" s="616">
        <v>0.1754170156147537</v>
      </c>
      <c r="CG326" s="616">
        <v>0.26312552342213058</v>
      </c>
      <c r="CH326" s="616">
        <v>0.52625104684426116</v>
      </c>
      <c r="CI326" s="616">
        <v>0.61395955465163798</v>
      </c>
      <c r="CJ326" s="616">
        <v>0.78937657026639174</v>
      </c>
      <c r="CK326" s="616">
        <v>0.87708507807376856</v>
      </c>
      <c r="CL326" s="616">
        <v>1.1402106014958993</v>
      </c>
      <c r="CM326" s="616">
        <v>1.7541701561475371</v>
      </c>
      <c r="CN326" s="616">
        <v>1.7541701561475371</v>
      </c>
      <c r="CO326" s="616">
        <v>0.87708507807376856</v>
      </c>
      <c r="CP326" s="616">
        <v>0</v>
      </c>
      <c r="CQ326" s="616">
        <v>0</v>
      </c>
      <c r="CR326" s="616">
        <v>0</v>
      </c>
      <c r="CS326" s="616">
        <v>0</v>
      </c>
      <c r="CT326" s="616">
        <v>0</v>
      </c>
      <c r="CU326" s="616">
        <v>0</v>
      </c>
      <c r="CV326" s="616">
        <v>0</v>
      </c>
      <c r="CW326" s="616">
        <v>0</v>
      </c>
      <c r="CX326" s="616">
        <v>0</v>
      </c>
      <c r="CY326" s="617">
        <v>0</v>
      </c>
      <c r="CZ326" s="618">
        <v>0</v>
      </c>
      <c r="DA326" s="619">
        <v>0</v>
      </c>
      <c r="DB326" s="619">
        <v>0</v>
      </c>
      <c r="DC326" s="619">
        <v>0</v>
      </c>
      <c r="DD326" s="619">
        <v>0</v>
      </c>
      <c r="DE326" s="619">
        <v>0</v>
      </c>
      <c r="DF326" s="619">
        <v>0</v>
      </c>
      <c r="DG326" s="619">
        <v>0</v>
      </c>
      <c r="DH326" s="619">
        <v>0</v>
      </c>
      <c r="DI326" s="619">
        <v>0</v>
      </c>
      <c r="DJ326" s="619">
        <v>0</v>
      </c>
      <c r="DK326" s="619">
        <v>0</v>
      </c>
      <c r="DL326" s="619">
        <v>0</v>
      </c>
      <c r="DM326" s="619">
        <v>0</v>
      </c>
      <c r="DN326" s="619">
        <v>0</v>
      </c>
      <c r="DO326" s="619">
        <v>0</v>
      </c>
      <c r="DP326" s="619">
        <v>0</v>
      </c>
      <c r="DQ326" s="619">
        <v>0</v>
      </c>
      <c r="DR326" s="619">
        <v>0</v>
      </c>
      <c r="DS326" s="619">
        <v>0</v>
      </c>
      <c r="DT326" s="619">
        <v>0</v>
      </c>
      <c r="DU326" s="619">
        <v>0</v>
      </c>
      <c r="DV326" s="619">
        <v>0</v>
      </c>
      <c r="DW326" s="620">
        <v>0</v>
      </c>
    </row>
    <row r="327" spans="2:127" x14ac:dyDescent="0.2">
      <c r="B327" s="648"/>
      <c r="C327" s="642"/>
      <c r="D327" s="643"/>
      <c r="E327" s="643"/>
      <c r="F327" s="643"/>
      <c r="G327" s="643"/>
      <c r="H327" s="643"/>
      <c r="I327" s="644"/>
      <c r="J327" s="644"/>
      <c r="K327" s="644"/>
      <c r="L327" s="644"/>
      <c r="M327" s="644"/>
      <c r="N327" s="644"/>
      <c r="O327" s="644"/>
      <c r="P327" s="644"/>
      <c r="Q327" s="644"/>
      <c r="R327" s="645"/>
      <c r="S327" s="644"/>
      <c r="T327" s="644"/>
      <c r="U327" s="626" t="s">
        <v>496</v>
      </c>
      <c r="V327" s="614" t="s">
        <v>124</v>
      </c>
      <c r="W327" s="640" t="s">
        <v>490</v>
      </c>
      <c r="X327" s="607">
        <v>0</v>
      </c>
      <c r="Y327" s="607">
        <v>0</v>
      </c>
      <c r="Z327" s="607">
        <v>0</v>
      </c>
      <c r="AA327" s="607">
        <v>0</v>
      </c>
      <c r="AB327" s="607">
        <v>0</v>
      </c>
      <c r="AC327" s="607">
        <v>0</v>
      </c>
      <c r="AD327" s="607">
        <v>0</v>
      </c>
      <c r="AE327" s="607">
        <v>0</v>
      </c>
      <c r="AF327" s="607">
        <v>0</v>
      </c>
      <c r="AG327" s="607">
        <v>0</v>
      </c>
      <c r="AH327" s="607">
        <v>15.78</v>
      </c>
      <c r="AI327" s="607">
        <v>15.78</v>
      </c>
      <c r="AJ327" s="607">
        <v>15.78</v>
      </c>
      <c r="AK327" s="607">
        <v>15.78</v>
      </c>
      <c r="AL327" s="607">
        <v>15.78</v>
      </c>
      <c r="AM327" s="607">
        <v>15.78</v>
      </c>
      <c r="AN327" s="607">
        <v>15.78</v>
      </c>
      <c r="AO327" s="607">
        <v>15.78</v>
      </c>
      <c r="AP327" s="607">
        <v>15.78</v>
      </c>
      <c r="AQ327" s="607">
        <v>15.78</v>
      </c>
      <c r="AR327" s="607">
        <v>15.78</v>
      </c>
      <c r="AS327" s="607">
        <v>15.78</v>
      </c>
      <c r="AT327" s="607">
        <v>15.78</v>
      </c>
      <c r="AU327" s="607">
        <v>15.78</v>
      </c>
      <c r="AV327" s="607">
        <v>15.78</v>
      </c>
      <c r="AW327" s="607">
        <v>15.78</v>
      </c>
      <c r="AX327" s="607">
        <v>15.78</v>
      </c>
      <c r="AY327" s="607">
        <v>15.78</v>
      </c>
      <c r="AZ327" s="607">
        <v>15.78</v>
      </c>
      <c r="BA327" s="607">
        <v>15.78</v>
      </c>
      <c r="BB327" s="607">
        <v>15.78</v>
      </c>
      <c r="BC327" s="607">
        <v>15.78</v>
      </c>
      <c r="BD327" s="607">
        <v>15.78</v>
      </c>
      <c r="BE327" s="607">
        <v>15.78</v>
      </c>
      <c r="BF327" s="607">
        <v>15.78</v>
      </c>
      <c r="BG327" s="607">
        <v>15.78</v>
      </c>
      <c r="BH327" s="607">
        <v>15.78</v>
      </c>
      <c r="BI327" s="607">
        <v>15.78</v>
      </c>
      <c r="BJ327" s="607">
        <v>15.78</v>
      </c>
      <c r="BK327" s="607">
        <v>15.78</v>
      </c>
      <c r="BL327" s="607">
        <v>15.78</v>
      </c>
      <c r="BM327" s="607">
        <v>15.78</v>
      </c>
      <c r="BN327" s="607">
        <v>15.78</v>
      </c>
      <c r="BO327" s="607">
        <v>15.78</v>
      </c>
      <c r="BP327" s="607">
        <v>15.78</v>
      </c>
      <c r="BQ327" s="607">
        <v>15.78</v>
      </c>
      <c r="BR327" s="607">
        <v>15.78</v>
      </c>
      <c r="BS327" s="607">
        <v>15.78</v>
      </c>
      <c r="BT327" s="607">
        <v>15.78</v>
      </c>
      <c r="BU327" s="607">
        <v>15.78</v>
      </c>
      <c r="BV327" s="607">
        <v>15.78</v>
      </c>
      <c r="BW327" s="607">
        <v>15.78</v>
      </c>
      <c r="BX327" s="607">
        <v>15.78</v>
      </c>
      <c r="BY327" s="607">
        <v>15.78</v>
      </c>
      <c r="BZ327" s="607">
        <v>15.78</v>
      </c>
      <c r="CA327" s="607">
        <v>15.78</v>
      </c>
      <c r="CB327" s="607">
        <v>15.78</v>
      </c>
      <c r="CC327" s="607">
        <v>15.78</v>
      </c>
      <c r="CD327" s="607">
        <v>15.78</v>
      </c>
      <c r="CE327" s="616">
        <v>15.78</v>
      </c>
      <c r="CF327" s="616">
        <v>15.78</v>
      </c>
      <c r="CG327" s="616">
        <v>15.78</v>
      </c>
      <c r="CH327" s="616">
        <v>15.78</v>
      </c>
      <c r="CI327" s="616">
        <v>15.78</v>
      </c>
      <c r="CJ327" s="616">
        <v>15.78</v>
      </c>
      <c r="CK327" s="616">
        <v>15.78</v>
      </c>
      <c r="CL327" s="616">
        <v>15.78</v>
      </c>
      <c r="CM327" s="616">
        <v>15.78</v>
      </c>
      <c r="CN327" s="616">
        <v>15.78</v>
      </c>
      <c r="CO327" s="616">
        <v>15.78</v>
      </c>
      <c r="CP327" s="616">
        <v>15.78</v>
      </c>
      <c r="CQ327" s="616">
        <v>15.78</v>
      </c>
      <c r="CR327" s="616">
        <v>15.78</v>
      </c>
      <c r="CS327" s="616">
        <v>15.78</v>
      </c>
      <c r="CT327" s="616">
        <v>15.78</v>
      </c>
      <c r="CU327" s="616">
        <v>15.78</v>
      </c>
      <c r="CV327" s="616">
        <v>15.78</v>
      </c>
      <c r="CW327" s="616">
        <v>15.78</v>
      </c>
      <c r="CX327" s="616">
        <v>15.78</v>
      </c>
      <c r="CY327" s="617">
        <v>15.78</v>
      </c>
      <c r="CZ327" s="618">
        <v>0</v>
      </c>
      <c r="DA327" s="619">
        <v>0</v>
      </c>
      <c r="DB327" s="619">
        <v>0</v>
      </c>
      <c r="DC327" s="619">
        <v>0</v>
      </c>
      <c r="DD327" s="619">
        <v>0</v>
      </c>
      <c r="DE327" s="619">
        <v>0</v>
      </c>
      <c r="DF327" s="619">
        <v>0</v>
      </c>
      <c r="DG327" s="619">
        <v>0</v>
      </c>
      <c r="DH327" s="619">
        <v>0</v>
      </c>
      <c r="DI327" s="619">
        <v>0</v>
      </c>
      <c r="DJ327" s="619">
        <v>0</v>
      </c>
      <c r="DK327" s="619">
        <v>0</v>
      </c>
      <c r="DL327" s="619">
        <v>0</v>
      </c>
      <c r="DM327" s="619">
        <v>0</v>
      </c>
      <c r="DN327" s="619">
        <v>0</v>
      </c>
      <c r="DO327" s="619">
        <v>0</v>
      </c>
      <c r="DP327" s="619">
        <v>0</v>
      </c>
      <c r="DQ327" s="619">
        <v>0</v>
      </c>
      <c r="DR327" s="619">
        <v>0</v>
      </c>
      <c r="DS327" s="619">
        <v>0</v>
      </c>
      <c r="DT327" s="619">
        <v>0</v>
      </c>
      <c r="DU327" s="619">
        <v>0</v>
      </c>
      <c r="DV327" s="619">
        <v>0</v>
      </c>
      <c r="DW327" s="620">
        <v>0</v>
      </c>
    </row>
    <row r="328" spans="2:127" x14ac:dyDescent="0.2">
      <c r="B328" s="648"/>
      <c r="C328" s="642"/>
      <c r="D328" s="643"/>
      <c r="E328" s="643"/>
      <c r="F328" s="643"/>
      <c r="G328" s="643"/>
      <c r="H328" s="643"/>
      <c r="I328" s="644"/>
      <c r="J328" s="644"/>
      <c r="K328" s="644"/>
      <c r="L328" s="644"/>
      <c r="M328" s="644"/>
      <c r="N328" s="644"/>
      <c r="O328" s="644"/>
      <c r="P328" s="644"/>
      <c r="Q328" s="644"/>
      <c r="R328" s="645"/>
      <c r="S328" s="644"/>
      <c r="T328" s="644"/>
      <c r="U328" s="626" t="s">
        <v>497</v>
      </c>
      <c r="V328" s="614" t="s">
        <v>124</v>
      </c>
      <c r="W328" s="640" t="s">
        <v>490</v>
      </c>
      <c r="X328" s="607">
        <v>17.036744000000002</v>
      </c>
      <c r="Y328" s="607">
        <v>25.555116000000005</v>
      </c>
      <c r="Z328" s="607">
        <v>51.110232000000011</v>
      </c>
      <c r="AA328" s="607">
        <v>59.628604000000024</v>
      </c>
      <c r="AB328" s="607">
        <v>76.665348000000009</v>
      </c>
      <c r="AC328" s="607">
        <v>85.183720000000037</v>
      </c>
      <c r="AD328" s="607">
        <v>110.73883600000002</v>
      </c>
      <c r="AE328" s="607">
        <v>170.36744000000007</v>
      </c>
      <c r="AF328" s="607">
        <v>170.36744000000007</v>
      </c>
      <c r="AG328" s="607">
        <v>85.183720000000037</v>
      </c>
      <c r="AH328" s="607">
        <v>0</v>
      </c>
      <c r="AI328" s="607">
        <v>0</v>
      </c>
      <c r="AJ328" s="607">
        <v>0</v>
      </c>
      <c r="AK328" s="607">
        <v>0</v>
      </c>
      <c r="AL328" s="607">
        <v>0</v>
      </c>
      <c r="AM328" s="607">
        <v>0</v>
      </c>
      <c r="AN328" s="607">
        <v>0</v>
      </c>
      <c r="AO328" s="607">
        <v>0</v>
      </c>
      <c r="AP328" s="607">
        <v>0</v>
      </c>
      <c r="AQ328" s="607">
        <v>0</v>
      </c>
      <c r="AR328" s="607">
        <v>1.0353315407634094</v>
      </c>
      <c r="AS328" s="607">
        <v>1.5529973111451139</v>
      </c>
      <c r="AT328" s="607">
        <v>3.1059946222902277</v>
      </c>
      <c r="AU328" s="607">
        <v>3.6236603926719324</v>
      </c>
      <c r="AV328" s="607">
        <v>4.6589919334353418</v>
      </c>
      <c r="AW328" s="607">
        <v>5.176657703817046</v>
      </c>
      <c r="AX328" s="607">
        <v>6.7296550149621606</v>
      </c>
      <c r="AY328" s="607">
        <v>10.353315407634092</v>
      </c>
      <c r="AZ328" s="607">
        <v>10.353315407634092</v>
      </c>
      <c r="BA328" s="607">
        <v>5.176657703817046</v>
      </c>
      <c r="BB328" s="607">
        <v>0</v>
      </c>
      <c r="BC328" s="607">
        <v>0</v>
      </c>
      <c r="BD328" s="607">
        <v>0</v>
      </c>
      <c r="BE328" s="607">
        <v>0</v>
      </c>
      <c r="BF328" s="607">
        <v>0</v>
      </c>
      <c r="BG328" s="607">
        <v>0</v>
      </c>
      <c r="BH328" s="607">
        <v>0</v>
      </c>
      <c r="BI328" s="607">
        <v>0</v>
      </c>
      <c r="BJ328" s="607">
        <v>0</v>
      </c>
      <c r="BK328" s="607">
        <v>0</v>
      </c>
      <c r="BL328" s="607">
        <v>1.0353315407634094</v>
      </c>
      <c r="BM328" s="607">
        <v>1.5529973111451139</v>
      </c>
      <c r="BN328" s="607">
        <v>3.1059946222902277</v>
      </c>
      <c r="BO328" s="607">
        <v>3.6236603926719324</v>
      </c>
      <c r="BP328" s="607">
        <v>4.6589919334353418</v>
      </c>
      <c r="BQ328" s="607">
        <v>5.176657703817046</v>
      </c>
      <c r="BR328" s="607">
        <v>6.7296550149621606</v>
      </c>
      <c r="BS328" s="607">
        <v>10.353315407634092</v>
      </c>
      <c r="BT328" s="607">
        <v>10.353315407634092</v>
      </c>
      <c r="BU328" s="607">
        <v>5.176657703817046</v>
      </c>
      <c r="BV328" s="607">
        <v>0</v>
      </c>
      <c r="BW328" s="607">
        <v>0</v>
      </c>
      <c r="BX328" s="607">
        <v>0</v>
      </c>
      <c r="BY328" s="607">
        <v>0</v>
      </c>
      <c r="BZ328" s="607">
        <v>0</v>
      </c>
      <c r="CA328" s="607">
        <v>0</v>
      </c>
      <c r="CB328" s="607">
        <v>0</v>
      </c>
      <c r="CC328" s="607">
        <v>0</v>
      </c>
      <c r="CD328" s="607">
        <v>0</v>
      </c>
      <c r="CE328" s="616">
        <v>0</v>
      </c>
      <c r="CF328" s="616">
        <v>1.7594105665092206</v>
      </c>
      <c r="CG328" s="616">
        <v>2.6391158497638312</v>
      </c>
      <c r="CH328" s="616">
        <v>5.2782316995276624</v>
      </c>
      <c r="CI328" s="616">
        <v>6.1579369827822719</v>
      </c>
      <c r="CJ328" s="616">
        <v>7.9173475492914935</v>
      </c>
      <c r="CK328" s="616">
        <v>8.7970528325461039</v>
      </c>
      <c r="CL328" s="616">
        <v>11.436168682309935</v>
      </c>
      <c r="CM328" s="616">
        <v>17.594105665092208</v>
      </c>
      <c r="CN328" s="616">
        <v>17.594105665092208</v>
      </c>
      <c r="CO328" s="616">
        <v>8.7970528325461039</v>
      </c>
      <c r="CP328" s="616">
        <v>0</v>
      </c>
      <c r="CQ328" s="616">
        <v>0</v>
      </c>
      <c r="CR328" s="616">
        <v>0</v>
      </c>
      <c r="CS328" s="616">
        <v>0</v>
      </c>
      <c r="CT328" s="616">
        <v>0</v>
      </c>
      <c r="CU328" s="616">
        <v>0</v>
      </c>
      <c r="CV328" s="616">
        <v>0</v>
      </c>
      <c r="CW328" s="616">
        <v>0</v>
      </c>
      <c r="CX328" s="616">
        <v>0</v>
      </c>
      <c r="CY328" s="617">
        <v>0</v>
      </c>
      <c r="CZ328" s="618">
        <v>0</v>
      </c>
      <c r="DA328" s="619">
        <v>0</v>
      </c>
      <c r="DB328" s="619">
        <v>0</v>
      </c>
      <c r="DC328" s="619">
        <v>0</v>
      </c>
      <c r="DD328" s="619">
        <v>0</v>
      </c>
      <c r="DE328" s="619">
        <v>0</v>
      </c>
      <c r="DF328" s="619">
        <v>0</v>
      </c>
      <c r="DG328" s="619">
        <v>0</v>
      </c>
      <c r="DH328" s="619">
        <v>0</v>
      </c>
      <c r="DI328" s="619">
        <v>0</v>
      </c>
      <c r="DJ328" s="619">
        <v>0</v>
      </c>
      <c r="DK328" s="619">
        <v>0</v>
      </c>
      <c r="DL328" s="619">
        <v>0</v>
      </c>
      <c r="DM328" s="619">
        <v>0</v>
      </c>
      <c r="DN328" s="619">
        <v>0</v>
      </c>
      <c r="DO328" s="619">
        <v>0</v>
      </c>
      <c r="DP328" s="619">
        <v>0</v>
      </c>
      <c r="DQ328" s="619">
        <v>0</v>
      </c>
      <c r="DR328" s="619">
        <v>0</v>
      </c>
      <c r="DS328" s="619">
        <v>0</v>
      </c>
      <c r="DT328" s="619">
        <v>0</v>
      </c>
      <c r="DU328" s="619">
        <v>0</v>
      </c>
      <c r="DV328" s="619">
        <v>0</v>
      </c>
      <c r="DW328" s="620">
        <v>0</v>
      </c>
    </row>
    <row r="329" spans="2:127" x14ac:dyDescent="0.2">
      <c r="B329" s="648"/>
      <c r="C329" s="642"/>
      <c r="D329" s="643"/>
      <c r="E329" s="643"/>
      <c r="F329" s="643"/>
      <c r="G329" s="643"/>
      <c r="H329" s="643"/>
      <c r="I329" s="644"/>
      <c r="J329" s="644"/>
      <c r="K329" s="644"/>
      <c r="L329" s="644"/>
      <c r="M329" s="644"/>
      <c r="N329" s="644"/>
      <c r="O329" s="644"/>
      <c r="P329" s="644"/>
      <c r="Q329" s="644"/>
      <c r="R329" s="645"/>
      <c r="S329" s="644"/>
      <c r="T329" s="644"/>
      <c r="U329" s="626" t="s">
        <v>498</v>
      </c>
      <c r="V329" s="614" t="s">
        <v>124</v>
      </c>
      <c r="W329" s="640" t="s">
        <v>490</v>
      </c>
      <c r="X329" s="607">
        <v>0</v>
      </c>
      <c r="Y329" s="607">
        <v>0</v>
      </c>
      <c r="Z329" s="607">
        <v>0</v>
      </c>
      <c r="AA329" s="607">
        <v>0</v>
      </c>
      <c r="AB329" s="607">
        <v>0</v>
      </c>
      <c r="AC329" s="607">
        <v>0</v>
      </c>
      <c r="AD329" s="607">
        <v>0</v>
      </c>
      <c r="AE329" s="607">
        <v>0</v>
      </c>
      <c r="AF329" s="607">
        <v>0</v>
      </c>
      <c r="AG329" s="607">
        <v>0</v>
      </c>
      <c r="AH329" s="607">
        <v>149.46985401264763</v>
      </c>
      <c r="AI329" s="607">
        <v>140.60177562529404</v>
      </c>
      <c r="AJ329" s="607">
        <v>131.73369723794045</v>
      </c>
      <c r="AK329" s="607">
        <v>122.86561885058687</v>
      </c>
      <c r="AL329" s="607">
        <v>113.99754046323328</v>
      </c>
      <c r="AM329" s="607">
        <v>105.12946207587969</v>
      </c>
      <c r="AN329" s="607">
        <v>96.261383688526053</v>
      </c>
      <c r="AO329" s="607">
        <v>87.393305301172475</v>
      </c>
      <c r="AP329" s="607">
        <v>78.525226913818898</v>
      </c>
      <c r="AQ329" s="607">
        <v>69.657148526465306</v>
      </c>
      <c r="AR329" s="607">
        <v>60.789070139111715</v>
      </c>
      <c r="AS329" s="607">
        <v>51.92099175175813</v>
      </c>
      <c r="AT329" s="607">
        <v>43.052913364404546</v>
      </c>
      <c r="AU329" s="607">
        <v>34.184834977050954</v>
      </c>
      <c r="AV329" s="607">
        <v>25.31675658969737</v>
      </c>
      <c r="AW329" s="607">
        <v>25.31675658969737</v>
      </c>
      <c r="AX329" s="607">
        <v>25.31675658969737</v>
      </c>
      <c r="AY329" s="607">
        <v>25.31675658969737</v>
      </c>
      <c r="AZ329" s="607">
        <v>25.31675658969737</v>
      </c>
      <c r="BA329" s="607">
        <v>25.31675658969737</v>
      </c>
      <c r="BB329" s="607">
        <v>25.31675658969737</v>
      </c>
      <c r="BC329" s="607">
        <v>25.31675658969737</v>
      </c>
      <c r="BD329" s="607">
        <v>25.31675658969737</v>
      </c>
      <c r="BE329" s="607">
        <v>25.31675658969737</v>
      </c>
      <c r="BF329" s="607">
        <v>25.31675658969737</v>
      </c>
      <c r="BG329" s="607">
        <v>25.31675658969737</v>
      </c>
      <c r="BH329" s="607">
        <v>25.31675658969737</v>
      </c>
      <c r="BI329" s="607">
        <v>25.31675658969737</v>
      </c>
      <c r="BJ329" s="607">
        <v>25.31675658969737</v>
      </c>
      <c r="BK329" s="607">
        <v>25.31675658969737</v>
      </c>
      <c r="BL329" s="607">
        <v>25.31675658969737</v>
      </c>
      <c r="BM329" s="607">
        <v>25.31675658969737</v>
      </c>
      <c r="BN329" s="607">
        <v>25.31675658969737</v>
      </c>
      <c r="BO329" s="607">
        <v>25.31675658969737</v>
      </c>
      <c r="BP329" s="607">
        <v>25.31675658969737</v>
      </c>
      <c r="BQ329" s="607">
        <v>25.31675658969737</v>
      </c>
      <c r="BR329" s="607">
        <v>25.31675658969737</v>
      </c>
      <c r="BS329" s="607">
        <v>25.31675658969737</v>
      </c>
      <c r="BT329" s="607">
        <v>25.31675658969737</v>
      </c>
      <c r="BU329" s="607">
        <v>25.31675658969737</v>
      </c>
      <c r="BV329" s="607">
        <v>25.31675658969737</v>
      </c>
      <c r="BW329" s="607">
        <v>25.31675658969737</v>
      </c>
      <c r="BX329" s="607">
        <v>25.31675658969737</v>
      </c>
      <c r="BY329" s="607">
        <v>25.31675658969737</v>
      </c>
      <c r="BZ329" s="607">
        <v>25.31675658969737</v>
      </c>
      <c r="CA329" s="607">
        <v>25.31675658969737</v>
      </c>
      <c r="CB329" s="607">
        <v>25.31675658969737</v>
      </c>
      <c r="CC329" s="607">
        <v>25.31675658969737</v>
      </c>
      <c r="CD329" s="607">
        <v>25.31675658969737</v>
      </c>
      <c r="CE329" s="616">
        <v>25.31675658969737</v>
      </c>
      <c r="CF329" s="616">
        <v>25.31675658969737</v>
      </c>
      <c r="CG329" s="616">
        <v>25.31675658969737</v>
      </c>
      <c r="CH329" s="616">
        <v>25.31675658969737</v>
      </c>
      <c r="CI329" s="616">
        <v>25.31675658969737</v>
      </c>
      <c r="CJ329" s="616">
        <v>25.31675658969737</v>
      </c>
      <c r="CK329" s="616">
        <v>25.31675658969737</v>
      </c>
      <c r="CL329" s="616">
        <v>25.31675658969737</v>
      </c>
      <c r="CM329" s="616">
        <v>25.31675658969737</v>
      </c>
      <c r="CN329" s="616">
        <v>25.31675658969737</v>
      </c>
      <c r="CO329" s="616">
        <v>25.31675658969737</v>
      </c>
      <c r="CP329" s="616">
        <v>25.31675658969737</v>
      </c>
      <c r="CQ329" s="616">
        <v>25.31675658969737</v>
      </c>
      <c r="CR329" s="616">
        <v>25.31675658969737</v>
      </c>
      <c r="CS329" s="616">
        <v>25.31675658969737</v>
      </c>
      <c r="CT329" s="616">
        <v>25.31675658969737</v>
      </c>
      <c r="CU329" s="616">
        <v>25.31675658969737</v>
      </c>
      <c r="CV329" s="616">
        <v>25.31675658969737</v>
      </c>
      <c r="CW329" s="616">
        <v>25.31675658969737</v>
      </c>
      <c r="CX329" s="616">
        <v>25.31675658969737</v>
      </c>
      <c r="CY329" s="617">
        <v>25.31675658969737</v>
      </c>
      <c r="CZ329" s="618">
        <v>0</v>
      </c>
      <c r="DA329" s="619">
        <v>0</v>
      </c>
      <c r="DB329" s="619">
        <v>0</v>
      </c>
      <c r="DC329" s="619">
        <v>0</v>
      </c>
      <c r="DD329" s="619">
        <v>0</v>
      </c>
      <c r="DE329" s="619">
        <v>0</v>
      </c>
      <c r="DF329" s="619">
        <v>0</v>
      </c>
      <c r="DG329" s="619">
        <v>0</v>
      </c>
      <c r="DH329" s="619">
        <v>0</v>
      </c>
      <c r="DI329" s="619">
        <v>0</v>
      </c>
      <c r="DJ329" s="619">
        <v>0</v>
      </c>
      <c r="DK329" s="619">
        <v>0</v>
      </c>
      <c r="DL329" s="619">
        <v>0</v>
      </c>
      <c r="DM329" s="619">
        <v>0</v>
      </c>
      <c r="DN329" s="619">
        <v>0</v>
      </c>
      <c r="DO329" s="619">
        <v>0</v>
      </c>
      <c r="DP329" s="619">
        <v>0</v>
      </c>
      <c r="DQ329" s="619">
        <v>0</v>
      </c>
      <c r="DR329" s="619">
        <v>0</v>
      </c>
      <c r="DS329" s="619">
        <v>0</v>
      </c>
      <c r="DT329" s="619">
        <v>0</v>
      </c>
      <c r="DU329" s="619">
        <v>0</v>
      </c>
      <c r="DV329" s="619">
        <v>0</v>
      </c>
      <c r="DW329" s="620">
        <v>0</v>
      </c>
    </row>
    <row r="330" spans="2:127" x14ac:dyDescent="0.2">
      <c r="B330" s="648"/>
      <c r="C330" s="642"/>
      <c r="D330" s="643"/>
      <c r="E330" s="643"/>
      <c r="F330" s="643"/>
      <c r="G330" s="643"/>
      <c r="H330" s="643"/>
      <c r="I330" s="644"/>
      <c r="J330" s="644"/>
      <c r="K330" s="644"/>
      <c r="L330" s="644"/>
      <c r="M330" s="644"/>
      <c r="N330" s="644"/>
      <c r="O330" s="644"/>
      <c r="P330" s="644"/>
      <c r="Q330" s="644"/>
      <c r="R330" s="645"/>
      <c r="S330" s="644"/>
      <c r="T330" s="644"/>
      <c r="U330" s="649" t="s">
        <v>499</v>
      </c>
      <c r="V330" s="614" t="s">
        <v>124</v>
      </c>
      <c r="W330" s="640" t="s">
        <v>490</v>
      </c>
      <c r="X330" s="607">
        <v>0</v>
      </c>
      <c r="Y330" s="607">
        <v>0</v>
      </c>
      <c r="Z330" s="607">
        <v>0</v>
      </c>
      <c r="AA330" s="607">
        <v>0</v>
      </c>
      <c r="AB330" s="607">
        <v>0</v>
      </c>
      <c r="AC330" s="607">
        <v>0</v>
      </c>
      <c r="AD330" s="607">
        <v>0</v>
      </c>
      <c r="AE330" s="607">
        <v>0</v>
      </c>
      <c r="AF330" s="607">
        <v>0</v>
      </c>
      <c r="AG330" s="607">
        <v>0</v>
      </c>
      <c r="AH330" s="607">
        <v>0</v>
      </c>
      <c r="AI330" s="607">
        <v>0</v>
      </c>
      <c r="AJ330" s="607">
        <v>0</v>
      </c>
      <c r="AK330" s="607">
        <v>0</v>
      </c>
      <c r="AL330" s="607">
        <v>0</v>
      </c>
      <c r="AM330" s="607">
        <v>0</v>
      </c>
      <c r="AN330" s="607">
        <v>0</v>
      </c>
      <c r="AO330" s="607">
        <v>0</v>
      </c>
      <c r="AP330" s="607">
        <v>0</v>
      </c>
      <c r="AQ330" s="607">
        <v>0</v>
      </c>
      <c r="AR330" s="607">
        <v>0</v>
      </c>
      <c r="AS330" s="607">
        <v>0</v>
      </c>
      <c r="AT330" s="607">
        <v>0</v>
      </c>
      <c r="AU330" s="607">
        <v>0</v>
      </c>
      <c r="AV330" s="607">
        <v>0</v>
      </c>
      <c r="AW330" s="607">
        <v>0</v>
      </c>
      <c r="AX330" s="607">
        <v>0</v>
      </c>
      <c r="AY330" s="607">
        <v>0</v>
      </c>
      <c r="AZ330" s="607">
        <v>0</v>
      </c>
      <c r="BA330" s="607">
        <v>0</v>
      </c>
      <c r="BB330" s="607">
        <v>0</v>
      </c>
      <c r="BC330" s="607">
        <v>0</v>
      </c>
      <c r="BD330" s="607">
        <v>0</v>
      </c>
      <c r="BE330" s="607">
        <v>0</v>
      </c>
      <c r="BF330" s="607">
        <v>0</v>
      </c>
      <c r="BG330" s="607">
        <v>0</v>
      </c>
      <c r="BH330" s="607">
        <v>0</v>
      </c>
      <c r="BI330" s="607">
        <v>0</v>
      </c>
      <c r="BJ330" s="607">
        <v>0</v>
      </c>
      <c r="BK330" s="607">
        <v>0</v>
      </c>
      <c r="BL330" s="607">
        <v>0</v>
      </c>
      <c r="BM330" s="607">
        <v>0</v>
      </c>
      <c r="BN330" s="607">
        <v>0</v>
      </c>
      <c r="BO330" s="607">
        <v>0</v>
      </c>
      <c r="BP330" s="607">
        <v>0</v>
      </c>
      <c r="BQ330" s="607">
        <v>0</v>
      </c>
      <c r="BR330" s="607">
        <v>0</v>
      </c>
      <c r="BS330" s="607">
        <v>0</v>
      </c>
      <c r="BT330" s="607">
        <v>0</v>
      </c>
      <c r="BU330" s="607">
        <v>0</v>
      </c>
      <c r="BV330" s="607">
        <v>0</v>
      </c>
      <c r="BW330" s="607">
        <v>0</v>
      </c>
      <c r="BX330" s="607">
        <v>0</v>
      </c>
      <c r="BY330" s="607">
        <v>0</v>
      </c>
      <c r="BZ330" s="607">
        <v>0</v>
      </c>
      <c r="CA330" s="607">
        <v>0</v>
      </c>
      <c r="CB330" s="607">
        <v>0</v>
      </c>
      <c r="CC330" s="607">
        <v>0</v>
      </c>
      <c r="CD330" s="607">
        <v>0</v>
      </c>
      <c r="CE330" s="607">
        <v>0</v>
      </c>
      <c r="CF330" s="607">
        <v>0</v>
      </c>
      <c r="CG330" s="607">
        <v>0</v>
      </c>
      <c r="CH330" s="607">
        <v>0</v>
      </c>
      <c r="CI330" s="607">
        <v>0</v>
      </c>
      <c r="CJ330" s="607">
        <v>0</v>
      </c>
      <c r="CK330" s="607">
        <v>0</v>
      </c>
      <c r="CL330" s="607">
        <v>0</v>
      </c>
      <c r="CM330" s="607">
        <v>0</v>
      </c>
      <c r="CN330" s="607">
        <v>0</v>
      </c>
      <c r="CO330" s="607">
        <v>0</v>
      </c>
      <c r="CP330" s="607">
        <v>0</v>
      </c>
      <c r="CQ330" s="607">
        <v>0</v>
      </c>
      <c r="CR330" s="607">
        <v>0</v>
      </c>
      <c r="CS330" s="607">
        <v>0</v>
      </c>
      <c r="CT330" s="607">
        <v>0</v>
      </c>
      <c r="CU330" s="607">
        <v>0</v>
      </c>
      <c r="CV330" s="607">
        <v>0</v>
      </c>
      <c r="CW330" s="607">
        <v>0</v>
      </c>
      <c r="CX330" s="607">
        <v>0</v>
      </c>
      <c r="CY330" s="607">
        <v>0</v>
      </c>
      <c r="CZ330" s="618">
        <v>0</v>
      </c>
      <c r="DA330" s="619">
        <v>0</v>
      </c>
      <c r="DB330" s="619">
        <v>0</v>
      </c>
      <c r="DC330" s="619">
        <v>0</v>
      </c>
      <c r="DD330" s="619">
        <v>0</v>
      </c>
      <c r="DE330" s="619">
        <v>0</v>
      </c>
      <c r="DF330" s="619">
        <v>0</v>
      </c>
      <c r="DG330" s="619">
        <v>0</v>
      </c>
      <c r="DH330" s="619">
        <v>0</v>
      </c>
      <c r="DI330" s="619">
        <v>0</v>
      </c>
      <c r="DJ330" s="619">
        <v>0</v>
      </c>
      <c r="DK330" s="619">
        <v>0</v>
      </c>
      <c r="DL330" s="619">
        <v>0</v>
      </c>
      <c r="DM330" s="619">
        <v>0</v>
      </c>
      <c r="DN330" s="619">
        <v>0</v>
      </c>
      <c r="DO330" s="619">
        <v>0</v>
      </c>
      <c r="DP330" s="619">
        <v>0</v>
      </c>
      <c r="DQ330" s="619">
        <v>0</v>
      </c>
      <c r="DR330" s="619">
        <v>0</v>
      </c>
      <c r="DS330" s="619">
        <v>0</v>
      </c>
      <c r="DT330" s="619">
        <v>0</v>
      </c>
      <c r="DU330" s="619">
        <v>0</v>
      </c>
      <c r="DV330" s="619">
        <v>0</v>
      </c>
      <c r="DW330" s="620">
        <v>0</v>
      </c>
    </row>
    <row r="331" spans="2:127" ht="15.75" thickBot="1" x14ac:dyDescent="0.25">
      <c r="B331" s="650"/>
      <c r="C331" s="651"/>
      <c r="D331" s="652"/>
      <c r="E331" s="652"/>
      <c r="F331" s="652"/>
      <c r="G331" s="652"/>
      <c r="H331" s="652"/>
      <c r="I331" s="653"/>
      <c r="J331" s="653"/>
      <c r="K331" s="653"/>
      <c r="L331" s="653"/>
      <c r="M331" s="653"/>
      <c r="N331" s="653"/>
      <c r="O331" s="653"/>
      <c r="P331" s="653"/>
      <c r="Q331" s="653"/>
      <c r="R331" s="654"/>
      <c r="S331" s="653"/>
      <c r="T331" s="653"/>
      <c r="U331" s="655" t="s">
        <v>127</v>
      </c>
      <c r="V331" s="656" t="s">
        <v>500</v>
      </c>
      <c r="W331" s="657" t="s">
        <v>490</v>
      </c>
      <c r="X331" s="658">
        <f>SUM(X320:X330)</f>
        <v>6331.9953439999999</v>
      </c>
      <c r="Y331" s="658">
        <f t="shared" ref="Y331:CJ331" si="56">SUM(Y320:Y330)</f>
        <v>9497.9930159999985</v>
      </c>
      <c r="Z331" s="658">
        <f t="shared" si="56"/>
        <v>18995.986031999997</v>
      </c>
      <c r="AA331" s="658">
        <f t="shared" si="56"/>
        <v>22161.983704000006</v>
      </c>
      <c r="AB331" s="658">
        <f t="shared" si="56"/>
        <v>28493.979047999997</v>
      </c>
      <c r="AC331" s="658">
        <f t="shared" si="56"/>
        <v>31659.976719999999</v>
      </c>
      <c r="AD331" s="658">
        <f t="shared" si="56"/>
        <v>41157.969735999999</v>
      </c>
      <c r="AE331" s="658">
        <f t="shared" si="56"/>
        <v>63319.953439999997</v>
      </c>
      <c r="AF331" s="658">
        <f t="shared" si="56"/>
        <v>63319.953439999997</v>
      </c>
      <c r="AG331" s="658">
        <f t="shared" si="56"/>
        <v>31659.976719999999</v>
      </c>
      <c r="AH331" s="658">
        <f t="shared" si="56"/>
        <v>1279.1498540126477</v>
      </c>
      <c r="AI331" s="658">
        <f t="shared" si="56"/>
        <v>1270.2817756252941</v>
      </c>
      <c r="AJ331" s="658">
        <f t="shared" si="56"/>
        <v>1261.4136972379406</v>
      </c>
      <c r="AK331" s="658">
        <f t="shared" si="56"/>
        <v>1252.5456188505868</v>
      </c>
      <c r="AL331" s="658">
        <f t="shared" si="56"/>
        <v>1243.6775404632333</v>
      </c>
      <c r="AM331" s="658">
        <f t="shared" si="56"/>
        <v>1234.8094620758798</v>
      </c>
      <c r="AN331" s="658">
        <f t="shared" si="56"/>
        <v>1225.941383688526</v>
      </c>
      <c r="AO331" s="658">
        <f t="shared" si="56"/>
        <v>1217.0733053011725</v>
      </c>
      <c r="AP331" s="658">
        <f t="shared" si="56"/>
        <v>1208.2052269138189</v>
      </c>
      <c r="AQ331" s="658">
        <f t="shared" si="56"/>
        <v>1199.3371485264654</v>
      </c>
      <c r="AR331" s="658">
        <f t="shared" si="56"/>
        <v>1575.2676264600996</v>
      </c>
      <c r="AS331" s="658">
        <f t="shared" si="56"/>
        <v>1758.7988262332399</v>
      </c>
      <c r="AT331" s="658">
        <f t="shared" si="56"/>
        <v>2327.1285823273688</v>
      </c>
      <c r="AU331" s="658">
        <f t="shared" si="56"/>
        <v>2510.6597821005084</v>
      </c>
      <c r="AV331" s="658">
        <f t="shared" si="56"/>
        <v>2886.5902600341428</v>
      </c>
      <c r="AW331" s="658">
        <f t="shared" si="56"/>
        <v>3078.9895381946367</v>
      </c>
      <c r="AX331" s="658">
        <f t="shared" si="56"/>
        <v>3656.1873726761191</v>
      </c>
      <c r="AY331" s="658">
        <f t="shared" si="56"/>
        <v>5002.9823197995756</v>
      </c>
      <c r="AZ331" s="658">
        <f t="shared" si="56"/>
        <v>5002.9823197995756</v>
      </c>
      <c r="BA331" s="658">
        <f t="shared" si="56"/>
        <v>3078.9895381946367</v>
      </c>
      <c r="BB331" s="658">
        <f t="shared" si="56"/>
        <v>1154.9967565896975</v>
      </c>
      <c r="BC331" s="658">
        <f t="shared" si="56"/>
        <v>1154.9967565896975</v>
      </c>
      <c r="BD331" s="658">
        <f t="shared" si="56"/>
        <v>1154.9967565896975</v>
      </c>
      <c r="BE331" s="658">
        <f t="shared" si="56"/>
        <v>1154.9967565896975</v>
      </c>
      <c r="BF331" s="658">
        <f t="shared" si="56"/>
        <v>1154.9967565896975</v>
      </c>
      <c r="BG331" s="658">
        <f t="shared" si="56"/>
        <v>1154.9967565896975</v>
      </c>
      <c r="BH331" s="658">
        <f t="shared" si="56"/>
        <v>1154.9967565896975</v>
      </c>
      <c r="BI331" s="658">
        <f t="shared" si="56"/>
        <v>1154.9967565896975</v>
      </c>
      <c r="BJ331" s="658">
        <f t="shared" si="56"/>
        <v>1154.9967565896975</v>
      </c>
      <c r="BK331" s="658">
        <f t="shared" si="56"/>
        <v>1154.9967565896975</v>
      </c>
      <c r="BL331" s="658">
        <f t="shared" si="56"/>
        <v>1539.7953129106852</v>
      </c>
      <c r="BM331" s="658">
        <f t="shared" si="56"/>
        <v>1732.1945910711793</v>
      </c>
      <c r="BN331" s="658">
        <f t="shared" si="56"/>
        <v>2309.3924255526617</v>
      </c>
      <c r="BO331" s="658">
        <f t="shared" si="56"/>
        <v>2501.7917037131551</v>
      </c>
      <c r="BP331" s="658">
        <f t="shared" si="56"/>
        <v>2886.5902600341428</v>
      </c>
      <c r="BQ331" s="658">
        <f t="shared" si="56"/>
        <v>3078.9895381946367</v>
      </c>
      <c r="BR331" s="658">
        <f t="shared" si="56"/>
        <v>3656.1873726761191</v>
      </c>
      <c r="BS331" s="658">
        <f t="shared" si="56"/>
        <v>5002.9823197995756</v>
      </c>
      <c r="BT331" s="658">
        <f t="shared" si="56"/>
        <v>5002.9823197995756</v>
      </c>
      <c r="BU331" s="658">
        <f t="shared" si="56"/>
        <v>3078.9895381946367</v>
      </c>
      <c r="BV331" s="658">
        <f t="shared" si="56"/>
        <v>1154.9967565896975</v>
      </c>
      <c r="BW331" s="658">
        <f t="shared" si="56"/>
        <v>1154.9967565896975</v>
      </c>
      <c r="BX331" s="658">
        <f t="shared" si="56"/>
        <v>1154.9967565896975</v>
      </c>
      <c r="BY331" s="658">
        <f t="shared" si="56"/>
        <v>1154.9967565896975</v>
      </c>
      <c r="BZ331" s="658">
        <f t="shared" si="56"/>
        <v>1154.9967565896975</v>
      </c>
      <c r="CA331" s="658">
        <f t="shared" si="56"/>
        <v>1154.9967565896975</v>
      </c>
      <c r="CB331" s="658">
        <f t="shared" si="56"/>
        <v>1154.9967565896975</v>
      </c>
      <c r="CC331" s="658">
        <f t="shared" si="56"/>
        <v>1154.9967565896975</v>
      </c>
      <c r="CD331" s="658">
        <f t="shared" si="56"/>
        <v>1154.9967565896975</v>
      </c>
      <c r="CE331" s="658">
        <f t="shared" si="56"/>
        <v>1154.9967565896975</v>
      </c>
      <c r="CF331" s="658">
        <f t="shared" si="56"/>
        <v>1808.9115841718215</v>
      </c>
      <c r="CG331" s="658">
        <f t="shared" si="56"/>
        <v>2135.8689979628839</v>
      </c>
      <c r="CH331" s="658">
        <f t="shared" si="56"/>
        <v>3116.7412393360696</v>
      </c>
      <c r="CI331" s="658">
        <f t="shared" si="56"/>
        <v>3443.6986531271314</v>
      </c>
      <c r="CJ331" s="658">
        <f t="shared" si="56"/>
        <v>4097.6134807092558</v>
      </c>
      <c r="CK331" s="658">
        <f t="shared" ref="CK331:DW331" si="57">SUM(CK320:CK330)</f>
        <v>4424.5708945003171</v>
      </c>
      <c r="CL331" s="658">
        <f t="shared" si="57"/>
        <v>5405.4431358735028</v>
      </c>
      <c r="CM331" s="658">
        <f t="shared" si="57"/>
        <v>7694.1450324109364</v>
      </c>
      <c r="CN331" s="658">
        <f t="shared" si="57"/>
        <v>7694.1450324109364</v>
      </c>
      <c r="CO331" s="658">
        <f t="shared" si="57"/>
        <v>4424.5708945003171</v>
      </c>
      <c r="CP331" s="658">
        <f t="shared" si="57"/>
        <v>1154.9967565896975</v>
      </c>
      <c r="CQ331" s="658">
        <f t="shared" si="57"/>
        <v>1154.9967565896975</v>
      </c>
      <c r="CR331" s="658">
        <f t="shared" si="57"/>
        <v>1154.9967565896975</v>
      </c>
      <c r="CS331" s="658">
        <f t="shared" si="57"/>
        <v>1154.9967565896975</v>
      </c>
      <c r="CT331" s="658">
        <f t="shared" si="57"/>
        <v>1154.9967565896975</v>
      </c>
      <c r="CU331" s="658">
        <f t="shared" si="57"/>
        <v>1154.9967565896975</v>
      </c>
      <c r="CV331" s="658">
        <f t="shared" si="57"/>
        <v>1154.9967565896975</v>
      </c>
      <c r="CW331" s="658">
        <f t="shared" si="57"/>
        <v>1154.9967565896975</v>
      </c>
      <c r="CX331" s="658">
        <f t="shared" si="57"/>
        <v>1154.9967565896975</v>
      </c>
      <c r="CY331" s="659">
        <f t="shared" si="57"/>
        <v>1154.9967565896975</v>
      </c>
      <c r="CZ331" s="660">
        <f t="shared" si="57"/>
        <v>0</v>
      </c>
      <c r="DA331" s="661">
        <f t="shared" si="57"/>
        <v>0</v>
      </c>
      <c r="DB331" s="661">
        <f t="shared" si="57"/>
        <v>0</v>
      </c>
      <c r="DC331" s="661">
        <f t="shared" si="57"/>
        <v>0</v>
      </c>
      <c r="DD331" s="661">
        <f t="shared" si="57"/>
        <v>0</v>
      </c>
      <c r="DE331" s="661">
        <f t="shared" si="57"/>
        <v>0</v>
      </c>
      <c r="DF331" s="661">
        <f t="shared" si="57"/>
        <v>0</v>
      </c>
      <c r="DG331" s="661">
        <f t="shared" si="57"/>
        <v>0</v>
      </c>
      <c r="DH331" s="661">
        <f t="shared" si="57"/>
        <v>0</v>
      </c>
      <c r="DI331" s="661">
        <f t="shared" si="57"/>
        <v>0</v>
      </c>
      <c r="DJ331" s="661">
        <f t="shared" si="57"/>
        <v>0</v>
      </c>
      <c r="DK331" s="661">
        <f t="shared" si="57"/>
        <v>0</v>
      </c>
      <c r="DL331" s="661">
        <f t="shared" si="57"/>
        <v>0</v>
      </c>
      <c r="DM331" s="661">
        <f t="shared" si="57"/>
        <v>0</v>
      </c>
      <c r="DN331" s="661">
        <f t="shared" si="57"/>
        <v>0</v>
      </c>
      <c r="DO331" s="661">
        <f t="shared" si="57"/>
        <v>0</v>
      </c>
      <c r="DP331" s="661">
        <f t="shared" si="57"/>
        <v>0</v>
      </c>
      <c r="DQ331" s="661">
        <f t="shared" si="57"/>
        <v>0</v>
      </c>
      <c r="DR331" s="661">
        <f t="shared" si="57"/>
        <v>0</v>
      </c>
      <c r="DS331" s="661">
        <f t="shared" si="57"/>
        <v>0</v>
      </c>
      <c r="DT331" s="661">
        <f t="shared" si="57"/>
        <v>0</v>
      </c>
      <c r="DU331" s="661">
        <f t="shared" si="57"/>
        <v>0</v>
      </c>
      <c r="DV331" s="661">
        <f t="shared" si="57"/>
        <v>0</v>
      </c>
      <c r="DW331" s="662">
        <f t="shared" si="57"/>
        <v>0</v>
      </c>
    </row>
    <row r="332" spans="2:127" x14ac:dyDescent="0.2">
      <c r="B332" s="593" t="s">
        <v>501</v>
      </c>
      <c r="C332" s="594" t="s">
        <v>502</v>
      </c>
      <c r="D332" s="586"/>
      <c r="E332" s="587"/>
      <c r="F332" s="587"/>
      <c r="G332" s="587"/>
      <c r="H332" s="587"/>
      <c r="I332" s="587"/>
      <c r="J332" s="587"/>
      <c r="K332" s="587"/>
      <c r="L332" s="587"/>
      <c r="M332" s="587"/>
      <c r="N332" s="587"/>
      <c r="O332" s="587"/>
      <c r="P332" s="587"/>
      <c r="Q332" s="587"/>
      <c r="R332" s="589"/>
      <c r="S332" s="664"/>
      <c r="T332" s="589"/>
      <c r="U332" s="664"/>
      <c r="V332" s="587"/>
      <c r="W332" s="587"/>
      <c r="X332" s="585">
        <f t="shared" ref="X332:BC332" si="58">SUMIF($C:$C,"58.2x",X:X)</f>
        <v>0</v>
      </c>
      <c r="Y332" s="585">
        <f t="shared" si="58"/>
        <v>0</v>
      </c>
      <c r="Z332" s="585">
        <f t="shared" si="58"/>
        <v>0</v>
      </c>
      <c r="AA332" s="585">
        <f t="shared" si="58"/>
        <v>0</v>
      </c>
      <c r="AB332" s="585">
        <f t="shared" si="58"/>
        <v>0</v>
      </c>
      <c r="AC332" s="585">
        <f t="shared" si="58"/>
        <v>0</v>
      </c>
      <c r="AD332" s="585">
        <f t="shared" si="58"/>
        <v>0</v>
      </c>
      <c r="AE332" s="585">
        <f t="shared" si="58"/>
        <v>0</v>
      </c>
      <c r="AF332" s="585">
        <f t="shared" si="58"/>
        <v>0</v>
      </c>
      <c r="AG332" s="585">
        <f t="shared" si="58"/>
        <v>0</v>
      </c>
      <c r="AH332" s="585">
        <f t="shared" si="58"/>
        <v>0</v>
      </c>
      <c r="AI332" s="585">
        <f t="shared" si="58"/>
        <v>0</v>
      </c>
      <c r="AJ332" s="585">
        <f t="shared" si="58"/>
        <v>0</v>
      </c>
      <c r="AK332" s="585">
        <f t="shared" si="58"/>
        <v>0</v>
      </c>
      <c r="AL332" s="585">
        <f t="shared" si="58"/>
        <v>0</v>
      </c>
      <c r="AM332" s="585">
        <f t="shared" si="58"/>
        <v>0</v>
      </c>
      <c r="AN332" s="585">
        <f t="shared" si="58"/>
        <v>0</v>
      </c>
      <c r="AO332" s="585">
        <f t="shared" si="58"/>
        <v>0</v>
      </c>
      <c r="AP332" s="585">
        <f t="shared" si="58"/>
        <v>0</v>
      </c>
      <c r="AQ332" s="585">
        <f t="shared" si="58"/>
        <v>0</v>
      </c>
      <c r="AR332" s="585">
        <f t="shared" si="58"/>
        <v>0</v>
      </c>
      <c r="AS332" s="585">
        <f t="shared" si="58"/>
        <v>0</v>
      </c>
      <c r="AT332" s="585">
        <f t="shared" si="58"/>
        <v>0</v>
      </c>
      <c r="AU332" s="585">
        <f t="shared" si="58"/>
        <v>0</v>
      </c>
      <c r="AV332" s="585">
        <f t="shared" si="58"/>
        <v>0</v>
      </c>
      <c r="AW332" s="585">
        <f t="shared" si="58"/>
        <v>0</v>
      </c>
      <c r="AX332" s="585">
        <f t="shared" si="58"/>
        <v>0</v>
      </c>
      <c r="AY332" s="585">
        <f t="shared" si="58"/>
        <v>0</v>
      </c>
      <c r="AZ332" s="585">
        <f t="shared" si="58"/>
        <v>0</v>
      </c>
      <c r="BA332" s="585">
        <f t="shared" si="58"/>
        <v>0</v>
      </c>
      <c r="BB332" s="585">
        <f t="shared" si="58"/>
        <v>0</v>
      </c>
      <c r="BC332" s="585">
        <f t="shared" si="58"/>
        <v>0</v>
      </c>
      <c r="BD332" s="585">
        <f t="shared" ref="BD332:CI332" si="59">SUMIF($C:$C,"58.2x",BD:BD)</f>
        <v>0</v>
      </c>
      <c r="BE332" s="585">
        <f t="shared" si="59"/>
        <v>0</v>
      </c>
      <c r="BF332" s="585">
        <f t="shared" si="59"/>
        <v>0</v>
      </c>
      <c r="BG332" s="585">
        <f t="shared" si="59"/>
        <v>0</v>
      </c>
      <c r="BH332" s="585">
        <f t="shared" si="59"/>
        <v>0</v>
      </c>
      <c r="BI332" s="585">
        <f t="shared" si="59"/>
        <v>0</v>
      </c>
      <c r="BJ332" s="585">
        <f t="shared" si="59"/>
        <v>0</v>
      </c>
      <c r="BK332" s="585">
        <f t="shared" si="59"/>
        <v>0</v>
      </c>
      <c r="BL332" s="585">
        <f t="shared" si="59"/>
        <v>0</v>
      </c>
      <c r="BM332" s="585">
        <f t="shared" si="59"/>
        <v>0</v>
      </c>
      <c r="BN332" s="585">
        <f t="shared" si="59"/>
        <v>0</v>
      </c>
      <c r="BO332" s="585">
        <f t="shared" si="59"/>
        <v>0</v>
      </c>
      <c r="BP332" s="585">
        <f t="shared" si="59"/>
        <v>0</v>
      </c>
      <c r="BQ332" s="585">
        <f t="shared" si="59"/>
        <v>0</v>
      </c>
      <c r="BR332" s="585">
        <f t="shared" si="59"/>
        <v>0</v>
      </c>
      <c r="BS332" s="585">
        <f t="shared" si="59"/>
        <v>0</v>
      </c>
      <c r="BT332" s="585">
        <f t="shared" si="59"/>
        <v>0</v>
      </c>
      <c r="BU332" s="585">
        <f t="shared" si="59"/>
        <v>0</v>
      </c>
      <c r="BV332" s="585">
        <f t="shared" si="59"/>
        <v>0</v>
      </c>
      <c r="BW332" s="585">
        <f t="shared" si="59"/>
        <v>0</v>
      </c>
      <c r="BX332" s="585">
        <f t="shared" si="59"/>
        <v>0</v>
      </c>
      <c r="BY332" s="585">
        <f t="shared" si="59"/>
        <v>0</v>
      </c>
      <c r="BZ332" s="585">
        <f t="shared" si="59"/>
        <v>0</v>
      </c>
      <c r="CA332" s="585">
        <f t="shared" si="59"/>
        <v>0</v>
      </c>
      <c r="CB332" s="585">
        <f t="shared" si="59"/>
        <v>0</v>
      </c>
      <c r="CC332" s="585">
        <f t="shared" si="59"/>
        <v>0</v>
      </c>
      <c r="CD332" s="585">
        <f t="shared" si="59"/>
        <v>0</v>
      </c>
      <c r="CE332" s="585">
        <f t="shared" si="59"/>
        <v>0</v>
      </c>
      <c r="CF332" s="585">
        <f t="shared" si="59"/>
        <v>0</v>
      </c>
      <c r="CG332" s="585">
        <f t="shared" si="59"/>
        <v>0</v>
      </c>
      <c r="CH332" s="585">
        <f t="shared" si="59"/>
        <v>0</v>
      </c>
      <c r="CI332" s="585">
        <f t="shared" si="59"/>
        <v>0</v>
      </c>
      <c r="CJ332" s="585">
        <f t="shared" ref="CJ332:DO332" si="60">SUMIF($C:$C,"58.2x",CJ:CJ)</f>
        <v>0</v>
      </c>
      <c r="CK332" s="585">
        <f t="shared" si="60"/>
        <v>0</v>
      </c>
      <c r="CL332" s="585">
        <f t="shared" si="60"/>
        <v>0</v>
      </c>
      <c r="CM332" s="585">
        <f t="shared" si="60"/>
        <v>0</v>
      </c>
      <c r="CN332" s="585">
        <f t="shared" si="60"/>
        <v>0</v>
      </c>
      <c r="CO332" s="585">
        <f t="shared" si="60"/>
        <v>0</v>
      </c>
      <c r="CP332" s="585">
        <f t="shared" si="60"/>
        <v>0</v>
      </c>
      <c r="CQ332" s="585">
        <f t="shared" si="60"/>
        <v>0</v>
      </c>
      <c r="CR332" s="585">
        <f t="shared" si="60"/>
        <v>0</v>
      </c>
      <c r="CS332" s="585">
        <f t="shared" si="60"/>
        <v>0</v>
      </c>
      <c r="CT332" s="585">
        <f t="shared" si="60"/>
        <v>0</v>
      </c>
      <c r="CU332" s="585">
        <f t="shared" si="60"/>
        <v>0</v>
      </c>
      <c r="CV332" s="585">
        <f t="shared" si="60"/>
        <v>0</v>
      </c>
      <c r="CW332" s="585">
        <f t="shared" si="60"/>
        <v>0</v>
      </c>
      <c r="CX332" s="585">
        <f t="shared" si="60"/>
        <v>0</v>
      </c>
      <c r="CY332" s="600">
        <f t="shared" si="60"/>
        <v>0</v>
      </c>
      <c r="CZ332" s="601">
        <f t="shared" si="60"/>
        <v>0</v>
      </c>
      <c r="DA332" s="601">
        <f t="shared" si="60"/>
        <v>0</v>
      </c>
      <c r="DB332" s="601">
        <f t="shared" si="60"/>
        <v>0</v>
      </c>
      <c r="DC332" s="601">
        <f t="shared" si="60"/>
        <v>0</v>
      </c>
      <c r="DD332" s="601">
        <f t="shared" si="60"/>
        <v>0</v>
      </c>
      <c r="DE332" s="601">
        <f t="shared" si="60"/>
        <v>0</v>
      </c>
      <c r="DF332" s="601">
        <f t="shared" si="60"/>
        <v>0</v>
      </c>
      <c r="DG332" s="601">
        <f t="shared" si="60"/>
        <v>0</v>
      </c>
      <c r="DH332" s="601">
        <f t="shared" si="60"/>
        <v>0</v>
      </c>
      <c r="DI332" s="601">
        <f t="shared" si="60"/>
        <v>0</v>
      </c>
      <c r="DJ332" s="601">
        <f t="shared" si="60"/>
        <v>0</v>
      </c>
      <c r="DK332" s="601">
        <f t="shared" si="60"/>
        <v>0</v>
      </c>
      <c r="DL332" s="601">
        <f t="shared" si="60"/>
        <v>0</v>
      </c>
      <c r="DM332" s="601">
        <f t="shared" si="60"/>
        <v>0</v>
      </c>
      <c r="DN332" s="601">
        <f t="shared" si="60"/>
        <v>0</v>
      </c>
      <c r="DO332" s="601">
        <f t="shared" si="60"/>
        <v>0</v>
      </c>
      <c r="DP332" s="601">
        <f t="shared" ref="DP332:DW332" si="61">SUMIF($C:$C,"58.2x",DP:DP)</f>
        <v>0</v>
      </c>
      <c r="DQ332" s="601">
        <f t="shared" si="61"/>
        <v>0</v>
      </c>
      <c r="DR332" s="601">
        <f t="shared" si="61"/>
        <v>0</v>
      </c>
      <c r="DS332" s="601">
        <f t="shared" si="61"/>
        <v>0</v>
      </c>
      <c r="DT332" s="601">
        <f t="shared" si="61"/>
        <v>0</v>
      </c>
      <c r="DU332" s="601">
        <f t="shared" si="61"/>
        <v>0</v>
      </c>
      <c r="DV332" s="601">
        <f t="shared" si="61"/>
        <v>0</v>
      </c>
      <c r="DW332" s="665">
        <f t="shared" si="61"/>
        <v>0</v>
      </c>
    </row>
    <row r="333" spans="2:127" ht="25.5" x14ac:dyDescent="0.2">
      <c r="B333" s="603" t="s">
        <v>485</v>
      </c>
      <c r="C333" s="604" t="s">
        <v>966</v>
      </c>
      <c r="D333" s="605" t="s">
        <v>887</v>
      </c>
      <c r="E333" s="606" t="s">
        <v>548</v>
      </c>
      <c r="F333" s="607" t="s">
        <v>827</v>
      </c>
      <c r="G333" s="608" t="s">
        <v>59</v>
      </c>
      <c r="H333" s="609" t="s">
        <v>487</v>
      </c>
      <c r="I333" s="609">
        <f>MAX(X333:AV333)</f>
        <v>60</v>
      </c>
      <c r="J333" s="609">
        <f>SUMPRODUCT($X$2:$CY$2,$X333:$CY333)*365</f>
        <v>522466.95028930245</v>
      </c>
      <c r="K333" s="609">
        <f>SUMPRODUCT($X$2:$CY$2,$X334:$CY334)+SUMPRODUCT($X$2:$CY$2,$X335:$CY335)+SUMPRODUCT($X$2:$CY$2,$X336:$CY336)</f>
        <v>100041.27723221174</v>
      </c>
      <c r="L333" s="609">
        <f>SUMPRODUCT($X$2:$CY$2,$X337:$CY337) +SUMPRODUCT($X$2:$CY$2,$X338:$CY338)</f>
        <v>458988.40867607069</v>
      </c>
      <c r="M333" s="609">
        <f>SUMPRODUCT($X$2:$CY$2,$X339:$CY339)</f>
        <v>0</v>
      </c>
      <c r="N333" s="609">
        <f>SUMPRODUCT($X$2:$CY$2,$X342:$CY342) +SUMPRODUCT($X$2:$CY$2,$X343:$CY343)</f>
        <v>2391.1148335268363</v>
      </c>
      <c r="O333" s="609">
        <f>SUMPRODUCT($X$2:$CY$2,$X340:$CY340) +SUMPRODUCT($X$2:$CY$2,$X341:$CY341) +SUMPRODUCT($X$2:$CY$2,$X344:$CY344)</f>
        <v>288.49288565621964</v>
      </c>
      <c r="P333" s="609">
        <f>SUM(K333:O333)</f>
        <v>561709.29362746538</v>
      </c>
      <c r="Q333" s="609">
        <f>(SUM(K333:M333)*100000)/(J333*1000)</f>
        <v>106.99809540081613</v>
      </c>
      <c r="R333" s="610">
        <f>(P333*100000)/(J333*1000)</f>
        <v>107.51097142439986</v>
      </c>
      <c r="S333" s="611">
        <v>3</v>
      </c>
      <c r="T333" s="612">
        <v>3</v>
      </c>
      <c r="U333" s="613" t="s">
        <v>488</v>
      </c>
      <c r="V333" s="614" t="s">
        <v>124</v>
      </c>
      <c r="W333" s="615" t="s">
        <v>75</v>
      </c>
      <c r="X333" s="607">
        <v>0</v>
      </c>
      <c r="Y333" s="607">
        <v>0</v>
      </c>
      <c r="Z333" s="607">
        <v>0</v>
      </c>
      <c r="AA333" s="607">
        <v>0</v>
      </c>
      <c r="AB333" s="607">
        <v>0</v>
      </c>
      <c r="AC333" s="607">
        <v>60</v>
      </c>
      <c r="AD333" s="607">
        <v>60</v>
      </c>
      <c r="AE333" s="607">
        <v>60</v>
      </c>
      <c r="AF333" s="607">
        <v>60</v>
      </c>
      <c r="AG333" s="607">
        <v>60</v>
      </c>
      <c r="AH333" s="607">
        <v>60</v>
      </c>
      <c r="AI333" s="607">
        <v>60</v>
      </c>
      <c r="AJ333" s="607">
        <v>60</v>
      </c>
      <c r="AK333" s="607">
        <v>60</v>
      </c>
      <c r="AL333" s="607">
        <v>60</v>
      </c>
      <c r="AM333" s="607">
        <v>60</v>
      </c>
      <c r="AN333" s="607">
        <v>60</v>
      </c>
      <c r="AO333" s="607">
        <v>60</v>
      </c>
      <c r="AP333" s="607">
        <v>60</v>
      </c>
      <c r="AQ333" s="607">
        <v>60</v>
      </c>
      <c r="AR333" s="607">
        <v>60</v>
      </c>
      <c r="AS333" s="607">
        <v>60</v>
      </c>
      <c r="AT333" s="607">
        <v>60</v>
      </c>
      <c r="AU333" s="607">
        <v>60</v>
      </c>
      <c r="AV333" s="607">
        <v>60</v>
      </c>
      <c r="AW333" s="607">
        <v>60</v>
      </c>
      <c r="AX333" s="607">
        <v>60</v>
      </c>
      <c r="AY333" s="607">
        <v>60</v>
      </c>
      <c r="AZ333" s="607">
        <v>60</v>
      </c>
      <c r="BA333" s="607">
        <v>60</v>
      </c>
      <c r="BB333" s="607">
        <v>60</v>
      </c>
      <c r="BC333" s="607">
        <v>60</v>
      </c>
      <c r="BD333" s="607">
        <v>60</v>
      </c>
      <c r="BE333" s="607">
        <v>60</v>
      </c>
      <c r="BF333" s="607">
        <v>60</v>
      </c>
      <c r="BG333" s="607">
        <v>60</v>
      </c>
      <c r="BH333" s="607">
        <v>60</v>
      </c>
      <c r="BI333" s="607">
        <v>60</v>
      </c>
      <c r="BJ333" s="607">
        <v>60</v>
      </c>
      <c r="BK333" s="607">
        <v>60</v>
      </c>
      <c r="BL333" s="607">
        <v>60</v>
      </c>
      <c r="BM333" s="607">
        <v>60</v>
      </c>
      <c r="BN333" s="607">
        <v>60</v>
      </c>
      <c r="BO333" s="607">
        <v>60</v>
      </c>
      <c r="BP333" s="607">
        <v>60</v>
      </c>
      <c r="BQ333" s="607">
        <v>60</v>
      </c>
      <c r="BR333" s="607">
        <v>60</v>
      </c>
      <c r="BS333" s="607">
        <v>60</v>
      </c>
      <c r="BT333" s="607">
        <v>60</v>
      </c>
      <c r="BU333" s="607">
        <v>60</v>
      </c>
      <c r="BV333" s="607">
        <v>60</v>
      </c>
      <c r="BW333" s="607">
        <v>60</v>
      </c>
      <c r="BX333" s="607">
        <v>60</v>
      </c>
      <c r="BY333" s="607">
        <v>60</v>
      </c>
      <c r="BZ333" s="607">
        <v>60</v>
      </c>
      <c r="CA333" s="607">
        <v>60</v>
      </c>
      <c r="CB333" s="607">
        <v>60</v>
      </c>
      <c r="CC333" s="607">
        <v>60</v>
      </c>
      <c r="CD333" s="607">
        <v>60</v>
      </c>
      <c r="CE333" s="616">
        <v>60</v>
      </c>
      <c r="CF333" s="616">
        <v>60</v>
      </c>
      <c r="CG333" s="616">
        <v>60</v>
      </c>
      <c r="CH333" s="616">
        <v>60</v>
      </c>
      <c r="CI333" s="616">
        <v>60</v>
      </c>
      <c r="CJ333" s="616">
        <v>60</v>
      </c>
      <c r="CK333" s="616">
        <v>60</v>
      </c>
      <c r="CL333" s="616">
        <v>60</v>
      </c>
      <c r="CM333" s="616">
        <v>60</v>
      </c>
      <c r="CN333" s="616">
        <v>60</v>
      </c>
      <c r="CO333" s="616">
        <v>60</v>
      </c>
      <c r="CP333" s="616">
        <v>60</v>
      </c>
      <c r="CQ333" s="616">
        <v>60</v>
      </c>
      <c r="CR333" s="616">
        <v>60</v>
      </c>
      <c r="CS333" s="616">
        <v>60</v>
      </c>
      <c r="CT333" s="616">
        <v>60</v>
      </c>
      <c r="CU333" s="616">
        <v>60</v>
      </c>
      <c r="CV333" s="616">
        <v>60</v>
      </c>
      <c r="CW333" s="616">
        <v>60</v>
      </c>
      <c r="CX333" s="616">
        <v>60</v>
      </c>
      <c r="CY333" s="617">
        <v>60</v>
      </c>
      <c r="CZ333" s="618">
        <v>0</v>
      </c>
      <c r="DA333" s="619">
        <v>0</v>
      </c>
      <c r="DB333" s="619">
        <v>0</v>
      </c>
      <c r="DC333" s="619">
        <v>0</v>
      </c>
      <c r="DD333" s="619">
        <v>0</v>
      </c>
      <c r="DE333" s="619">
        <v>0</v>
      </c>
      <c r="DF333" s="619">
        <v>0</v>
      </c>
      <c r="DG333" s="619">
        <v>0</v>
      </c>
      <c r="DH333" s="619">
        <v>0</v>
      </c>
      <c r="DI333" s="619">
        <v>0</v>
      </c>
      <c r="DJ333" s="619">
        <v>0</v>
      </c>
      <c r="DK333" s="619">
        <v>0</v>
      </c>
      <c r="DL333" s="619">
        <v>0</v>
      </c>
      <c r="DM333" s="619">
        <v>0</v>
      </c>
      <c r="DN333" s="619">
        <v>0</v>
      </c>
      <c r="DO333" s="619">
        <v>0</v>
      </c>
      <c r="DP333" s="619">
        <v>0</v>
      </c>
      <c r="DQ333" s="619">
        <v>0</v>
      </c>
      <c r="DR333" s="619">
        <v>0</v>
      </c>
      <c r="DS333" s="619">
        <v>0</v>
      </c>
      <c r="DT333" s="619">
        <v>0</v>
      </c>
      <c r="DU333" s="619">
        <v>0</v>
      </c>
      <c r="DV333" s="619">
        <v>0</v>
      </c>
      <c r="DW333" s="620">
        <v>0</v>
      </c>
    </row>
    <row r="334" spans="2:127" x14ac:dyDescent="0.2">
      <c r="B334" s="621"/>
      <c r="C334" s="622"/>
      <c r="D334" s="623"/>
      <c r="E334" s="624"/>
      <c r="F334" s="624"/>
      <c r="G334" s="623"/>
      <c r="H334" s="624"/>
      <c r="I334" s="624"/>
      <c r="J334" s="624"/>
      <c r="K334" s="624"/>
      <c r="L334" s="624"/>
      <c r="M334" s="624"/>
      <c r="N334" s="624"/>
      <c r="O334" s="624"/>
      <c r="P334" s="624"/>
      <c r="Q334" s="624"/>
      <c r="R334" s="625"/>
      <c r="S334" s="624"/>
      <c r="T334" s="624"/>
      <c r="U334" s="626" t="s">
        <v>489</v>
      </c>
      <c r="V334" s="614" t="s">
        <v>124</v>
      </c>
      <c r="W334" s="615" t="s">
        <v>490</v>
      </c>
      <c r="X334" s="607">
        <v>5347.6500000000005</v>
      </c>
      <c r="Y334" s="607">
        <v>6111.6</v>
      </c>
      <c r="Z334" s="607">
        <v>7639.5</v>
      </c>
      <c r="AA334" s="607">
        <v>30558</v>
      </c>
      <c r="AB334" s="607">
        <v>26738.25</v>
      </c>
      <c r="AC334" s="607">
        <v>0</v>
      </c>
      <c r="AD334" s="607">
        <v>0</v>
      </c>
      <c r="AE334" s="607">
        <v>0</v>
      </c>
      <c r="AF334" s="607">
        <v>0</v>
      </c>
      <c r="AG334" s="607">
        <v>0</v>
      </c>
      <c r="AH334" s="607">
        <v>0</v>
      </c>
      <c r="AI334" s="607">
        <v>0</v>
      </c>
      <c r="AJ334" s="607">
        <v>0</v>
      </c>
      <c r="AK334" s="607">
        <v>0</v>
      </c>
      <c r="AL334" s="607">
        <v>0</v>
      </c>
      <c r="AM334" s="607">
        <v>0</v>
      </c>
      <c r="AN334" s="607">
        <v>0</v>
      </c>
      <c r="AO334" s="607">
        <v>0</v>
      </c>
      <c r="AP334" s="607">
        <v>0</v>
      </c>
      <c r="AQ334" s="607">
        <v>0</v>
      </c>
      <c r="AR334" s="607">
        <v>2202.83</v>
      </c>
      <c r="AS334" s="607">
        <v>2517.52</v>
      </c>
      <c r="AT334" s="607">
        <v>3146.9</v>
      </c>
      <c r="AU334" s="607">
        <v>12587.6</v>
      </c>
      <c r="AV334" s="607">
        <v>11014.15</v>
      </c>
      <c r="AW334" s="607">
        <v>0</v>
      </c>
      <c r="AX334" s="607">
        <v>0</v>
      </c>
      <c r="AY334" s="607">
        <v>0</v>
      </c>
      <c r="AZ334" s="607">
        <v>0</v>
      </c>
      <c r="BA334" s="607">
        <v>0</v>
      </c>
      <c r="BB334" s="607">
        <v>0</v>
      </c>
      <c r="BC334" s="607">
        <v>0</v>
      </c>
      <c r="BD334" s="607">
        <v>0</v>
      </c>
      <c r="BE334" s="607">
        <v>0</v>
      </c>
      <c r="BF334" s="607">
        <v>0</v>
      </c>
      <c r="BG334" s="607">
        <v>0</v>
      </c>
      <c r="BH334" s="607">
        <v>0</v>
      </c>
      <c r="BI334" s="607">
        <v>0</v>
      </c>
      <c r="BJ334" s="607">
        <v>0</v>
      </c>
      <c r="BK334" s="607">
        <v>0</v>
      </c>
      <c r="BL334" s="607">
        <v>2202.83</v>
      </c>
      <c r="BM334" s="607">
        <v>2517.52</v>
      </c>
      <c r="BN334" s="607">
        <v>3146.9</v>
      </c>
      <c r="BO334" s="607">
        <v>12587.6</v>
      </c>
      <c r="BP334" s="607">
        <v>11014.15</v>
      </c>
      <c r="BQ334" s="607">
        <v>0</v>
      </c>
      <c r="BR334" s="607">
        <v>0</v>
      </c>
      <c r="BS334" s="607">
        <v>0</v>
      </c>
      <c r="BT334" s="607">
        <v>0</v>
      </c>
      <c r="BU334" s="607">
        <v>0</v>
      </c>
      <c r="BV334" s="607">
        <v>0</v>
      </c>
      <c r="BW334" s="607">
        <v>0</v>
      </c>
      <c r="BX334" s="607">
        <v>0</v>
      </c>
      <c r="BY334" s="607">
        <v>0</v>
      </c>
      <c r="BZ334" s="607">
        <v>0</v>
      </c>
      <c r="CA334" s="607">
        <v>0</v>
      </c>
      <c r="CB334" s="607">
        <v>0</v>
      </c>
      <c r="CC334" s="607">
        <v>0</v>
      </c>
      <c r="CD334" s="607">
        <v>0</v>
      </c>
      <c r="CE334" s="616">
        <v>0</v>
      </c>
      <c r="CF334" s="616">
        <v>4521.8599999999997</v>
      </c>
      <c r="CG334" s="616">
        <v>5167.84</v>
      </c>
      <c r="CH334" s="616">
        <v>6459.8</v>
      </c>
      <c r="CI334" s="616">
        <v>25839.200000000001</v>
      </c>
      <c r="CJ334" s="616">
        <v>22609.3</v>
      </c>
      <c r="CK334" s="616">
        <v>0</v>
      </c>
      <c r="CL334" s="616">
        <v>0</v>
      </c>
      <c r="CM334" s="616">
        <v>0</v>
      </c>
      <c r="CN334" s="616">
        <v>0</v>
      </c>
      <c r="CO334" s="616">
        <v>0</v>
      </c>
      <c r="CP334" s="616">
        <v>0</v>
      </c>
      <c r="CQ334" s="616">
        <v>0</v>
      </c>
      <c r="CR334" s="616">
        <v>0</v>
      </c>
      <c r="CS334" s="616">
        <v>0</v>
      </c>
      <c r="CT334" s="616">
        <v>0</v>
      </c>
      <c r="CU334" s="616">
        <v>0</v>
      </c>
      <c r="CV334" s="616">
        <v>0</v>
      </c>
      <c r="CW334" s="616">
        <v>0</v>
      </c>
      <c r="CX334" s="616">
        <v>0</v>
      </c>
      <c r="CY334" s="617">
        <v>0</v>
      </c>
      <c r="CZ334" s="618">
        <v>0</v>
      </c>
      <c r="DA334" s="619">
        <v>0</v>
      </c>
      <c r="DB334" s="619">
        <v>0</v>
      </c>
      <c r="DC334" s="619">
        <v>0</v>
      </c>
      <c r="DD334" s="619">
        <v>0</v>
      </c>
      <c r="DE334" s="619">
        <v>0</v>
      </c>
      <c r="DF334" s="619">
        <v>0</v>
      </c>
      <c r="DG334" s="619">
        <v>0</v>
      </c>
      <c r="DH334" s="619">
        <v>0</v>
      </c>
      <c r="DI334" s="619">
        <v>0</v>
      </c>
      <c r="DJ334" s="619">
        <v>0</v>
      </c>
      <c r="DK334" s="619">
        <v>0</v>
      </c>
      <c r="DL334" s="619">
        <v>0</v>
      </c>
      <c r="DM334" s="619">
        <v>0</v>
      </c>
      <c r="DN334" s="619">
        <v>0</v>
      </c>
      <c r="DO334" s="619">
        <v>0</v>
      </c>
      <c r="DP334" s="619">
        <v>0</v>
      </c>
      <c r="DQ334" s="619">
        <v>0</v>
      </c>
      <c r="DR334" s="619">
        <v>0</v>
      </c>
      <c r="DS334" s="619">
        <v>0</v>
      </c>
      <c r="DT334" s="619">
        <v>0</v>
      </c>
      <c r="DU334" s="619">
        <v>0</v>
      </c>
      <c r="DV334" s="619">
        <v>0</v>
      </c>
      <c r="DW334" s="620">
        <v>0</v>
      </c>
    </row>
    <row r="335" spans="2:127" x14ac:dyDescent="0.2">
      <c r="B335" s="627"/>
      <c r="C335" s="628"/>
      <c r="D335" s="629"/>
      <c r="E335" s="629"/>
      <c r="F335" s="629"/>
      <c r="G335" s="629"/>
      <c r="H335" s="629"/>
      <c r="I335" s="630"/>
      <c r="J335" s="630"/>
      <c r="K335" s="630"/>
      <c r="L335" s="630"/>
      <c r="M335" s="630"/>
      <c r="N335" s="630"/>
      <c r="O335" s="630"/>
      <c r="P335" s="630"/>
      <c r="Q335" s="630"/>
      <c r="R335" s="631"/>
      <c r="S335" s="630"/>
      <c r="T335" s="630"/>
      <c r="U335" s="626" t="s">
        <v>491</v>
      </c>
      <c r="V335" s="614" t="s">
        <v>124</v>
      </c>
      <c r="W335" s="615" t="s">
        <v>490</v>
      </c>
      <c r="X335" s="607">
        <v>0</v>
      </c>
      <c r="Y335" s="607">
        <v>0</v>
      </c>
      <c r="Z335" s="607">
        <v>0</v>
      </c>
      <c r="AA335" s="607">
        <v>0</v>
      </c>
      <c r="AB335" s="607">
        <v>0</v>
      </c>
      <c r="AC335" s="607">
        <v>0</v>
      </c>
      <c r="AD335" s="607">
        <v>0</v>
      </c>
      <c r="AE335" s="607">
        <v>0</v>
      </c>
      <c r="AF335" s="607">
        <v>0</v>
      </c>
      <c r="AG335" s="607">
        <v>0</v>
      </c>
      <c r="AH335" s="607">
        <v>0</v>
      </c>
      <c r="AI335" s="607">
        <v>0</v>
      </c>
      <c r="AJ335" s="607">
        <v>0</v>
      </c>
      <c r="AK335" s="607">
        <v>0</v>
      </c>
      <c r="AL335" s="607">
        <v>0</v>
      </c>
      <c r="AM335" s="607">
        <v>0</v>
      </c>
      <c r="AN335" s="607">
        <v>0</v>
      </c>
      <c r="AO335" s="607">
        <v>0</v>
      </c>
      <c r="AP335" s="607">
        <v>0</v>
      </c>
      <c r="AQ335" s="607">
        <v>0</v>
      </c>
      <c r="AR335" s="607">
        <v>0</v>
      </c>
      <c r="AS335" s="607">
        <v>0</v>
      </c>
      <c r="AT335" s="607">
        <v>0</v>
      </c>
      <c r="AU335" s="607">
        <v>0</v>
      </c>
      <c r="AV335" s="607">
        <v>0</v>
      </c>
      <c r="AW335" s="607">
        <v>0</v>
      </c>
      <c r="AX335" s="607">
        <v>0</v>
      </c>
      <c r="AY335" s="607">
        <v>0</v>
      </c>
      <c r="AZ335" s="607">
        <v>0</v>
      </c>
      <c r="BA335" s="607">
        <v>0</v>
      </c>
      <c r="BB335" s="607">
        <v>0</v>
      </c>
      <c r="BC335" s="607">
        <v>0</v>
      </c>
      <c r="BD335" s="607">
        <v>0</v>
      </c>
      <c r="BE335" s="607">
        <v>0</v>
      </c>
      <c r="BF335" s="607">
        <v>0</v>
      </c>
      <c r="BG335" s="607">
        <v>0</v>
      </c>
      <c r="BH335" s="607">
        <v>0</v>
      </c>
      <c r="BI335" s="607">
        <v>0</v>
      </c>
      <c r="BJ335" s="607">
        <v>0</v>
      </c>
      <c r="BK335" s="607">
        <v>0</v>
      </c>
      <c r="BL335" s="607">
        <v>0</v>
      </c>
      <c r="BM335" s="607">
        <v>0</v>
      </c>
      <c r="BN335" s="607">
        <v>0</v>
      </c>
      <c r="BO335" s="607">
        <v>0</v>
      </c>
      <c r="BP335" s="607">
        <v>0</v>
      </c>
      <c r="BQ335" s="607">
        <v>0</v>
      </c>
      <c r="BR335" s="607">
        <v>0</v>
      </c>
      <c r="BS335" s="607">
        <v>0</v>
      </c>
      <c r="BT335" s="607">
        <v>0</v>
      </c>
      <c r="BU335" s="607">
        <v>0</v>
      </c>
      <c r="BV335" s="607">
        <v>0</v>
      </c>
      <c r="BW335" s="607">
        <v>0</v>
      </c>
      <c r="BX335" s="607">
        <v>0</v>
      </c>
      <c r="BY335" s="607">
        <v>0</v>
      </c>
      <c r="BZ335" s="607">
        <v>0</v>
      </c>
      <c r="CA335" s="607">
        <v>0</v>
      </c>
      <c r="CB335" s="607">
        <v>0</v>
      </c>
      <c r="CC335" s="607">
        <v>0</v>
      </c>
      <c r="CD335" s="607">
        <v>0</v>
      </c>
      <c r="CE335" s="616">
        <v>0</v>
      </c>
      <c r="CF335" s="616">
        <v>0</v>
      </c>
      <c r="CG335" s="616">
        <v>0</v>
      </c>
      <c r="CH335" s="616">
        <v>0</v>
      </c>
      <c r="CI335" s="616">
        <v>0</v>
      </c>
      <c r="CJ335" s="616">
        <v>0</v>
      </c>
      <c r="CK335" s="616">
        <v>0</v>
      </c>
      <c r="CL335" s="616">
        <v>0</v>
      </c>
      <c r="CM335" s="616">
        <v>0</v>
      </c>
      <c r="CN335" s="616">
        <v>0</v>
      </c>
      <c r="CO335" s="616">
        <v>0</v>
      </c>
      <c r="CP335" s="616">
        <v>0</v>
      </c>
      <c r="CQ335" s="616">
        <v>0</v>
      </c>
      <c r="CR335" s="616">
        <v>0</v>
      </c>
      <c r="CS335" s="616">
        <v>0</v>
      </c>
      <c r="CT335" s="616">
        <v>0</v>
      </c>
      <c r="CU335" s="616">
        <v>0</v>
      </c>
      <c r="CV335" s="616">
        <v>0</v>
      </c>
      <c r="CW335" s="616">
        <v>0</v>
      </c>
      <c r="CX335" s="616">
        <v>0</v>
      </c>
      <c r="CY335" s="617">
        <v>0</v>
      </c>
      <c r="CZ335" s="618">
        <v>0</v>
      </c>
      <c r="DA335" s="619">
        <v>0</v>
      </c>
      <c r="DB335" s="619">
        <v>0</v>
      </c>
      <c r="DC335" s="619">
        <v>0</v>
      </c>
      <c r="DD335" s="619">
        <v>0</v>
      </c>
      <c r="DE335" s="619">
        <v>0</v>
      </c>
      <c r="DF335" s="619">
        <v>0</v>
      </c>
      <c r="DG335" s="619">
        <v>0</v>
      </c>
      <c r="DH335" s="619">
        <v>0</v>
      </c>
      <c r="DI335" s="619">
        <v>0</v>
      </c>
      <c r="DJ335" s="619">
        <v>0</v>
      </c>
      <c r="DK335" s="619">
        <v>0</v>
      </c>
      <c r="DL335" s="619">
        <v>0</v>
      </c>
      <c r="DM335" s="619">
        <v>0</v>
      </c>
      <c r="DN335" s="619">
        <v>0</v>
      </c>
      <c r="DO335" s="619">
        <v>0</v>
      </c>
      <c r="DP335" s="619">
        <v>0</v>
      </c>
      <c r="DQ335" s="619">
        <v>0</v>
      </c>
      <c r="DR335" s="619">
        <v>0</v>
      </c>
      <c r="DS335" s="619">
        <v>0</v>
      </c>
      <c r="DT335" s="619">
        <v>0</v>
      </c>
      <c r="DU335" s="619">
        <v>0</v>
      </c>
      <c r="DV335" s="619">
        <v>0</v>
      </c>
      <c r="DW335" s="620">
        <v>0</v>
      </c>
    </row>
    <row r="336" spans="2:127" x14ac:dyDescent="0.2">
      <c r="B336" s="627"/>
      <c r="C336" s="628"/>
      <c r="D336" s="629"/>
      <c r="E336" s="629"/>
      <c r="F336" s="629"/>
      <c r="G336" s="629"/>
      <c r="H336" s="629"/>
      <c r="I336" s="630"/>
      <c r="J336" s="630"/>
      <c r="K336" s="630"/>
      <c r="L336" s="630"/>
      <c r="M336" s="630"/>
      <c r="N336" s="630"/>
      <c r="O336" s="630"/>
      <c r="P336" s="630"/>
      <c r="Q336" s="630"/>
      <c r="R336" s="631"/>
      <c r="S336" s="630"/>
      <c r="T336" s="630"/>
      <c r="U336" s="632" t="s">
        <v>828</v>
      </c>
      <c r="V336" s="633" t="s">
        <v>124</v>
      </c>
      <c r="W336" s="634" t="s">
        <v>490</v>
      </c>
      <c r="X336" s="607">
        <v>0</v>
      </c>
      <c r="Y336" s="607">
        <v>0</v>
      </c>
      <c r="Z336" s="607">
        <v>0</v>
      </c>
      <c r="AA336" s="607">
        <v>0</v>
      </c>
      <c r="AB336" s="607">
        <v>0</v>
      </c>
      <c r="AC336" s="607">
        <v>0</v>
      </c>
      <c r="AD336" s="607">
        <v>0</v>
      </c>
      <c r="AE336" s="607">
        <v>0</v>
      </c>
      <c r="AF336" s="607">
        <v>0</v>
      </c>
      <c r="AG336" s="607">
        <v>0</v>
      </c>
      <c r="AH336" s="607">
        <v>0</v>
      </c>
      <c r="AI336" s="607">
        <v>0</v>
      </c>
      <c r="AJ336" s="607">
        <v>0</v>
      </c>
      <c r="AK336" s="607">
        <v>0</v>
      </c>
      <c r="AL336" s="607">
        <v>0</v>
      </c>
      <c r="AM336" s="607">
        <v>0</v>
      </c>
      <c r="AN336" s="607">
        <v>0</v>
      </c>
      <c r="AO336" s="607">
        <v>0</v>
      </c>
      <c r="AP336" s="607">
        <v>0</v>
      </c>
      <c r="AQ336" s="607">
        <v>0</v>
      </c>
      <c r="AR336" s="607">
        <v>0</v>
      </c>
      <c r="AS336" s="607">
        <v>0</v>
      </c>
      <c r="AT336" s="607">
        <v>0</v>
      </c>
      <c r="AU336" s="607">
        <v>0</v>
      </c>
      <c r="AV336" s="607">
        <v>0</v>
      </c>
      <c r="AW336" s="607">
        <v>0</v>
      </c>
      <c r="AX336" s="607">
        <v>0</v>
      </c>
      <c r="AY336" s="607">
        <v>0</v>
      </c>
      <c r="AZ336" s="607">
        <v>0</v>
      </c>
      <c r="BA336" s="607">
        <v>0</v>
      </c>
      <c r="BB336" s="607">
        <v>0</v>
      </c>
      <c r="BC336" s="607">
        <v>0</v>
      </c>
      <c r="BD336" s="607">
        <v>0</v>
      </c>
      <c r="BE336" s="607">
        <v>0</v>
      </c>
      <c r="BF336" s="607">
        <v>0</v>
      </c>
      <c r="BG336" s="607">
        <v>0</v>
      </c>
      <c r="BH336" s="607">
        <v>0</v>
      </c>
      <c r="BI336" s="607">
        <v>0</v>
      </c>
      <c r="BJ336" s="607">
        <v>0</v>
      </c>
      <c r="BK336" s="607">
        <v>0</v>
      </c>
      <c r="BL336" s="607">
        <v>0</v>
      </c>
      <c r="BM336" s="607">
        <v>0</v>
      </c>
      <c r="BN336" s="607">
        <v>0</v>
      </c>
      <c r="BO336" s="607">
        <v>0</v>
      </c>
      <c r="BP336" s="607">
        <v>0</v>
      </c>
      <c r="BQ336" s="607">
        <v>0</v>
      </c>
      <c r="BR336" s="607">
        <v>0</v>
      </c>
      <c r="BS336" s="607">
        <v>0</v>
      </c>
      <c r="BT336" s="607">
        <v>0</v>
      </c>
      <c r="BU336" s="607">
        <v>0</v>
      </c>
      <c r="BV336" s="607">
        <v>0</v>
      </c>
      <c r="BW336" s="607">
        <v>0</v>
      </c>
      <c r="BX336" s="607">
        <v>0</v>
      </c>
      <c r="BY336" s="607">
        <v>0</v>
      </c>
      <c r="BZ336" s="607">
        <v>0</v>
      </c>
      <c r="CA336" s="607">
        <v>0</v>
      </c>
      <c r="CB336" s="607">
        <v>0</v>
      </c>
      <c r="CC336" s="607">
        <v>0</v>
      </c>
      <c r="CD336" s="607">
        <v>0</v>
      </c>
      <c r="CE336" s="607">
        <v>0</v>
      </c>
      <c r="CF336" s="607">
        <v>0</v>
      </c>
      <c r="CG336" s="607">
        <v>0</v>
      </c>
      <c r="CH336" s="607">
        <v>0</v>
      </c>
      <c r="CI336" s="607">
        <v>0</v>
      </c>
      <c r="CJ336" s="607">
        <v>0</v>
      </c>
      <c r="CK336" s="607">
        <v>0</v>
      </c>
      <c r="CL336" s="607">
        <v>0</v>
      </c>
      <c r="CM336" s="607">
        <v>0</v>
      </c>
      <c r="CN336" s="607">
        <v>0</v>
      </c>
      <c r="CO336" s="607">
        <v>0</v>
      </c>
      <c r="CP336" s="607">
        <v>0</v>
      </c>
      <c r="CQ336" s="607">
        <v>0</v>
      </c>
      <c r="CR336" s="607">
        <v>0</v>
      </c>
      <c r="CS336" s="607">
        <v>0</v>
      </c>
      <c r="CT336" s="607">
        <v>0</v>
      </c>
      <c r="CU336" s="607">
        <v>0</v>
      </c>
      <c r="CV336" s="607">
        <v>0</v>
      </c>
      <c r="CW336" s="607">
        <v>0</v>
      </c>
      <c r="CX336" s="607">
        <v>0</v>
      </c>
      <c r="CY336" s="607">
        <v>0</v>
      </c>
      <c r="CZ336" s="618">
        <v>0</v>
      </c>
      <c r="DA336" s="619">
        <v>0</v>
      </c>
      <c r="DB336" s="619">
        <v>0</v>
      </c>
      <c r="DC336" s="619">
        <v>0</v>
      </c>
      <c r="DD336" s="619">
        <v>0</v>
      </c>
      <c r="DE336" s="619">
        <v>0</v>
      </c>
      <c r="DF336" s="619">
        <v>0</v>
      </c>
      <c r="DG336" s="619">
        <v>0</v>
      </c>
      <c r="DH336" s="619">
        <v>0</v>
      </c>
      <c r="DI336" s="619">
        <v>0</v>
      </c>
      <c r="DJ336" s="619">
        <v>0</v>
      </c>
      <c r="DK336" s="619">
        <v>0</v>
      </c>
      <c r="DL336" s="619">
        <v>0</v>
      </c>
      <c r="DM336" s="619">
        <v>0</v>
      </c>
      <c r="DN336" s="619">
        <v>0</v>
      </c>
      <c r="DO336" s="619">
        <v>0</v>
      </c>
      <c r="DP336" s="619">
        <v>0</v>
      </c>
      <c r="DQ336" s="619">
        <v>0</v>
      </c>
      <c r="DR336" s="619">
        <v>0</v>
      </c>
      <c r="DS336" s="619">
        <v>0</v>
      </c>
      <c r="DT336" s="619">
        <v>0</v>
      </c>
      <c r="DU336" s="619">
        <v>0</v>
      </c>
      <c r="DV336" s="619">
        <v>0</v>
      </c>
      <c r="DW336" s="620">
        <v>0</v>
      </c>
    </row>
    <row r="337" spans="2:127" x14ac:dyDescent="0.2">
      <c r="B337" s="635"/>
      <c r="C337" s="636"/>
      <c r="D337" s="637"/>
      <c r="E337" s="637"/>
      <c r="F337" s="637"/>
      <c r="G337" s="637"/>
      <c r="H337" s="637"/>
      <c r="I337" s="638"/>
      <c r="J337" s="638"/>
      <c r="K337" s="638"/>
      <c r="L337" s="638"/>
      <c r="M337" s="638"/>
      <c r="N337" s="638"/>
      <c r="O337" s="638"/>
      <c r="P337" s="638"/>
      <c r="Q337" s="638"/>
      <c r="R337" s="639"/>
      <c r="S337" s="638"/>
      <c r="T337" s="638"/>
      <c r="U337" s="626" t="s">
        <v>492</v>
      </c>
      <c r="V337" s="614" t="s">
        <v>124</v>
      </c>
      <c r="W337" s="640" t="s">
        <v>490</v>
      </c>
      <c r="X337" s="607">
        <v>0</v>
      </c>
      <c r="Y337" s="607">
        <v>0</v>
      </c>
      <c r="Z337" s="607">
        <v>0</v>
      </c>
      <c r="AA337" s="607">
        <v>0</v>
      </c>
      <c r="AB337" s="607">
        <v>0</v>
      </c>
      <c r="AC337" s="607">
        <v>1076.5999999999999</v>
      </c>
      <c r="AD337" s="607">
        <v>1076.5999999999999</v>
      </c>
      <c r="AE337" s="607">
        <v>1076.5999999999999</v>
      </c>
      <c r="AF337" s="607">
        <v>1076.5999999999999</v>
      </c>
      <c r="AG337" s="607">
        <v>1076.5999999999999</v>
      </c>
      <c r="AH337" s="607">
        <v>1076.5999999999999</v>
      </c>
      <c r="AI337" s="607">
        <v>1076.5999999999999</v>
      </c>
      <c r="AJ337" s="607">
        <v>1076.5999999999999</v>
      </c>
      <c r="AK337" s="607">
        <v>1076.5999999999999</v>
      </c>
      <c r="AL337" s="607">
        <v>1076.5999999999999</v>
      </c>
      <c r="AM337" s="607">
        <v>1076.5999999999999</v>
      </c>
      <c r="AN337" s="607">
        <v>1076.5999999999999</v>
      </c>
      <c r="AO337" s="607">
        <v>1076.5999999999999</v>
      </c>
      <c r="AP337" s="607">
        <v>1076.5999999999999</v>
      </c>
      <c r="AQ337" s="607">
        <v>1076.5999999999999</v>
      </c>
      <c r="AR337" s="607">
        <v>1076.5999999999999</v>
      </c>
      <c r="AS337" s="607">
        <v>1076.5999999999999</v>
      </c>
      <c r="AT337" s="607">
        <v>1076.5999999999999</v>
      </c>
      <c r="AU337" s="607">
        <v>1076.5999999999999</v>
      </c>
      <c r="AV337" s="607">
        <v>1076.5999999999999</v>
      </c>
      <c r="AW337" s="607">
        <v>1076.5999999999999</v>
      </c>
      <c r="AX337" s="607">
        <v>1076.5999999999999</v>
      </c>
      <c r="AY337" s="607">
        <v>1076.5999999999999</v>
      </c>
      <c r="AZ337" s="607">
        <v>1076.5999999999999</v>
      </c>
      <c r="BA337" s="607">
        <v>1076.5999999999999</v>
      </c>
      <c r="BB337" s="607">
        <v>1076.5999999999999</v>
      </c>
      <c r="BC337" s="607">
        <v>1076.5999999999999</v>
      </c>
      <c r="BD337" s="607">
        <v>1076.5999999999999</v>
      </c>
      <c r="BE337" s="607">
        <v>1076.5999999999999</v>
      </c>
      <c r="BF337" s="607">
        <v>1076.5999999999999</v>
      </c>
      <c r="BG337" s="607">
        <v>1076.5999999999999</v>
      </c>
      <c r="BH337" s="607">
        <v>1076.5999999999999</v>
      </c>
      <c r="BI337" s="607">
        <v>1076.5999999999999</v>
      </c>
      <c r="BJ337" s="607">
        <v>1076.5999999999999</v>
      </c>
      <c r="BK337" s="607">
        <v>1076.5999999999999</v>
      </c>
      <c r="BL337" s="607">
        <v>1076.5999999999999</v>
      </c>
      <c r="BM337" s="607">
        <v>1076.5999999999999</v>
      </c>
      <c r="BN337" s="607">
        <v>1076.5999999999999</v>
      </c>
      <c r="BO337" s="607">
        <v>1076.5999999999999</v>
      </c>
      <c r="BP337" s="607">
        <v>1076.5999999999999</v>
      </c>
      <c r="BQ337" s="607">
        <v>1076.5999999999999</v>
      </c>
      <c r="BR337" s="607">
        <v>1076.5999999999999</v>
      </c>
      <c r="BS337" s="607">
        <v>1076.5999999999999</v>
      </c>
      <c r="BT337" s="607">
        <v>1076.5999999999999</v>
      </c>
      <c r="BU337" s="607">
        <v>1076.5999999999999</v>
      </c>
      <c r="BV337" s="607">
        <v>1076.5999999999999</v>
      </c>
      <c r="BW337" s="607">
        <v>1076.5999999999999</v>
      </c>
      <c r="BX337" s="607">
        <v>1076.5999999999999</v>
      </c>
      <c r="BY337" s="607">
        <v>1076.5999999999999</v>
      </c>
      <c r="BZ337" s="607">
        <v>1076.5999999999999</v>
      </c>
      <c r="CA337" s="607">
        <v>1076.5999999999999</v>
      </c>
      <c r="CB337" s="607">
        <v>1076.5999999999999</v>
      </c>
      <c r="CC337" s="607">
        <v>1076.5999999999999</v>
      </c>
      <c r="CD337" s="607">
        <v>1076.5999999999999</v>
      </c>
      <c r="CE337" s="616">
        <v>1076.5999999999999</v>
      </c>
      <c r="CF337" s="616">
        <v>1076.5999999999999</v>
      </c>
      <c r="CG337" s="616">
        <v>1076.5999999999999</v>
      </c>
      <c r="CH337" s="616">
        <v>1076.5999999999999</v>
      </c>
      <c r="CI337" s="616">
        <v>1076.5999999999999</v>
      </c>
      <c r="CJ337" s="616">
        <v>1076.5999999999999</v>
      </c>
      <c r="CK337" s="616">
        <v>1076.5999999999999</v>
      </c>
      <c r="CL337" s="616">
        <v>1076.5999999999999</v>
      </c>
      <c r="CM337" s="616">
        <v>1076.5999999999999</v>
      </c>
      <c r="CN337" s="616">
        <v>1076.5999999999999</v>
      </c>
      <c r="CO337" s="616">
        <v>1076.5999999999999</v>
      </c>
      <c r="CP337" s="616">
        <v>1076.5999999999999</v>
      </c>
      <c r="CQ337" s="616">
        <v>1076.5999999999999</v>
      </c>
      <c r="CR337" s="616">
        <v>1076.5999999999999</v>
      </c>
      <c r="CS337" s="616">
        <v>1076.5999999999999</v>
      </c>
      <c r="CT337" s="616">
        <v>1076.5999999999999</v>
      </c>
      <c r="CU337" s="616">
        <v>1076.5999999999999</v>
      </c>
      <c r="CV337" s="616">
        <v>1076.5999999999999</v>
      </c>
      <c r="CW337" s="616">
        <v>1076.5999999999999</v>
      </c>
      <c r="CX337" s="616">
        <v>1076.5999999999999</v>
      </c>
      <c r="CY337" s="617">
        <v>1076.5999999999999</v>
      </c>
      <c r="CZ337" s="618">
        <v>0</v>
      </c>
      <c r="DA337" s="619">
        <v>0</v>
      </c>
      <c r="DB337" s="619">
        <v>0</v>
      </c>
      <c r="DC337" s="619">
        <v>0</v>
      </c>
      <c r="DD337" s="619">
        <v>0</v>
      </c>
      <c r="DE337" s="619">
        <v>0</v>
      </c>
      <c r="DF337" s="619">
        <v>0</v>
      </c>
      <c r="DG337" s="619">
        <v>0</v>
      </c>
      <c r="DH337" s="619">
        <v>0</v>
      </c>
      <c r="DI337" s="619">
        <v>0</v>
      </c>
      <c r="DJ337" s="619">
        <v>0</v>
      </c>
      <c r="DK337" s="619">
        <v>0</v>
      </c>
      <c r="DL337" s="619">
        <v>0</v>
      </c>
      <c r="DM337" s="619">
        <v>0</v>
      </c>
      <c r="DN337" s="619">
        <v>0</v>
      </c>
      <c r="DO337" s="619">
        <v>0</v>
      </c>
      <c r="DP337" s="619">
        <v>0</v>
      </c>
      <c r="DQ337" s="619">
        <v>0</v>
      </c>
      <c r="DR337" s="619">
        <v>0</v>
      </c>
      <c r="DS337" s="619">
        <v>0</v>
      </c>
      <c r="DT337" s="619">
        <v>0</v>
      </c>
      <c r="DU337" s="619">
        <v>0</v>
      </c>
      <c r="DV337" s="619">
        <v>0</v>
      </c>
      <c r="DW337" s="620">
        <v>0</v>
      </c>
    </row>
    <row r="338" spans="2:127" x14ac:dyDescent="0.2">
      <c r="B338" s="641"/>
      <c r="C338" s="642"/>
      <c r="D338" s="643"/>
      <c r="E338" s="643"/>
      <c r="F338" s="643"/>
      <c r="G338" s="643"/>
      <c r="H338" s="643"/>
      <c r="I338" s="644"/>
      <c r="J338" s="644"/>
      <c r="K338" s="644"/>
      <c r="L338" s="644"/>
      <c r="M338" s="644"/>
      <c r="N338" s="644"/>
      <c r="O338" s="644"/>
      <c r="P338" s="644"/>
      <c r="Q338" s="644"/>
      <c r="R338" s="645"/>
      <c r="S338" s="644"/>
      <c r="T338" s="644"/>
      <c r="U338" s="626" t="s">
        <v>493</v>
      </c>
      <c r="V338" s="614" t="s">
        <v>124</v>
      </c>
      <c r="W338" s="640" t="s">
        <v>490</v>
      </c>
      <c r="X338" s="607">
        <v>0</v>
      </c>
      <c r="Y338" s="607">
        <v>0</v>
      </c>
      <c r="Z338" s="607">
        <v>0</v>
      </c>
      <c r="AA338" s="607">
        <v>0</v>
      </c>
      <c r="AB338" s="607">
        <v>0</v>
      </c>
      <c r="AC338" s="607">
        <v>18162.599999999999</v>
      </c>
      <c r="AD338" s="607">
        <v>18162.599999999999</v>
      </c>
      <c r="AE338" s="607">
        <v>18162.599999999999</v>
      </c>
      <c r="AF338" s="607">
        <v>18162.599999999999</v>
      </c>
      <c r="AG338" s="607">
        <v>18162.599999999999</v>
      </c>
      <c r="AH338" s="607">
        <v>18162.599999999999</v>
      </c>
      <c r="AI338" s="607">
        <v>18162.599999999999</v>
      </c>
      <c r="AJ338" s="607">
        <v>18162.599999999999</v>
      </c>
      <c r="AK338" s="607">
        <v>18162.599999999999</v>
      </c>
      <c r="AL338" s="607">
        <v>18162.599999999999</v>
      </c>
      <c r="AM338" s="607">
        <v>18162.599999999999</v>
      </c>
      <c r="AN338" s="607">
        <v>18162.599999999999</v>
      </c>
      <c r="AO338" s="607">
        <v>18162.599999999999</v>
      </c>
      <c r="AP338" s="607">
        <v>18162.599999999999</v>
      </c>
      <c r="AQ338" s="607">
        <v>18162.599999999999</v>
      </c>
      <c r="AR338" s="607">
        <v>18162.599999999999</v>
      </c>
      <c r="AS338" s="607">
        <v>18162.599999999999</v>
      </c>
      <c r="AT338" s="607">
        <v>18162.599999999999</v>
      </c>
      <c r="AU338" s="607">
        <v>18162.599999999999</v>
      </c>
      <c r="AV338" s="607">
        <v>18162.599999999999</v>
      </c>
      <c r="AW338" s="607">
        <v>18162.599999999999</v>
      </c>
      <c r="AX338" s="607">
        <v>18162.599999999999</v>
      </c>
      <c r="AY338" s="607">
        <v>18162.599999999999</v>
      </c>
      <c r="AZ338" s="607">
        <v>18162.599999999999</v>
      </c>
      <c r="BA338" s="607">
        <v>18162.599999999999</v>
      </c>
      <c r="BB338" s="607">
        <v>18162.599999999999</v>
      </c>
      <c r="BC338" s="607">
        <v>18162.599999999999</v>
      </c>
      <c r="BD338" s="607">
        <v>18162.599999999999</v>
      </c>
      <c r="BE338" s="607">
        <v>18162.599999999999</v>
      </c>
      <c r="BF338" s="607">
        <v>18162.599999999999</v>
      </c>
      <c r="BG338" s="607">
        <v>18162.599999999999</v>
      </c>
      <c r="BH338" s="607">
        <v>18162.599999999999</v>
      </c>
      <c r="BI338" s="607">
        <v>18162.599999999999</v>
      </c>
      <c r="BJ338" s="607">
        <v>18162.599999999999</v>
      </c>
      <c r="BK338" s="607">
        <v>18162.599999999999</v>
      </c>
      <c r="BL338" s="607">
        <v>18162.599999999999</v>
      </c>
      <c r="BM338" s="607">
        <v>18162.599999999999</v>
      </c>
      <c r="BN338" s="607">
        <v>18162.599999999999</v>
      </c>
      <c r="BO338" s="607">
        <v>18162.599999999999</v>
      </c>
      <c r="BP338" s="607">
        <v>18162.599999999999</v>
      </c>
      <c r="BQ338" s="607">
        <v>18162.599999999999</v>
      </c>
      <c r="BR338" s="607">
        <v>18162.599999999999</v>
      </c>
      <c r="BS338" s="607">
        <v>18162.599999999999</v>
      </c>
      <c r="BT338" s="607">
        <v>18162.599999999999</v>
      </c>
      <c r="BU338" s="607">
        <v>18162.599999999999</v>
      </c>
      <c r="BV338" s="607">
        <v>18162.599999999999</v>
      </c>
      <c r="BW338" s="607">
        <v>18162.599999999999</v>
      </c>
      <c r="BX338" s="607">
        <v>18162.599999999999</v>
      </c>
      <c r="BY338" s="607">
        <v>18162.599999999999</v>
      </c>
      <c r="BZ338" s="607">
        <v>18162.599999999999</v>
      </c>
      <c r="CA338" s="607">
        <v>18162.599999999999</v>
      </c>
      <c r="CB338" s="607">
        <v>18162.599999999999</v>
      </c>
      <c r="CC338" s="607">
        <v>18162.599999999999</v>
      </c>
      <c r="CD338" s="607">
        <v>18162.599999999999</v>
      </c>
      <c r="CE338" s="616">
        <v>18162.599999999999</v>
      </c>
      <c r="CF338" s="616">
        <v>18162.599999999999</v>
      </c>
      <c r="CG338" s="616">
        <v>18162.599999999999</v>
      </c>
      <c r="CH338" s="616">
        <v>18162.599999999999</v>
      </c>
      <c r="CI338" s="616">
        <v>18162.599999999999</v>
      </c>
      <c r="CJ338" s="616">
        <v>18162.599999999999</v>
      </c>
      <c r="CK338" s="616">
        <v>18162.599999999999</v>
      </c>
      <c r="CL338" s="616">
        <v>18162.599999999999</v>
      </c>
      <c r="CM338" s="616">
        <v>18162.599999999999</v>
      </c>
      <c r="CN338" s="616">
        <v>18162.599999999999</v>
      </c>
      <c r="CO338" s="616">
        <v>18162.599999999999</v>
      </c>
      <c r="CP338" s="616">
        <v>18162.599999999999</v>
      </c>
      <c r="CQ338" s="616">
        <v>18162.599999999999</v>
      </c>
      <c r="CR338" s="616">
        <v>18162.599999999999</v>
      </c>
      <c r="CS338" s="616">
        <v>18162.599999999999</v>
      </c>
      <c r="CT338" s="616">
        <v>18162.599999999999</v>
      </c>
      <c r="CU338" s="616">
        <v>18162.599999999999</v>
      </c>
      <c r="CV338" s="616">
        <v>18162.599999999999</v>
      </c>
      <c r="CW338" s="616">
        <v>18162.599999999999</v>
      </c>
      <c r="CX338" s="616">
        <v>18162.599999999999</v>
      </c>
      <c r="CY338" s="617">
        <v>18162.599999999999</v>
      </c>
      <c r="CZ338" s="618">
        <v>0</v>
      </c>
      <c r="DA338" s="619">
        <v>0</v>
      </c>
      <c r="DB338" s="619">
        <v>0</v>
      </c>
      <c r="DC338" s="619">
        <v>0</v>
      </c>
      <c r="DD338" s="619">
        <v>0</v>
      </c>
      <c r="DE338" s="619">
        <v>0</v>
      </c>
      <c r="DF338" s="619">
        <v>0</v>
      </c>
      <c r="DG338" s="619">
        <v>0</v>
      </c>
      <c r="DH338" s="619">
        <v>0</v>
      </c>
      <c r="DI338" s="619">
        <v>0</v>
      </c>
      <c r="DJ338" s="619">
        <v>0</v>
      </c>
      <c r="DK338" s="619">
        <v>0</v>
      </c>
      <c r="DL338" s="619">
        <v>0</v>
      </c>
      <c r="DM338" s="619">
        <v>0</v>
      </c>
      <c r="DN338" s="619">
        <v>0</v>
      </c>
      <c r="DO338" s="619">
        <v>0</v>
      </c>
      <c r="DP338" s="619">
        <v>0</v>
      </c>
      <c r="DQ338" s="619">
        <v>0</v>
      </c>
      <c r="DR338" s="619">
        <v>0</v>
      </c>
      <c r="DS338" s="619">
        <v>0</v>
      </c>
      <c r="DT338" s="619">
        <v>0</v>
      </c>
      <c r="DU338" s="619">
        <v>0</v>
      </c>
      <c r="DV338" s="619">
        <v>0</v>
      </c>
      <c r="DW338" s="620">
        <v>0</v>
      </c>
    </row>
    <row r="339" spans="2:127" x14ac:dyDescent="0.2">
      <c r="B339" s="641"/>
      <c r="C339" s="642"/>
      <c r="D339" s="643"/>
      <c r="E339" s="643"/>
      <c r="F339" s="643"/>
      <c r="G339" s="643"/>
      <c r="H339" s="643"/>
      <c r="I339" s="644"/>
      <c r="J339" s="644"/>
      <c r="K339" s="644"/>
      <c r="L339" s="644"/>
      <c r="M339" s="644"/>
      <c r="N339" s="644"/>
      <c r="O339" s="644"/>
      <c r="P339" s="644"/>
      <c r="Q339" s="644"/>
      <c r="R339" s="645"/>
      <c r="S339" s="644"/>
      <c r="T339" s="644"/>
      <c r="U339" s="646" t="s">
        <v>494</v>
      </c>
      <c r="V339" s="647" t="s">
        <v>124</v>
      </c>
      <c r="W339" s="640" t="s">
        <v>490</v>
      </c>
      <c r="X339" s="607">
        <v>0</v>
      </c>
      <c r="Y339" s="607">
        <v>0</v>
      </c>
      <c r="Z339" s="607">
        <v>0</v>
      </c>
      <c r="AA339" s="607">
        <v>0</v>
      </c>
      <c r="AB339" s="607">
        <v>0</v>
      </c>
      <c r="AC339" s="607">
        <v>0</v>
      </c>
      <c r="AD339" s="607">
        <v>0</v>
      </c>
      <c r="AE339" s="607">
        <v>0</v>
      </c>
      <c r="AF339" s="607">
        <v>0</v>
      </c>
      <c r="AG339" s="607">
        <v>0</v>
      </c>
      <c r="AH339" s="607">
        <v>0</v>
      </c>
      <c r="AI339" s="607">
        <v>0</v>
      </c>
      <c r="AJ339" s="607">
        <v>0</v>
      </c>
      <c r="AK339" s="607">
        <v>0</v>
      </c>
      <c r="AL339" s="607">
        <v>0</v>
      </c>
      <c r="AM339" s="607">
        <v>0</v>
      </c>
      <c r="AN339" s="607">
        <v>0</v>
      </c>
      <c r="AO339" s="607">
        <v>0</v>
      </c>
      <c r="AP339" s="607">
        <v>0</v>
      </c>
      <c r="AQ339" s="607">
        <v>0</v>
      </c>
      <c r="AR339" s="607">
        <v>0</v>
      </c>
      <c r="AS339" s="607">
        <v>0</v>
      </c>
      <c r="AT339" s="607">
        <v>0</v>
      </c>
      <c r="AU339" s="607">
        <v>0</v>
      </c>
      <c r="AV339" s="607">
        <v>0</v>
      </c>
      <c r="AW339" s="607">
        <v>0</v>
      </c>
      <c r="AX339" s="607">
        <v>0</v>
      </c>
      <c r="AY339" s="607">
        <v>0</v>
      </c>
      <c r="AZ339" s="607">
        <v>0</v>
      </c>
      <c r="BA339" s="607">
        <v>0</v>
      </c>
      <c r="BB339" s="607">
        <v>0</v>
      </c>
      <c r="BC339" s="607">
        <v>0</v>
      </c>
      <c r="BD339" s="607">
        <v>0</v>
      </c>
      <c r="BE339" s="607">
        <v>0</v>
      </c>
      <c r="BF339" s="607">
        <v>0</v>
      </c>
      <c r="BG339" s="607">
        <v>0</v>
      </c>
      <c r="BH339" s="607">
        <v>0</v>
      </c>
      <c r="BI339" s="607">
        <v>0</v>
      </c>
      <c r="BJ339" s="607">
        <v>0</v>
      </c>
      <c r="BK339" s="607">
        <v>0</v>
      </c>
      <c r="BL339" s="607">
        <v>0</v>
      </c>
      <c r="BM339" s="607">
        <v>0</v>
      </c>
      <c r="BN339" s="607">
        <v>0</v>
      </c>
      <c r="BO339" s="607">
        <v>0</v>
      </c>
      <c r="BP339" s="607">
        <v>0</v>
      </c>
      <c r="BQ339" s="607">
        <v>0</v>
      </c>
      <c r="BR339" s="607">
        <v>0</v>
      </c>
      <c r="BS339" s="607">
        <v>0</v>
      </c>
      <c r="BT339" s="607">
        <v>0</v>
      </c>
      <c r="BU339" s="607">
        <v>0</v>
      </c>
      <c r="BV339" s="607">
        <v>0</v>
      </c>
      <c r="BW339" s="607">
        <v>0</v>
      </c>
      <c r="BX339" s="607">
        <v>0</v>
      </c>
      <c r="BY339" s="607">
        <v>0</v>
      </c>
      <c r="BZ339" s="607">
        <v>0</v>
      </c>
      <c r="CA339" s="607">
        <v>0</v>
      </c>
      <c r="CB339" s="607">
        <v>0</v>
      </c>
      <c r="CC339" s="607">
        <v>0</v>
      </c>
      <c r="CD339" s="607">
        <v>0</v>
      </c>
      <c r="CE339" s="616">
        <v>0</v>
      </c>
      <c r="CF339" s="616">
        <v>0</v>
      </c>
      <c r="CG339" s="616">
        <v>0</v>
      </c>
      <c r="CH339" s="616">
        <v>0</v>
      </c>
      <c r="CI339" s="616">
        <v>0</v>
      </c>
      <c r="CJ339" s="616">
        <v>0</v>
      </c>
      <c r="CK339" s="616">
        <v>0</v>
      </c>
      <c r="CL339" s="616">
        <v>0</v>
      </c>
      <c r="CM339" s="616">
        <v>0</v>
      </c>
      <c r="CN339" s="616">
        <v>0</v>
      </c>
      <c r="CO339" s="616">
        <v>0</v>
      </c>
      <c r="CP339" s="616">
        <v>0</v>
      </c>
      <c r="CQ339" s="616">
        <v>0</v>
      </c>
      <c r="CR339" s="616">
        <v>0</v>
      </c>
      <c r="CS339" s="616">
        <v>0</v>
      </c>
      <c r="CT339" s="616">
        <v>0</v>
      </c>
      <c r="CU339" s="616">
        <v>0</v>
      </c>
      <c r="CV339" s="616">
        <v>0</v>
      </c>
      <c r="CW339" s="616">
        <v>0</v>
      </c>
      <c r="CX339" s="616">
        <v>0</v>
      </c>
      <c r="CY339" s="617">
        <v>0</v>
      </c>
      <c r="CZ339" s="618">
        <v>0</v>
      </c>
      <c r="DA339" s="619">
        <v>0</v>
      </c>
      <c r="DB339" s="619">
        <v>0</v>
      </c>
      <c r="DC339" s="619">
        <v>0</v>
      </c>
      <c r="DD339" s="619">
        <v>0</v>
      </c>
      <c r="DE339" s="619">
        <v>0</v>
      </c>
      <c r="DF339" s="619">
        <v>0</v>
      </c>
      <c r="DG339" s="619">
        <v>0</v>
      </c>
      <c r="DH339" s="619">
        <v>0</v>
      </c>
      <c r="DI339" s="619">
        <v>0</v>
      </c>
      <c r="DJ339" s="619">
        <v>0</v>
      </c>
      <c r="DK339" s="619">
        <v>0</v>
      </c>
      <c r="DL339" s="619">
        <v>0</v>
      </c>
      <c r="DM339" s="619">
        <v>0</v>
      </c>
      <c r="DN339" s="619">
        <v>0</v>
      </c>
      <c r="DO339" s="619">
        <v>0</v>
      </c>
      <c r="DP339" s="619">
        <v>0</v>
      </c>
      <c r="DQ339" s="619">
        <v>0</v>
      </c>
      <c r="DR339" s="619">
        <v>0</v>
      </c>
      <c r="DS339" s="619">
        <v>0</v>
      </c>
      <c r="DT339" s="619">
        <v>0</v>
      </c>
      <c r="DU339" s="619">
        <v>0</v>
      </c>
      <c r="DV339" s="619">
        <v>0</v>
      </c>
      <c r="DW339" s="620">
        <v>0</v>
      </c>
    </row>
    <row r="340" spans="2:127" x14ac:dyDescent="0.2">
      <c r="B340" s="641"/>
      <c r="C340" s="642"/>
      <c r="D340" s="643"/>
      <c r="E340" s="643"/>
      <c r="F340" s="643"/>
      <c r="G340" s="643"/>
      <c r="H340" s="643"/>
      <c r="I340" s="644"/>
      <c r="J340" s="644"/>
      <c r="K340" s="644"/>
      <c r="L340" s="644"/>
      <c r="M340" s="644"/>
      <c r="N340" s="644"/>
      <c r="O340" s="644"/>
      <c r="P340" s="644"/>
      <c r="Q340" s="644"/>
      <c r="R340" s="645"/>
      <c r="S340" s="644"/>
      <c r="T340" s="644"/>
      <c r="U340" s="626" t="s">
        <v>495</v>
      </c>
      <c r="V340" s="614" t="s">
        <v>124</v>
      </c>
      <c r="W340" s="640" t="s">
        <v>490</v>
      </c>
      <c r="X340" s="607">
        <v>3.0002000000000004</v>
      </c>
      <c r="Y340" s="607">
        <v>3.4288000000000003</v>
      </c>
      <c r="Z340" s="607">
        <v>4.2859999999999996</v>
      </c>
      <c r="AA340" s="607">
        <v>17.143999999999998</v>
      </c>
      <c r="AB340" s="607">
        <v>15.000999999999998</v>
      </c>
      <c r="AC340" s="607">
        <v>0</v>
      </c>
      <c r="AD340" s="607">
        <v>0</v>
      </c>
      <c r="AE340" s="607">
        <v>0</v>
      </c>
      <c r="AF340" s="607">
        <v>0</v>
      </c>
      <c r="AG340" s="607">
        <v>0</v>
      </c>
      <c r="AH340" s="607">
        <v>0</v>
      </c>
      <c r="AI340" s="607">
        <v>0</v>
      </c>
      <c r="AJ340" s="607">
        <v>0</v>
      </c>
      <c r="AK340" s="607">
        <v>0</v>
      </c>
      <c r="AL340" s="607">
        <v>0</v>
      </c>
      <c r="AM340" s="607">
        <v>0</v>
      </c>
      <c r="AN340" s="607">
        <v>0</v>
      </c>
      <c r="AO340" s="607">
        <v>0</v>
      </c>
      <c r="AP340" s="607">
        <v>0</v>
      </c>
      <c r="AQ340" s="607">
        <v>0</v>
      </c>
      <c r="AR340" s="607">
        <v>1.2358569775508867</v>
      </c>
      <c r="AS340" s="607">
        <v>1.4124079743438707</v>
      </c>
      <c r="AT340" s="607">
        <v>1.7655099679298383</v>
      </c>
      <c r="AU340" s="607">
        <v>7.0620398717193531</v>
      </c>
      <c r="AV340" s="607">
        <v>6.1792848877544335</v>
      </c>
      <c r="AW340" s="607">
        <v>0</v>
      </c>
      <c r="AX340" s="607">
        <v>0</v>
      </c>
      <c r="AY340" s="607">
        <v>0</v>
      </c>
      <c r="AZ340" s="607">
        <v>0</v>
      </c>
      <c r="BA340" s="607">
        <v>0</v>
      </c>
      <c r="BB340" s="607">
        <v>0</v>
      </c>
      <c r="BC340" s="607">
        <v>0</v>
      </c>
      <c r="BD340" s="607">
        <v>0</v>
      </c>
      <c r="BE340" s="607">
        <v>0</v>
      </c>
      <c r="BF340" s="607">
        <v>0</v>
      </c>
      <c r="BG340" s="607">
        <v>0</v>
      </c>
      <c r="BH340" s="607">
        <v>0</v>
      </c>
      <c r="BI340" s="607">
        <v>0</v>
      </c>
      <c r="BJ340" s="607">
        <v>0</v>
      </c>
      <c r="BK340" s="607">
        <v>0</v>
      </c>
      <c r="BL340" s="607">
        <v>1.2358569775508867</v>
      </c>
      <c r="BM340" s="607">
        <v>1.4124079743438707</v>
      </c>
      <c r="BN340" s="607">
        <v>1.7655099679298383</v>
      </c>
      <c r="BO340" s="607">
        <v>7.0620398717193531</v>
      </c>
      <c r="BP340" s="607">
        <v>6.1792848877544335</v>
      </c>
      <c r="BQ340" s="607">
        <v>0</v>
      </c>
      <c r="BR340" s="607">
        <v>0</v>
      </c>
      <c r="BS340" s="607">
        <v>0</v>
      </c>
      <c r="BT340" s="607">
        <v>0</v>
      </c>
      <c r="BU340" s="607">
        <v>0</v>
      </c>
      <c r="BV340" s="607">
        <v>0</v>
      </c>
      <c r="BW340" s="607">
        <v>0</v>
      </c>
      <c r="BX340" s="607">
        <v>0</v>
      </c>
      <c r="BY340" s="607">
        <v>0</v>
      </c>
      <c r="BZ340" s="607">
        <v>0</v>
      </c>
      <c r="CA340" s="607">
        <v>0</v>
      </c>
      <c r="CB340" s="607">
        <v>0</v>
      </c>
      <c r="CC340" s="607">
        <v>0</v>
      </c>
      <c r="CD340" s="607">
        <v>0</v>
      </c>
      <c r="CE340" s="616">
        <v>0</v>
      </c>
      <c r="CF340" s="616">
        <v>2.5369058132076705</v>
      </c>
      <c r="CG340" s="616">
        <v>2.8993209293801945</v>
      </c>
      <c r="CH340" s="616">
        <v>3.6241511617252438</v>
      </c>
      <c r="CI340" s="616">
        <v>14.496604646900975</v>
      </c>
      <c r="CJ340" s="616">
        <v>12.684529066038353</v>
      </c>
      <c r="CK340" s="616">
        <v>0</v>
      </c>
      <c r="CL340" s="616">
        <v>0</v>
      </c>
      <c r="CM340" s="616">
        <v>0</v>
      </c>
      <c r="CN340" s="616">
        <v>0</v>
      </c>
      <c r="CO340" s="616">
        <v>0</v>
      </c>
      <c r="CP340" s="616">
        <v>0</v>
      </c>
      <c r="CQ340" s="616">
        <v>0</v>
      </c>
      <c r="CR340" s="616">
        <v>0</v>
      </c>
      <c r="CS340" s="616">
        <v>0</v>
      </c>
      <c r="CT340" s="616">
        <v>0</v>
      </c>
      <c r="CU340" s="616">
        <v>0</v>
      </c>
      <c r="CV340" s="616">
        <v>0</v>
      </c>
      <c r="CW340" s="616">
        <v>0</v>
      </c>
      <c r="CX340" s="616">
        <v>0</v>
      </c>
      <c r="CY340" s="617">
        <v>0</v>
      </c>
      <c r="CZ340" s="618">
        <v>0</v>
      </c>
      <c r="DA340" s="619">
        <v>0</v>
      </c>
      <c r="DB340" s="619">
        <v>0</v>
      </c>
      <c r="DC340" s="619">
        <v>0</v>
      </c>
      <c r="DD340" s="619">
        <v>0</v>
      </c>
      <c r="DE340" s="619">
        <v>0</v>
      </c>
      <c r="DF340" s="619">
        <v>0</v>
      </c>
      <c r="DG340" s="619">
        <v>0</v>
      </c>
      <c r="DH340" s="619">
        <v>0</v>
      </c>
      <c r="DI340" s="619">
        <v>0</v>
      </c>
      <c r="DJ340" s="619">
        <v>0</v>
      </c>
      <c r="DK340" s="619">
        <v>0</v>
      </c>
      <c r="DL340" s="619">
        <v>0</v>
      </c>
      <c r="DM340" s="619">
        <v>0</v>
      </c>
      <c r="DN340" s="619">
        <v>0</v>
      </c>
      <c r="DO340" s="619">
        <v>0</v>
      </c>
      <c r="DP340" s="619">
        <v>0</v>
      </c>
      <c r="DQ340" s="619">
        <v>0</v>
      </c>
      <c r="DR340" s="619">
        <v>0</v>
      </c>
      <c r="DS340" s="619">
        <v>0</v>
      </c>
      <c r="DT340" s="619">
        <v>0</v>
      </c>
      <c r="DU340" s="619">
        <v>0</v>
      </c>
      <c r="DV340" s="619">
        <v>0</v>
      </c>
      <c r="DW340" s="620">
        <v>0</v>
      </c>
    </row>
    <row r="341" spans="2:127" x14ac:dyDescent="0.2">
      <c r="B341" s="648"/>
      <c r="C341" s="642"/>
      <c r="D341" s="643"/>
      <c r="E341" s="643"/>
      <c r="F341" s="643"/>
      <c r="G341" s="643"/>
      <c r="H341" s="643"/>
      <c r="I341" s="644"/>
      <c r="J341" s="644"/>
      <c r="K341" s="644"/>
      <c r="L341" s="644"/>
      <c r="M341" s="644"/>
      <c r="N341" s="644"/>
      <c r="O341" s="644"/>
      <c r="P341" s="644"/>
      <c r="Q341" s="644"/>
      <c r="R341" s="645"/>
      <c r="S341" s="644"/>
      <c r="T341" s="644"/>
      <c r="U341" s="626" t="s">
        <v>496</v>
      </c>
      <c r="V341" s="614" t="s">
        <v>124</v>
      </c>
      <c r="W341" s="640" t="s">
        <v>490</v>
      </c>
      <c r="X341" s="607">
        <v>0</v>
      </c>
      <c r="Y341" s="607">
        <v>0</v>
      </c>
      <c r="Z341" s="607">
        <v>0</v>
      </c>
      <c r="AA341" s="607">
        <v>0</v>
      </c>
      <c r="AB341" s="607">
        <v>0</v>
      </c>
      <c r="AC341" s="607">
        <v>9.74</v>
      </c>
      <c r="AD341" s="607">
        <v>9.74</v>
      </c>
      <c r="AE341" s="607">
        <v>9.74</v>
      </c>
      <c r="AF341" s="607">
        <v>9.74</v>
      </c>
      <c r="AG341" s="607">
        <v>9.74</v>
      </c>
      <c r="AH341" s="607">
        <v>9.74</v>
      </c>
      <c r="AI341" s="607">
        <v>9.74</v>
      </c>
      <c r="AJ341" s="607">
        <v>9.74</v>
      </c>
      <c r="AK341" s="607">
        <v>9.74</v>
      </c>
      <c r="AL341" s="607">
        <v>9.74</v>
      </c>
      <c r="AM341" s="607">
        <v>9.74</v>
      </c>
      <c r="AN341" s="607">
        <v>9.74</v>
      </c>
      <c r="AO341" s="607">
        <v>9.74</v>
      </c>
      <c r="AP341" s="607">
        <v>9.74</v>
      </c>
      <c r="AQ341" s="607">
        <v>9.74</v>
      </c>
      <c r="AR341" s="607">
        <v>9.74</v>
      </c>
      <c r="AS341" s="607">
        <v>9.74</v>
      </c>
      <c r="AT341" s="607">
        <v>9.74</v>
      </c>
      <c r="AU341" s="607">
        <v>9.74</v>
      </c>
      <c r="AV341" s="607">
        <v>9.74</v>
      </c>
      <c r="AW341" s="607">
        <v>9.74</v>
      </c>
      <c r="AX341" s="607">
        <v>9.74</v>
      </c>
      <c r="AY341" s="607">
        <v>9.74</v>
      </c>
      <c r="AZ341" s="607">
        <v>9.74</v>
      </c>
      <c r="BA341" s="607">
        <v>9.74</v>
      </c>
      <c r="BB341" s="607">
        <v>9.74</v>
      </c>
      <c r="BC341" s="607">
        <v>9.74</v>
      </c>
      <c r="BD341" s="607">
        <v>9.74</v>
      </c>
      <c r="BE341" s="607">
        <v>9.74</v>
      </c>
      <c r="BF341" s="607">
        <v>9.74</v>
      </c>
      <c r="BG341" s="607">
        <v>9.74</v>
      </c>
      <c r="BH341" s="607">
        <v>9.74</v>
      </c>
      <c r="BI341" s="607">
        <v>9.74</v>
      </c>
      <c r="BJ341" s="607">
        <v>9.74</v>
      </c>
      <c r="BK341" s="607">
        <v>9.74</v>
      </c>
      <c r="BL341" s="607">
        <v>9.74</v>
      </c>
      <c r="BM341" s="607">
        <v>9.74</v>
      </c>
      <c r="BN341" s="607">
        <v>9.74</v>
      </c>
      <c r="BO341" s="607">
        <v>9.74</v>
      </c>
      <c r="BP341" s="607">
        <v>9.74</v>
      </c>
      <c r="BQ341" s="607">
        <v>9.74</v>
      </c>
      <c r="BR341" s="607">
        <v>9.74</v>
      </c>
      <c r="BS341" s="607">
        <v>9.74</v>
      </c>
      <c r="BT341" s="607">
        <v>9.74</v>
      </c>
      <c r="BU341" s="607">
        <v>9.74</v>
      </c>
      <c r="BV341" s="607">
        <v>9.74</v>
      </c>
      <c r="BW341" s="607">
        <v>9.74</v>
      </c>
      <c r="BX341" s="607">
        <v>9.74</v>
      </c>
      <c r="BY341" s="607">
        <v>9.74</v>
      </c>
      <c r="BZ341" s="607">
        <v>9.74</v>
      </c>
      <c r="CA341" s="607">
        <v>9.74</v>
      </c>
      <c r="CB341" s="607">
        <v>9.74</v>
      </c>
      <c r="CC341" s="607">
        <v>9.74</v>
      </c>
      <c r="CD341" s="607">
        <v>9.74</v>
      </c>
      <c r="CE341" s="616">
        <v>9.74</v>
      </c>
      <c r="CF341" s="616">
        <v>9.74</v>
      </c>
      <c r="CG341" s="616">
        <v>9.74</v>
      </c>
      <c r="CH341" s="616">
        <v>9.74</v>
      </c>
      <c r="CI341" s="616">
        <v>9.74</v>
      </c>
      <c r="CJ341" s="616">
        <v>9.74</v>
      </c>
      <c r="CK341" s="616">
        <v>9.74</v>
      </c>
      <c r="CL341" s="616">
        <v>9.74</v>
      </c>
      <c r="CM341" s="616">
        <v>9.74</v>
      </c>
      <c r="CN341" s="616">
        <v>9.74</v>
      </c>
      <c r="CO341" s="616">
        <v>9.74</v>
      </c>
      <c r="CP341" s="616">
        <v>9.74</v>
      </c>
      <c r="CQ341" s="616">
        <v>9.74</v>
      </c>
      <c r="CR341" s="616">
        <v>9.74</v>
      </c>
      <c r="CS341" s="616">
        <v>9.74</v>
      </c>
      <c r="CT341" s="616">
        <v>9.74</v>
      </c>
      <c r="CU341" s="616">
        <v>9.74</v>
      </c>
      <c r="CV341" s="616">
        <v>9.74</v>
      </c>
      <c r="CW341" s="616">
        <v>9.74</v>
      </c>
      <c r="CX341" s="616">
        <v>9.74</v>
      </c>
      <c r="CY341" s="617">
        <v>9.74</v>
      </c>
      <c r="CZ341" s="618">
        <v>0</v>
      </c>
      <c r="DA341" s="619">
        <v>0</v>
      </c>
      <c r="DB341" s="619">
        <v>0</v>
      </c>
      <c r="DC341" s="619">
        <v>0</v>
      </c>
      <c r="DD341" s="619">
        <v>0</v>
      </c>
      <c r="DE341" s="619">
        <v>0</v>
      </c>
      <c r="DF341" s="619">
        <v>0</v>
      </c>
      <c r="DG341" s="619">
        <v>0</v>
      </c>
      <c r="DH341" s="619">
        <v>0</v>
      </c>
      <c r="DI341" s="619">
        <v>0</v>
      </c>
      <c r="DJ341" s="619">
        <v>0</v>
      </c>
      <c r="DK341" s="619">
        <v>0</v>
      </c>
      <c r="DL341" s="619">
        <v>0</v>
      </c>
      <c r="DM341" s="619">
        <v>0</v>
      </c>
      <c r="DN341" s="619">
        <v>0</v>
      </c>
      <c r="DO341" s="619">
        <v>0</v>
      </c>
      <c r="DP341" s="619">
        <v>0</v>
      </c>
      <c r="DQ341" s="619">
        <v>0</v>
      </c>
      <c r="DR341" s="619">
        <v>0</v>
      </c>
      <c r="DS341" s="619">
        <v>0</v>
      </c>
      <c r="DT341" s="619">
        <v>0</v>
      </c>
      <c r="DU341" s="619">
        <v>0</v>
      </c>
      <c r="DV341" s="619">
        <v>0</v>
      </c>
      <c r="DW341" s="620">
        <v>0</v>
      </c>
    </row>
    <row r="342" spans="2:127" x14ac:dyDescent="0.2">
      <c r="B342" s="648"/>
      <c r="C342" s="642"/>
      <c r="D342" s="643"/>
      <c r="E342" s="643"/>
      <c r="F342" s="643"/>
      <c r="G342" s="643"/>
      <c r="H342" s="643"/>
      <c r="I342" s="644"/>
      <c r="J342" s="644"/>
      <c r="K342" s="644"/>
      <c r="L342" s="644"/>
      <c r="M342" s="644"/>
      <c r="N342" s="644"/>
      <c r="O342" s="644"/>
      <c r="P342" s="644"/>
      <c r="Q342" s="644"/>
      <c r="R342" s="645"/>
      <c r="S342" s="644"/>
      <c r="T342" s="644"/>
      <c r="U342" s="626" t="s">
        <v>497</v>
      </c>
      <c r="V342" s="614" t="s">
        <v>124</v>
      </c>
      <c r="W342" s="640" t="s">
        <v>490</v>
      </c>
      <c r="X342" s="607">
        <v>22.424723999999998</v>
      </c>
      <c r="Y342" s="607">
        <v>25.628255999999997</v>
      </c>
      <c r="Z342" s="607">
        <v>32.035319999999999</v>
      </c>
      <c r="AA342" s="607">
        <v>128.14127999999999</v>
      </c>
      <c r="AB342" s="607">
        <v>112.12361999999997</v>
      </c>
      <c r="AC342" s="607">
        <v>0</v>
      </c>
      <c r="AD342" s="607">
        <v>0</v>
      </c>
      <c r="AE342" s="607">
        <v>0</v>
      </c>
      <c r="AF342" s="607">
        <v>0</v>
      </c>
      <c r="AG342" s="607">
        <v>0</v>
      </c>
      <c r="AH342" s="607">
        <v>0</v>
      </c>
      <c r="AI342" s="607">
        <v>0</v>
      </c>
      <c r="AJ342" s="607">
        <v>0</v>
      </c>
      <c r="AK342" s="607">
        <v>0</v>
      </c>
      <c r="AL342" s="607">
        <v>0</v>
      </c>
      <c r="AM342" s="607">
        <v>0</v>
      </c>
      <c r="AN342" s="607">
        <v>0</v>
      </c>
      <c r="AO342" s="607">
        <v>0</v>
      </c>
      <c r="AP342" s="607">
        <v>0</v>
      </c>
      <c r="AQ342" s="607">
        <v>0</v>
      </c>
      <c r="AR342" s="607">
        <v>9.237301388258393</v>
      </c>
      <c r="AS342" s="607">
        <v>10.556915872295304</v>
      </c>
      <c r="AT342" s="607">
        <v>13.196144840369131</v>
      </c>
      <c r="AU342" s="607">
        <v>52.784579361476524</v>
      </c>
      <c r="AV342" s="607">
        <v>46.18650694129196</v>
      </c>
      <c r="AW342" s="607">
        <v>0</v>
      </c>
      <c r="AX342" s="607">
        <v>0</v>
      </c>
      <c r="AY342" s="607">
        <v>0</v>
      </c>
      <c r="AZ342" s="607">
        <v>0</v>
      </c>
      <c r="BA342" s="607">
        <v>0</v>
      </c>
      <c r="BB342" s="607">
        <v>0</v>
      </c>
      <c r="BC342" s="607">
        <v>0</v>
      </c>
      <c r="BD342" s="607">
        <v>0</v>
      </c>
      <c r="BE342" s="607">
        <v>0</v>
      </c>
      <c r="BF342" s="607">
        <v>0</v>
      </c>
      <c r="BG342" s="607">
        <v>0</v>
      </c>
      <c r="BH342" s="607">
        <v>0</v>
      </c>
      <c r="BI342" s="607">
        <v>0</v>
      </c>
      <c r="BJ342" s="607">
        <v>0</v>
      </c>
      <c r="BK342" s="607">
        <v>0</v>
      </c>
      <c r="BL342" s="607">
        <v>9.237301388258393</v>
      </c>
      <c r="BM342" s="607">
        <v>10.556915872295304</v>
      </c>
      <c r="BN342" s="607">
        <v>13.196144840369131</v>
      </c>
      <c r="BO342" s="607">
        <v>52.784579361476524</v>
      </c>
      <c r="BP342" s="607">
        <v>46.18650694129196</v>
      </c>
      <c r="BQ342" s="607">
        <v>0</v>
      </c>
      <c r="BR342" s="607">
        <v>0</v>
      </c>
      <c r="BS342" s="607">
        <v>0</v>
      </c>
      <c r="BT342" s="607">
        <v>0</v>
      </c>
      <c r="BU342" s="607">
        <v>0</v>
      </c>
      <c r="BV342" s="607">
        <v>0</v>
      </c>
      <c r="BW342" s="607">
        <v>0</v>
      </c>
      <c r="BX342" s="607">
        <v>0</v>
      </c>
      <c r="BY342" s="607">
        <v>0</v>
      </c>
      <c r="BZ342" s="607">
        <v>0</v>
      </c>
      <c r="CA342" s="607">
        <v>0</v>
      </c>
      <c r="CB342" s="607">
        <v>0</v>
      </c>
      <c r="CC342" s="607">
        <v>0</v>
      </c>
      <c r="CD342" s="607">
        <v>0</v>
      </c>
      <c r="CE342" s="616">
        <v>0</v>
      </c>
      <c r="CF342" s="616">
        <v>18.961873433496951</v>
      </c>
      <c r="CG342" s="616">
        <v>21.670712495425086</v>
      </c>
      <c r="CH342" s="616">
        <v>27.088390619281363</v>
      </c>
      <c r="CI342" s="616">
        <v>108.35356247712545</v>
      </c>
      <c r="CJ342" s="616">
        <v>94.809367167484766</v>
      </c>
      <c r="CK342" s="616">
        <v>0</v>
      </c>
      <c r="CL342" s="616">
        <v>0</v>
      </c>
      <c r="CM342" s="616">
        <v>0</v>
      </c>
      <c r="CN342" s="616">
        <v>0</v>
      </c>
      <c r="CO342" s="616">
        <v>0</v>
      </c>
      <c r="CP342" s="616">
        <v>0</v>
      </c>
      <c r="CQ342" s="616">
        <v>0</v>
      </c>
      <c r="CR342" s="616">
        <v>0</v>
      </c>
      <c r="CS342" s="616">
        <v>0</v>
      </c>
      <c r="CT342" s="616">
        <v>0</v>
      </c>
      <c r="CU342" s="616">
        <v>0</v>
      </c>
      <c r="CV342" s="616">
        <v>0</v>
      </c>
      <c r="CW342" s="616">
        <v>0</v>
      </c>
      <c r="CX342" s="616">
        <v>0</v>
      </c>
      <c r="CY342" s="617">
        <v>0</v>
      </c>
      <c r="CZ342" s="618">
        <v>0</v>
      </c>
      <c r="DA342" s="619">
        <v>0</v>
      </c>
      <c r="DB342" s="619">
        <v>0</v>
      </c>
      <c r="DC342" s="619">
        <v>0</v>
      </c>
      <c r="DD342" s="619">
        <v>0</v>
      </c>
      <c r="DE342" s="619">
        <v>0</v>
      </c>
      <c r="DF342" s="619">
        <v>0</v>
      </c>
      <c r="DG342" s="619">
        <v>0</v>
      </c>
      <c r="DH342" s="619">
        <v>0</v>
      </c>
      <c r="DI342" s="619">
        <v>0</v>
      </c>
      <c r="DJ342" s="619">
        <v>0</v>
      </c>
      <c r="DK342" s="619">
        <v>0</v>
      </c>
      <c r="DL342" s="619">
        <v>0</v>
      </c>
      <c r="DM342" s="619">
        <v>0</v>
      </c>
      <c r="DN342" s="619">
        <v>0</v>
      </c>
      <c r="DO342" s="619">
        <v>0</v>
      </c>
      <c r="DP342" s="619">
        <v>0</v>
      </c>
      <c r="DQ342" s="619">
        <v>0</v>
      </c>
      <c r="DR342" s="619">
        <v>0</v>
      </c>
      <c r="DS342" s="619">
        <v>0</v>
      </c>
      <c r="DT342" s="619">
        <v>0</v>
      </c>
      <c r="DU342" s="619">
        <v>0</v>
      </c>
      <c r="DV342" s="619">
        <v>0</v>
      </c>
      <c r="DW342" s="620">
        <v>0</v>
      </c>
    </row>
    <row r="343" spans="2:127" x14ac:dyDescent="0.2">
      <c r="B343" s="648"/>
      <c r="C343" s="642"/>
      <c r="D343" s="643"/>
      <c r="E343" s="643"/>
      <c r="F343" s="643"/>
      <c r="G343" s="643"/>
      <c r="H343" s="643"/>
      <c r="I343" s="644"/>
      <c r="J343" s="644"/>
      <c r="K343" s="644"/>
      <c r="L343" s="644"/>
      <c r="M343" s="644"/>
      <c r="N343" s="644"/>
      <c r="O343" s="644"/>
      <c r="P343" s="644"/>
      <c r="Q343" s="644"/>
      <c r="R343" s="645"/>
      <c r="S343" s="644"/>
      <c r="T343" s="644"/>
      <c r="U343" s="626" t="s">
        <v>498</v>
      </c>
      <c r="V343" s="614" t="s">
        <v>124</v>
      </c>
      <c r="W343" s="640" t="s">
        <v>490</v>
      </c>
      <c r="X343" s="607">
        <v>0</v>
      </c>
      <c r="Y343" s="607">
        <v>0</v>
      </c>
      <c r="Z343" s="607">
        <v>0</v>
      </c>
      <c r="AA343" s="607">
        <v>0</v>
      </c>
      <c r="AB343" s="607">
        <v>0</v>
      </c>
      <c r="AC343" s="607">
        <v>218.66146667061213</v>
      </c>
      <c r="AD343" s="607">
        <v>202.56089640029964</v>
      </c>
      <c r="AE343" s="607">
        <v>192.52595420931559</v>
      </c>
      <c r="AF343" s="607">
        <v>189.10672440026167</v>
      </c>
      <c r="AG343" s="607">
        <v>176.21937852819852</v>
      </c>
      <c r="AH343" s="607">
        <v>166.34980881441095</v>
      </c>
      <c r="AI343" s="607">
        <v>156.48023910062335</v>
      </c>
      <c r="AJ343" s="607">
        <v>146.61066938683575</v>
      </c>
      <c r="AK343" s="607">
        <v>136.74109967304818</v>
      </c>
      <c r="AL343" s="607">
        <v>126.87152995926058</v>
      </c>
      <c r="AM343" s="607">
        <v>117.00196024547297</v>
      </c>
      <c r="AN343" s="607">
        <v>107.13239053168536</v>
      </c>
      <c r="AO343" s="607">
        <v>97.262820817897776</v>
      </c>
      <c r="AP343" s="607">
        <v>87.393251104110206</v>
      </c>
      <c r="AQ343" s="607">
        <v>77.523681390322608</v>
      </c>
      <c r="AR343" s="607">
        <v>67.654111676535024</v>
      </c>
      <c r="AS343" s="607">
        <v>57.784541962747447</v>
      </c>
      <c r="AT343" s="607">
        <v>47.914972248959863</v>
      </c>
      <c r="AU343" s="607">
        <v>38.045402535172272</v>
      </c>
      <c r="AV343" s="607">
        <v>28.175832821384688</v>
      </c>
      <c r="AW343" s="607">
        <v>28.175832821384688</v>
      </c>
      <c r="AX343" s="607">
        <v>28.175832821384688</v>
      </c>
      <c r="AY343" s="607">
        <v>28.175832821384688</v>
      </c>
      <c r="AZ343" s="607">
        <v>28.175832821384688</v>
      </c>
      <c r="BA343" s="607">
        <v>28.175832821384688</v>
      </c>
      <c r="BB343" s="607">
        <v>28.175832821384688</v>
      </c>
      <c r="BC343" s="607">
        <v>28.175832821384688</v>
      </c>
      <c r="BD343" s="607">
        <v>28.175832821384688</v>
      </c>
      <c r="BE343" s="607">
        <v>28.175832821384688</v>
      </c>
      <c r="BF343" s="607">
        <v>28.175832821384688</v>
      </c>
      <c r="BG343" s="607">
        <v>28.175832821384688</v>
      </c>
      <c r="BH343" s="607">
        <v>28.175832821384688</v>
      </c>
      <c r="BI343" s="607">
        <v>28.175832821384688</v>
      </c>
      <c r="BJ343" s="607">
        <v>28.175832821384688</v>
      </c>
      <c r="BK343" s="607">
        <v>28.175832821384688</v>
      </c>
      <c r="BL343" s="607">
        <v>28.175832821384688</v>
      </c>
      <c r="BM343" s="607">
        <v>28.175832821384688</v>
      </c>
      <c r="BN343" s="607">
        <v>28.175832821384688</v>
      </c>
      <c r="BO343" s="607">
        <v>28.175832821384688</v>
      </c>
      <c r="BP343" s="607">
        <v>28.175832821384688</v>
      </c>
      <c r="BQ343" s="607">
        <v>28.175832821384688</v>
      </c>
      <c r="BR343" s="607">
        <v>28.175832821384688</v>
      </c>
      <c r="BS343" s="607">
        <v>28.175832821384688</v>
      </c>
      <c r="BT343" s="607">
        <v>28.175832821384688</v>
      </c>
      <c r="BU343" s="607">
        <v>28.175832821384688</v>
      </c>
      <c r="BV343" s="607">
        <v>28.175832821384688</v>
      </c>
      <c r="BW343" s="607">
        <v>28.175832821384688</v>
      </c>
      <c r="BX343" s="607">
        <v>28.175832821384688</v>
      </c>
      <c r="BY343" s="607">
        <v>28.175832821384688</v>
      </c>
      <c r="BZ343" s="607">
        <v>28.175832821384688</v>
      </c>
      <c r="CA343" s="607">
        <v>28.175832821384688</v>
      </c>
      <c r="CB343" s="607">
        <v>28.175832821384688</v>
      </c>
      <c r="CC343" s="607">
        <v>28.175832821384688</v>
      </c>
      <c r="CD343" s="607">
        <v>28.175832821384688</v>
      </c>
      <c r="CE343" s="616">
        <v>28.175832821384688</v>
      </c>
      <c r="CF343" s="616">
        <v>28.175832821384688</v>
      </c>
      <c r="CG343" s="616">
        <v>28.175832821384688</v>
      </c>
      <c r="CH343" s="616">
        <v>28.175832821384688</v>
      </c>
      <c r="CI343" s="616">
        <v>28.175832821384688</v>
      </c>
      <c r="CJ343" s="616">
        <v>28.175832821384688</v>
      </c>
      <c r="CK343" s="616">
        <v>28.175832821384688</v>
      </c>
      <c r="CL343" s="616">
        <v>28.175832821384688</v>
      </c>
      <c r="CM343" s="616">
        <v>28.175832821384688</v>
      </c>
      <c r="CN343" s="616">
        <v>28.175832821384688</v>
      </c>
      <c r="CO343" s="616">
        <v>28.175832821384688</v>
      </c>
      <c r="CP343" s="616">
        <v>28.175832821384688</v>
      </c>
      <c r="CQ343" s="616">
        <v>28.175832821384688</v>
      </c>
      <c r="CR343" s="616">
        <v>28.175832821384688</v>
      </c>
      <c r="CS343" s="616">
        <v>28.175832821384688</v>
      </c>
      <c r="CT343" s="616">
        <v>28.175832821384688</v>
      </c>
      <c r="CU343" s="616">
        <v>28.175832821384688</v>
      </c>
      <c r="CV343" s="616">
        <v>28.175832821384688</v>
      </c>
      <c r="CW343" s="616">
        <v>28.175832821384688</v>
      </c>
      <c r="CX343" s="616">
        <v>28.175832821384688</v>
      </c>
      <c r="CY343" s="617">
        <v>28.175832821384688</v>
      </c>
      <c r="CZ343" s="618">
        <v>0</v>
      </c>
      <c r="DA343" s="619">
        <v>0</v>
      </c>
      <c r="DB343" s="619">
        <v>0</v>
      </c>
      <c r="DC343" s="619">
        <v>0</v>
      </c>
      <c r="DD343" s="619">
        <v>0</v>
      </c>
      <c r="DE343" s="619">
        <v>0</v>
      </c>
      <c r="DF343" s="619">
        <v>0</v>
      </c>
      <c r="DG343" s="619">
        <v>0</v>
      </c>
      <c r="DH343" s="619">
        <v>0</v>
      </c>
      <c r="DI343" s="619">
        <v>0</v>
      </c>
      <c r="DJ343" s="619">
        <v>0</v>
      </c>
      <c r="DK343" s="619">
        <v>0</v>
      </c>
      <c r="DL343" s="619">
        <v>0</v>
      </c>
      <c r="DM343" s="619">
        <v>0</v>
      </c>
      <c r="DN343" s="619">
        <v>0</v>
      </c>
      <c r="DO343" s="619">
        <v>0</v>
      </c>
      <c r="DP343" s="619">
        <v>0</v>
      </c>
      <c r="DQ343" s="619">
        <v>0</v>
      </c>
      <c r="DR343" s="619">
        <v>0</v>
      </c>
      <c r="DS343" s="619">
        <v>0</v>
      </c>
      <c r="DT343" s="619">
        <v>0</v>
      </c>
      <c r="DU343" s="619">
        <v>0</v>
      </c>
      <c r="DV343" s="619">
        <v>0</v>
      </c>
      <c r="DW343" s="620">
        <v>0</v>
      </c>
    </row>
    <row r="344" spans="2:127" x14ac:dyDescent="0.2">
      <c r="B344" s="648"/>
      <c r="C344" s="642"/>
      <c r="D344" s="643"/>
      <c r="E344" s="643"/>
      <c r="F344" s="643"/>
      <c r="G344" s="643"/>
      <c r="H344" s="643"/>
      <c r="I344" s="644"/>
      <c r="J344" s="644"/>
      <c r="K344" s="644"/>
      <c r="L344" s="644"/>
      <c r="M344" s="644"/>
      <c r="N344" s="644"/>
      <c r="O344" s="644"/>
      <c r="P344" s="644"/>
      <c r="Q344" s="644"/>
      <c r="R344" s="645"/>
      <c r="S344" s="644"/>
      <c r="T344" s="644"/>
      <c r="U344" s="649" t="s">
        <v>499</v>
      </c>
      <c r="V344" s="614" t="s">
        <v>124</v>
      </c>
      <c r="W344" s="640" t="s">
        <v>490</v>
      </c>
      <c r="X344" s="607">
        <v>0</v>
      </c>
      <c r="Y344" s="607">
        <v>0</v>
      </c>
      <c r="Z344" s="607">
        <v>0</v>
      </c>
      <c r="AA344" s="607">
        <v>0</v>
      </c>
      <c r="AB344" s="607">
        <v>0</v>
      </c>
      <c r="AC344" s="607">
        <v>0</v>
      </c>
      <c r="AD344" s="607">
        <v>0</v>
      </c>
      <c r="AE344" s="607">
        <v>0</v>
      </c>
      <c r="AF344" s="607">
        <v>0</v>
      </c>
      <c r="AG344" s="607">
        <v>0</v>
      </c>
      <c r="AH344" s="607">
        <v>0</v>
      </c>
      <c r="AI344" s="607">
        <v>0</v>
      </c>
      <c r="AJ344" s="607">
        <v>0</v>
      </c>
      <c r="AK344" s="607">
        <v>0</v>
      </c>
      <c r="AL344" s="607">
        <v>0</v>
      </c>
      <c r="AM344" s="607">
        <v>0</v>
      </c>
      <c r="AN344" s="607">
        <v>0</v>
      </c>
      <c r="AO344" s="607">
        <v>0</v>
      </c>
      <c r="AP344" s="607">
        <v>0</v>
      </c>
      <c r="AQ344" s="607">
        <v>0</v>
      </c>
      <c r="AR344" s="607">
        <v>0</v>
      </c>
      <c r="AS344" s="607">
        <v>0</v>
      </c>
      <c r="AT344" s="607">
        <v>0</v>
      </c>
      <c r="AU344" s="607">
        <v>0</v>
      </c>
      <c r="AV344" s="607">
        <v>0</v>
      </c>
      <c r="AW344" s="607">
        <v>0</v>
      </c>
      <c r="AX344" s="607">
        <v>0</v>
      </c>
      <c r="AY344" s="607">
        <v>0</v>
      </c>
      <c r="AZ344" s="607">
        <v>0</v>
      </c>
      <c r="BA344" s="607">
        <v>0</v>
      </c>
      <c r="BB344" s="607">
        <v>0</v>
      </c>
      <c r="BC344" s="607">
        <v>0</v>
      </c>
      <c r="BD344" s="607">
        <v>0</v>
      </c>
      <c r="BE344" s="607">
        <v>0</v>
      </c>
      <c r="BF344" s="607">
        <v>0</v>
      </c>
      <c r="BG344" s="607">
        <v>0</v>
      </c>
      <c r="BH344" s="607">
        <v>0</v>
      </c>
      <c r="BI344" s="607">
        <v>0</v>
      </c>
      <c r="BJ344" s="607">
        <v>0</v>
      </c>
      <c r="BK344" s="607">
        <v>0</v>
      </c>
      <c r="BL344" s="607">
        <v>0</v>
      </c>
      <c r="BM344" s="607">
        <v>0</v>
      </c>
      <c r="BN344" s="607">
        <v>0</v>
      </c>
      <c r="BO344" s="607">
        <v>0</v>
      </c>
      <c r="BP344" s="607">
        <v>0</v>
      </c>
      <c r="BQ344" s="607">
        <v>0</v>
      </c>
      <c r="BR344" s="607">
        <v>0</v>
      </c>
      <c r="BS344" s="607">
        <v>0</v>
      </c>
      <c r="BT344" s="607">
        <v>0</v>
      </c>
      <c r="BU344" s="607">
        <v>0</v>
      </c>
      <c r="BV344" s="607">
        <v>0</v>
      </c>
      <c r="BW344" s="607">
        <v>0</v>
      </c>
      <c r="BX344" s="607">
        <v>0</v>
      </c>
      <c r="BY344" s="607">
        <v>0</v>
      </c>
      <c r="BZ344" s="607">
        <v>0</v>
      </c>
      <c r="CA344" s="607">
        <v>0</v>
      </c>
      <c r="CB344" s="607">
        <v>0</v>
      </c>
      <c r="CC344" s="607">
        <v>0</v>
      </c>
      <c r="CD344" s="607">
        <v>0</v>
      </c>
      <c r="CE344" s="607">
        <v>0</v>
      </c>
      <c r="CF344" s="607">
        <v>0</v>
      </c>
      <c r="CG344" s="607">
        <v>0</v>
      </c>
      <c r="CH344" s="607">
        <v>0</v>
      </c>
      <c r="CI344" s="607">
        <v>0</v>
      </c>
      <c r="CJ344" s="607">
        <v>0</v>
      </c>
      <c r="CK344" s="607">
        <v>0</v>
      </c>
      <c r="CL344" s="607">
        <v>0</v>
      </c>
      <c r="CM344" s="607">
        <v>0</v>
      </c>
      <c r="CN344" s="607">
        <v>0</v>
      </c>
      <c r="CO344" s="607">
        <v>0</v>
      </c>
      <c r="CP344" s="607">
        <v>0</v>
      </c>
      <c r="CQ344" s="607">
        <v>0</v>
      </c>
      <c r="CR344" s="607">
        <v>0</v>
      </c>
      <c r="CS344" s="607">
        <v>0</v>
      </c>
      <c r="CT344" s="607">
        <v>0</v>
      </c>
      <c r="CU344" s="607">
        <v>0</v>
      </c>
      <c r="CV344" s="607">
        <v>0</v>
      </c>
      <c r="CW344" s="607">
        <v>0</v>
      </c>
      <c r="CX344" s="607">
        <v>0</v>
      </c>
      <c r="CY344" s="607">
        <v>0</v>
      </c>
      <c r="CZ344" s="618">
        <v>0</v>
      </c>
      <c r="DA344" s="619">
        <v>0</v>
      </c>
      <c r="DB344" s="619">
        <v>0</v>
      </c>
      <c r="DC344" s="619">
        <v>0</v>
      </c>
      <c r="DD344" s="619">
        <v>0</v>
      </c>
      <c r="DE344" s="619">
        <v>0</v>
      </c>
      <c r="DF344" s="619">
        <v>0</v>
      </c>
      <c r="DG344" s="619">
        <v>0</v>
      </c>
      <c r="DH344" s="619">
        <v>0</v>
      </c>
      <c r="DI344" s="619">
        <v>0</v>
      </c>
      <c r="DJ344" s="619">
        <v>0</v>
      </c>
      <c r="DK344" s="619">
        <v>0</v>
      </c>
      <c r="DL344" s="619">
        <v>0</v>
      </c>
      <c r="DM344" s="619">
        <v>0</v>
      </c>
      <c r="DN344" s="619">
        <v>0</v>
      </c>
      <c r="DO344" s="619">
        <v>0</v>
      </c>
      <c r="DP344" s="619">
        <v>0</v>
      </c>
      <c r="DQ344" s="619">
        <v>0</v>
      </c>
      <c r="DR344" s="619">
        <v>0</v>
      </c>
      <c r="DS344" s="619">
        <v>0</v>
      </c>
      <c r="DT344" s="619">
        <v>0</v>
      </c>
      <c r="DU344" s="619">
        <v>0</v>
      </c>
      <c r="DV344" s="619">
        <v>0</v>
      </c>
      <c r="DW344" s="620">
        <v>0</v>
      </c>
    </row>
    <row r="345" spans="2:127" ht="15.75" thickBot="1" x14ac:dyDescent="0.25">
      <c r="B345" s="650"/>
      <c r="C345" s="651"/>
      <c r="D345" s="652"/>
      <c r="E345" s="652"/>
      <c r="F345" s="652"/>
      <c r="G345" s="652"/>
      <c r="H345" s="652"/>
      <c r="I345" s="653"/>
      <c r="J345" s="653"/>
      <c r="K345" s="653"/>
      <c r="L345" s="653"/>
      <c r="M345" s="653"/>
      <c r="N345" s="653"/>
      <c r="O345" s="653"/>
      <c r="P345" s="653"/>
      <c r="Q345" s="653"/>
      <c r="R345" s="654"/>
      <c r="S345" s="653"/>
      <c r="T345" s="653"/>
      <c r="U345" s="655" t="s">
        <v>127</v>
      </c>
      <c r="V345" s="656" t="s">
        <v>500</v>
      </c>
      <c r="W345" s="657" t="s">
        <v>490</v>
      </c>
      <c r="X345" s="658">
        <f>SUM(X334:X344)</f>
        <v>5373.0749240000014</v>
      </c>
      <c r="Y345" s="658">
        <f t="shared" ref="Y345:CJ345" si="62">SUM(Y334:Y344)</f>
        <v>6140.657056</v>
      </c>
      <c r="Z345" s="658">
        <f t="shared" si="62"/>
        <v>7675.82132</v>
      </c>
      <c r="AA345" s="658">
        <f t="shared" si="62"/>
        <v>30703.28528</v>
      </c>
      <c r="AB345" s="658">
        <f t="shared" si="62"/>
        <v>26865.374619999999</v>
      </c>
      <c r="AC345" s="658">
        <f t="shared" si="62"/>
        <v>19467.601466670611</v>
      </c>
      <c r="AD345" s="658">
        <f t="shared" si="62"/>
        <v>19451.500896400299</v>
      </c>
      <c r="AE345" s="658">
        <f t="shared" si="62"/>
        <v>19441.465954209314</v>
      </c>
      <c r="AF345" s="658">
        <f t="shared" si="62"/>
        <v>19438.046724400261</v>
      </c>
      <c r="AG345" s="658">
        <f t="shared" si="62"/>
        <v>19425.159378528198</v>
      </c>
      <c r="AH345" s="658">
        <f t="shared" si="62"/>
        <v>19415.28980881441</v>
      </c>
      <c r="AI345" s="658">
        <f t="shared" si="62"/>
        <v>19405.420239100622</v>
      </c>
      <c r="AJ345" s="658">
        <f t="shared" si="62"/>
        <v>19395.550669386834</v>
      </c>
      <c r="AK345" s="658">
        <f t="shared" si="62"/>
        <v>19385.681099673046</v>
      </c>
      <c r="AL345" s="658">
        <f t="shared" si="62"/>
        <v>19375.811529959261</v>
      </c>
      <c r="AM345" s="658">
        <f t="shared" si="62"/>
        <v>19365.941960245473</v>
      </c>
      <c r="AN345" s="658">
        <f t="shared" si="62"/>
        <v>19356.072390531685</v>
      </c>
      <c r="AO345" s="658">
        <f t="shared" si="62"/>
        <v>19346.202820817896</v>
      </c>
      <c r="AP345" s="658">
        <f t="shared" si="62"/>
        <v>19336.333251104108</v>
      </c>
      <c r="AQ345" s="658">
        <f t="shared" si="62"/>
        <v>19326.46368139032</v>
      </c>
      <c r="AR345" s="658">
        <f t="shared" si="62"/>
        <v>21529.897270042344</v>
      </c>
      <c r="AS345" s="658">
        <f t="shared" si="62"/>
        <v>21836.213865809386</v>
      </c>
      <c r="AT345" s="658">
        <f t="shared" si="62"/>
        <v>22458.71662705726</v>
      </c>
      <c r="AU345" s="658">
        <f t="shared" si="62"/>
        <v>31934.432021768367</v>
      </c>
      <c r="AV345" s="658">
        <f t="shared" si="62"/>
        <v>30343.631624650432</v>
      </c>
      <c r="AW345" s="658">
        <f t="shared" si="62"/>
        <v>19277.115832821382</v>
      </c>
      <c r="AX345" s="658">
        <f t="shared" si="62"/>
        <v>19277.115832821382</v>
      </c>
      <c r="AY345" s="658">
        <f t="shared" si="62"/>
        <v>19277.115832821382</v>
      </c>
      <c r="AZ345" s="658">
        <f t="shared" si="62"/>
        <v>19277.115832821382</v>
      </c>
      <c r="BA345" s="658">
        <f t="shared" si="62"/>
        <v>19277.115832821382</v>
      </c>
      <c r="BB345" s="658">
        <f t="shared" si="62"/>
        <v>19277.115832821382</v>
      </c>
      <c r="BC345" s="658">
        <f t="shared" si="62"/>
        <v>19277.115832821382</v>
      </c>
      <c r="BD345" s="658">
        <f t="shared" si="62"/>
        <v>19277.115832821382</v>
      </c>
      <c r="BE345" s="658">
        <f t="shared" si="62"/>
        <v>19277.115832821382</v>
      </c>
      <c r="BF345" s="658">
        <f t="shared" si="62"/>
        <v>19277.115832821382</v>
      </c>
      <c r="BG345" s="658">
        <f t="shared" si="62"/>
        <v>19277.115832821382</v>
      </c>
      <c r="BH345" s="658">
        <f t="shared" si="62"/>
        <v>19277.115832821382</v>
      </c>
      <c r="BI345" s="658">
        <f t="shared" si="62"/>
        <v>19277.115832821382</v>
      </c>
      <c r="BJ345" s="658">
        <f t="shared" si="62"/>
        <v>19277.115832821382</v>
      </c>
      <c r="BK345" s="658">
        <f t="shared" si="62"/>
        <v>19277.115832821382</v>
      </c>
      <c r="BL345" s="658">
        <f t="shared" si="62"/>
        <v>21490.418991187191</v>
      </c>
      <c r="BM345" s="658">
        <f t="shared" si="62"/>
        <v>21806.605156668022</v>
      </c>
      <c r="BN345" s="658">
        <f t="shared" si="62"/>
        <v>22438.977487629683</v>
      </c>
      <c r="BO345" s="658">
        <f t="shared" si="62"/>
        <v>31924.562452054579</v>
      </c>
      <c r="BP345" s="658">
        <f t="shared" si="62"/>
        <v>30343.631624650432</v>
      </c>
      <c r="BQ345" s="658">
        <f t="shared" si="62"/>
        <v>19277.115832821382</v>
      </c>
      <c r="BR345" s="658">
        <f t="shared" si="62"/>
        <v>19277.115832821382</v>
      </c>
      <c r="BS345" s="658">
        <f t="shared" si="62"/>
        <v>19277.115832821382</v>
      </c>
      <c r="BT345" s="658">
        <f t="shared" si="62"/>
        <v>19277.115832821382</v>
      </c>
      <c r="BU345" s="658">
        <f t="shared" si="62"/>
        <v>19277.115832821382</v>
      </c>
      <c r="BV345" s="658">
        <f t="shared" si="62"/>
        <v>19277.115832821382</v>
      </c>
      <c r="BW345" s="658">
        <f t="shared" si="62"/>
        <v>19277.115832821382</v>
      </c>
      <c r="BX345" s="658">
        <f t="shared" si="62"/>
        <v>19277.115832821382</v>
      </c>
      <c r="BY345" s="658">
        <f t="shared" si="62"/>
        <v>19277.115832821382</v>
      </c>
      <c r="BZ345" s="658">
        <f t="shared" si="62"/>
        <v>19277.115832821382</v>
      </c>
      <c r="CA345" s="658">
        <f t="shared" si="62"/>
        <v>19277.115832821382</v>
      </c>
      <c r="CB345" s="658">
        <f t="shared" si="62"/>
        <v>19277.115832821382</v>
      </c>
      <c r="CC345" s="658">
        <f t="shared" si="62"/>
        <v>19277.115832821382</v>
      </c>
      <c r="CD345" s="658">
        <f t="shared" si="62"/>
        <v>19277.115832821382</v>
      </c>
      <c r="CE345" s="658">
        <f t="shared" si="62"/>
        <v>19277.115832821382</v>
      </c>
      <c r="CF345" s="658">
        <f t="shared" si="62"/>
        <v>23820.47461206809</v>
      </c>
      <c r="CG345" s="658">
        <f t="shared" si="62"/>
        <v>24469.525866246193</v>
      </c>
      <c r="CH345" s="658">
        <f t="shared" si="62"/>
        <v>25767.628374602395</v>
      </c>
      <c r="CI345" s="658">
        <f t="shared" si="62"/>
        <v>45239.165999945399</v>
      </c>
      <c r="CJ345" s="658">
        <f t="shared" si="62"/>
        <v>41993.909729054903</v>
      </c>
      <c r="CK345" s="658">
        <f t="shared" ref="CK345:DW345" si="63">SUM(CK334:CK344)</f>
        <v>19277.115832821382</v>
      </c>
      <c r="CL345" s="658">
        <f t="shared" si="63"/>
        <v>19277.115832821382</v>
      </c>
      <c r="CM345" s="658">
        <f t="shared" si="63"/>
        <v>19277.115832821382</v>
      </c>
      <c r="CN345" s="658">
        <f t="shared" si="63"/>
        <v>19277.115832821382</v>
      </c>
      <c r="CO345" s="658">
        <f t="shared" si="63"/>
        <v>19277.115832821382</v>
      </c>
      <c r="CP345" s="658">
        <f t="shared" si="63"/>
        <v>19277.115832821382</v>
      </c>
      <c r="CQ345" s="658">
        <f t="shared" si="63"/>
        <v>19277.115832821382</v>
      </c>
      <c r="CR345" s="658">
        <f t="shared" si="63"/>
        <v>19277.115832821382</v>
      </c>
      <c r="CS345" s="658">
        <f t="shared" si="63"/>
        <v>19277.115832821382</v>
      </c>
      <c r="CT345" s="658">
        <f t="shared" si="63"/>
        <v>19277.115832821382</v>
      </c>
      <c r="CU345" s="658">
        <f t="shared" si="63"/>
        <v>19277.115832821382</v>
      </c>
      <c r="CV345" s="658">
        <f t="shared" si="63"/>
        <v>19277.115832821382</v>
      </c>
      <c r="CW345" s="658">
        <f t="shared" si="63"/>
        <v>19277.115832821382</v>
      </c>
      <c r="CX345" s="658">
        <f t="shared" si="63"/>
        <v>19277.115832821382</v>
      </c>
      <c r="CY345" s="659">
        <f t="shared" si="63"/>
        <v>19277.115832821382</v>
      </c>
      <c r="CZ345" s="660">
        <f t="shared" si="63"/>
        <v>0</v>
      </c>
      <c r="DA345" s="661">
        <f t="shared" si="63"/>
        <v>0</v>
      </c>
      <c r="DB345" s="661">
        <f t="shared" si="63"/>
        <v>0</v>
      </c>
      <c r="DC345" s="661">
        <f t="shared" si="63"/>
        <v>0</v>
      </c>
      <c r="DD345" s="661">
        <f t="shared" si="63"/>
        <v>0</v>
      </c>
      <c r="DE345" s="661">
        <f t="shared" si="63"/>
        <v>0</v>
      </c>
      <c r="DF345" s="661">
        <f t="shared" si="63"/>
        <v>0</v>
      </c>
      <c r="DG345" s="661">
        <f t="shared" si="63"/>
        <v>0</v>
      </c>
      <c r="DH345" s="661">
        <f t="shared" si="63"/>
        <v>0</v>
      </c>
      <c r="DI345" s="661">
        <f t="shared" si="63"/>
        <v>0</v>
      </c>
      <c r="DJ345" s="661">
        <f t="shared" si="63"/>
        <v>0</v>
      </c>
      <c r="DK345" s="661">
        <f t="shared" si="63"/>
        <v>0</v>
      </c>
      <c r="DL345" s="661">
        <f t="shared" si="63"/>
        <v>0</v>
      </c>
      <c r="DM345" s="661">
        <f t="shared" si="63"/>
        <v>0</v>
      </c>
      <c r="DN345" s="661">
        <f t="shared" si="63"/>
        <v>0</v>
      </c>
      <c r="DO345" s="661">
        <f t="shared" si="63"/>
        <v>0</v>
      </c>
      <c r="DP345" s="661">
        <f t="shared" si="63"/>
        <v>0</v>
      </c>
      <c r="DQ345" s="661">
        <f t="shared" si="63"/>
        <v>0</v>
      </c>
      <c r="DR345" s="661">
        <f t="shared" si="63"/>
        <v>0</v>
      </c>
      <c r="DS345" s="661">
        <f t="shared" si="63"/>
        <v>0</v>
      </c>
      <c r="DT345" s="661">
        <f t="shared" si="63"/>
        <v>0</v>
      </c>
      <c r="DU345" s="661">
        <f t="shared" si="63"/>
        <v>0</v>
      </c>
      <c r="DV345" s="661">
        <f t="shared" si="63"/>
        <v>0</v>
      </c>
      <c r="DW345" s="662">
        <f t="shared" si="63"/>
        <v>0</v>
      </c>
    </row>
    <row r="346" spans="2:127" ht="25.5" x14ac:dyDescent="0.2">
      <c r="B346" s="603" t="s">
        <v>485</v>
      </c>
      <c r="C346" s="604" t="s">
        <v>967</v>
      </c>
      <c r="D346" s="605" t="s">
        <v>888</v>
      </c>
      <c r="E346" s="606" t="s">
        <v>548</v>
      </c>
      <c r="F346" s="607" t="s">
        <v>827</v>
      </c>
      <c r="G346" s="608" t="s">
        <v>59</v>
      </c>
      <c r="H346" s="609" t="s">
        <v>487</v>
      </c>
      <c r="I346" s="609">
        <f>MAX(X346:AV346)</f>
        <v>60</v>
      </c>
      <c r="J346" s="609">
        <f>SUMPRODUCT($X$2:$CY$2,$X346:$CY346)*365</f>
        <v>522466.95028930245</v>
      </c>
      <c r="K346" s="609">
        <f>SUMPRODUCT($X$2:$CY$2,$X347:$CY347)+SUMPRODUCT($X$2:$CY$2,$X348:$CY348)+SUMPRODUCT($X$2:$CY$2,$X349:$CY349)</f>
        <v>306.24556005424307</v>
      </c>
      <c r="L346" s="609">
        <f>SUMPRODUCT($X$2:$CY$2,$X350:$CY350) +SUMPRODUCT($X$2:$CY$2,$X351:$CY351)</f>
        <v>448178.82990090729</v>
      </c>
      <c r="M346" s="609">
        <f>SUMPRODUCT($X$2:$CY$2,$X352:$CY352)</f>
        <v>0</v>
      </c>
      <c r="N346" s="609">
        <f>SUMPRODUCT($X$2:$CY$2,$X355:$CY355) +SUMPRODUCT($X$2:$CY$2,$X356:$CY356)</f>
        <v>1185.00037644041</v>
      </c>
      <c r="O346" s="609">
        <f>SUMPRODUCT($X$2:$CY$2,$X353:$CY353) +SUMPRODUCT($X$2:$CY$2,$X354:$CY354) +SUMPRODUCT($X$2:$CY$2,$X357:$CY357)</f>
        <v>176.8923360990446</v>
      </c>
      <c r="P346" s="609">
        <f>SUM(K346:O346)</f>
        <v>449846.96817350102</v>
      </c>
      <c r="Q346" s="609">
        <f>(SUM(K346:M346)*100000)/(J346*1000)</f>
        <v>85.839893836849313</v>
      </c>
      <c r="R346" s="610">
        <f>(P346*100000)/(J346*1000)</f>
        <v>86.100559647726996</v>
      </c>
      <c r="S346" s="611">
        <v>3</v>
      </c>
      <c r="T346" s="612">
        <v>3</v>
      </c>
      <c r="U346" s="613" t="s">
        <v>488</v>
      </c>
      <c r="V346" s="614" t="s">
        <v>124</v>
      </c>
      <c r="W346" s="615" t="s">
        <v>75</v>
      </c>
      <c r="X346" s="607">
        <v>0</v>
      </c>
      <c r="Y346" s="607">
        <v>0</v>
      </c>
      <c r="Z346" s="607">
        <v>0</v>
      </c>
      <c r="AA346" s="607">
        <v>0</v>
      </c>
      <c r="AB346" s="607">
        <v>0</v>
      </c>
      <c r="AC346" s="607">
        <v>60</v>
      </c>
      <c r="AD346" s="607">
        <v>60</v>
      </c>
      <c r="AE346" s="607">
        <v>60</v>
      </c>
      <c r="AF346" s="607">
        <v>60</v>
      </c>
      <c r="AG346" s="607">
        <v>60</v>
      </c>
      <c r="AH346" s="607">
        <v>60</v>
      </c>
      <c r="AI346" s="607">
        <v>60</v>
      </c>
      <c r="AJ346" s="607">
        <v>60</v>
      </c>
      <c r="AK346" s="607">
        <v>60</v>
      </c>
      <c r="AL346" s="607">
        <v>60</v>
      </c>
      <c r="AM346" s="607">
        <v>60</v>
      </c>
      <c r="AN346" s="607">
        <v>60</v>
      </c>
      <c r="AO346" s="607">
        <v>60</v>
      </c>
      <c r="AP346" s="607">
        <v>60</v>
      </c>
      <c r="AQ346" s="607">
        <v>60</v>
      </c>
      <c r="AR346" s="607">
        <v>60</v>
      </c>
      <c r="AS346" s="607">
        <v>60</v>
      </c>
      <c r="AT346" s="607">
        <v>60</v>
      </c>
      <c r="AU346" s="607">
        <v>60</v>
      </c>
      <c r="AV346" s="607">
        <v>60</v>
      </c>
      <c r="AW346" s="607">
        <v>60</v>
      </c>
      <c r="AX346" s="607">
        <v>60</v>
      </c>
      <c r="AY346" s="607">
        <v>60</v>
      </c>
      <c r="AZ346" s="607">
        <v>60</v>
      </c>
      <c r="BA346" s="607">
        <v>60</v>
      </c>
      <c r="BB346" s="607">
        <v>60</v>
      </c>
      <c r="BC346" s="607">
        <v>60</v>
      </c>
      <c r="BD346" s="607">
        <v>60</v>
      </c>
      <c r="BE346" s="607">
        <v>60</v>
      </c>
      <c r="BF346" s="607">
        <v>60</v>
      </c>
      <c r="BG346" s="607">
        <v>60</v>
      </c>
      <c r="BH346" s="607">
        <v>60</v>
      </c>
      <c r="BI346" s="607">
        <v>60</v>
      </c>
      <c r="BJ346" s="607">
        <v>60</v>
      </c>
      <c r="BK346" s="607">
        <v>60</v>
      </c>
      <c r="BL346" s="607">
        <v>60</v>
      </c>
      <c r="BM346" s="607">
        <v>60</v>
      </c>
      <c r="BN346" s="607">
        <v>60</v>
      </c>
      <c r="BO346" s="607">
        <v>60</v>
      </c>
      <c r="BP346" s="607">
        <v>60</v>
      </c>
      <c r="BQ346" s="607">
        <v>60</v>
      </c>
      <c r="BR346" s="607">
        <v>60</v>
      </c>
      <c r="BS346" s="607">
        <v>60</v>
      </c>
      <c r="BT346" s="607">
        <v>60</v>
      </c>
      <c r="BU346" s="607">
        <v>60</v>
      </c>
      <c r="BV346" s="607">
        <v>60</v>
      </c>
      <c r="BW346" s="607">
        <v>60</v>
      </c>
      <c r="BX346" s="607">
        <v>60</v>
      </c>
      <c r="BY346" s="607">
        <v>60</v>
      </c>
      <c r="BZ346" s="607">
        <v>60</v>
      </c>
      <c r="CA346" s="607">
        <v>60</v>
      </c>
      <c r="CB346" s="607">
        <v>60</v>
      </c>
      <c r="CC346" s="607">
        <v>60</v>
      </c>
      <c r="CD346" s="607">
        <v>60</v>
      </c>
      <c r="CE346" s="616">
        <v>60</v>
      </c>
      <c r="CF346" s="616">
        <v>60</v>
      </c>
      <c r="CG346" s="616">
        <v>60</v>
      </c>
      <c r="CH346" s="616">
        <v>60</v>
      </c>
      <c r="CI346" s="616">
        <v>60</v>
      </c>
      <c r="CJ346" s="616">
        <v>60</v>
      </c>
      <c r="CK346" s="616">
        <v>60</v>
      </c>
      <c r="CL346" s="616">
        <v>60</v>
      </c>
      <c r="CM346" s="616">
        <v>60</v>
      </c>
      <c r="CN346" s="616">
        <v>60</v>
      </c>
      <c r="CO346" s="616">
        <v>60</v>
      </c>
      <c r="CP346" s="616">
        <v>60</v>
      </c>
      <c r="CQ346" s="616">
        <v>60</v>
      </c>
      <c r="CR346" s="616">
        <v>60</v>
      </c>
      <c r="CS346" s="616">
        <v>60</v>
      </c>
      <c r="CT346" s="616">
        <v>60</v>
      </c>
      <c r="CU346" s="616">
        <v>60</v>
      </c>
      <c r="CV346" s="616">
        <v>60</v>
      </c>
      <c r="CW346" s="616">
        <v>60</v>
      </c>
      <c r="CX346" s="616">
        <v>60</v>
      </c>
      <c r="CY346" s="617">
        <v>60</v>
      </c>
      <c r="CZ346" s="618">
        <v>0</v>
      </c>
      <c r="DA346" s="619">
        <v>0</v>
      </c>
      <c r="DB346" s="619">
        <v>0</v>
      </c>
      <c r="DC346" s="619">
        <v>0</v>
      </c>
      <c r="DD346" s="619">
        <v>0</v>
      </c>
      <c r="DE346" s="619">
        <v>0</v>
      </c>
      <c r="DF346" s="619">
        <v>0</v>
      </c>
      <c r="DG346" s="619">
        <v>0</v>
      </c>
      <c r="DH346" s="619">
        <v>0</v>
      </c>
      <c r="DI346" s="619">
        <v>0</v>
      </c>
      <c r="DJ346" s="619">
        <v>0</v>
      </c>
      <c r="DK346" s="619">
        <v>0</v>
      </c>
      <c r="DL346" s="619">
        <v>0</v>
      </c>
      <c r="DM346" s="619">
        <v>0</v>
      </c>
      <c r="DN346" s="619">
        <v>0</v>
      </c>
      <c r="DO346" s="619">
        <v>0</v>
      </c>
      <c r="DP346" s="619">
        <v>0</v>
      </c>
      <c r="DQ346" s="619">
        <v>0</v>
      </c>
      <c r="DR346" s="619">
        <v>0</v>
      </c>
      <c r="DS346" s="619">
        <v>0</v>
      </c>
      <c r="DT346" s="619">
        <v>0</v>
      </c>
      <c r="DU346" s="619">
        <v>0</v>
      </c>
      <c r="DV346" s="619">
        <v>0</v>
      </c>
      <c r="DW346" s="620">
        <v>0</v>
      </c>
    </row>
    <row r="347" spans="2:127" x14ac:dyDescent="0.2">
      <c r="B347" s="621"/>
      <c r="C347" s="622"/>
      <c r="D347" s="623"/>
      <c r="E347" s="624"/>
      <c r="F347" s="624"/>
      <c r="G347" s="623"/>
      <c r="H347" s="624"/>
      <c r="I347" s="624"/>
      <c r="J347" s="624"/>
      <c r="K347" s="624"/>
      <c r="L347" s="624"/>
      <c r="M347" s="624"/>
      <c r="N347" s="624"/>
      <c r="O347" s="624"/>
      <c r="P347" s="624"/>
      <c r="Q347" s="624"/>
      <c r="R347" s="625"/>
      <c r="S347" s="624"/>
      <c r="T347" s="624"/>
      <c r="U347" s="626" t="s">
        <v>489</v>
      </c>
      <c r="V347" s="614" t="s">
        <v>124</v>
      </c>
      <c r="W347" s="615" t="s">
        <v>490</v>
      </c>
      <c r="X347" s="607">
        <v>21.630000000000003</v>
      </c>
      <c r="Y347" s="607">
        <v>24.72</v>
      </c>
      <c r="Z347" s="607">
        <v>30.9</v>
      </c>
      <c r="AA347" s="607">
        <v>123.6</v>
      </c>
      <c r="AB347" s="607">
        <v>108.15</v>
      </c>
      <c r="AC347" s="607">
        <v>0</v>
      </c>
      <c r="AD347" s="607">
        <v>0</v>
      </c>
      <c r="AE347" s="607">
        <v>0</v>
      </c>
      <c r="AF347" s="607">
        <v>0</v>
      </c>
      <c r="AG347" s="607">
        <v>0</v>
      </c>
      <c r="AH347" s="607">
        <v>0</v>
      </c>
      <c r="AI347" s="607">
        <v>0</v>
      </c>
      <c r="AJ347" s="607">
        <v>0</v>
      </c>
      <c r="AK347" s="607">
        <v>0</v>
      </c>
      <c r="AL347" s="607">
        <v>0</v>
      </c>
      <c r="AM347" s="607">
        <v>0</v>
      </c>
      <c r="AN347" s="607">
        <v>0</v>
      </c>
      <c r="AO347" s="607">
        <v>0</v>
      </c>
      <c r="AP347" s="607">
        <v>0</v>
      </c>
      <c r="AQ347" s="607">
        <v>0</v>
      </c>
      <c r="AR347" s="607">
        <v>0</v>
      </c>
      <c r="AS347" s="607">
        <v>0</v>
      </c>
      <c r="AT347" s="607">
        <v>0</v>
      </c>
      <c r="AU347" s="607">
        <v>0</v>
      </c>
      <c r="AV347" s="607">
        <v>0</v>
      </c>
      <c r="AW347" s="607">
        <v>0</v>
      </c>
      <c r="AX347" s="607">
        <v>0</v>
      </c>
      <c r="AY347" s="607">
        <v>0</v>
      </c>
      <c r="AZ347" s="607">
        <v>0</v>
      </c>
      <c r="BA347" s="607">
        <v>0</v>
      </c>
      <c r="BB347" s="607">
        <v>0</v>
      </c>
      <c r="BC347" s="607">
        <v>0</v>
      </c>
      <c r="BD347" s="607">
        <v>0</v>
      </c>
      <c r="BE347" s="607">
        <v>0</v>
      </c>
      <c r="BF347" s="607">
        <v>0</v>
      </c>
      <c r="BG347" s="607">
        <v>0</v>
      </c>
      <c r="BH347" s="607">
        <v>0</v>
      </c>
      <c r="BI347" s="607">
        <v>0</v>
      </c>
      <c r="BJ347" s="607">
        <v>0</v>
      </c>
      <c r="BK347" s="607">
        <v>0</v>
      </c>
      <c r="BL347" s="607">
        <v>0</v>
      </c>
      <c r="BM347" s="607">
        <v>0</v>
      </c>
      <c r="BN347" s="607">
        <v>0</v>
      </c>
      <c r="BO347" s="607">
        <v>0</v>
      </c>
      <c r="BP347" s="607">
        <v>0</v>
      </c>
      <c r="BQ347" s="607">
        <v>0</v>
      </c>
      <c r="BR347" s="607">
        <v>0</v>
      </c>
      <c r="BS347" s="607">
        <v>0</v>
      </c>
      <c r="BT347" s="607">
        <v>0</v>
      </c>
      <c r="BU347" s="607">
        <v>0</v>
      </c>
      <c r="BV347" s="607">
        <v>0</v>
      </c>
      <c r="BW347" s="607">
        <v>0</v>
      </c>
      <c r="BX347" s="607">
        <v>0</v>
      </c>
      <c r="BY347" s="607">
        <v>0</v>
      </c>
      <c r="BZ347" s="607">
        <v>0</v>
      </c>
      <c r="CA347" s="607">
        <v>0</v>
      </c>
      <c r="CB347" s="607">
        <v>0</v>
      </c>
      <c r="CC347" s="607">
        <v>0</v>
      </c>
      <c r="CD347" s="607">
        <v>0</v>
      </c>
      <c r="CE347" s="616">
        <v>0</v>
      </c>
      <c r="CF347" s="616">
        <v>13.51</v>
      </c>
      <c r="CG347" s="616">
        <v>15.44</v>
      </c>
      <c r="CH347" s="616">
        <v>19.3</v>
      </c>
      <c r="CI347" s="616">
        <v>77.2</v>
      </c>
      <c r="CJ347" s="616">
        <v>67.55</v>
      </c>
      <c r="CK347" s="616">
        <v>0</v>
      </c>
      <c r="CL347" s="616">
        <v>0</v>
      </c>
      <c r="CM347" s="616">
        <v>0</v>
      </c>
      <c r="CN347" s="616">
        <v>0</v>
      </c>
      <c r="CO347" s="616">
        <v>0</v>
      </c>
      <c r="CP347" s="616">
        <v>0</v>
      </c>
      <c r="CQ347" s="616">
        <v>0</v>
      </c>
      <c r="CR347" s="616">
        <v>0</v>
      </c>
      <c r="CS347" s="616">
        <v>0</v>
      </c>
      <c r="CT347" s="616">
        <v>0</v>
      </c>
      <c r="CU347" s="616">
        <v>0</v>
      </c>
      <c r="CV347" s="616">
        <v>0</v>
      </c>
      <c r="CW347" s="616">
        <v>0</v>
      </c>
      <c r="CX347" s="616">
        <v>0</v>
      </c>
      <c r="CY347" s="617">
        <v>0</v>
      </c>
      <c r="CZ347" s="618">
        <v>0</v>
      </c>
      <c r="DA347" s="619">
        <v>0</v>
      </c>
      <c r="DB347" s="619">
        <v>0</v>
      </c>
      <c r="DC347" s="619">
        <v>0</v>
      </c>
      <c r="DD347" s="619">
        <v>0</v>
      </c>
      <c r="DE347" s="619">
        <v>0</v>
      </c>
      <c r="DF347" s="619">
        <v>0</v>
      </c>
      <c r="DG347" s="619">
        <v>0</v>
      </c>
      <c r="DH347" s="619">
        <v>0</v>
      </c>
      <c r="DI347" s="619">
        <v>0</v>
      </c>
      <c r="DJ347" s="619">
        <v>0</v>
      </c>
      <c r="DK347" s="619">
        <v>0</v>
      </c>
      <c r="DL347" s="619">
        <v>0</v>
      </c>
      <c r="DM347" s="619">
        <v>0</v>
      </c>
      <c r="DN347" s="619">
        <v>0</v>
      </c>
      <c r="DO347" s="619">
        <v>0</v>
      </c>
      <c r="DP347" s="619">
        <v>0</v>
      </c>
      <c r="DQ347" s="619">
        <v>0</v>
      </c>
      <c r="DR347" s="619">
        <v>0</v>
      </c>
      <c r="DS347" s="619">
        <v>0</v>
      </c>
      <c r="DT347" s="619">
        <v>0</v>
      </c>
      <c r="DU347" s="619">
        <v>0</v>
      </c>
      <c r="DV347" s="619">
        <v>0</v>
      </c>
      <c r="DW347" s="620">
        <v>0</v>
      </c>
    </row>
    <row r="348" spans="2:127" x14ac:dyDescent="0.2">
      <c r="B348" s="627"/>
      <c r="C348" s="628"/>
      <c r="D348" s="629"/>
      <c r="E348" s="629"/>
      <c r="F348" s="629"/>
      <c r="G348" s="629"/>
      <c r="H348" s="629"/>
      <c r="I348" s="630"/>
      <c r="J348" s="630"/>
      <c r="K348" s="630"/>
      <c r="L348" s="630"/>
      <c r="M348" s="630"/>
      <c r="N348" s="630"/>
      <c r="O348" s="630"/>
      <c r="P348" s="630"/>
      <c r="Q348" s="630"/>
      <c r="R348" s="631"/>
      <c r="S348" s="630"/>
      <c r="T348" s="630"/>
      <c r="U348" s="626" t="s">
        <v>491</v>
      </c>
      <c r="V348" s="614" t="s">
        <v>124</v>
      </c>
      <c r="W348" s="615" t="s">
        <v>490</v>
      </c>
      <c r="X348" s="607">
        <v>0</v>
      </c>
      <c r="Y348" s="607">
        <v>0</v>
      </c>
      <c r="Z348" s="607">
        <v>0</v>
      </c>
      <c r="AA348" s="607">
        <v>0</v>
      </c>
      <c r="AB348" s="607">
        <v>0</v>
      </c>
      <c r="AC348" s="607">
        <v>0</v>
      </c>
      <c r="AD348" s="607">
        <v>0</v>
      </c>
      <c r="AE348" s="607">
        <v>0</v>
      </c>
      <c r="AF348" s="607">
        <v>0</v>
      </c>
      <c r="AG348" s="607">
        <v>0</v>
      </c>
      <c r="AH348" s="607">
        <v>0</v>
      </c>
      <c r="AI348" s="607">
        <v>0</v>
      </c>
      <c r="AJ348" s="607">
        <v>0</v>
      </c>
      <c r="AK348" s="607">
        <v>0</v>
      </c>
      <c r="AL348" s="607">
        <v>0</v>
      </c>
      <c r="AM348" s="607">
        <v>0</v>
      </c>
      <c r="AN348" s="607">
        <v>0</v>
      </c>
      <c r="AO348" s="607">
        <v>0</v>
      </c>
      <c r="AP348" s="607">
        <v>0</v>
      </c>
      <c r="AQ348" s="607">
        <v>0</v>
      </c>
      <c r="AR348" s="607">
        <v>0</v>
      </c>
      <c r="AS348" s="607">
        <v>0</v>
      </c>
      <c r="AT348" s="607">
        <v>0</v>
      </c>
      <c r="AU348" s="607">
        <v>0</v>
      </c>
      <c r="AV348" s="607">
        <v>0</v>
      </c>
      <c r="AW348" s="607">
        <v>0</v>
      </c>
      <c r="AX348" s="607">
        <v>0</v>
      </c>
      <c r="AY348" s="607">
        <v>0</v>
      </c>
      <c r="AZ348" s="607">
        <v>0</v>
      </c>
      <c r="BA348" s="607">
        <v>0</v>
      </c>
      <c r="BB348" s="607">
        <v>0</v>
      </c>
      <c r="BC348" s="607">
        <v>0</v>
      </c>
      <c r="BD348" s="607">
        <v>0</v>
      </c>
      <c r="BE348" s="607">
        <v>0</v>
      </c>
      <c r="BF348" s="607">
        <v>0</v>
      </c>
      <c r="BG348" s="607">
        <v>0</v>
      </c>
      <c r="BH348" s="607">
        <v>0</v>
      </c>
      <c r="BI348" s="607">
        <v>0</v>
      </c>
      <c r="BJ348" s="607">
        <v>0</v>
      </c>
      <c r="BK348" s="607">
        <v>0</v>
      </c>
      <c r="BL348" s="607">
        <v>0</v>
      </c>
      <c r="BM348" s="607">
        <v>0</v>
      </c>
      <c r="BN348" s="607">
        <v>0</v>
      </c>
      <c r="BO348" s="607">
        <v>0</v>
      </c>
      <c r="BP348" s="607">
        <v>0</v>
      </c>
      <c r="BQ348" s="607">
        <v>0</v>
      </c>
      <c r="BR348" s="607">
        <v>0</v>
      </c>
      <c r="BS348" s="607">
        <v>0</v>
      </c>
      <c r="BT348" s="607">
        <v>0</v>
      </c>
      <c r="BU348" s="607">
        <v>0</v>
      </c>
      <c r="BV348" s="607">
        <v>0</v>
      </c>
      <c r="BW348" s="607">
        <v>0</v>
      </c>
      <c r="BX348" s="607">
        <v>0</v>
      </c>
      <c r="BY348" s="607">
        <v>0</v>
      </c>
      <c r="BZ348" s="607">
        <v>0</v>
      </c>
      <c r="CA348" s="607">
        <v>0</v>
      </c>
      <c r="CB348" s="607">
        <v>0</v>
      </c>
      <c r="CC348" s="607">
        <v>0</v>
      </c>
      <c r="CD348" s="607">
        <v>0</v>
      </c>
      <c r="CE348" s="616">
        <v>0</v>
      </c>
      <c r="CF348" s="616">
        <v>0</v>
      </c>
      <c r="CG348" s="616">
        <v>0</v>
      </c>
      <c r="CH348" s="616">
        <v>0</v>
      </c>
      <c r="CI348" s="616">
        <v>0</v>
      </c>
      <c r="CJ348" s="616">
        <v>0</v>
      </c>
      <c r="CK348" s="616">
        <v>0</v>
      </c>
      <c r="CL348" s="616">
        <v>0</v>
      </c>
      <c r="CM348" s="616">
        <v>0</v>
      </c>
      <c r="CN348" s="616">
        <v>0</v>
      </c>
      <c r="CO348" s="616">
        <v>0</v>
      </c>
      <c r="CP348" s="616">
        <v>0</v>
      </c>
      <c r="CQ348" s="616">
        <v>0</v>
      </c>
      <c r="CR348" s="616">
        <v>0</v>
      </c>
      <c r="CS348" s="616">
        <v>0</v>
      </c>
      <c r="CT348" s="616">
        <v>0</v>
      </c>
      <c r="CU348" s="616">
        <v>0</v>
      </c>
      <c r="CV348" s="616">
        <v>0</v>
      </c>
      <c r="CW348" s="616">
        <v>0</v>
      </c>
      <c r="CX348" s="616">
        <v>0</v>
      </c>
      <c r="CY348" s="617">
        <v>0</v>
      </c>
      <c r="CZ348" s="618">
        <v>0</v>
      </c>
      <c r="DA348" s="619">
        <v>0</v>
      </c>
      <c r="DB348" s="619">
        <v>0</v>
      </c>
      <c r="DC348" s="619">
        <v>0</v>
      </c>
      <c r="DD348" s="619">
        <v>0</v>
      </c>
      <c r="DE348" s="619">
        <v>0</v>
      </c>
      <c r="DF348" s="619">
        <v>0</v>
      </c>
      <c r="DG348" s="619">
        <v>0</v>
      </c>
      <c r="DH348" s="619">
        <v>0</v>
      </c>
      <c r="DI348" s="619">
        <v>0</v>
      </c>
      <c r="DJ348" s="619">
        <v>0</v>
      </c>
      <c r="DK348" s="619">
        <v>0</v>
      </c>
      <c r="DL348" s="619">
        <v>0</v>
      </c>
      <c r="DM348" s="619">
        <v>0</v>
      </c>
      <c r="DN348" s="619">
        <v>0</v>
      </c>
      <c r="DO348" s="619">
        <v>0</v>
      </c>
      <c r="DP348" s="619">
        <v>0</v>
      </c>
      <c r="DQ348" s="619">
        <v>0</v>
      </c>
      <c r="DR348" s="619">
        <v>0</v>
      </c>
      <c r="DS348" s="619">
        <v>0</v>
      </c>
      <c r="DT348" s="619">
        <v>0</v>
      </c>
      <c r="DU348" s="619">
        <v>0</v>
      </c>
      <c r="DV348" s="619">
        <v>0</v>
      </c>
      <c r="DW348" s="620">
        <v>0</v>
      </c>
    </row>
    <row r="349" spans="2:127" x14ac:dyDescent="0.2">
      <c r="B349" s="627"/>
      <c r="C349" s="628"/>
      <c r="D349" s="629"/>
      <c r="E349" s="629"/>
      <c r="F349" s="629"/>
      <c r="G349" s="629"/>
      <c r="H349" s="629"/>
      <c r="I349" s="630"/>
      <c r="J349" s="630"/>
      <c r="K349" s="630"/>
      <c r="L349" s="630"/>
      <c r="M349" s="630"/>
      <c r="N349" s="630"/>
      <c r="O349" s="630"/>
      <c r="P349" s="630"/>
      <c r="Q349" s="630"/>
      <c r="R349" s="631"/>
      <c r="S349" s="630"/>
      <c r="T349" s="630"/>
      <c r="U349" s="632" t="s">
        <v>828</v>
      </c>
      <c r="V349" s="633" t="s">
        <v>124</v>
      </c>
      <c r="W349" s="634" t="s">
        <v>490</v>
      </c>
      <c r="X349" s="607">
        <v>0</v>
      </c>
      <c r="Y349" s="607">
        <v>0</v>
      </c>
      <c r="Z349" s="607">
        <v>0</v>
      </c>
      <c r="AA349" s="607">
        <v>0</v>
      </c>
      <c r="AB349" s="607">
        <v>0</v>
      </c>
      <c r="AC349" s="607">
        <v>0</v>
      </c>
      <c r="AD349" s="607">
        <v>0</v>
      </c>
      <c r="AE349" s="607">
        <v>0</v>
      </c>
      <c r="AF349" s="607">
        <v>0</v>
      </c>
      <c r="AG349" s="607">
        <v>0</v>
      </c>
      <c r="AH349" s="607">
        <v>0</v>
      </c>
      <c r="AI349" s="607">
        <v>0</v>
      </c>
      <c r="AJ349" s="607">
        <v>0</v>
      </c>
      <c r="AK349" s="607">
        <v>0</v>
      </c>
      <c r="AL349" s="607">
        <v>0</v>
      </c>
      <c r="AM349" s="607">
        <v>0</v>
      </c>
      <c r="AN349" s="607">
        <v>0</v>
      </c>
      <c r="AO349" s="607">
        <v>0</v>
      </c>
      <c r="AP349" s="607">
        <v>0</v>
      </c>
      <c r="AQ349" s="607">
        <v>0</v>
      </c>
      <c r="AR349" s="607">
        <v>0</v>
      </c>
      <c r="AS349" s="607">
        <v>0</v>
      </c>
      <c r="AT349" s="607">
        <v>0</v>
      </c>
      <c r="AU349" s="607">
        <v>0</v>
      </c>
      <c r="AV349" s="607">
        <v>0</v>
      </c>
      <c r="AW349" s="607">
        <v>0</v>
      </c>
      <c r="AX349" s="607">
        <v>0</v>
      </c>
      <c r="AY349" s="607">
        <v>0</v>
      </c>
      <c r="AZ349" s="607">
        <v>0</v>
      </c>
      <c r="BA349" s="607">
        <v>0</v>
      </c>
      <c r="BB349" s="607">
        <v>0</v>
      </c>
      <c r="BC349" s="607">
        <v>0</v>
      </c>
      <c r="BD349" s="607">
        <v>0</v>
      </c>
      <c r="BE349" s="607">
        <v>0</v>
      </c>
      <c r="BF349" s="607">
        <v>0</v>
      </c>
      <c r="BG349" s="607">
        <v>0</v>
      </c>
      <c r="BH349" s="607">
        <v>0</v>
      </c>
      <c r="BI349" s="607">
        <v>0</v>
      </c>
      <c r="BJ349" s="607">
        <v>0</v>
      </c>
      <c r="BK349" s="607">
        <v>0</v>
      </c>
      <c r="BL349" s="607">
        <v>0</v>
      </c>
      <c r="BM349" s="607">
        <v>0</v>
      </c>
      <c r="BN349" s="607">
        <v>0</v>
      </c>
      <c r="BO349" s="607">
        <v>0</v>
      </c>
      <c r="BP349" s="607">
        <v>0</v>
      </c>
      <c r="BQ349" s="607">
        <v>0</v>
      </c>
      <c r="BR349" s="607">
        <v>0</v>
      </c>
      <c r="BS349" s="607">
        <v>0</v>
      </c>
      <c r="BT349" s="607">
        <v>0</v>
      </c>
      <c r="BU349" s="607">
        <v>0</v>
      </c>
      <c r="BV349" s="607">
        <v>0</v>
      </c>
      <c r="BW349" s="607">
        <v>0</v>
      </c>
      <c r="BX349" s="607">
        <v>0</v>
      </c>
      <c r="BY349" s="607">
        <v>0</v>
      </c>
      <c r="BZ349" s="607">
        <v>0</v>
      </c>
      <c r="CA349" s="607">
        <v>0</v>
      </c>
      <c r="CB349" s="607">
        <v>0</v>
      </c>
      <c r="CC349" s="607">
        <v>0</v>
      </c>
      <c r="CD349" s="607">
        <v>0</v>
      </c>
      <c r="CE349" s="607">
        <v>0</v>
      </c>
      <c r="CF349" s="607">
        <v>0</v>
      </c>
      <c r="CG349" s="607">
        <v>0</v>
      </c>
      <c r="CH349" s="607">
        <v>0</v>
      </c>
      <c r="CI349" s="607">
        <v>0</v>
      </c>
      <c r="CJ349" s="607">
        <v>0</v>
      </c>
      <c r="CK349" s="607">
        <v>0</v>
      </c>
      <c r="CL349" s="607">
        <v>0</v>
      </c>
      <c r="CM349" s="607">
        <v>0</v>
      </c>
      <c r="CN349" s="607">
        <v>0</v>
      </c>
      <c r="CO349" s="607">
        <v>0</v>
      </c>
      <c r="CP349" s="607">
        <v>0</v>
      </c>
      <c r="CQ349" s="607">
        <v>0</v>
      </c>
      <c r="CR349" s="607">
        <v>0</v>
      </c>
      <c r="CS349" s="607">
        <v>0</v>
      </c>
      <c r="CT349" s="607">
        <v>0</v>
      </c>
      <c r="CU349" s="607">
        <v>0</v>
      </c>
      <c r="CV349" s="607">
        <v>0</v>
      </c>
      <c r="CW349" s="607">
        <v>0</v>
      </c>
      <c r="CX349" s="607">
        <v>0</v>
      </c>
      <c r="CY349" s="607">
        <v>0</v>
      </c>
      <c r="CZ349" s="618">
        <v>0</v>
      </c>
      <c r="DA349" s="619">
        <v>0</v>
      </c>
      <c r="DB349" s="619">
        <v>0</v>
      </c>
      <c r="DC349" s="619">
        <v>0</v>
      </c>
      <c r="DD349" s="619">
        <v>0</v>
      </c>
      <c r="DE349" s="619">
        <v>0</v>
      </c>
      <c r="DF349" s="619">
        <v>0</v>
      </c>
      <c r="DG349" s="619">
        <v>0</v>
      </c>
      <c r="DH349" s="619">
        <v>0</v>
      </c>
      <c r="DI349" s="619">
        <v>0</v>
      </c>
      <c r="DJ349" s="619">
        <v>0</v>
      </c>
      <c r="DK349" s="619">
        <v>0</v>
      </c>
      <c r="DL349" s="619">
        <v>0</v>
      </c>
      <c r="DM349" s="619">
        <v>0</v>
      </c>
      <c r="DN349" s="619">
        <v>0</v>
      </c>
      <c r="DO349" s="619">
        <v>0</v>
      </c>
      <c r="DP349" s="619">
        <v>0</v>
      </c>
      <c r="DQ349" s="619">
        <v>0</v>
      </c>
      <c r="DR349" s="619">
        <v>0</v>
      </c>
      <c r="DS349" s="619">
        <v>0</v>
      </c>
      <c r="DT349" s="619">
        <v>0</v>
      </c>
      <c r="DU349" s="619">
        <v>0</v>
      </c>
      <c r="DV349" s="619">
        <v>0</v>
      </c>
      <c r="DW349" s="620">
        <v>0</v>
      </c>
    </row>
    <row r="350" spans="2:127" x14ac:dyDescent="0.2">
      <c r="B350" s="635"/>
      <c r="C350" s="636"/>
      <c r="D350" s="637"/>
      <c r="E350" s="637"/>
      <c r="F350" s="637"/>
      <c r="G350" s="637"/>
      <c r="H350" s="637"/>
      <c r="I350" s="638"/>
      <c r="J350" s="638"/>
      <c r="K350" s="638"/>
      <c r="L350" s="638"/>
      <c r="M350" s="638"/>
      <c r="N350" s="638"/>
      <c r="O350" s="638"/>
      <c r="P350" s="638"/>
      <c r="Q350" s="638"/>
      <c r="R350" s="639"/>
      <c r="S350" s="638"/>
      <c r="T350" s="638"/>
      <c r="U350" s="626" t="s">
        <v>492</v>
      </c>
      <c r="V350" s="614" t="s">
        <v>124</v>
      </c>
      <c r="W350" s="640" t="s">
        <v>490</v>
      </c>
      <c r="X350" s="607">
        <v>0</v>
      </c>
      <c r="Y350" s="607">
        <v>0</v>
      </c>
      <c r="Z350" s="607">
        <v>0</v>
      </c>
      <c r="AA350" s="607">
        <v>0</v>
      </c>
      <c r="AB350" s="607">
        <v>0</v>
      </c>
      <c r="AC350" s="607">
        <v>1273.4000000000001</v>
      </c>
      <c r="AD350" s="607">
        <v>1273.4000000000001</v>
      </c>
      <c r="AE350" s="607">
        <v>1273.4000000000001</v>
      </c>
      <c r="AF350" s="607">
        <v>1273.4000000000001</v>
      </c>
      <c r="AG350" s="607">
        <v>1273.4000000000001</v>
      </c>
      <c r="AH350" s="607">
        <v>1273.4000000000001</v>
      </c>
      <c r="AI350" s="607">
        <v>1273.4000000000001</v>
      </c>
      <c r="AJ350" s="607">
        <v>1273.4000000000001</v>
      </c>
      <c r="AK350" s="607">
        <v>1273.4000000000001</v>
      </c>
      <c r="AL350" s="607">
        <v>1273.4000000000001</v>
      </c>
      <c r="AM350" s="607">
        <v>1273.4000000000001</v>
      </c>
      <c r="AN350" s="607">
        <v>1273.4000000000001</v>
      </c>
      <c r="AO350" s="607">
        <v>1273.4000000000001</v>
      </c>
      <c r="AP350" s="607">
        <v>1273.4000000000001</v>
      </c>
      <c r="AQ350" s="607">
        <v>1273.4000000000001</v>
      </c>
      <c r="AR350" s="607">
        <v>1273.4000000000001</v>
      </c>
      <c r="AS350" s="607">
        <v>1273.4000000000001</v>
      </c>
      <c r="AT350" s="607">
        <v>1273.4000000000001</v>
      </c>
      <c r="AU350" s="607">
        <v>1273.4000000000001</v>
      </c>
      <c r="AV350" s="607">
        <v>1273.4000000000001</v>
      </c>
      <c r="AW350" s="607">
        <v>1273.4000000000001</v>
      </c>
      <c r="AX350" s="607">
        <v>1273.4000000000001</v>
      </c>
      <c r="AY350" s="607">
        <v>1273.4000000000001</v>
      </c>
      <c r="AZ350" s="607">
        <v>1273.4000000000001</v>
      </c>
      <c r="BA350" s="607">
        <v>1273.4000000000001</v>
      </c>
      <c r="BB350" s="607">
        <v>1273.4000000000001</v>
      </c>
      <c r="BC350" s="607">
        <v>1273.4000000000001</v>
      </c>
      <c r="BD350" s="607">
        <v>1273.4000000000001</v>
      </c>
      <c r="BE350" s="607">
        <v>1273.4000000000001</v>
      </c>
      <c r="BF350" s="607">
        <v>1273.4000000000001</v>
      </c>
      <c r="BG350" s="607">
        <v>1273.4000000000001</v>
      </c>
      <c r="BH350" s="607">
        <v>1273.4000000000001</v>
      </c>
      <c r="BI350" s="607">
        <v>1273.4000000000001</v>
      </c>
      <c r="BJ350" s="607">
        <v>1273.4000000000001</v>
      </c>
      <c r="BK350" s="607">
        <v>1273.4000000000001</v>
      </c>
      <c r="BL350" s="607">
        <v>1273.4000000000001</v>
      </c>
      <c r="BM350" s="607">
        <v>1273.4000000000001</v>
      </c>
      <c r="BN350" s="607">
        <v>1273.4000000000001</v>
      </c>
      <c r="BO350" s="607">
        <v>1273.4000000000001</v>
      </c>
      <c r="BP350" s="607">
        <v>1273.4000000000001</v>
      </c>
      <c r="BQ350" s="607">
        <v>1273.4000000000001</v>
      </c>
      <c r="BR350" s="607">
        <v>1273.4000000000001</v>
      </c>
      <c r="BS350" s="607">
        <v>1273.4000000000001</v>
      </c>
      <c r="BT350" s="607">
        <v>1273.4000000000001</v>
      </c>
      <c r="BU350" s="607">
        <v>1273.4000000000001</v>
      </c>
      <c r="BV350" s="607">
        <v>1273.4000000000001</v>
      </c>
      <c r="BW350" s="607">
        <v>1273.4000000000001</v>
      </c>
      <c r="BX350" s="607">
        <v>1273.4000000000001</v>
      </c>
      <c r="BY350" s="607">
        <v>1273.4000000000001</v>
      </c>
      <c r="BZ350" s="607">
        <v>1273.4000000000001</v>
      </c>
      <c r="CA350" s="607">
        <v>1273.4000000000001</v>
      </c>
      <c r="CB350" s="607">
        <v>1273.4000000000001</v>
      </c>
      <c r="CC350" s="607">
        <v>1273.4000000000001</v>
      </c>
      <c r="CD350" s="607">
        <v>1273.4000000000001</v>
      </c>
      <c r="CE350" s="616">
        <v>1273.4000000000001</v>
      </c>
      <c r="CF350" s="616">
        <v>1273.4000000000001</v>
      </c>
      <c r="CG350" s="616">
        <v>1273.4000000000001</v>
      </c>
      <c r="CH350" s="616">
        <v>1273.4000000000001</v>
      </c>
      <c r="CI350" s="616">
        <v>1273.4000000000001</v>
      </c>
      <c r="CJ350" s="616">
        <v>1273.4000000000001</v>
      </c>
      <c r="CK350" s="616">
        <v>1273.4000000000001</v>
      </c>
      <c r="CL350" s="616">
        <v>1273.4000000000001</v>
      </c>
      <c r="CM350" s="616">
        <v>1273.4000000000001</v>
      </c>
      <c r="CN350" s="616">
        <v>1273.4000000000001</v>
      </c>
      <c r="CO350" s="616">
        <v>1273.4000000000001</v>
      </c>
      <c r="CP350" s="616">
        <v>1273.4000000000001</v>
      </c>
      <c r="CQ350" s="616">
        <v>1273.4000000000001</v>
      </c>
      <c r="CR350" s="616">
        <v>1273.4000000000001</v>
      </c>
      <c r="CS350" s="616">
        <v>1273.4000000000001</v>
      </c>
      <c r="CT350" s="616">
        <v>1273.4000000000001</v>
      </c>
      <c r="CU350" s="616">
        <v>1273.4000000000001</v>
      </c>
      <c r="CV350" s="616">
        <v>1273.4000000000001</v>
      </c>
      <c r="CW350" s="616">
        <v>1273.4000000000001</v>
      </c>
      <c r="CX350" s="616">
        <v>1273.4000000000001</v>
      </c>
      <c r="CY350" s="617">
        <v>1273.4000000000001</v>
      </c>
      <c r="CZ350" s="618">
        <v>0</v>
      </c>
      <c r="DA350" s="619">
        <v>0</v>
      </c>
      <c r="DB350" s="619">
        <v>0</v>
      </c>
      <c r="DC350" s="619">
        <v>0</v>
      </c>
      <c r="DD350" s="619">
        <v>0</v>
      </c>
      <c r="DE350" s="619">
        <v>0</v>
      </c>
      <c r="DF350" s="619">
        <v>0</v>
      </c>
      <c r="DG350" s="619">
        <v>0</v>
      </c>
      <c r="DH350" s="619">
        <v>0</v>
      </c>
      <c r="DI350" s="619">
        <v>0</v>
      </c>
      <c r="DJ350" s="619">
        <v>0</v>
      </c>
      <c r="DK350" s="619">
        <v>0</v>
      </c>
      <c r="DL350" s="619">
        <v>0</v>
      </c>
      <c r="DM350" s="619">
        <v>0</v>
      </c>
      <c r="DN350" s="619">
        <v>0</v>
      </c>
      <c r="DO350" s="619">
        <v>0</v>
      </c>
      <c r="DP350" s="619">
        <v>0</v>
      </c>
      <c r="DQ350" s="619">
        <v>0</v>
      </c>
      <c r="DR350" s="619">
        <v>0</v>
      </c>
      <c r="DS350" s="619">
        <v>0</v>
      </c>
      <c r="DT350" s="619">
        <v>0</v>
      </c>
      <c r="DU350" s="619">
        <v>0</v>
      </c>
      <c r="DV350" s="619">
        <v>0</v>
      </c>
      <c r="DW350" s="620">
        <v>0</v>
      </c>
    </row>
    <row r="351" spans="2:127" x14ac:dyDescent="0.2">
      <c r="B351" s="641"/>
      <c r="C351" s="642"/>
      <c r="D351" s="643"/>
      <c r="E351" s="643"/>
      <c r="F351" s="643"/>
      <c r="G351" s="643"/>
      <c r="H351" s="643"/>
      <c r="I351" s="644"/>
      <c r="J351" s="644"/>
      <c r="K351" s="644"/>
      <c r="L351" s="644"/>
      <c r="M351" s="644"/>
      <c r="N351" s="644"/>
      <c r="O351" s="644"/>
      <c r="P351" s="644"/>
      <c r="Q351" s="644"/>
      <c r="R351" s="645"/>
      <c r="S351" s="644"/>
      <c r="T351" s="644"/>
      <c r="U351" s="626" t="s">
        <v>493</v>
      </c>
      <c r="V351" s="614" t="s">
        <v>124</v>
      </c>
      <c r="W351" s="640" t="s">
        <v>490</v>
      </c>
      <c r="X351" s="607">
        <v>0</v>
      </c>
      <c r="Y351" s="607">
        <v>0</v>
      </c>
      <c r="Z351" s="607">
        <v>0</v>
      </c>
      <c r="AA351" s="607">
        <v>0</v>
      </c>
      <c r="AB351" s="607">
        <v>0</v>
      </c>
      <c r="AC351" s="607">
        <v>17512.7</v>
      </c>
      <c r="AD351" s="607">
        <v>17512.7</v>
      </c>
      <c r="AE351" s="607">
        <v>17512.7</v>
      </c>
      <c r="AF351" s="607">
        <v>17512.7</v>
      </c>
      <c r="AG351" s="607">
        <v>17512.7</v>
      </c>
      <c r="AH351" s="607">
        <v>17512.7</v>
      </c>
      <c r="AI351" s="607">
        <v>17512.7</v>
      </c>
      <c r="AJ351" s="607">
        <v>17512.7</v>
      </c>
      <c r="AK351" s="607">
        <v>17512.7</v>
      </c>
      <c r="AL351" s="607">
        <v>17512.7</v>
      </c>
      <c r="AM351" s="607">
        <v>17512.7</v>
      </c>
      <c r="AN351" s="607">
        <v>17512.7</v>
      </c>
      <c r="AO351" s="607">
        <v>17512.7</v>
      </c>
      <c r="AP351" s="607">
        <v>17512.7</v>
      </c>
      <c r="AQ351" s="607">
        <v>17512.7</v>
      </c>
      <c r="AR351" s="607">
        <v>17512.7</v>
      </c>
      <c r="AS351" s="607">
        <v>17512.7</v>
      </c>
      <c r="AT351" s="607">
        <v>17512.7</v>
      </c>
      <c r="AU351" s="607">
        <v>17512.7</v>
      </c>
      <c r="AV351" s="607">
        <v>17512.7</v>
      </c>
      <c r="AW351" s="607">
        <v>17512.7</v>
      </c>
      <c r="AX351" s="607">
        <v>17512.7</v>
      </c>
      <c r="AY351" s="607">
        <v>17512.7</v>
      </c>
      <c r="AZ351" s="607">
        <v>17512.7</v>
      </c>
      <c r="BA351" s="607">
        <v>17512.7</v>
      </c>
      <c r="BB351" s="607">
        <v>17512.7</v>
      </c>
      <c r="BC351" s="607">
        <v>17512.7</v>
      </c>
      <c r="BD351" s="607">
        <v>17512.7</v>
      </c>
      <c r="BE351" s="607">
        <v>17512.7</v>
      </c>
      <c r="BF351" s="607">
        <v>17512.7</v>
      </c>
      <c r="BG351" s="607">
        <v>17512.7</v>
      </c>
      <c r="BH351" s="607">
        <v>17512.7</v>
      </c>
      <c r="BI351" s="607">
        <v>17512.7</v>
      </c>
      <c r="BJ351" s="607">
        <v>17512.7</v>
      </c>
      <c r="BK351" s="607">
        <v>17512.7</v>
      </c>
      <c r="BL351" s="607">
        <v>17512.7</v>
      </c>
      <c r="BM351" s="607">
        <v>17512.7</v>
      </c>
      <c r="BN351" s="607">
        <v>17512.7</v>
      </c>
      <c r="BO351" s="607">
        <v>17512.7</v>
      </c>
      <c r="BP351" s="607">
        <v>17512.7</v>
      </c>
      <c r="BQ351" s="607">
        <v>17512.7</v>
      </c>
      <c r="BR351" s="607">
        <v>17512.7</v>
      </c>
      <c r="BS351" s="607">
        <v>17512.7</v>
      </c>
      <c r="BT351" s="607">
        <v>17512.7</v>
      </c>
      <c r="BU351" s="607">
        <v>17512.7</v>
      </c>
      <c r="BV351" s="607">
        <v>17512.7</v>
      </c>
      <c r="BW351" s="607">
        <v>17512.7</v>
      </c>
      <c r="BX351" s="607">
        <v>17512.7</v>
      </c>
      <c r="BY351" s="607">
        <v>17512.7</v>
      </c>
      <c r="BZ351" s="607">
        <v>17512.7</v>
      </c>
      <c r="CA351" s="607">
        <v>17512.7</v>
      </c>
      <c r="CB351" s="607">
        <v>17512.7</v>
      </c>
      <c r="CC351" s="607">
        <v>17512.7</v>
      </c>
      <c r="CD351" s="607">
        <v>17512.7</v>
      </c>
      <c r="CE351" s="616">
        <v>17512.7</v>
      </c>
      <c r="CF351" s="616">
        <v>17512.7</v>
      </c>
      <c r="CG351" s="616">
        <v>17512.7</v>
      </c>
      <c r="CH351" s="616">
        <v>17512.7</v>
      </c>
      <c r="CI351" s="616">
        <v>17512.7</v>
      </c>
      <c r="CJ351" s="616">
        <v>17512.7</v>
      </c>
      <c r="CK351" s="616">
        <v>17512.7</v>
      </c>
      <c r="CL351" s="616">
        <v>17512.7</v>
      </c>
      <c r="CM351" s="616">
        <v>17512.7</v>
      </c>
      <c r="CN351" s="616">
        <v>17512.7</v>
      </c>
      <c r="CO351" s="616">
        <v>17512.7</v>
      </c>
      <c r="CP351" s="616">
        <v>17512.7</v>
      </c>
      <c r="CQ351" s="616">
        <v>17512.7</v>
      </c>
      <c r="CR351" s="616">
        <v>17512.7</v>
      </c>
      <c r="CS351" s="616">
        <v>17512.7</v>
      </c>
      <c r="CT351" s="616">
        <v>17512.7</v>
      </c>
      <c r="CU351" s="616">
        <v>17512.7</v>
      </c>
      <c r="CV351" s="616">
        <v>17512.7</v>
      </c>
      <c r="CW351" s="616">
        <v>17512.7</v>
      </c>
      <c r="CX351" s="616">
        <v>17512.7</v>
      </c>
      <c r="CY351" s="617">
        <v>17512.7</v>
      </c>
      <c r="CZ351" s="618">
        <v>0</v>
      </c>
      <c r="DA351" s="619">
        <v>0</v>
      </c>
      <c r="DB351" s="619">
        <v>0</v>
      </c>
      <c r="DC351" s="619">
        <v>0</v>
      </c>
      <c r="DD351" s="619">
        <v>0</v>
      </c>
      <c r="DE351" s="619">
        <v>0</v>
      </c>
      <c r="DF351" s="619">
        <v>0</v>
      </c>
      <c r="DG351" s="619">
        <v>0</v>
      </c>
      <c r="DH351" s="619">
        <v>0</v>
      </c>
      <c r="DI351" s="619">
        <v>0</v>
      </c>
      <c r="DJ351" s="619">
        <v>0</v>
      </c>
      <c r="DK351" s="619">
        <v>0</v>
      </c>
      <c r="DL351" s="619">
        <v>0</v>
      </c>
      <c r="DM351" s="619">
        <v>0</v>
      </c>
      <c r="DN351" s="619">
        <v>0</v>
      </c>
      <c r="DO351" s="619">
        <v>0</v>
      </c>
      <c r="DP351" s="619">
        <v>0</v>
      </c>
      <c r="DQ351" s="619">
        <v>0</v>
      </c>
      <c r="DR351" s="619">
        <v>0</v>
      </c>
      <c r="DS351" s="619">
        <v>0</v>
      </c>
      <c r="DT351" s="619">
        <v>0</v>
      </c>
      <c r="DU351" s="619">
        <v>0</v>
      </c>
      <c r="DV351" s="619">
        <v>0</v>
      </c>
      <c r="DW351" s="620">
        <v>0</v>
      </c>
    </row>
    <row r="352" spans="2:127" x14ac:dyDescent="0.2">
      <c r="B352" s="641"/>
      <c r="C352" s="642"/>
      <c r="D352" s="643"/>
      <c r="E352" s="643"/>
      <c r="F352" s="643"/>
      <c r="G352" s="643"/>
      <c r="H352" s="643"/>
      <c r="I352" s="644"/>
      <c r="J352" s="644"/>
      <c r="K352" s="644"/>
      <c r="L352" s="644"/>
      <c r="M352" s="644"/>
      <c r="N352" s="644"/>
      <c r="O352" s="644"/>
      <c r="P352" s="644"/>
      <c r="Q352" s="644"/>
      <c r="R352" s="645"/>
      <c r="S352" s="644"/>
      <c r="T352" s="644"/>
      <c r="U352" s="646" t="s">
        <v>494</v>
      </c>
      <c r="V352" s="647" t="s">
        <v>124</v>
      </c>
      <c r="W352" s="640" t="s">
        <v>490</v>
      </c>
      <c r="X352" s="607">
        <v>0</v>
      </c>
      <c r="Y352" s="607">
        <v>0</v>
      </c>
      <c r="Z352" s="607">
        <v>0</v>
      </c>
      <c r="AA352" s="607">
        <v>0</v>
      </c>
      <c r="AB352" s="607">
        <v>0</v>
      </c>
      <c r="AC352" s="607">
        <v>0</v>
      </c>
      <c r="AD352" s="607">
        <v>0</v>
      </c>
      <c r="AE352" s="607">
        <v>0</v>
      </c>
      <c r="AF352" s="607">
        <v>0</v>
      </c>
      <c r="AG352" s="607">
        <v>0</v>
      </c>
      <c r="AH352" s="607">
        <v>0</v>
      </c>
      <c r="AI352" s="607">
        <v>0</v>
      </c>
      <c r="AJ352" s="607">
        <v>0</v>
      </c>
      <c r="AK352" s="607">
        <v>0</v>
      </c>
      <c r="AL352" s="607">
        <v>0</v>
      </c>
      <c r="AM352" s="607">
        <v>0</v>
      </c>
      <c r="AN352" s="607">
        <v>0</v>
      </c>
      <c r="AO352" s="607">
        <v>0</v>
      </c>
      <c r="AP352" s="607">
        <v>0</v>
      </c>
      <c r="AQ352" s="607">
        <v>0</v>
      </c>
      <c r="AR352" s="607">
        <v>0</v>
      </c>
      <c r="AS352" s="607">
        <v>0</v>
      </c>
      <c r="AT352" s="607">
        <v>0</v>
      </c>
      <c r="AU352" s="607">
        <v>0</v>
      </c>
      <c r="AV352" s="607">
        <v>0</v>
      </c>
      <c r="AW352" s="607">
        <v>0</v>
      </c>
      <c r="AX352" s="607">
        <v>0</v>
      </c>
      <c r="AY352" s="607">
        <v>0</v>
      </c>
      <c r="AZ352" s="607">
        <v>0</v>
      </c>
      <c r="BA352" s="607">
        <v>0</v>
      </c>
      <c r="BB352" s="607">
        <v>0</v>
      </c>
      <c r="BC352" s="607">
        <v>0</v>
      </c>
      <c r="BD352" s="607">
        <v>0</v>
      </c>
      <c r="BE352" s="607">
        <v>0</v>
      </c>
      <c r="BF352" s="607">
        <v>0</v>
      </c>
      <c r="BG352" s="607">
        <v>0</v>
      </c>
      <c r="BH352" s="607">
        <v>0</v>
      </c>
      <c r="BI352" s="607">
        <v>0</v>
      </c>
      <c r="BJ352" s="607">
        <v>0</v>
      </c>
      <c r="BK352" s="607">
        <v>0</v>
      </c>
      <c r="BL352" s="607">
        <v>0</v>
      </c>
      <c r="BM352" s="607">
        <v>0</v>
      </c>
      <c r="BN352" s="607">
        <v>0</v>
      </c>
      <c r="BO352" s="607">
        <v>0</v>
      </c>
      <c r="BP352" s="607">
        <v>0</v>
      </c>
      <c r="BQ352" s="607">
        <v>0</v>
      </c>
      <c r="BR352" s="607">
        <v>0</v>
      </c>
      <c r="BS352" s="607">
        <v>0</v>
      </c>
      <c r="BT352" s="607">
        <v>0</v>
      </c>
      <c r="BU352" s="607">
        <v>0</v>
      </c>
      <c r="BV352" s="607">
        <v>0</v>
      </c>
      <c r="BW352" s="607">
        <v>0</v>
      </c>
      <c r="BX352" s="607">
        <v>0</v>
      </c>
      <c r="BY352" s="607">
        <v>0</v>
      </c>
      <c r="BZ352" s="607">
        <v>0</v>
      </c>
      <c r="CA352" s="607">
        <v>0</v>
      </c>
      <c r="CB352" s="607">
        <v>0</v>
      </c>
      <c r="CC352" s="607">
        <v>0</v>
      </c>
      <c r="CD352" s="607">
        <v>0</v>
      </c>
      <c r="CE352" s="616">
        <v>0</v>
      </c>
      <c r="CF352" s="616">
        <v>0</v>
      </c>
      <c r="CG352" s="616">
        <v>0</v>
      </c>
      <c r="CH352" s="616">
        <v>0</v>
      </c>
      <c r="CI352" s="616">
        <v>0</v>
      </c>
      <c r="CJ352" s="616">
        <v>0</v>
      </c>
      <c r="CK352" s="616">
        <v>0</v>
      </c>
      <c r="CL352" s="616">
        <v>0</v>
      </c>
      <c r="CM352" s="616">
        <v>0</v>
      </c>
      <c r="CN352" s="616">
        <v>0</v>
      </c>
      <c r="CO352" s="616">
        <v>0</v>
      </c>
      <c r="CP352" s="616">
        <v>0</v>
      </c>
      <c r="CQ352" s="616">
        <v>0</v>
      </c>
      <c r="CR352" s="616">
        <v>0</v>
      </c>
      <c r="CS352" s="616">
        <v>0</v>
      </c>
      <c r="CT352" s="616">
        <v>0</v>
      </c>
      <c r="CU352" s="616">
        <v>0</v>
      </c>
      <c r="CV352" s="616">
        <v>0</v>
      </c>
      <c r="CW352" s="616">
        <v>0</v>
      </c>
      <c r="CX352" s="616">
        <v>0</v>
      </c>
      <c r="CY352" s="617">
        <v>0</v>
      </c>
      <c r="CZ352" s="618">
        <v>0</v>
      </c>
      <c r="DA352" s="619">
        <v>0</v>
      </c>
      <c r="DB352" s="619">
        <v>0</v>
      </c>
      <c r="DC352" s="619">
        <v>0</v>
      </c>
      <c r="DD352" s="619">
        <v>0</v>
      </c>
      <c r="DE352" s="619">
        <v>0</v>
      </c>
      <c r="DF352" s="619">
        <v>0</v>
      </c>
      <c r="DG352" s="619">
        <v>0</v>
      </c>
      <c r="DH352" s="619">
        <v>0</v>
      </c>
      <c r="DI352" s="619">
        <v>0</v>
      </c>
      <c r="DJ352" s="619">
        <v>0</v>
      </c>
      <c r="DK352" s="619">
        <v>0</v>
      </c>
      <c r="DL352" s="619">
        <v>0</v>
      </c>
      <c r="DM352" s="619">
        <v>0</v>
      </c>
      <c r="DN352" s="619">
        <v>0</v>
      </c>
      <c r="DO352" s="619">
        <v>0</v>
      </c>
      <c r="DP352" s="619">
        <v>0</v>
      </c>
      <c r="DQ352" s="619">
        <v>0</v>
      </c>
      <c r="DR352" s="619">
        <v>0</v>
      </c>
      <c r="DS352" s="619">
        <v>0</v>
      </c>
      <c r="DT352" s="619">
        <v>0</v>
      </c>
      <c r="DU352" s="619">
        <v>0</v>
      </c>
      <c r="DV352" s="619">
        <v>0</v>
      </c>
      <c r="DW352" s="620">
        <v>0</v>
      </c>
    </row>
    <row r="353" spans="2:127" x14ac:dyDescent="0.2">
      <c r="B353" s="641"/>
      <c r="C353" s="642"/>
      <c r="D353" s="643"/>
      <c r="E353" s="643"/>
      <c r="F353" s="643"/>
      <c r="G353" s="643"/>
      <c r="H353" s="643"/>
      <c r="I353" s="644"/>
      <c r="J353" s="644"/>
      <c r="K353" s="644"/>
      <c r="L353" s="644"/>
      <c r="M353" s="644"/>
      <c r="N353" s="644"/>
      <c r="O353" s="644"/>
      <c r="P353" s="644"/>
      <c r="Q353" s="644"/>
      <c r="R353" s="645"/>
      <c r="S353" s="644"/>
      <c r="T353" s="644"/>
      <c r="U353" s="626" t="s">
        <v>495</v>
      </c>
      <c r="V353" s="614" t="s">
        <v>124</v>
      </c>
      <c r="W353" s="640" t="s">
        <v>490</v>
      </c>
      <c r="X353" s="607">
        <v>2.7545000000000006</v>
      </c>
      <c r="Y353" s="607">
        <v>3.1480000000000001</v>
      </c>
      <c r="Z353" s="607">
        <v>3.9350000000000001</v>
      </c>
      <c r="AA353" s="607">
        <v>15.74</v>
      </c>
      <c r="AB353" s="607">
        <v>13.772500000000001</v>
      </c>
      <c r="AC353" s="607">
        <v>0</v>
      </c>
      <c r="AD353" s="607">
        <v>0</v>
      </c>
      <c r="AE353" s="607">
        <v>0</v>
      </c>
      <c r="AF353" s="607">
        <v>0</v>
      </c>
      <c r="AG353" s="607">
        <v>0</v>
      </c>
      <c r="AH353" s="607">
        <v>0</v>
      </c>
      <c r="AI353" s="607">
        <v>0</v>
      </c>
      <c r="AJ353" s="607">
        <v>0</v>
      </c>
      <c r="AK353" s="607">
        <v>0</v>
      </c>
      <c r="AL353" s="607">
        <v>0</v>
      </c>
      <c r="AM353" s="607">
        <v>0</v>
      </c>
      <c r="AN353" s="607">
        <v>0</v>
      </c>
      <c r="AO353" s="607">
        <v>0</v>
      </c>
      <c r="AP353" s="607">
        <v>0</v>
      </c>
      <c r="AQ353" s="607">
        <v>0</v>
      </c>
      <c r="AR353" s="607">
        <v>0</v>
      </c>
      <c r="AS353" s="607">
        <v>0</v>
      </c>
      <c r="AT353" s="607">
        <v>0</v>
      </c>
      <c r="AU353" s="607">
        <v>0</v>
      </c>
      <c r="AV353" s="607">
        <v>0</v>
      </c>
      <c r="AW353" s="607">
        <v>0</v>
      </c>
      <c r="AX353" s="607">
        <v>0</v>
      </c>
      <c r="AY353" s="607">
        <v>0</v>
      </c>
      <c r="AZ353" s="607">
        <v>0</v>
      </c>
      <c r="BA353" s="607">
        <v>0</v>
      </c>
      <c r="BB353" s="607">
        <v>0</v>
      </c>
      <c r="BC353" s="607">
        <v>0</v>
      </c>
      <c r="BD353" s="607">
        <v>0</v>
      </c>
      <c r="BE353" s="607">
        <v>0</v>
      </c>
      <c r="BF353" s="607">
        <v>0</v>
      </c>
      <c r="BG353" s="607">
        <v>0</v>
      </c>
      <c r="BH353" s="607">
        <v>0</v>
      </c>
      <c r="BI353" s="607">
        <v>0</v>
      </c>
      <c r="BJ353" s="607">
        <v>0</v>
      </c>
      <c r="BK353" s="607">
        <v>0</v>
      </c>
      <c r="BL353" s="607">
        <v>0</v>
      </c>
      <c r="BM353" s="607">
        <v>0</v>
      </c>
      <c r="BN353" s="607">
        <v>0</v>
      </c>
      <c r="BO353" s="607">
        <v>0</v>
      </c>
      <c r="BP353" s="607">
        <v>0</v>
      </c>
      <c r="BQ353" s="607">
        <v>0</v>
      </c>
      <c r="BR353" s="607">
        <v>0</v>
      </c>
      <c r="BS353" s="607">
        <v>0</v>
      </c>
      <c r="BT353" s="607">
        <v>0</v>
      </c>
      <c r="BU353" s="607">
        <v>0</v>
      </c>
      <c r="BV353" s="607">
        <v>0</v>
      </c>
      <c r="BW353" s="607">
        <v>0</v>
      </c>
      <c r="BX353" s="607">
        <v>0</v>
      </c>
      <c r="BY353" s="607">
        <v>0</v>
      </c>
      <c r="BZ353" s="607">
        <v>0</v>
      </c>
      <c r="CA353" s="607">
        <v>0</v>
      </c>
      <c r="CB353" s="607">
        <v>0</v>
      </c>
      <c r="CC353" s="607">
        <v>0</v>
      </c>
      <c r="CD353" s="607">
        <v>0</v>
      </c>
      <c r="CE353" s="616">
        <v>0</v>
      </c>
      <c r="CF353" s="616">
        <v>1.7204482200647249</v>
      </c>
      <c r="CG353" s="616">
        <v>1.9662265372168286</v>
      </c>
      <c r="CH353" s="616">
        <v>2.4577831715210356</v>
      </c>
      <c r="CI353" s="616">
        <v>9.8311326860841426</v>
      </c>
      <c r="CJ353" s="616">
        <v>8.6022411003236243</v>
      </c>
      <c r="CK353" s="616">
        <v>0</v>
      </c>
      <c r="CL353" s="616">
        <v>0</v>
      </c>
      <c r="CM353" s="616">
        <v>0</v>
      </c>
      <c r="CN353" s="616">
        <v>0</v>
      </c>
      <c r="CO353" s="616">
        <v>0</v>
      </c>
      <c r="CP353" s="616">
        <v>0</v>
      </c>
      <c r="CQ353" s="616">
        <v>0</v>
      </c>
      <c r="CR353" s="616">
        <v>0</v>
      </c>
      <c r="CS353" s="616">
        <v>0</v>
      </c>
      <c r="CT353" s="616">
        <v>0</v>
      </c>
      <c r="CU353" s="616">
        <v>0</v>
      </c>
      <c r="CV353" s="616">
        <v>0</v>
      </c>
      <c r="CW353" s="616">
        <v>0</v>
      </c>
      <c r="CX353" s="616">
        <v>0</v>
      </c>
      <c r="CY353" s="617">
        <v>0</v>
      </c>
      <c r="CZ353" s="618">
        <v>0</v>
      </c>
      <c r="DA353" s="619">
        <v>0</v>
      </c>
      <c r="DB353" s="619">
        <v>0</v>
      </c>
      <c r="DC353" s="619">
        <v>0</v>
      </c>
      <c r="DD353" s="619">
        <v>0</v>
      </c>
      <c r="DE353" s="619">
        <v>0</v>
      </c>
      <c r="DF353" s="619">
        <v>0</v>
      </c>
      <c r="DG353" s="619">
        <v>0</v>
      </c>
      <c r="DH353" s="619">
        <v>0</v>
      </c>
      <c r="DI353" s="619">
        <v>0</v>
      </c>
      <c r="DJ353" s="619">
        <v>0</v>
      </c>
      <c r="DK353" s="619">
        <v>0</v>
      </c>
      <c r="DL353" s="619">
        <v>0</v>
      </c>
      <c r="DM353" s="619">
        <v>0</v>
      </c>
      <c r="DN353" s="619">
        <v>0</v>
      </c>
      <c r="DO353" s="619">
        <v>0</v>
      </c>
      <c r="DP353" s="619">
        <v>0</v>
      </c>
      <c r="DQ353" s="619">
        <v>0</v>
      </c>
      <c r="DR353" s="619">
        <v>0</v>
      </c>
      <c r="DS353" s="619">
        <v>0</v>
      </c>
      <c r="DT353" s="619">
        <v>0</v>
      </c>
      <c r="DU353" s="619">
        <v>0</v>
      </c>
      <c r="DV353" s="619">
        <v>0</v>
      </c>
      <c r="DW353" s="620">
        <v>0</v>
      </c>
    </row>
    <row r="354" spans="2:127" x14ac:dyDescent="0.2">
      <c r="B354" s="648"/>
      <c r="C354" s="642"/>
      <c r="D354" s="643"/>
      <c r="E354" s="643"/>
      <c r="F354" s="643"/>
      <c r="G354" s="643"/>
      <c r="H354" s="643"/>
      <c r="I354" s="644"/>
      <c r="J354" s="644"/>
      <c r="K354" s="644"/>
      <c r="L354" s="644"/>
      <c r="M354" s="644"/>
      <c r="N354" s="644"/>
      <c r="O354" s="644"/>
      <c r="P354" s="644"/>
      <c r="Q354" s="644"/>
      <c r="R354" s="645"/>
      <c r="S354" s="644"/>
      <c r="T354" s="644"/>
      <c r="U354" s="626" t="s">
        <v>496</v>
      </c>
      <c r="V354" s="614" t="s">
        <v>124</v>
      </c>
      <c r="W354" s="640" t="s">
        <v>490</v>
      </c>
      <c r="X354" s="607">
        <v>0</v>
      </c>
      <c r="Y354" s="607">
        <v>0</v>
      </c>
      <c r="Z354" s="607">
        <v>0</v>
      </c>
      <c r="AA354" s="607">
        <v>0</v>
      </c>
      <c r="AB354" s="607">
        <v>0</v>
      </c>
      <c r="AC354" s="607">
        <v>5.78</v>
      </c>
      <c r="AD354" s="607">
        <v>5.78</v>
      </c>
      <c r="AE354" s="607">
        <v>5.78</v>
      </c>
      <c r="AF354" s="607">
        <v>5.78</v>
      </c>
      <c r="AG354" s="607">
        <v>5.78</v>
      </c>
      <c r="AH354" s="607">
        <v>5.78</v>
      </c>
      <c r="AI354" s="607">
        <v>5.78</v>
      </c>
      <c r="AJ354" s="607">
        <v>5.78</v>
      </c>
      <c r="AK354" s="607">
        <v>5.78</v>
      </c>
      <c r="AL354" s="607">
        <v>5.78</v>
      </c>
      <c r="AM354" s="607">
        <v>5.78</v>
      </c>
      <c r="AN354" s="607">
        <v>5.78</v>
      </c>
      <c r="AO354" s="607">
        <v>5.78</v>
      </c>
      <c r="AP354" s="607">
        <v>5.78</v>
      </c>
      <c r="AQ354" s="607">
        <v>5.78</v>
      </c>
      <c r="AR354" s="607">
        <v>5.78</v>
      </c>
      <c r="AS354" s="607">
        <v>5.78</v>
      </c>
      <c r="AT354" s="607">
        <v>5.78</v>
      </c>
      <c r="AU354" s="607">
        <v>5.78</v>
      </c>
      <c r="AV354" s="607">
        <v>5.78</v>
      </c>
      <c r="AW354" s="607">
        <v>5.78</v>
      </c>
      <c r="AX354" s="607">
        <v>5.78</v>
      </c>
      <c r="AY354" s="607">
        <v>5.78</v>
      </c>
      <c r="AZ354" s="607">
        <v>5.78</v>
      </c>
      <c r="BA354" s="607">
        <v>5.78</v>
      </c>
      <c r="BB354" s="607">
        <v>5.78</v>
      </c>
      <c r="BC354" s="607">
        <v>5.78</v>
      </c>
      <c r="BD354" s="607">
        <v>5.78</v>
      </c>
      <c r="BE354" s="607">
        <v>5.78</v>
      </c>
      <c r="BF354" s="607">
        <v>5.78</v>
      </c>
      <c r="BG354" s="607">
        <v>5.78</v>
      </c>
      <c r="BH354" s="607">
        <v>5.78</v>
      </c>
      <c r="BI354" s="607">
        <v>5.78</v>
      </c>
      <c r="BJ354" s="607">
        <v>5.78</v>
      </c>
      <c r="BK354" s="607">
        <v>5.78</v>
      </c>
      <c r="BL354" s="607">
        <v>5.78</v>
      </c>
      <c r="BM354" s="607">
        <v>5.78</v>
      </c>
      <c r="BN354" s="607">
        <v>5.78</v>
      </c>
      <c r="BO354" s="607">
        <v>5.78</v>
      </c>
      <c r="BP354" s="607">
        <v>5.78</v>
      </c>
      <c r="BQ354" s="607">
        <v>5.78</v>
      </c>
      <c r="BR354" s="607">
        <v>5.78</v>
      </c>
      <c r="BS354" s="607">
        <v>5.78</v>
      </c>
      <c r="BT354" s="607">
        <v>5.78</v>
      </c>
      <c r="BU354" s="607">
        <v>5.78</v>
      </c>
      <c r="BV354" s="607">
        <v>5.78</v>
      </c>
      <c r="BW354" s="607">
        <v>5.78</v>
      </c>
      <c r="BX354" s="607">
        <v>5.78</v>
      </c>
      <c r="BY354" s="607">
        <v>5.78</v>
      </c>
      <c r="BZ354" s="607">
        <v>5.78</v>
      </c>
      <c r="CA354" s="607">
        <v>5.78</v>
      </c>
      <c r="CB354" s="607">
        <v>5.78</v>
      </c>
      <c r="CC354" s="607">
        <v>5.78</v>
      </c>
      <c r="CD354" s="607">
        <v>5.78</v>
      </c>
      <c r="CE354" s="616">
        <v>5.78</v>
      </c>
      <c r="CF354" s="616">
        <v>5.78</v>
      </c>
      <c r="CG354" s="616">
        <v>5.78</v>
      </c>
      <c r="CH354" s="616">
        <v>5.78</v>
      </c>
      <c r="CI354" s="616">
        <v>5.78</v>
      </c>
      <c r="CJ354" s="616">
        <v>5.78</v>
      </c>
      <c r="CK354" s="616">
        <v>5.78</v>
      </c>
      <c r="CL354" s="616">
        <v>5.78</v>
      </c>
      <c r="CM354" s="616">
        <v>5.78</v>
      </c>
      <c r="CN354" s="616">
        <v>5.78</v>
      </c>
      <c r="CO354" s="616">
        <v>5.78</v>
      </c>
      <c r="CP354" s="616">
        <v>5.78</v>
      </c>
      <c r="CQ354" s="616">
        <v>5.78</v>
      </c>
      <c r="CR354" s="616">
        <v>5.78</v>
      </c>
      <c r="CS354" s="616">
        <v>5.78</v>
      </c>
      <c r="CT354" s="616">
        <v>5.78</v>
      </c>
      <c r="CU354" s="616">
        <v>5.78</v>
      </c>
      <c r="CV354" s="616">
        <v>5.78</v>
      </c>
      <c r="CW354" s="616">
        <v>5.78</v>
      </c>
      <c r="CX354" s="616">
        <v>5.78</v>
      </c>
      <c r="CY354" s="617">
        <v>5.78</v>
      </c>
      <c r="CZ354" s="618">
        <v>0</v>
      </c>
      <c r="DA354" s="619">
        <v>0</v>
      </c>
      <c r="DB354" s="619">
        <v>0</v>
      </c>
      <c r="DC354" s="619">
        <v>0</v>
      </c>
      <c r="DD354" s="619">
        <v>0</v>
      </c>
      <c r="DE354" s="619">
        <v>0</v>
      </c>
      <c r="DF354" s="619">
        <v>0</v>
      </c>
      <c r="DG354" s="619">
        <v>0</v>
      </c>
      <c r="DH354" s="619">
        <v>0</v>
      </c>
      <c r="DI354" s="619">
        <v>0</v>
      </c>
      <c r="DJ354" s="619">
        <v>0</v>
      </c>
      <c r="DK354" s="619">
        <v>0</v>
      </c>
      <c r="DL354" s="619">
        <v>0</v>
      </c>
      <c r="DM354" s="619">
        <v>0</v>
      </c>
      <c r="DN354" s="619">
        <v>0</v>
      </c>
      <c r="DO354" s="619">
        <v>0</v>
      </c>
      <c r="DP354" s="619">
        <v>0</v>
      </c>
      <c r="DQ354" s="619">
        <v>0</v>
      </c>
      <c r="DR354" s="619">
        <v>0</v>
      </c>
      <c r="DS354" s="619">
        <v>0</v>
      </c>
      <c r="DT354" s="619">
        <v>0</v>
      </c>
      <c r="DU354" s="619">
        <v>0</v>
      </c>
      <c r="DV354" s="619">
        <v>0</v>
      </c>
      <c r="DW354" s="620">
        <v>0</v>
      </c>
    </row>
    <row r="355" spans="2:127" x14ac:dyDescent="0.2">
      <c r="B355" s="648"/>
      <c r="C355" s="642"/>
      <c r="D355" s="643"/>
      <c r="E355" s="643"/>
      <c r="F355" s="643"/>
      <c r="G355" s="643"/>
      <c r="H355" s="643"/>
      <c r="I355" s="644"/>
      <c r="J355" s="644"/>
      <c r="K355" s="644"/>
      <c r="L355" s="644"/>
      <c r="M355" s="644"/>
      <c r="N355" s="644"/>
      <c r="O355" s="644"/>
      <c r="P355" s="644"/>
      <c r="Q355" s="644"/>
      <c r="R355" s="645"/>
      <c r="S355" s="644"/>
      <c r="T355" s="644"/>
      <c r="U355" s="626" t="s">
        <v>497</v>
      </c>
      <c r="V355" s="614" t="s">
        <v>124</v>
      </c>
      <c r="W355" s="640" t="s">
        <v>490</v>
      </c>
      <c r="X355" s="607">
        <v>0</v>
      </c>
      <c r="Y355" s="607">
        <v>0</v>
      </c>
      <c r="Z355" s="607">
        <v>0</v>
      </c>
      <c r="AA355" s="607">
        <v>0</v>
      </c>
      <c r="AB355" s="607">
        <v>0</v>
      </c>
      <c r="AC355" s="607">
        <v>0</v>
      </c>
      <c r="AD355" s="607">
        <v>0</v>
      </c>
      <c r="AE355" s="607">
        <v>0</v>
      </c>
      <c r="AF355" s="607">
        <v>0</v>
      </c>
      <c r="AG355" s="607">
        <v>0</v>
      </c>
      <c r="AH355" s="607">
        <v>0</v>
      </c>
      <c r="AI355" s="607">
        <v>0</v>
      </c>
      <c r="AJ355" s="607">
        <v>0</v>
      </c>
      <c r="AK355" s="607">
        <v>0</v>
      </c>
      <c r="AL355" s="607">
        <v>0</v>
      </c>
      <c r="AM355" s="607">
        <v>0</v>
      </c>
      <c r="AN355" s="607">
        <v>0</v>
      </c>
      <c r="AO355" s="607">
        <v>0</v>
      </c>
      <c r="AP355" s="607">
        <v>0</v>
      </c>
      <c r="AQ355" s="607">
        <v>0</v>
      </c>
      <c r="AR355" s="607">
        <v>0</v>
      </c>
      <c r="AS355" s="607">
        <v>0</v>
      </c>
      <c r="AT355" s="607">
        <v>0</v>
      </c>
      <c r="AU355" s="607">
        <v>0</v>
      </c>
      <c r="AV355" s="607">
        <v>0</v>
      </c>
      <c r="AW355" s="607">
        <v>0</v>
      </c>
      <c r="AX355" s="607">
        <v>0</v>
      </c>
      <c r="AY355" s="607">
        <v>0</v>
      </c>
      <c r="AZ355" s="607">
        <v>0</v>
      </c>
      <c r="BA355" s="607">
        <v>0</v>
      </c>
      <c r="BB355" s="607">
        <v>0</v>
      </c>
      <c r="BC355" s="607">
        <v>0</v>
      </c>
      <c r="BD355" s="607">
        <v>0</v>
      </c>
      <c r="BE355" s="607">
        <v>0</v>
      </c>
      <c r="BF355" s="607">
        <v>0</v>
      </c>
      <c r="BG355" s="607">
        <v>0</v>
      </c>
      <c r="BH355" s="607">
        <v>0</v>
      </c>
      <c r="BI355" s="607">
        <v>0</v>
      </c>
      <c r="BJ355" s="607">
        <v>0</v>
      </c>
      <c r="BK355" s="607">
        <v>0</v>
      </c>
      <c r="BL355" s="607">
        <v>0</v>
      </c>
      <c r="BM355" s="607">
        <v>0</v>
      </c>
      <c r="BN355" s="607">
        <v>0</v>
      </c>
      <c r="BO355" s="607">
        <v>0</v>
      </c>
      <c r="BP355" s="607">
        <v>0</v>
      </c>
      <c r="BQ355" s="607">
        <v>0</v>
      </c>
      <c r="BR355" s="607">
        <v>0</v>
      </c>
      <c r="BS355" s="607">
        <v>0</v>
      </c>
      <c r="BT355" s="607">
        <v>0</v>
      </c>
      <c r="BU355" s="607">
        <v>0</v>
      </c>
      <c r="BV355" s="607">
        <v>0</v>
      </c>
      <c r="BW355" s="607">
        <v>0</v>
      </c>
      <c r="BX355" s="607">
        <v>0</v>
      </c>
      <c r="BY355" s="607">
        <v>0</v>
      </c>
      <c r="BZ355" s="607">
        <v>0</v>
      </c>
      <c r="CA355" s="607">
        <v>0</v>
      </c>
      <c r="CB355" s="607">
        <v>0</v>
      </c>
      <c r="CC355" s="607">
        <v>0</v>
      </c>
      <c r="CD355" s="607">
        <v>0</v>
      </c>
      <c r="CE355" s="616">
        <v>0</v>
      </c>
      <c r="CF355" s="616">
        <v>0</v>
      </c>
      <c r="CG355" s="616">
        <v>0</v>
      </c>
      <c r="CH355" s="616">
        <v>0</v>
      </c>
      <c r="CI355" s="616">
        <v>0</v>
      </c>
      <c r="CJ355" s="616">
        <v>0</v>
      </c>
      <c r="CK355" s="616">
        <v>0</v>
      </c>
      <c r="CL355" s="616">
        <v>0</v>
      </c>
      <c r="CM355" s="616">
        <v>0</v>
      </c>
      <c r="CN355" s="616">
        <v>0</v>
      </c>
      <c r="CO355" s="616">
        <v>0</v>
      </c>
      <c r="CP355" s="616">
        <v>0</v>
      </c>
      <c r="CQ355" s="616">
        <v>0</v>
      </c>
      <c r="CR355" s="616">
        <v>0</v>
      </c>
      <c r="CS355" s="616">
        <v>0</v>
      </c>
      <c r="CT355" s="616">
        <v>0</v>
      </c>
      <c r="CU355" s="616">
        <v>0</v>
      </c>
      <c r="CV355" s="616">
        <v>0</v>
      </c>
      <c r="CW355" s="616">
        <v>0</v>
      </c>
      <c r="CX355" s="616">
        <v>0</v>
      </c>
      <c r="CY355" s="617">
        <v>0</v>
      </c>
      <c r="CZ355" s="618">
        <v>0</v>
      </c>
      <c r="DA355" s="619">
        <v>0</v>
      </c>
      <c r="DB355" s="619">
        <v>0</v>
      </c>
      <c r="DC355" s="619">
        <v>0</v>
      </c>
      <c r="DD355" s="619">
        <v>0</v>
      </c>
      <c r="DE355" s="619">
        <v>0</v>
      </c>
      <c r="DF355" s="619">
        <v>0</v>
      </c>
      <c r="DG355" s="619">
        <v>0</v>
      </c>
      <c r="DH355" s="619">
        <v>0</v>
      </c>
      <c r="DI355" s="619">
        <v>0</v>
      </c>
      <c r="DJ355" s="619">
        <v>0</v>
      </c>
      <c r="DK355" s="619">
        <v>0</v>
      </c>
      <c r="DL355" s="619">
        <v>0</v>
      </c>
      <c r="DM355" s="619">
        <v>0</v>
      </c>
      <c r="DN355" s="619">
        <v>0</v>
      </c>
      <c r="DO355" s="619">
        <v>0</v>
      </c>
      <c r="DP355" s="619">
        <v>0</v>
      </c>
      <c r="DQ355" s="619">
        <v>0</v>
      </c>
      <c r="DR355" s="619">
        <v>0</v>
      </c>
      <c r="DS355" s="619">
        <v>0</v>
      </c>
      <c r="DT355" s="619">
        <v>0</v>
      </c>
      <c r="DU355" s="619">
        <v>0</v>
      </c>
      <c r="DV355" s="619">
        <v>0</v>
      </c>
      <c r="DW355" s="620">
        <v>0</v>
      </c>
    </row>
    <row r="356" spans="2:127" x14ac:dyDescent="0.2">
      <c r="B356" s="648"/>
      <c r="C356" s="642"/>
      <c r="D356" s="643"/>
      <c r="E356" s="643"/>
      <c r="F356" s="643"/>
      <c r="G356" s="643"/>
      <c r="H356" s="643"/>
      <c r="I356" s="644"/>
      <c r="J356" s="644"/>
      <c r="K356" s="644"/>
      <c r="L356" s="644"/>
      <c r="M356" s="644"/>
      <c r="N356" s="644"/>
      <c r="O356" s="644"/>
      <c r="P356" s="644"/>
      <c r="Q356" s="644"/>
      <c r="R356" s="645"/>
      <c r="S356" s="644"/>
      <c r="T356" s="644"/>
      <c r="U356" s="626" t="s">
        <v>498</v>
      </c>
      <c r="V356" s="614" t="s">
        <v>124</v>
      </c>
      <c r="W356" s="640" t="s">
        <v>490</v>
      </c>
      <c r="X356" s="607">
        <v>0</v>
      </c>
      <c r="Y356" s="607">
        <v>0</v>
      </c>
      <c r="Z356" s="607">
        <v>0</v>
      </c>
      <c r="AA356" s="607">
        <v>0</v>
      </c>
      <c r="AB356" s="607">
        <v>0</v>
      </c>
      <c r="AC356" s="607">
        <v>131.42291401696642</v>
      </c>
      <c r="AD356" s="607">
        <v>121.7459284260535</v>
      </c>
      <c r="AE356" s="607">
        <v>115.71458982391388</v>
      </c>
      <c r="AF356" s="607">
        <v>113.65951742345085</v>
      </c>
      <c r="AG356" s="607">
        <v>105.91378803528018</v>
      </c>
      <c r="AH356" s="607">
        <v>99.981843867753511</v>
      </c>
      <c r="AI356" s="607">
        <v>94.049899700226845</v>
      </c>
      <c r="AJ356" s="607">
        <v>88.117955532700194</v>
      </c>
      <c r="AK356" s="607">
        <v>82.186011365173542</v>
      </c>
      <c r="AL356" s="607">
        <v>76.254067197646876</v>
      </c>
      <c r="AM356" s="607">
        <v>70.32212303012021</v>
      </c>
      <c r="AN356" s="607">
        <v>64.390178862593558</v>
      </c>
      <c r="AO356" s="607">
        <v>58.458234695066885</v>
      </c>
      <c r="AP356" s="607">
        <v>52.526290527540247</v>
      </c>
      <c r="AQ356" s="607">
        <v>46.594346360013589</v>
      </c>
      <c r="AR356" s="607">
        <v>40.66240219248693</v>
      </c>
      <c r="AS356" s="607">
        <v>34.730458024960271</v>
      </c>
      <c r="AT356" s="607">
        <v>28.798513857433623</v>
      </c>
      <c r="AU356" s="607">
        <v>22.866569689906967</v>
      </c>
      <c r="AV356" s="607">
        <v>16.934625522380312</v>
      </c>
      <c r="AW356" s="607">
        <v>16.934625522380312</v>
      </c>
      <c r="AX356" s="607">
        <v>16.934625522380312</v>
      </c>
      <c r="AY356" s="607">
        <v>16.934625522380312</v>
      </c>
      <c r="AZ356" s="607">
        <v>16.934625522380312</v>
      </c>
      <c r="BA356" s="607">
        <v>16.934625522380312</v>
      </c>
      <c r="BB356" s="607">
        <v>16.934625522380312</v>
      </c>
      <c r="BC356" s="607">
        <v>16.934625522380312</v>
      </c>
      <c r="BD356" s="607">
        <v>16.934625522380312</v>
      </c>
      <c r="BE356" s="607">
        <v>16.934625522380312</v>
      </c>
      <c r="BF356" s="607">
        <v>16.934625522380312</v>
      </c>
      <c r="BG356" s="607">
        <v>16.934625522380312</v>
      </c>
      <c r="BH356" s="607">
        <v>16.934625522380312</v>
      </c>
      <c r="BI356" s="607">
        <v>16.934625522380312</v>
      </c>
      <c r="BJ356" s="607">
        <v>16.934625522380312</v>
      </c>
      <c r="BK356" s="607">
        <v>16.934625522380312</v>
      </c>
      <c r="BL356" s="607">
        <v>16.934625522380312</v>
      </c>
      <c r="BM356" s="607">
        <v>16.934625522380312</v>
      </c>
      <c r="BN356" s="607">
        <v>16.934625522380312</v>
      </c>
      <c r="BO356" s="607">
        <v>16.934625522380312</v>
      </c>
      <c r="BP356" s="607">
        <v>16.934625522380312</v>
      </c>
      <c r="BQ356" s="607">
        <v>16.934625522380312</v>
      </c>
      <c r="BR356" s="607">
        <v>16.934625522380312</v>
      </c>
      <c r="BS356" s="607">
        <v>16.934625522380312</v>
      </c>
      <c r="BT356" s="607">
        <v>16.934625522380312</v>
      </c>
      <c r="BU356" s="607">
        <v>16.934625522380312</v>
      </c>
      <c r="BV356" s="607">
        <v>16.934625522380312</v>
      </c>
      <c r="BW356" s="607">
        <v>16.934625522380312</v>
      </c>
      <c r="BX356" s="607">
        <v>16.934625522380312</v>
      </c>
      <c r="BY356" s="607">
        <v>16.934625522380312</v>
      </c>
      <c r="BZ356" s="607">
        <v>16.934625522380312</v>
      </c>
      <c r="CA356" s="607">
        <v>16.934625522380312</v>
      </c>
      <c r="CB356" s="607">
        <v>16.934625522380312</v>
      </c>
      <c r="CC356" s="607">
        <v>16.934625522380312</v>
      </c>
      <c r="CD356" s="607">
        <v>16.934625522380312</v>
      </c>
      <c r="CE356" s="616">
        <v>16.934625522380312</v>
      </c>
      <c r="CF356" s="616">
        <v>16.934625522380312</v>
      </c>
      <c r="CG356" s="616">
        <v>16.934625522380312</v>
      </c>
      <c r="CH356" s="616">
        <v>16.934625522380312</v>
      </c>
      <c r="CI356" s="616">
        <v>16.934625522380312</v>
      </c>
      <c r="CJ356" s="616">
        <v>16.934625522380312</v>
      </c>
      <c r="CK356" s="616">
        <v>16.934625522380312</v>
      </c>
      <c r="CL356" s="616">
        <v>16.934625522380312</v>
      </c>
      <c r="CM356" s="616">
        <v>16.934625522380312</v>
      </c>
      <c r="CN356" s="616">
        <v>16.934625522380312</v>
      </c>
      <c r="CO356" s="616">
        <v>16.934625522380312</v>
      </c>
      <c r="CP356" s="616">
        <v>16.934625522380312</v>
      </c>
      <c r="CQ356" s="616">
        <v>16.934625522380312</v>
      </c>
      <c r="CR356" s="616">
        <v>16.934625522380312</v>
      </c>
      <c r="CS356" s="616">
        <v>16.934625522380312</v>
      </c>
      <c r="CT356" s="616">
        <v>16.934625522380312</v>
      </c>
      <c r="CU356" s="616">
        <v>16.934625522380312</v>
      </c>
      <c r="CV356" s="616">
        <v>16.934625522380312</v>
      </c>
      <c r="CW356" s="616">
        <v>16.934625522380312</v>
      </c>
      <c r="CX356" s="616">
        <v>16.934625522380312</v>
      </c>
      <c r="CY356" s="617">
        <v>16.934625522380312</v>
      </c>
      <c r="CZ356" s="618">
        <v>0</v>
      </c>
      <c r="DA356" s="619">
        <v>0</v>
      </c>
      <c r="DB356" s="619">
        <v>0</v>
      </c>
      <c r="DC356" s="619">
        <v>0</v>
      </c>
      <c r="DD356" s="619">
        <v>0</v>
      </c>
      <c r="DE356" s="619">
        <v>0</v>
      </c>
      <c r="DF356" s="619">
        <v>0</v>
      </c>
      <c r="DG356" s="619">
        <v>0</v>
      </c>
      <c r="DH356" s="619">
        <v>0</v>
      </c>
      <c r="DI356" s="619">
        <v>0</v>
      </c>
      <c r="DJ356" s="619">
        <v>0</v>
      </c>
      <c r="DK356" s="619">
        <v>0</v>
      </c>
      <c r="DL356" s="619">
        <v>0</v>
      </c>
      <c r="DM356" s="619">
        <v>0</v>
      </c>
      <c r="DN356" s="619">
        <v>0</v>
      </c>
      <c r="DO356" s="619">
        <v>0</v>
      </c>
      <c r="DP356" s="619">
        <v>0</v>
      </c>
      <c r="DQ356" s="619">
        <v>0</v>
      </c>
      <c r="DR356" s="619">
        <v>0</v>
      </c>
      <c r="DS356" s="619">
        <v>0</v>
      </c>
      <c r="DT356" s="619">
        <v>0</v>
      </c>
      <c r="DU356" s="619">
        <v>0</v>
      </c>
      <c r="DV356" s="619">
        <v>0</v>
      </c>
      <c r="DW356" s="620">
        <v>0</v>
      </c>
    </row>
    <row r="357" spans="2:127" x14ac:dyDescent="0.2">
      <c r="B357" s="648"/>
      <c r="C357" s="642"/>
      <c r="D357" s="643"/>
      <c r="E357" s="643"/>
      <c r="F357" s="643"/>
      <c r="G357" s="643"/>
      <c r="H357" s="643"/>
      <c r="I357" s="644"/>
      <c r="J357" s="644"/>
      <c r="K357" s="644"/>
      <c r="L357" s="644"/>
      <c r="M357" s="644"/>
      <c r="N357" s="644"/>
      <c r="O357" s="644"/>
      <c r="P357" s="644"/>
      <c r="Q357" s="644"/>
      <c r="R357" s="645"/>
      <c r="S357" s="644"/>
      <c r="T357" s="644"/>
      <c r="U357" s="649" t="s">
        <v>499</v>
      </c>
      <c r="V357" s="614" t="s">
        <v>124</v>
      </c>
      <c r="W357" s="640" t="s">
        <v>490</v>
      </c>
      <c r="X357" s="607">
        <v>0</v>
      </c>
      <c r="Y357" s="607">
        <v>0</v>
      </c>
      <c r="Z357" s="607">
        <v>0</v>
      </c>
      <c r="AA357" s="607">
        <v>0</v>
      </c>
      <c r="AB357" s="607">
        <v>0</v>
      </c>
      <c r="AC357" s="607">
        <v>0</v>
      </c>
      <c r="AD357" s="607">
        <v>0</v>
      </c>
      <c r="AE357" s="607">
        <v>0</v>
      </c>
      <c r="AF357" s="607">
        <v>0</v>
      </c>
      <c r="AG357" s="607">
        <v>0</v>
      </c>
      <c r="AH357" s="607">
        <v>0</v>
      </c>
      <c r="AI357" s="607">
        <v>0</v>
      </c>
      <c r="AJ357" s="607">
        <v>0</v>
      </c>
      <c r="AK357" s="607">
        <v>0</v>
      </c>
      <c r="AL357" s="607">
        <v>0</v>
      </c>
      <c r="AM357" s="607">
        <v>0</v>
      </c>
      <c r="AN357" s="607">
        <v>0</v>
      </c>
      <c r="AO357" s="607">
        <v>0</v>
      </c>
      <c r="AP357" s="607">
        <v>0</v>
      </c>
      <c r="AQ357" s="607">
        <v>0</v>
      </c>
      <c r="AR357" s="607">
        <v>0</v>
      </c>
      <c r="AS357" s="607">
        <v>0</v>
      </c>
      <c r="AT357" s="607">
        <v>0</v>
      </c>
      <c r="AU357" s="607">
        <v>0</v>
      </c>
      <c r="AV357" s="607">
        <v>0</v>
      </c>
      <c r="AW357" s="607">
        <v>0</v>
      </c>
      <c r="AX357" s="607">
        <v>0</v>
      </c>
      <c r="AY357" s="607">
        <v>0</v>
      </c>
      <c r="AZ357" s="607">
        <v>0</v>
      </c>
      <c r="BA357" s="607">
        <v>0</v>
      </c>
      <c r="BB357" s="607">
        <v>0</v>
      </c>
      <c r="BC357" s="607">
        <v>0</v>
      </c>
      <c r="BD357" s="607">
        <v>0</v>
      </c>
      <c r="BE357" s="607">
        <v>0</v>
      </c>
      <c r="BF357" s="607">
        <v>0</v>
      </c>
      <c r="BG357" s="607">
        <v>0</v>
      </c>
      <c r="BH357" s="607">
        <v>0</v>
      </c>
      <c r="BI357" s="607">
        <v>0</v>
      </c>
      <c r="BJ357" s="607">
        <v>0</v>
      </c>
      <c r="BK357" s="607">
        <v>0</v>
      </c>
      <c r="BL357" s="607">
        <v>0</v>
      </c>
      <c r="BM357" s="607">
        <v>0</v>
      </c>
      <c r="BN357" s="607">
        <v>0</v>
      </c>
      <c r="BO357" s="607">
        <v>0</v>
      </c>
      <c r="BP357" s="607">
        <v>0</v>
      </c>
      <c r="BQ357" s="607">
        <v>0</v>
      </c>
      <c r="BR357" s="607">
        <v>0</v>
      </c>
      <c r="BS357" s="607">
        <v>0</v>
      </c>
      <c r="BT357" s="607">
        <v>0</v>
      </c>
      <c r="BU357" s="607">
        <v>0</v>
      </c>
      <c r="BV357" s="607">
        <v>0</v>
      </c>
      <c r="BW357" s="607">
        <v>0</v>
      </c>
      <c r="BX357" s="607">
        <v>0</v>
      </c>
      <c r="BY357" s="607">
        <v>0</v>
      </c>
      <c r="BZ357" s="607">
        <v>0</v>
      </c>
      <c r="CA357" s="607">
        <v>0</v>
      </c>
      <c r="CB357" s="607">
        <v>0</v>
      </c>
      <c r="CC357" s="607">
        <v>0</v>
      </c>
      <c r="CD357" s="607">
        <v>0</v>
      </c>
      <c r="CE357" s="607">
        <v>0</v>
      </c>
      <c r="CF357" s="607">
        <v>0</v>
      </c>
      <c r="CG357" s="607">
        <v>0</v>
      </c>
      <c r="CH357" s="607">
        <v>0</v>
      </c>
      <c r="CI357" s="607">
        <v>0</v>
      </c>
      <c r="CJ357" s="607">
        <v>0</v>
      </c>
      <c r="CK357" s="607">
        <v>0</v>
      </c>
      <c r="CL357" s="607">
        <v>0</v>
      </c>
      <c r="CM357" s="607">
        <v>0</v>
      </c>
      <c r="CN357" s="607">
        <v>0</v>
      </c>
      <c r="CO357" s="607">
        <v>0</v>
      </c>
      <c r="CP357" s="607">
        <v>0</v>
      </c>
      <c r="CQ357" s="607">
        <v>0</v>
      </c>
      <c r="CR357" s="607">
        <v>0</v>
      </c>
      <c r="CS357" s="607">
        <v>0</v>
      </c>
      <c r="CT357" s="607">
        <v>0</v>
      </c>
      <c r="CU357" s="607">
        <v>0</v>
      </c>
      <c r="CV357" s="607">
        <v>0</v>
      </c>
      <c r="CW357" s="607">
        <v>0</v>
      </c>
      <c r="CX357" s="607">
        <v>0</v>
      </c>
      <c r="CY357" s="607">
        <v>0</v>
      </c>
      <c r="CZ357" s="618">
        <v>0</v>
      </c>
      <c r="DA357" s="619">
        <v>0</v>
      </c>
      <c r="DB357" s="619">
        <v>0</v>
      </c>
      <c r="DC357" s="619">
        <v>0</v>
      </c>
      <c r="DD357" s="619">
        <v>0</v>
      </c>
      <c r="DE357" s="619">
        <v>0</v>
      </c>
      <c r="DF357" s="619">
        <v>0</v>
      </c>
      <c r="DG357" s="619">
        <v>0</v>
      </c>
      <c r="DH357" s="619">
        <v>0</v>
      </c>
      <c r="DI357" s="619">
        <v>0</v>
      </c>
      <c r="DJ357" s="619">
        <v>0</v>
      </c>
      <c r="DK357" s="619">
        <v>0</v>
      </c>
      <c r="DL357" s="619">
        <v>0</v>
      </c>
      <c r="DM357" s="619">
        <v>0</v>
      </c>
      <c r="DN357" s="619">
        <v>0</v>
      </c>
      <c r="DO357" s="619">
        <v>0</v>
      </c>
      <c r="DP357" s="619">
        <v>0</v>
      </c>
      <c r="DQ357" s="619">
        <v>0</v>
      </c>
      <c r="DR357" s="619">
        <v>0</v>
      </c>
      <c r="DS357" s="619">
        <v>0</v>
      </c>
      <c r="DT357" s="619">
        <v>0</v>
      </c>
      <c r="DU357" s="619">
        <v>0</v>
      </c>
      <c r="DV357" s="619">
        <v>0</v>
      </c>
      <c r="DW357" s="620">
        <v>0</v>
      </c>
    </row>
    <row r="358" spans="2:127" ht="15.75" thickBot="1" x14ac:dyDescent="0.25">
      <c r="B358" s="650"/>
      <c r="C358" s="651"/>
      <c r="D358" s="652"/>
      <c r="E358" s="652"/>
      <c r="F358" s="652"/>
      <c r="G358" s="652"/>
      <c r="H358" s="652"/>
      <c r="I358" s="653"/>
      <c r="J358" s="653"/>
      <c r="K358" s="653"/>
      <c r="L358" s="653"/>
      <c r="M358" s="653"/>
      <c r="N358" s="653"/>
      <c r="O358" s="653"/>
      <c r="P358" s="653"/>
      <c r="Q358" s="653"/>
      <c r="R358" s="654"/>
      <c r="S358" s="653"/>
      <c r="T358" s="653"/>
      <c r="U358" s="655" t="s">
        <v>127</v>
      </c>
      <c r="V358" s="656" t="s">
        <v>500</v>
      </c>
      <c r="W358" s="657" t="s">
        <v>490</v>
      </c>
      <c r="X358" s="658">
        <f>SUM(X347:X357)</f>
        <v>24.384500000000003</v>
      </c>
      <c r="Y358" s="658">
        <f t="shared" ref="Y358:CJ358" si="64">SUM(Y347:Y357)</f>
        <v>27.867999999999999</v>
      </c>
      <c r="Z358" s="658">
        <f t="shared" si="64"/>
        <v>34.835000000000001</v>
      </c>
      <c r="AA358" s="658">
        <f t="shared" si="64"/>
        <v>139.34</v>
      </c>
      <c r="AB358" s="658">
        <f t="shared" si="64"/>
        <v>121.92250000000001</v>
      </c>
      <c r="AC358" s="658">
        <f t="shared" si="64"/>
        <v>18923.302914016967</v>
      </c>
      <c r="AD358" s="658">
        <f t="shared" si="64"/>
        <v>18913.625928426056</v>
      </c>
      <c r="AE358" s="658">
        <f t="shared" si="64"/>
        <v>18907.594589823915</v>
      </c>
      <c r="AF358" s="658">
        <f t="shared" si="64"/>
        <v>18905.539517423451</v>
      </c>
      <c r="AG358" s="658">
        <f t="shared" si="64"/>
        <v>18897.79378803528</v>
      </c>
      <c r="AH358" s="658">
        <f t="shared" si="64"/>
        <v>18891.861843867755</v>
      </c>
      <c r="AI358" s="658">
        <f t="shared" si="64"/>
        <v>18885.929899700226</v>
      </c>
      <c r="AJ358" s="658">
        <f t="shared" si="64"/>
        <v>18879.997955532701</v>
      </c>
      <c r="AK358" s="658">
        <f t="shared" si="64"/>
        <v>18874.066011365176</v>
      </c>
      <c r="AL358" s="658">
        <f t="shared" si="64"/>
        <v>18868.134067197647</v>
      </c>
      <c r="AM358" s="658">
        <f t="shared" si="64"/>
        <v>18862.202123030122</v>
      </c>
      <c r="AN358" s="658">
        <f t="shared" si="64"/>
        <v>18856.270178862596</v>
      </c>
      <c r="AO358" s="658">
        <f t="shared" si="64"/>
        <v>18850.338234695068</v>
      </c>
      <c r="AP358" s="658">
        <f t="shared" si="64"/>
        <v>18844.406290527542</v>
      </c>
      <c r="AQ358" s="658">
        <f t="shared" si="64"/>
        <v>18838.474346360013</v>
      </c>
      <c r="AR358" s="658">
        <f t="shared" si="64"/>
        <v>18832.542402192488</v>
      </c>
      <c r="AS358" s="658">
        <f t="shared" si="64"/>
        <v>18826.610458024963</v>
      </c>
      <c r="AT358" s="658">
        <f t="shared" si="64"/>
        <v>18820.678513857434</v>
      </c>
      <c r="AU358" s="658">
        <f t="shared" si="64"/>
        <v>18814.746569689909</v>
      </c>
      <c r="AV358" s="658">
        <f t="shared" si="64"/>
        <v>18808.81462552238</v>
      </c>
      <c r="AW358" s="658">
        <f t="shared" si="64"/>
        <v>18808.81462552238</v>
      </c>
      <c r="AX358" s="658">
        <f t="shared" si="64"/>
        <v>18808.81462552238</v>
      </c>
      <c r="AY358" s="658">
        <f t="shared" si="64"/>
        <v>18808.81462552238</v>
      </c>
      <c r="AZ358" s="658">
        <f t="shared" si="64"/>
        <v>18808.81462552238</v>
      </c>
      <c r="BA358" s="658">
        <f t="shared" si="64"/>
        <v>18808.81462552238</v>
      </c>
      <c r="BB358" s="658">
        <f t="shared" si="64"/>
        <v>18808.81462552238</v>
      </c>
      <c r="BC358" s="658">
        <f t="shared" si="64"/>
        <v>18808.81462552238</v>
      </c>
      <c r="BD358" s="658">
        <f t="shared" si="64"/>
        <v>18808.81462552238</v>
      </c>
      <c r="BE358" s="658">
        <f t="shared" si="64"/>
        <v>18808.81462552238</v>
      </c>
      <c r="BF358" s="658">
        <f t="shared" si="64"/>
        <v>18808.81462552238</v>
      </c>
      <c r="BG358" s="658">
        <f t="shared" si="64"/>
        <v>18808.81462552238</v>
      </c>
      <c r="BH358" s="658">
        <f t="shared" si="64"/>
        <v>18808.81462552238</v>
      </c>
      <c r="BI358" s="658">
        <f t="shared" si="64"/>
        <v>18808.81462552238</v>
      </c>
      <c r="BJ358" s="658">
        <f t="shared" si="64"/>
        <v>18808.81462552238</v>
      </c>
      <c r="BK358" s="658">
        <f t="shared" si="64"/>
        <v>18808.81462552238</v>
      </c>
      <c r="BL358" s="658">
        <f t="shared" si="64"/>
        <v>18808.81462552238</v>
      </c>
      <c r="BM358" s="658">
        <f t="shared" si="64"/>
        <v>18808.81462552238</v>
      </c>
      <c r="BN358" s="658">
        <f t="shared" si="64"/>
        <v>18808.81462552238</v>
      </c>
      <c r="BO358" s="658">
        <f t="shared" si="64"/>
        <v>18808.81462552238</v>
      </c>
      <c r="BP358" s="658">
        <f t="shared" si="64"/>
        <v>18808.81462552238</v>
      </c>
      <c r="BQ358" s="658">
        <f t="shared" si="64"/>
        <v>18808.81462552238</v>
      </c>
      <c r="BR358" s="658">
        <f t="shared" si="64"/>
        <v>18808.81462552238</v>
      </c>
      <c r="BS358" s="658">
        <f t="shared" si="64"/>
        <v>18808.81462552238</v>
      </c>
      <c r="BT358" s="658">
        <f t="shared" si="64"/>
        <v>18808.81462552238</v>
      </c>
      <c r="BU358" s="658">
        <f t="shared" si="64"/>
        <v>18808.81462552238</v>
      </c>
      <c r="BV358" s="658">
        <f t="shared" si="64"/>
        <v>18808.81462552238</v>
      </c>
      <c r="BW358" s="658">
        <f t="shared" si="64"/>
        <v>18808.81462552238</v>
      </c>
      <c r="BX358" s="658">
        <f t="shared" si="64"/>
        <v>18808.81462552238</v>
      </c>
      <c r="BY358" s="658">
        <f t="shared" si="64"/>
        <v>18808.81462552238</v>
      </c>
      <c r="BZ358" s="658">
        <f t="shared" si="64"/>
        <v>18808.81462552238</v>
      </c>
      <c r="CA358" s="658">
        <f t="shared" si="64"/>
        <v>18808.81462552238</v>
      </c>
      <c r="CB358" s="658">
        <f t="shared" si="64"/>
        <v>18808.81462552238</v>
      </c>
      <c r="CC358" s="658">
        <f t="shared" si="64"/>
        <v>18808.81462552238</v>
      </c>
      <c r="CD358" s="658">
        <f t="shared" si="64"/>
        <v>18808.81462552238</v>
      </c>
      <c r="CE358" s="658">
        <f t="shared" si="64"/>
        <v>18808.81462552238</v>
      </c>
      <c r="CF358" s="658">
        <f t="shared" si="64"/>
        <v>18824.045073742443</v>
      </c>
      <c r="CG358" s="658">
        <f t="shared" si="64"/>
        <v>18826.220852059596</v>
      </c>
      <c r="CH358" s="658">
        <f t="shared" si="64"/>
        <v>18830.572408693901</v>
      </c>
      <c r="CI358" s="658">
        <f t="shared" si="64"/>
        <v>18895.845758208463</v>
      </c>
      <c r="CJ358" s="658">
        <f t="shared" si="64"/>
        <v>18884.966866622704</v>
      </c>
      <c r="CK358" s="658">
        <f t="shared" ref="CK358:DW358" si="65">SUM(CK347:CK357)</f>
        <v>18808.81462552238</v>
      </c>
      <c r="CL358" s="658">
        <f t="shared" si="65"/>
        <v>18808.81462552238</v>
      </c>
      <c r="CM358" s="658">
        <f t="shared" si="65"/>
        <v>18808.81462552238</v>
      </c>
      <c r="CN358" s="658">
        <f t="shared" si="65"/>
        <v>18808.81462552238</v>
      </c>
      <c r="CO358" s="658">
        <f t="shared" si="65"/>
        <v>18808.81462552238</v>
      </c>
      <c r="CP358" s="658">
        <f t="shared" si="65"/>
        <v>18808.81462552238</v>
      </c>
      <c r="CQ358" s="658">
        <f t="shared" si="65"/>
        <v>18808.81462552238</v>
      </c>
      <c r="CR358" s="658">
        <f t="shared" si="65"/>
        <v>18808.81462552238</v>
      </c>
      <c r="CS358" s="658">
        <f t="shared" si="65"/>
        <v>18808.81462552238</v>
      </c>
      <c r="CT358" s="658">
        <f t="shared" si="65"/>
        <v>18808.81462552238</v>
      </c>
      <c r="CU358" s="658">
        <f t="shared" si="65"/>
        <v>18808.81462552238</v>
      </c>
      <c r="CV358" s="658">
        <f t="shared" si="65"/>
        <v>18808.81462552238</v>
      </c>
      <c r="CW358" s="658">
        <f t="shared" si="65"/>
        <v>18808.81462552238</v>
      </c>
      <c r="CX358" s="658">
        <f t="shared" si="65"/>
        <v>18808.81462552238</v>
      </c>
      <c r="CY358" s="659">
        <f t="shared" si="65"/>
        <v>18808.81462552238</v>
      </c>
      <c r="CZ358" s="660">
        <f t="shared" si="65"/>
        <v>0</v>
      </c>
      <c r="DA358" s="661">
        <f t="shared" si="65"/>
        <v>0</v>
      </c>
      <c r="DB358" s="661">
        <f t="shared" si="65"/>
        <v>0</v>
      </c>
      <c r="DC358" s="661">
        <f t="shared" si="65"/>
        <v>0</v>
      </c>
      <c r="DD358" s="661">
        <f t="shared" si="65"/>
        <v>0</v>
      </c>
      <c r="DE358" s="661">
        <f t="shared" si="65"/>
        <v>0</v>
      </c>
      <c r="DF358" s="661">
        <f t="shared" si="65"/>
        <v>0</v>
      </c>
      <c r="DG358" s="661">
        <f t="shared" si="65"/>
        <v>0</v>
      </c>
      <c r="DH358" s="661">
        <f t="shared" si="65"/>
        <v>0</v>
      </c>
      <c r="DI358" s="661">
        <f t="shared" si="65"/>
        <v>0</v>
      </c>
      <c r="DJ358" s="661">
        <f t="shared" si="65"/>
        <v>0</v>
      </c>
      <c r="DK358" s="661">
        <f t="shared" si="65"/>
        <v>0</v>
      </c>
      <c r="DL358" s="661">
        <f t="shared" si="65"/>
        <v>0</v>
      </c>
      <c r="DM358" s="661">
        <f t="shared" si="65"/>
        <v>0</v>
      </c>
      <c r="DN358" s="661">
        <f t="shared" si="65"/>
        <v>0</v>
      </c>
      <c r="DO358" s="661">
        <f t="shared" si="65"/>
        <v>0</v>
      </c>
      <c r="DP358" s="661">
        <f t="shared" si="65"/>
        <v>0</v>
      </c>
      <c r="DQ358" s="661">
        <f t="shared" si="65"/>
        <v>0</v>
      </c>
      <c r="DR358" s="661">
        <f t="shared" si="65"/>
        <v>0</v>
      </c>
      <c r="DS358" s="661">
        <f t="shared" si="65"/>
        <v>0</v>
      </c>
      <c r="DT358" s="661">
        <f t="shared" si="65"/>
        <v>0</v>
      </c>
      <c r="DU358" s="661">
        <f t="shared" si="65"/>
        <v>0</v>
      </c>
      <c r="DV358" s="661">
        <f t="shared" si="65"/>
        <v>0</v>
      </c>
      <c r="DW358" s="662">
        <f t="shared" si="65"/>
        <v>0</v>
      </c>
    </row>
    <row r="359" spans="2:127" ht="25.5" x14ac:dyDescent="0.2">
      <c r="B359" s="603" t="s">
        <v>485</v>
      </c>
      <c r="C359" s="604" t="s">
        <v>968</v>
      </c>
      <c r="D359" s="605" t="s">
        <v>889</v>
      </c>
      <c r="E359" s="606" t="s">
        <v>559</v>
      </c>
      <c r="F359" s="607" t="s">
        <v>827</v>
      </c>
      <c r="G359" s="608" t="s">
        <v>558</v>
      </c>
      <c r="H359" s="609" t="s">
        <v>487</v>
      </c>
      <c r="I359" s="609">
        <f>MAX(X359:AV359)</f>
        <v>15</v>
      </c>
      <c r="J359" s="609">
        <f>SUMPRODUCT($X$2:$CY$2,$X359:$CY359)*365</f>
        <v>109074.76260342423</v>
      </c>
      <c r="K359" s="609">
        <f>SUMPRODUCT($X$2:$CY$2,$X360:$CY360)+SUMPRODUCT($X$2:$CY$2,$X361:$CY361)+SUMPRODUCT($X$2:$CY$2,$X362:$CY362)</f>
        <v>55935.306033503104</v>
      </c>
      <c r="L359" s="609">
        <f>SUMPRODUCT($X$2:$CY$2,$X363:$CY363) +SUMPRODUCT($X$2:$CY$2,$X364:$CY364)</f>
        <v>55284.468716804062</v>
      </c>
      <c r="M359" s="609">
        <f>SUMPRODUCT($X$2:$CY$2,$X365:$CY365)</f>
        <v>0</v>
      </c>
      <c r="N359" s="609">
        <f>SUMPRODUCT($X$2:$CY$2,$X368:$CY368) +SUMPRODUCT($X$2:$CY$2,$X369:$CY369)</f>
        <v>641.39772061683129</v>
      </c>
      <c r="O359" s="609">
        <f>SUMPRODUCT($X$2:$CY$2,$X366:$CY366) +SUMPRODUCT($X$2:$CY$2,$X367:$CY367) +SUMPRODUCT($X$2:$CY$2,$X370:$CY370)</f>
        <v>45.999124972223989</v>
      </c>
      <c r="P359" s="609">
        <f>SUM(K359:O359)</f>
        <v>111907.17159589623</v>
      </c>
      <c r="Q359" s="609">
        <f>(SUM(K359:M359)*100000)/(J359*1000)</f>
        <v>101.96655220298928</v>
      </c>
      <c r="R359" s="610">
        <f>(P359*100000)/(J359*1000)</f>
        <v>102.59675925472341</v>
      </c>
      <c r="S359" s="611">
        <v>3</v>
      </c>
      <c r="T359" s="612">
        <v>3</v>
      </c>
      <c r="U359" s="613" t="s">
        <v>488</v>
      </c>
      <c r="V359" s="614" t="s">
        <v>124</v>
      </c>
      <c r="W359" s="615" t="s">
        <v>75</v>
      </c>
      <c r="X359" s="607">
        <v>0</v>
      </c>
      <c r="Y359" s="607">
        <v>0</v>
      </c>
      <c r="Z359" s="607">
        <v>0</v>
      </c>
      <c r="AA359" s="607">
        <v>0</v>
      </c>
      <c r="AB359" s="607">
        <v>0</v>
      </c>
      <c r="AC359" s="607">
        <v>0</v>
      </c>
      <c r="AD359" s="607">
        <v>0</v>
      </c>
      <c r="AE359" s="607">
        <v>0</v>
      </c>
      <c r="AF359" s="607">
        <v>0</v>
      </c>
      <c r="AG359" s="607">
        <v>0</v>
      </c>
      <c r="AH359" s="607">
        <v>15</v>
      </c>
      <c r="AI359" s="607">
        <v>15</v>
      </c>
      <c r="AJ359" s="607">
        <v>15</v>
      </c>
      <c r="AK359" s="607">
        <v>15</v>
      </c>
      <c r="AL359" s="607">
        <v>15</v>
      </c>
      <c r="AM359" s="607">
        <v>15</v>
      </c>
      <c r="AN359" s="607">
        <v>15</v>
      </c>
      <c r="AO359" s="607">
        <v>15</v>
      </c>
      <c r="AP359" s="607">
        <v>15</v>
      </c>
      <c r="AQ359" s="607">
        <v>15</v>
      </c>
      <c r="AR359" s="607">
        <v>15</v>
      </c>
      <c r="AS359" s="607">
        <v>15</v>
      </c>
      <c r="AT359" s="607">
        <v>15</v>
      </c>
      <c r="AU359" s="607">
        <v>15</v>
      </c>
      <c r="AV359" s="607">
        <v>15</v>
      </c>
      <c r="AW359" s="607">
        <v>15</v>
      </c>
      <c r="AX359" s="607">
        <v>15</v>
      </c>
      <c r="AY359" s="607">
        <v>15</v>
      </c>
      <c r="AZ359" s="607">
        <v>15</v>
      </c>
      <c r="BA359" s="607">
        <v>15</v>
      </c>
      <c r="BB359" s="607">
        <v>15</v>
      </c>
      <c r="BC359" s="607">
        <v>15</v>
      </c>
      <c r="BD359" s="607">
        <v>15</v>
      </c>
      <c r="BE359" s="607">
        <v>15</v>
      </c>
      <c r="BF359" s="607">
        <v>15</v>
      </c>
      <c r="BG359" s="607">
        <v>15</v>
      </c>
      <c r="BH359" s="607">
        <v>15</v>
      </c>
      <c r="BI359" s="607">
        <v>15</v>
      </c>
      <c r="BJ359" s="607">
        <v>15</v>
      </c>
      <c r="BK359" s="607">
        <v>15</v>
      </c>
      <c r="BL359" s="607">
        <v>15</v>
      </c>
      <c r="BM359" s="607">
        <v>15</v>
      </c>
      <c r="BN359" s="607">
        <v>15</v>
      </c>
      <c r="BO359" s="607">
        <v>15</v>
      </c>
      <c r="BP359" s="607">
        <v>15</v>
      </c>
      <c r="BQ359" s="607">
        <v>15</v>
      </c>
      <c r="BR359" s="607">
        <v>15</v>
      </c>
      <c r="BS359" s="607">
        <v>15</v>
      </c>
      <c r="BT359" s="607">
        <v>15</v>
      </c>
      <c r="BU359" s="607">
        <v>15</v>
      </c>
      <c r="BV359" s="607">
        <v>15</v>
      </c>
      <c r="BW359" s="607">
        <v>15</v>
      </c>
      <c r="BX359" s="607">
        <v>15</v>
      </c>
      <c r="BY359" s="607">
        <v>15</v>
      </c>
      <c r="BZ359" s="607">
        <v>15</v>
      </c>
      <c r="CA359" s="607">
        <v>15</v>
      </c>
      <c r="CB359" s="607">
        <v>15</v>
      </c>
      <c r="CC359" s="607">
        <v>15</v>
      </c>
      <c r="CD359" s="607">
        <v>15</v>
      </c>
      <c r="CE359" s="616">
        <v>15</v>
      </c>
      <c r="CF359" s="616">
        <v>15</v>
      </c>
      <c r="CG359" s="616">
        <v>15</v>
      </c>
      <c r="CH359" s="616">
        <v>15</v>
      </c>
      <c r="CI359" s="616">
        <v>15</v>
      </c>
      <c r="CJ359" s="616">
        <v>15</v>
      </c>
      <c r="CK359" s="616">
        <v>15</v>
      </c>
      <c r="CL359" s="616">
        <v>15</v>
      </c>
      <c r="CM359" s="616">
        <v>15</v>
      </c>
      <c r="CN359" s="616">
        <v>15</v>
      </c>
      <c r="CO359" s="616">
        <v>15</v>
      </c>
      <c r="CP359" s="616">
        <v>15</v>
      </c>
      <c r="CQ359" s="616">
        <v>15</v>
      </c>
      <c r="CR359" s="616">
        <v>15</v>
      </c>
      <c r="CS359" s="616">
        <v>15</v>
      </c>
      <c r="CT359" s="616">
        <v>15</v>
      </c>
      <c r="CU359" s="616">
        <v>15</v>
      </c>
      <c r="CV359" s="616">
        <v>15</v>
      </c>
      <c r="CW359" s="616">
        <v>15</v>
      </c>
      <c r="CX359" s="616">
        <v>15</v>
      </c>
      <c r="CY359" s="617">
        <v>15</v>
      </c>
      <c r="CZ359" s="618">
        <v>0</v>
      </c>
      <c r="DA359" s="619">
        <v>0</v>
      </c>
      <c r="DB359" s="619">
        <v>0</v>
      </c>
      <c r="DC359" s="619">
        <v>0</v>
      </c>
      <c r="DD359" s="619">
        <v>0</v>
      </c>
      <c r="DE359" s="619">
        <v>0</v>
      </c>
      <c r="DF359" s="619">
        <v>0</v>
      </c>
      <c r="DG359" s="619">
        <v>0</v>
      </c>
      <c r="DH359" s="619">
        <v>0</v>
      </c>
      <c r="DI359" s="619">
        <v>0</v>
      </c>
      <c r="DJ359" s="619">
        <v>0</v>
      </c>
      <c r="DK359" s="619">
        <v>0</v>
      </c>
      <c r="DL359" s="619">
        <v>0</v>
      </c>
      <c r="DM359" s="619">
        <v>0</v>
      </c>
      <c r="DN359" s="619">
        <v>0</v>
      </c>
      <c r="DO359" s="619">
        <v>0</v>
      </c>
      <c r="DP359" s="619">
        <v>0</v>
      </c>
      <c r="DQ359" s="619">
        <v>0</v>
      </c>
      <c r="DR359" s="619">
        <v>0</v>
      </c>
      <c r="DS359" s="619">
        <v>0</v>
      </c>
      <c r="DT359" s="619">
        <v>0</v>
      </c>
      <c r="DU359" s="619">
        <v>0</v>
      </c>
      <c r="DV359" s="619">
        <v>0</v>
      </c>
      <c r="DW359" s="620">
        <v>0</v>
      </c>
    </row>
    <row r="360" spans="2:127" x14ac:dyDescent="0.2">
      <c r="B360" s="621"/>
      <c r="C360" s="622"/>
      <c r="D360" s="623"/>
      <c r="E360" s="624"/>
      <c r="F360" s="624"/>
      <c r="G360" s="623"/>
      <c r="H360" s="624"/>
      <c r="I360" s="624"/>
      <c r="J360" s="624"/>
      <c r="K360" s="624"/>
      <c r="L360" s="624"/>
      <c r="M360" s="624"/>
      <c r="N360" s="624"/>
      <c r="O360" s="624"/>
      <c r="P360" s="624"/>
      <c r="Q360" s="624"/>
      <c r="R360" s="625"/>
      <c r="S360" s="624"/>
      <c r="T360" s="624"/>
      <c r="U360" s="626" t="s">
        <v>489</v>
      </c>
      <c r="V360" s="614" t="s">
        <v>124</v>
      </c>
      <c r="W360" s="615" t="s">
        <v>490</v>
      </c>
      <c r="X360" s="607">
        <v>999.9</v>
      </c>
      <c r="Y360" s="607">
        <v>1499.85</v>
      </c>
      <c r="Z360" s="607">
        <v>2999.7</v>
      </c>
      <c r="AA360" s="607">
        <v>3499.6500000000005</v>
      </c>
      <c r="AB360" s="607">
        <v>4499.55</v>
      </c>
      <c r="AC360" s="607">
        <v>4999.5</v>
      </c>
      <c r="AD360" s="607">
        <v>6499.35</v>
      </c>
      <c r="AE360" s="607">
        <v>9999</v>
      </c>
      <c r="AF360" s="607">
        <v>9999</v>
      </c>
      <c r="AG360" s="607">
        <v>4999.5</v>
      </c>
      <c r="AH360" s="607">
        <v>0</v>
      </c>
      <c r="AI360" s="607">
        <v>0</v>
      </c>
      <c r="AJ360" s="607">
        <v>0</v>
      </c>
      <c r="AK360" s="607">
        <v>0</v>
      </c>
      <c r="AL360" s="607">
        <v>0</v>
      </c>
      <c r="AM360" s="607">
        <v>0</v>
      </c>
      <c r="AN360" s="607">
        <v>0</v>
      </c>
      <c r="AO360" s="607">
        <v>0</v>
      </c>
      <c r="AP360" s="607">
        <v>0</v>
      </c>
      <c r="AQ360" s="607">
        <v>0</v>
      </c>
      <c r="AR360" s="607">
        <v>320.2</v>
      </c>
      <c r="AS360" s="607">
        <v>480.3</v>
      </c>
      <c r="AT360" s="607">
        <v>960.6</v>
      </c>
      <c r="AU360" s="607">
        <v>1120.7</v>
      </c>
      <c r="AV360" s="607">
        <v>1440.9</v>
      </c>
      <c r="AW360" s="607">
        <v>1601</v>
      </c>
      <c r="AX360" s="607">
        <v>2081.3000000000002</v>
      </c>
      <c r="AY360" s="607">
        <v>3202</v>
      </c>
      <c r="AZ360" s="607">
        <v>3202</v>
      </c>
      <c r="BA360" s="607">
        <v>1601</v>
      </c>
      <c r="BB360" s="607">
        <v>0</v>
      </c>
      <c r="BC360" s="607">
        <v>0</v>
      </c>
      <c r="BD360" s="607">
        <v>0</v>
      </c>
      <c r="BE360" s="607">
        <v>0</v>
      </c>
      <c r="BF360" s="607">
        <v>0</v>
      </c>
      <c r="BG360" s="607">
        <v>0</v>
      </c>
      <c r="BH360" s="607">
        <v>0</v>
      </c>
      <c r="BI360" s="607">
        <v>0</v>
      </c>
      <c r="BJ360" s="607">
        <v>0</v>
      </c>
      <c r="BK360" s="607">
        <v>0</v>
      </c>
      <c r="BL360" s="607">
        <v>320.2</v>
      </c>
      <c r="BM360" s="607">
        <v>480.3</v>
      </c>
      <c r="BN360" s="607">
        <v>960.6</v>
      </c>
      <c r="BO360" s="607">
        <v>1120.7</v>
      </c>
      <c r="BP360" s="607">
        <v>1440.9</v>
      </c>
      <c r="BQ360" s="607">
        <v>1601</v>
      </c>
      <c r="BR360" s="607">
        <v>2081.3000000000002</v>
      </c>
      <c r="BS360" s="607">
        <v>3202</v>
      </c>
      <c r="BT360" s="607">
        <v>3202</v>
      </c>
      <c r="BU360" s="607">
        <v>1601</v>
      </c>
      <c r="BV360" s="607">
        <v>0</v>
      </c>
      <c r="BW360" s="607">
        <v>0</v>
      </c>
      <c r="BX360" s="607">
        <v>0</v>
      </c>
      <c r="BY360" s="607">
        <v>0</v>
      </c>
      <c r="BZ360" s="607">
        <v>0</v>
      </c>
      <c r="CA360" s="607">
        <v>0</v>
      </c>
      <c r="CB360" s="607">
        <v>0</v>
      </c>
      <c r="CC360" s="607">
        <v>0</v>
      </c>
      <c r="CD360" s="607">
        <v>0</v>
      </c>
      <c r="CE360" s="616">
        <v>0</v>
      </c>
      <c r="CF360" s="616">
        <v>774.72</v>
      </c>
      <c r="CG360" s="616">
        <v>1162.08</v>
      </c>
      <c r="CH360" s="616">
        <v>2324.16</v>
      </c>
      <c r="CI360" s="616">
        <v>2711.52</v>
      </c>
      <c r="CJ360" s="616">
        <v>3486.24</v>
      </c>
      <c r="CK360" s="616">
        <v>3873.6</v>
      </c>
      <c r="CL360" s="616">
        <v>5035.68</v>
      </c>
      <c r="CM360" s="616">
        <v>7747.2</v>
      </c>
      <c r="CN360" s="616">
        <v>7747.2</v>
      </c>
      <c r="CO360" s="616">
        <v>3873.6</v>
      </c>
      <c r="CP360" s="616">
        <v>0</v>
      </c>
      <c r="CQ360" s="616">
        <v>0</v>
      </c>
      <c r="CR360" s="616">
        <v>0</v>
      </c>
      <c r="CS360" s="616">
        <v>0</v>
      </c>
      <c r="CT360" s="616">
        <v>0</v>
      </c>
      <c r="CU360" s="616">
        <v>0</v>
      </c>
      <c r="CV360" s="616">
        <v>0</v>
      </c>
      <c r="CW360" s="616">
        <v>0</v>
      </c>
      <c r="CX360" s="616">
        <v>0</v>
      </c>
      <c r="CY360" s="617">
        <v>0</v>
      </c>
      <c r="CZ360" s="618">
        <v>0</v>
      </c>
      <c r="DA360" s="619">
        <v>0</v>
      </c>
      <c r="DB360" s="619">
        <v>0</v>
      </c>
      <c r="DC360" s="619">
        <v>0</v>
      </c>
      <c r="DD360" s="619">
        <v>0</v>
      </c>
      <c r="DE360" s="619">
        <v>0</v>
      </c>
      <c r="DF360" s="619">
        <v>0</v>
      </c>
      <c r="DG360" s="619">
        <v>0</v>
      </c>
      <c r="DH360" s="619">
        <v>0</v>
      </c>
      <c r="DI360" s="619">
        <v>0</v>
      </c>
      <c r="DJ360" s="619">
        <v>0</v>
      </c>
      <c r="DK360" s="619">
        <v>0</v>
      </c>
      <c r="DL360" s="619">
        <v>0</v>
      </c>
      <c r="DM360" s="619">
        <v>0</v>
      </c>
      <c r="DN360" s="619">
        <v>0</v>
      </c>
      <c r="DO360" s="619">
        <v>0</v>
      </c>
      <c r="DP360" s="619">
        <v>0</v>
      </c>
      <c r="DQ360" s="619">
        <v>0</v>
      </c>
      <c r="DR360" s="619">
        <v>0</v>
      </c>
      <c r="DS360" s="619">
        <v>0</v>
      </c>
      <c r="DT360" s="619">
        <v>0</v>
      </c>
      <c r="DU360" s="619">
        <v>0</v>
      </c>
      <c r="DV360" s="619">
        <v>0</v>
      </c>
      <c r="DW360" s="620">
        <v>0</v>
      </c>
    </row>
    <row r="361" spans="2:127" x14ac:dyDescent="0.2">
      <c r="B361" s="627"/>
      <c r="C361" s="628"/>
      <c r="D361" s="629"/>
      <c r="E361" s="629"/>
      <c r="F361" s="629"/>
      <c r="G361" s="629"/>
      <c r="H361" s="629"/>
      <c r="I361" s="630"/>
      <c r="J361" s="630"/>
      <c r="K361" s="630"/>
      <c r="L361" s="630"/>
      <c r="M361" s="630"/>
      <c r="N361" s="630"/>
      <c r="O361" s="630"/>
      <c r="P361" s="630"/>
      <c r="Q361" s="630"/>
      <c r="R361" s="631"/>
      <c r="S361" s="630"/>
      <c r="T361" s="630"/>
      <c r="U361" s="626" t="s">
        <v>491</v>
      </c>
      <c r="V361" s="614" t="s">
        <v>124</v>
      </c>
      <c r="W361" s="615" t="s">
        <v>490</v>
      </c>
      <c r="X361" s="607">
        <v>0</v>
      </c>
      <c r="Y361" s="607">
        <v>0</v>
      </c>
      <c r="Z361" s="607">
        <v>0</v>
      </c>
      <c r="AA361" s="607">
        <v>0</v>
      </c>
      <c r="AB361" s="607">
        <v>0</v>
      </c>
      <c r="AC361" s="607">
        <v>0</v>
      </c>
      <c r="AD361" s="607">
        <v>0</v>
      </c>
      <c r="AE361" s="607">
        <v>0</v>
      </c>
      <c r="AF361" s="607">
        <v>0</v>
      </c>
      <c r="AG361" s="607">
        <v>0</v>
      </c>
      <c r="AH361" s="607">
        <v>0</v>
      </c>
      <c r="AI361" s="607">
        <v>0</v>
      </c>
      <c r="AJ361" s="607">
        <v>0</v>
      </c>
      <c r="AK361" s="607">
        <v>0</v>
      </c>
      <c r="AL361" s="607">
        <v>0</v>
      </c>
      <c r="AM361" s="607">
        <v>0</v>
      </c>
      <c r="AN361" s="607">
        <v>0</v>
      </c>
      <c r="AO361" s="607">
        <v>0</v>
      </c>
      <c r="AP361" s="607">
        <v>0</v>
      </c>
      <c r="AQ361" s="607">
        <v>0</v>
      </c>
      <c r="AR361" s="607">
        <v>0</v>
      </c>
      <c r="AS361" s="607">
        <v>0</v>
      </c>
      <c r="AT361" s="607">
        <v>0</v>
      </c>
      <c r="AU361" s="607">
        <v>0</v>
      </c>
      <c r="AV361" s="607">
        <v>0</v>
      </c>
      <c r="AW361" s="607">
        <v>0</v>
      </c>
      <c r="AX361" s="607">
        <v>0</v>
      </c>
      <c r="AY361" s="607">
        <v>0</v>
      </c>
      <c r="AZ361" s="607">
        <v>0</v>
      </c>
      <c r="BA361" s="607">
        <v>0</v>
      </c>
      <c r="BB361" s="607">
        <v>0</v>
      </c>
      <c r="BC361" s="607">
        <v>0</v>
      </c>
      <c r="BD361" s="607">
        <v>0</v>
      </c>
      <c r="BE361" s="607">
        <v>0</v>
      </c>
      <c r="BF361" s="607">
        <v>0</v>
      </c>
      <c r="BG361" s="607">
        <v>0</v>
      </c>
      <c r="BH361" s="607">
        <v>0</v>
      </c>
      <c r="BI361" s="607">
        <v>0</v>
      </c>
      <c r="BJ361" s="607">
        <v>0</v>
      </c>
      <c r="BK361" s="607">
        <v>0</v>
      </c>
      <c r="BL361" s="607">
        <v>0</v>
      </c>
      <c r="BM361" s="607">
        <v>0</v>
      </c>
      <c r="BN361" s="607">
        <v>0</v>
      </c>
      <c r="BO361" s="607">
        <v>0</v>
      </c>
      <c r="BP361" s="607">
        <v>0</v>
      </c>
      <c r="BQ361" s="607">
        <v>0</v>
      </c>
      <c r="BR361" s="607">
        <v>0</v>
      </c>
      <c r="BS361" s="607">
        <v>0</v>
      </c>
      <c r="BT361" s="607">
        <v>0</v>
      </c>
      <c r="BU361" s="607">
        <v>0</v>
      </c>
      <c r="BV361" s="607">
        <v>0</v>
      </c>
      <c r="BW361" s="607">
        <v>0</v>
      </c>
      <c r="BX361" s="607">
        <v>0</v>
      </c>
      <c r="BY361" s="607">
        <v>0</v>
      </c>
      <c r="BZ361" s="607">
        <v>0</v>
      </c>
      <c r="CA361" s="607">
        <v>0</v>
      </c>
      <c r="CB361" s="607">
        <v>0</v>
      </c>
      <c r="CC361" s="607">
        <v>0</v>
      </c>
      <c r="CD361" s="607">
        <v>0</v>
      </c>
      <c r="CE361" s="616">
        <v>0</v>
      </c>
      <c r="CF361" s="616">
        <v>0</v>
      </c>
      <c r="CG361" s="616">
        <v>0</v>
      </c>
      <c r="CH361" s="616">
        <v>0</v>
      </c>
      <c r="CI361" s="616">
        <v>0</v>
      </c>
      <c r="CJ361" s="616">
        <v>0</v>
      </c>
      <c r="CK361" s="616">
        <v>0</v>
      </c>
      <c r="CL361" s="616">
        <v>0</v>
      </c>
      <c r="CM361" s="616">
        <v>0</v>
      </c>
      <c r="CN361" s="616">
        <v>0</v>
      </c>
      <c r="CO361" s="616">
        <v>0</v>
      </c>
      <c r="CP361" s="616">
        <v>0</v>
      </c>
      <c r="CQ361" s="616">
        <v>0</v>
      </c>
      <c r="CR361" s="616">
        <v>0</v>
      </c>
      <c r="CS361" s="616">
        <v>0</v>
      </c>
      <c r="CT361" s="616">
        <v>0</v>
      </c>
      <c r="CU361" s="616">
        <v>0</v>
      </c>
      <c r="CV361" s="616">
        <v>0</v>
      </c>
      <c r="CW361" s="616">
        <v>0</v>
      </c>
      <c r="CX361" s="616">
        <v>0</v>
      </c>
      <c r="CY361" s="617">
        <v>0</v>
      </c>
      <c r="CZ361" s="618">
        <v>0</v>
      </c>
      <c r="DA361" s="619">
        <v>0</v>
      </c>
      <c r="DB361" s="619">
        <v>0</v>
      </c>
      <c r="DC361" s="619">
        <v>0</v>
      </c>
      <c r="DD361" s="619">
        <v>0</v>
      </c>
      <c r="DE361" s="619">
        <v>0</v>
      </c>
      <c r="DF361" s="619">
        <v>0</v>
      </c>
      <c r="DG361" s="619">
        <v>0</v>
      </c>
      <c r="DH361" s="619">
        <v>0</v>
      </c>
      <c r="DI361" s="619">
        <v>0</v>
      </c>
      <c r="DJ361" s="619">
        <v>0</v>
      </c>
      <c r="DK361" s="619">
        <v>0</v>
      </c>
      <c r="DL361" s="619">
        <v>0</v>
      </c>
      <c r="DM361" s="619">
        <v>0</v>
      </c>
      <c r="DN361" s="619">
        <v>0</v>
      </c>
      <c r="DO361" s="619">
        <v>0</v>
      </c>
      <c r="DP361" s="619">
        <v>0</v>
      </c>
      <c r="DQ361" s="619">
        <v>0</v>
      </c>
      <c r="DR361" s="619">
        <v>0</v>
      </c>
      <c r="DS361" s="619">
        <v>0</v>
      </c>
      <c r="DT361" s="619">
        <v>0</v>
      </c>
      <c r="DU361" s="619">
        <v>0</v>
      </c>
      <c r="DV361" s="619">
        <v>0</v>
      </c>
      <c r="DW361" s="620">
        <v>0</v>
      </c>
    </row>
    <row r="362" spans="2:127" x14ac:dyDescent="0.2">
      <c r="B362" s="627"/>
      <c r="C362" s="628"/>
      <c r="D362" s="629"/>
      <c r="E362" s="629"/>
      <c r="F362" s="629"/>
      <c r="G362" s="629"/>
      <c r="H362" s="629"/>
      <c r="I362" s="630"/>
      <c r="J362" s="630"/>
      <c r="K362" s="630"/>
      <c r="L362" s="630"/>
      <c r="M362" s="630"/>
      <c r="N362" s="630"/>
      <c r="O362" s="630"/>
      <c r="P362" s="630"/>
      <c r="Q362" s="630"/>
      <c r="R362" s="631"/>
      <c r="S362" s="630"/>
      <c r="T362" s="630"/>
      <c r="U362" s="632" t="s">
        <v>828</v>
      </c>
      <c r="V362" s="633" t="s">
        <v>124</v>
      </c>
      <c r="W362" s="634" t="s">
        <v>490</v>
      </c>
      <c r="X362" s="607">
        <v>0</v>
      </c>
      <c r="Y362" s="607">
        <v>0</v>
      </c>
      <c r="Z362" s="607">
        <v>0</v>
      </c>
      <c r="AA362" s="607">
        <v>0</v>
      </c>
      <c r="AB362" s="607">
        <v>0</v>
      </c>
      <c r="AC362" s="607">
        <v>0</v>
      </c>
      <c r="AD362" s="607">
        <v>0</v>
      </c>
      <c r="AE362" s="607">
        <v>0</v>
      </c>
      <c r="AF362" s="607">
        <v>0</v>
      </c>
      <c r="AG362" s="607">
        <v>0</v>
      </c>
      <c r="AH362" s="607">
        <v>0</v>
      </c>
      <c r="AI362" s="607">
        <v>0</v>
      </c>
      <c r="AJ362" s="607">
        <v>0</v>
      </c>
      <c r="AK362" s="607">
        <v>0</v>
      </c>
      <c r="AL362" s="607">
        <v>0</v>
      </c>
      <c r="AM362" s="607">
        <v>0</v>
      </c>
      <c r="AN362" s="607">
        <v>0</v>
      </c>
      <c r="AO362" s="607">
        <v>0</v>
      </c>
      <c r="AP362" s="607">
        <v>0</v>
      </c>
      <c r="AQ362" s="607">
        <v>0</v>
      </c>
      <c r="AR362" s="607">
        <v>0</v>
      </c>
      <c r="AS362" s="607">
        <v>0</v>
      </c>
      <c r="AT362" s="607">
        <v>0</v>
      </c>
      <c r="AU362" s="607">
        <v>0</v>
      </c>
      <c r="AV362" s="607">
        <v>0</v>
      </c>
      <c r="AW362" s="607">
        <v>0</v>
      </c>
      <c r="AX362" s="607">
        <v>0</v>
      </c>
      <c r="AY362" s="607">
        <v>0</v>
      </c>
      <c r="AZ362" s="607">
        <v>0</v>
      </c>
      <c r="BA362" s="607">
        <v>0</v>
      </c>
      <c r="BB362" s="607">
        <v>0</v>
      </c>
      <c r="BC362" s="607">
        <v>0</v>
      </c>
      <c r="BD362" s="607">
        <v>0</v>
      </c>
      <c r="BE362" s="607">
        <v>0</v>
      </c>
      <c r="BF362" s="607">
        <v>0</v>
      </c>
      <c r="BG362" s="607">
        <v>0</v>
      </c>
      <c r="BH362" s="607">
        <v>0</v>
      </c>
      <c r="BI362" s="607">
        <v>0</v>
      </c>
      <c r="BJ362" s="607">
        <v>0</v>
      </c>
      <c r="BK362" s="607">
        <v>0</v>
      </c>
      <c r="BL362" s="607">
        <v>0</v>
      </c>
      <c r="BM362" s="607">
        <v>0</v>
      </c>
      <c r="BN362" s="607">
        <v>0</v>
      </c>
      <c r="BO362" s="607">
        <v>0</v>
      </c>
      <c r="BP362" s="607">
        <v>0</v>
      </c>
      <c r="BQ362" s="607">
        <v>0</v>
      </c>
      <c r="BR362" s="607">
        <v>0</v>
      </c>
      <c r="BS362" s="607">
        <v>0</v>
      </c>
      <c r="BT362" s="607">
        <v>0</v>
      </c>
      <c r="BU362" s="607">
        <v>0</v>
      </c>
      <c r="BV362" s="607">
        <v>0</v>
      </c>
      <c r="BW362" s="607">
        <v>0</v>
      </c>
      <c r="BX362" s="607">
        <v>0</v>
      </c>
      <c r="BY362" s="607">
        <v>0</v>
      </c>
      <c r="BZ362" s="607">
        <v>0</v>
      </c>
      <c r="CA362" s="607">
        <v>0</v>
      </c>
      <c r="CB362" s="607">
        <v>0</v>
      </c>
      <c r="CC362" s="607">
        <v>0</v>
      </c>
      <c r="CD362" s="607">
        <v>0</v>
      </c>
      <c r="CE362" s="607">
        <v>0</v>
      </c>
      <c r="CF362" s="607">
        <v>0</v>
      </c>
      <c r="CG362" s="607">
        <v>0</v>
      </c>
      <c r="CH362" s="607">
        <v>0</v>
      </c>
      <c r="CI362" s="607">
        <v>0</v>
      </c>
      <c r="CJ362" s="607">
        <v>0</v>
      </c>
      <c r="CK362" s="607">
        <v>0</v>
      </c>
      <c r="CL362" s="607">
        <v>0</v>
      </c>
      <c r="CM362" s="607">
        <v>0</v>
      </c>
      <c r="CN362" s="607">
        <v>0</v>
      </c>
      <c r="CO362" s="607">
        <v>0</v>
      </c>
      <c r="CP362" s="607">
        <v>0</v>
      </c>
      <c r="CQ362" s="607">
        <v>0</v>
      </c>
      <c r="CR362" s="607">
        <v>0</v>
      </c>
      <c r="CS362" s="607">
        <v>0</v>
      </c>
      <c r="CT362" s="607">
        <v>0</v>
      </c>
      <c r="CU362" s="607">
        <v>0</v>
      </c>
      <c r="CV362" s="607">
        <v>0</v>
      </c>
      <c r="CW362" s="607">
        <v>0</v>
      </c>
      <c r="CX362" s="607">
        <v>0</v>
      </c>
      <c r="CY362" s="607">
        <v>0</v>
      </c>
      <c r="CZ362" s="618">
        <v>0</v>
      </c>
      <c r="DA362" s="619">
        <v>0</v>
      </c>
      <c r="DB362" s="619">
        <v>0</v>
      </c>
      <c r="DC362" s="619">
        <v>0</v>
      </c>
      <c r="DD362" s="619">
        <v>0</v>
      </c>
      <c r="DE362" s="619">
        <v>0</v>
      </c>
      <c r="DF362" s="619">
        <v>0</v>
      </c>
      <c r="DG362" s="619">
        <v>0</v>
      </c>
      <c r="DH362" s="619">
        <v>0</v>
      </c>
      <c r="DI362" s="619">
        <v>0</v>
      </c>
      <c r="DJ362" s="619">
        <v>0</v>
      </c>
      <c r="DK362" s="619">
        <v>0</v>
      </c>
      <c r="DL362" s="619">
        <v>0</v>
      </c>
      <c r="DM362" s="619">
        <v>0</v>
      </c>
      <c r="DN362" s="619">
        <v>0</v>
      </c>
      <c r="DO362" s="619">
        <v>0</v>
      </c>
      <c r="DP362" s="619">
        <v>0</v>
      </c>
      <c r="DQ362" s="619">
        <v>0</v>
      </c>
      <c r="DR362" s="619">
        <v>0</v>
      </c>
      <c r="DS362" s="619">
        <v>0</v>
      </c>
      <c r="DT362" s="619">
        <v>0</v>
      </c>
      <c r="DU362" s="619">
        <v>0</v>
      </c>
      <c r="DV362" s="619">
        <v>0</v>
      </c>
      <c r="DW362" s="620">
        <v>0</v>
      </c>
    </row>
    <row r="363" spans="2:127" x14ac:dyDescent="0.2">
      <c r="B363" s="635"/>
      <c r="C363" s="636"/>
      <c r="D363" s="637"/>
      <c r="E363" s="637"/>
      <c r="F363" s="637"/>
      <c r="G363" s="637"/>
      <c r="H363" s="637"/>
      <c r="I363" s="638"/>
      <c r="J363" s="638"/>
      <c r="K363" s="638"/>
      <c r="L363" s="638"/>
      <c r="M363" s="638"/>
      <c r="N363" s="638"/>
      <c r="O363" s="638"/>
      <c r="P363" s="638"/>
      <c r="Q363" s="638"/>
      <c r="R363" s="639"/>
      <c r="S363" s="638"/>
      <c r="T363" s="638"/>
      <c r="U363" s="626" t="s">
        <v>492</v>
      </c>
      <c r="V363" s="614" t="s">
        <v>124</v>
      </c>
      <c r="W363" s="640" t="s">
        <v>490</v>
      </c>
      <c r="X363" s="607">
        <v>0</v>
      </c>
      <c r="Y363" s="607">
        <v>0</v>
      </c>
      <c r="Z363" s="607">
        <v>0</v>
      </c>
      <c r="AA363" s="607">
        <v>0</v>
      </c>
      <c r="AB363" s="607">
        <v>0</v>
      </c>
      <c r="AC363" s="607">
        <v>0</v>
      </c>
      <c r="AD363" s="607">
        <v>0</v>
      </c>
      <c r="AE363" s="607">
        <v>0</v>
      </c>
      <c r="AF363" s="607">
        <v>0</v>
      </c>
      <c r="AG363" s="607">
        <v>0</v>
      </c>
      <c r="AH363" s="607">
        <v>170.9</v>
      </c>
      <c r="AI363" s="607">
        <v>170.9</v>
      </c>
      <c r="AJ363" s="607">
        <v>170.9</v>
      </c>
      <c r="AK363" s="607">
        <v>170.9</v>
      </c>
      <c r="AL363" s="607">
        <v>170.9</v>
      </c>
      <c r="AM363" s="607">
        <v>170.9</v>
      </c>
      <c r="AN363" s="607">
        <v>170.9</v>
      </c>
      <c r="AO363" s="607">
        <v>170.9</v>
      </c>
      <c r="AP363" s="607">
        <v>170.9</v>
      </c>
      <c r="AQ363" s="607">
        <v>170.9</v>
      </c>
      <c r="AR363" s="607">
        <v>170.9</v>
      </c>
      <c r="AS363" s="607">
        <v>170.9</v>
      </c>
      <c r="AT363" s="607">
        <v>170.9</v>
      </c>
      <c r="AU363" s="607">
        <v>170.9</v>
      </c>
      <c r="AV363" s="607">
        <v>170.9</v>
      </c>
      <c r="AW363" s="607">
        <v>170.9</v>
      </c>
      <c r="AX363" s="607">
        <v>170.9</v>
      </c>
      <c r="AY363" s="607">
        <v>170.9</v>
      </c>
      <c r="AZ363" s="607">
        <v>170.9</v>
      </c>
      <c r="BA363" s="607">
        <v>170.9</v>
      </c>
      <c r="BB363" s="607">
        <v>170.9</v>
      </c>
      <c r="BC363" s="607">
        <v>170.9</v>
      </c>
      <c r="BD363" s="607">
        <v>170.9</v>
      </c>
      <c r="BE363" s="607">
        <v>170.9</v>
      </c>
      <c r="BF363" s="607">
        <v>170.9</v>
      </c>
      <c r="BG363" s="607">
        <v>170.9</v>
      </c>
      <c r="BH363" s="607">
        <v>170.9</v>
      </c>
      <c r="BI363" s="607">
        <v>170.9</v>
      </c>
      <c r="BJ363" s="607">
        <v>170.9</v>
      </c>
      <c r="BK363" s="607">
        <v>170.9</v>
      </c>
      <c r="BL363" s="607">
        <v>170.9</v>
      </c>
      <c r="BM363" s="607">
        <v>170.9</v>
      </c>
      <c r="BN363" s="607">
        <v>170.9</v>
      </c>
      <c r="BO363" s="607">
        <v>170.9</v>
      </c>
      <c r="BP363" s="607">
        <v>170.9</v>
      </c>
      <c r="BQ363" s="607">
        <v>170.9</v>
      </c>
      <c r="BR363" s="607">
        <v>170.9</v>
      </c>
      <c r="BS363" s="607">
        <v>170.9</v>
      </c>
      <c r="BT363" s="607">
        <v>170.9</v>
      </c>
      <c r="BU363" s="607">
        <v>170.9</v>
      </c>
      <c r="BV363" s="607">
        <v>170.9</v>
      </c>
      <c r="BW363" s="607">
        <v>170.9</v>
      </c>
      <c r="BX363" s="607">
        <v>170.9</v>
      </c>
      <c r="BY363" s="607">
        <v>170.9</v>
      </c>
      <c r="BZ363" s="607">
        <v>170.9</v>
      </c>
      <c r="CA363" s="607">
        <v>170.9</v>
      </c>
      <c r="CB363" s="607">
        <v>170.9</v>
      </c>
      <c r="CC363" s="607">
        <v>170.9</v>
      </c>
      <c r="CD363" s="607">
        <v>170.9</v>
      </c>
      <c r="CE363" s="616">
        <v>170.9</v>
      </c>
      <c r="CF363" s="616">
        <v>170.9</v>
      </c>
      <c r="CG363" s="616">
        <v>170.9</v>
      </c>
      <c r="CH363" s="616">
        <v>170.9</v>
      </c>
      <c r="CI363" s="616">
        <v>170.9</v>
      </c>
      <c r="CJ363" s="616">
        <v>170.9</v>
      </c>
      <c r="CK363" s="616">
        <v>170.9</v>
      </c>
      <c r="CL363" s="616">
        <v>170.9</v>
      </c>
      <c r="CM363" s="616">
        <v>170.9</v>
      </c>
      <c r="CN363" s="616">
        <v>170.9</v>
      </c>
      <c r="CO363" s="616">
        <v>170.9</v>
      </c>
      <c r="CP363" s="616">
        <v>170.9</v>
      </c>
      <c r="CQ363" s="616">
        <v>170.9</v>
      </c>
      <c r="CR363" s="616">
        <v>170.9</v>
      </c>
      <c r="CS363" s="616">
        <v>170.9</v>
      </c>
      <c r="CT363" s="616">
        <v>170.9</v>
      </c>
      <c r="CU363" s="616">
        <v>170.9</v>
      </c>
      <c r="CV363" s="616">
        <v>170.9</v>
      </c>
      <c r="CW363" s="616">
        <v>170.9</v>
      </c>
      <c r="CX363" s="616">
        <v>170.9</v>
      </c>
      <c r="CY363" s="617">
        <v>170.9</v>
      </c>
      <c r="CZ363" s="618">
        <v>0</v>
      </c>
      <c r="DA363" s="619">
        <v>0</v>
      </c>
      <c r="DB363" s="619">
        <v>0</v>
      </c>
      <c r="DC363" s="619">
        <v>0</v>
      </c>
      <c r="DD363" s="619">
        <v>0</v>
      </c>
      <c r="DE363" s="619">
        <v>0</v>
      </c>
      <c r="DF363" s="619">
        <v>0</v>
      </c>
      <c r="DG363" s="619">
        <v>0</v>
      </c>
      <c r="DH363" s="619">
        <v>0</v>
      </c>
      <c r="DI363" s="619">
        <v>0</v>
      </c>
      <c r="DJ363" s="619">
        <v>0</v>
      </c>
      <c r="DK363" s="619">
        <v>0</v>
      </c>
      <c r="DL363" s="619">
        <v>0</v>
      </c>
      <c r="DM363" s="619">
        <v>0</v>
      </c>
      <c r="DN363" s="619">
        <v>0</v>
      </c>
      <c r="DO363" s="619">
        <v>0</v>
      </c>
      <c r="DP363" s="619">
        <v>0</v>
      </c>
      <c r="DQ363" s="619">
        <v>0</v>
      </c>
      <c r="DR363" s="619">
        <v>0</v>
      </c>
      <c r="DS363" s="619">
        <v>0</v>
      </c>
      <c r="DT363" s="619">
        <v>0</v>
      </c>
      <c r="DU363" s="619">
        <v>0</v>
      </c>
      <c r="DV363" s="619">
        <v>0</v>
      </c>
      <c r="DW363" s="620">
        <v>0</v>
      </c>
    </row>
    <row r="364" spans="2:127" x14ac:dyDescent="0.2">
      <c r="B364" s="641"/>
      <c r="C364" s="642"/>
      <c r="D364" s="643"/>
      <c r="E364" s="643"/>
      <c r="F364" s="643"/>
      <c r="G364" s="643"/>
      <c r="H364" s="643"/>
      <c r="I364" s="644"/>
      <c r="J364" s="644"/>
      <c r="K364" s="644"/>
      <c r="L364" s="644"/>
      <c r="M364" s="644"/>
      <c r="N364" s="644"/>
      <c r="O364" s="644"/>
      <c r="P364" s="644"/>
      <c r="Q364" s="644"/>
      <c r="R364" s="645"/>
      <c r="S364" s="644"/>
      <c r="T364" s="644"/>
      <c r="U364" s="626" t="s">
        <v>493</v>
      </c>
      <c r="V364" s="614" t="s">
        <v>124</v>
      </c>
      <c r="W364" s="640" t="s">
        <v>490</v>
      </c>
      <c r="X364" s="607">
        <v>0</v>
      </c>
      <c r="Y364" s="607">
        <v>0</v>
      </c>
      <c r="Z364" s="607">
        <v>0</v>
      </c>
      <c r="AA364" s="607">
        <v>0</v>
      </c>
      <c r="AB364" s="607">
        <v>0</v>
      </c>
      <c r="AC364" s="607">
        <v>0</v>
      </c>
      <c r="AD364" s="607">
        <v>0</v>
      </c>
      <c r="AE364" s="607">
        <v>0</v>
      </c>
      <c r="AF364" s="607">
        <v>0</v>
      </c>
      <c r="AG364" s="607">
        <v>0</v>
      </c>
      <c r="AH364" s="607">
        <v>2604.1</v>
      </c>
      <c r="AI364" s="607">
        <v>2604.1</v>
      </c>
      <c r="AJ364" s="607">
        <v>2604.1</v>
      </c>
      <c r="AK364" s="607">
        <v>2604.1</v>
      </c>
      <c r="AL364" s="607">
        <v>2604.1</v>
      </c>
      <c r="AM364" s="607">
        <v>2604.1</v>
      </c>
      <c r="AN364" s="607">
        <v>2604.1</v>
      </c>
      <c r="AO364" s="607">
        <v>2604.1</v>
      </c>
      <c r="AP364" s="607">
        <v>2604.1</v>
      </c>
      <c r="AQ364" s="607">
        <v>2604.1</v>
      </c>
      <c r="AR364" s="607">
        <v>2604.1</v>
      </c>
      <c r="AS364" s="607">
        <v>2604.1</v>
      </c>
      <c r="AT364" s="607">
        <v>2604.1</v>
      </c>
      <c r="AU364" s="607">
        <v>2604.1</v>
      </c>
      <c r="AV364" s="607">
        <v>2604.1</v>
      </c>
      <c r="AW364" s="607">
        <v>2604.1</v>
      </c>
      <c r="AX364" s="607">
        <v>2604.1</v>
      </c>
      <c r="AY364" s="607">
        <v>2604.1</v>
      </c>
      <c r="AZ364" s="607">
        <v>2604.1</v>
      </c>
      <c r="BA364" s="607">
        <v>2604.1</v>
      </c>
      <c r="BB364" s="607">
        <v>2604.1</v>
      </c>
      <c r="BC364" s="607">
        <v>2604.1</v>
      </c>
      <c r="BD364" s="607">
        <v>2604.1</v>
      </c>
      <c r="BE364" s="607">
        <v>2604.1</v>
      </c>
      <c r="BF364" s="607">
        <v>2604.1</v>
      </c>
      <c r="BG364" s="607">
        <v>2604.1</v>
      </c>
      <c r="BH364" s="607">
        <v>2604.1</v>
      </c>
      <c r="BI364" s="607">
        <v>2604.1</v>
      </c>
      <c r="BJ364" s="607">
        <v>2604.1</v>
      </c>
      <c r="BK364" s="607">
        <v>2604.1</v>
      </c>
      <c r="BL364" s="607">
        <v>2604.1</v>
      </c>
      <c r="BM364" s="607">
        <v>2604.1</v>
      </c>
      <c r="BN364" s="607">
        <v>2604.1</v>
      </c>
      <c r="BO364" s="607">
        <v>2604.1</v>
      </c>
      <c r="BP364" s="607">
        <v>2604.1</v>
      </c>
      <c r="BQ364" s="607">
        <v>2604.1</v>
      </c>
      <c r="BR364" s="607">
        <v>2604.1</v>
      </c>
      <c r="BS364" s="607">
        <v>2604.1</v>
      </c>
      <c r="BT364" s="607">
        <v>2604.1</v>
      </c>
      <c r="BU364" s="607">
        <v>2604.1</v>
      </c>
      <c r="BV364" s="607">
        <v>2604.1</v>
      </c>
      <c r="BW364" s="607">
        <v>2604.1</v>
      </c>
      <c r="BX364" s="607">
        <v>2604.1</v>
      </c>
      <c r="BY364" s="607">
        <v>2604.1</v>
      </c>
      <c r="BZ364" s="607">
        <v>2604.1</v>
      </c>
      <c r="CA364" s="607">
        <v>2604.1</v>
      </c>
      <c r="CB364" s="607">
        <v>2604.1</v>
      </c>
      <c r="CC364" s="607">
        <v>2604.1</v>
      </c>
      <c r="CD364" s="607">
        <v>2604.1</v>
      </c>
      <c r="CE364" s="616">
        <v>2604.1</v>
      </c>
      <c r="CF364" s="616">
        <v>2604.1</v>
      </c>
      <c r="CG364" s="616">
        <v>2604.1</v>
      </c>
      <c r="CH364" s="616">
        <v>2604.1</v>
      </c>
      <c r="CI364" s="616">
        <v>2604.1</v>
      </c>
      <c r="CJ364" s="616">
        <v>2604.1</v>
      </c>
      <c r="CK364" s="616">
        <v>2604.1</v>
      </c>
      <c r="CL364" s="616">
        <v>2604.1</v>
      </c>
      <c r="CM364" s="616">
        <v>2604.1</v>
      </c>
      <c r="CN364" s="616">
        <v>2604.1</v>
      </c>
      <c r="CO364" s="616">
        <v>2604.1</v>
      </c>
      <c r="CP364" s="616">
        <v>2604.1</v>
      </c>
      <c r="CQ364" s="616">
        <v>2604.1</v>
      </c>
      <c r="CR364" s="616">
        <v>2604.1</v>
      </c>
      <c r="CS364" s="616">
        <v>2604.1</v>
      </c>
      <c r="CT364" s="616">
        <v>2604.1</v>
      </c>
      <c r="CU364" s="616">
        <v>2604.1</v>
      </c>
      <c r="CV364" s="616">
        <v>2604.1</v>
      </c>
      <c r="CW364" s="616">
        <v>2604.1</v>
      </c>
      <c r="CX364" s="616">
        <v>2604.1</v>
      </c>
      <c r="CY364" s="617">
        <v>2604.1</v>
      </c>
      <c r="CZ364" s="618">
        <v>0</v>
      </c>
      <c r="DA364" s="619">
        <v>0</v>
      </c>
      <c r="DB364" s="619">
        <v>0</v>
      </c>
      <c r="DC364" s="619">
        <v>0</v>
      </c>
      <c r="DD364" s="619">
        <v>0</v>
      </c>
      <c r="DE364" s="619">
        <v>0</v>
      </c>
      <c r="DF364" s="619">
        <v>0</v>
      </c>
      <c r="DG364" s="619">
        <v>0</v>
      </c>
      <c r="DH364" s="619">
        <v>0</v>
      </c>
      <c r="DI364" s="619">
        <v>0</v>
      </c>
      <c r="DJ364" s="619">
        <v>0</v>
      </c>
      <c r="DK364" s="619">
        <v>0</v>
      </c>
      <c r="DL364" s="619">
        <v>0</v>
      </c>
      <c r="DM364" s="619">
        <v>0</v>
      </c>
      <c r="DN364" s="619">
        <v>0</v>
      </c>
      <c r="DO364" s="619">
        <v>0</v>
      </c>
      <c r="DP364" s="619">
        <v>0</v>
      </c>
      <c r="DQ364" s="619">
        <v>0</v>
      </c>
      <c r="DR364" s="619">
        <v>0</v>
      </c>
      <c r="DS364" s="619">
        <v>0</v>
      </c>
      <c r="DT364" s="619">
        <v>0</v>
      </c>
      <c r="DU364" s="619">
        <v>0</v>
      </c>
      <c r="DV364" s="619">
        <v>0</v>
      </c>
      <c r="DW364" s="620">
        <v>0</v>
      </c>
    </row>
    <row r="365" spans="2:127" x14ac:dyDescent="0.2">
      <c r="B365" s="641"/>
      <c r="C365" s="642"/>
      <c r="D365" s="643"/>
      <c r="E365" s="643"/>
      <c r="F365" s="643"/>
      <c r="G365" s="643"/>
      <c r="H365" s="643"/>
      <c r="I365" s="644"/>
      <c r="J365" s="644"/>
      <c r="K365" s="644"/>
      <c r="L365" s="644"/>
      <c r="M365" s="644"/>
      <c r="N365" s="644"/>
      <c r="O365" s="644"/>
      <c r="P365" s="644"/>
      <c r="Q365" s="644"/>
      <c r="R365" s="645"/>
      <c r="S365" s="644"/>
      <c r="T365" s="644"/>
      <c r="U365" s="646" t="s">
        <v>494</v>
      </c>
      <c r="V365" s="647" t="s">
        <v>124</v>
      </c>
      <c r="W365" s="640" t="s">
        <v>490</v>
      </c>
      <c r="X365" s="607">
        <v>0</v>
      </c>
      <c r="Y365" s="607">
        <v>0</v>
      </c>
      <c r="Z365" s="607">
        <v>0</v>
      </c>
      <c r="AA365" s="607">
        <v>0</v>
      </c>
      <c r="AB365" s="607">
        <v>0</v>
      </c>
      <c r="AC365" s="607">
        <v>0</v>
      </c>
      <c r="AD365" s="607">
        <v>0</v>
      </c>
      <c r="AE365" s="607">
        <v>0</v>
      </c>
      <c r="AF365" s="607">
        <v>0</v>
      </c>
      <c r="AG365" s="607">
        <v>0</v>
      </c>
      <c r="AH365" s="607">
        <v>0</v>
      </c>
      <c r="AI365" s="607">
        <v>0</v>
      </c>
      <c r="AJ365" s="607">
        <v>0</v>
      </c>
      <c r="AK365" s="607">
        <v>0</v>
      </c>
      <c r="AL365" s="607">
        <v>0</v>
      </c>
      <c r="AM365" s="607">
        <v>0</v>
      </c>
      <c r="AN365" s="607">
        <v>0</v>
      </c>
      <c r="AO365" s="607">
        <v>0</v>
      </c>
      <c r="AP365" s="607">
        <v>0</v>
      </c>
      <c r="AQ365" s="607">
        <v>0</v>
      </c>
      <c r="AR365" s="607">
        <v>0</v>
      </c>
      <c r="AS365" s="607">
        <v>0</v>
      </c>
      <c r="AT365" s="607">
        <v>0</v>
      </c>
      <c r="AU365" s="607">
        <v>0</v>
      </c>
      <c r="AV365" s="607">
        <v>0</v>
      </c>
      <c r="AW365" s="607">
        <v>0</v>
      </c>
      <c r="AX365" s="607">
        <v>0</v>
      </c>
      <c r="AY365" s="607">
        <v>0</v>
      </c>
      <c r="AZ365" s="607">
        <v>0</v>
      </c>
      <c r="BA365" s="607">
        <v>0</v>
      </c>
      <c r="BB365" s="607">
        <v>0</v>
      </c>
      <c r="BC365" s="607">
        <v>0</v>
      </c>
      <c r="BD365" s="607">
        <v>0</v>
      </c>
      <c r="BE365" s="607">
        <v>0</v>
      </c>
      <c r="BF365" s="607">
        <v>0</v>
      </c>
      <c r="BG365" s="607">
        <v>0</v>
      </c>
      <c r="BH365" s="607">
        <v>0</v>
      </c>
      <c r="BI365" s="607">
        <v>0</v>
      </c>
      <c r="BJ365" s="607">
        <v>0</v>
      </c>
      <c r="BK365" s="607">
        <v>0</v>
      </c>
      <c r="BL365" s="607">
        <v>0</v>
      </c>
      <c r="BM365" s="607">
        <v>0</v>
      </c>
      <c r="BN365" s="607">
        <v>0</v>
      </c>
      <c r="BO365" s="607">
        <v>0</v>
      </c>
      <c r="BP365" s="607">
        <v>0</v>
      </c>
      <c r="BQ365" s="607">
        <v>0</v>
      </c>
      <c r="BR365" s="607">
        <v>0</v>
      </c>
      <c r="BS365" s="607">
        <v>0</v>
      </c>
      <c r="BT365" s="607">
        <v>0</v>
      </c>
      <c r="BU365" s="607">
        <v>0</v>
      </c>
      <c r="BV365" s="607">
        <v>0</v>
      </c>
      <c r="BW365" s="607">
        <v>0</v>
      </c>
      <c r="BX365" s="607">
        <v>0</v>
      </c>
      <c r="BY365" s="607">
        <v>0</v>
      </c>
      <c r="BZ365" s="607">
        <v>0</v>
      </c>
      <c r="CA365" s="607">
        <v>0</v>
      </c>
      <c r="CB365" s="607">
        <v>0</v>
      </c>
      <c r="CC365" s="607">
        <v>0</v>
      </c>
      <c r="CD365" s="607">
        <v>0</v>
      </c>
      <c r="CE365" s="616">
        <v>0</v>
      </c>
      <c r="CF365" s="616">
        <v>0</v>
      </c>
      <c r="CG365" s="616">
        <v>0</v>
      </c>
      <c r="CH365" s="616">
        <v>0</v>
      </c>
      <c r="CI365" s="616">
        <v>0</v>
      </c>
      <c r="CJ365" s="616">
        <v>0</v>
      </c>
      <c r="CK365" s="616">
        <v>0</v>
      </c>
      <c r="CL365" s="616">
        <v>0</v>
      </c>
      <c r="CM365" s="616">
        <v>0</v>
      </c>
      <c r="CN365" s="616">
        <v>0</v>
      </c>
      <c r="CO365" s="616">
        <v>0</v>
      </c>
      <c r="CP365" s="616">
        <v>0</v>
      </c>
      <c r="CQ365" s="616">
        <v>0</v>
      </c>
      <c r="CR365" s="616">
        <v>0</v>
      </c>
      <c r="CS365" s="616">
        <v>0</v>
      </c>
      <c r="CT365" s="616">
        <v>0</v>
      </c>
      <c r="CU365" s="616">
        <v>0</v>
      </c>
      <c r="CV365" s="616">
        <v>0</v>
      </c>
      <c r="CW365" s="616">
        <v>0</v>
      </c>
      <c r="CX365" s="616">
        <v>0</v>
      </c>
      <c r="CY365" s="617">
        <v>0</v>
      </c>
      <c r="CZ365" s="618">
        <v>0</v>
      </c>
      <c r="DA365" s="619">
        <v>0</v>
      </c>
      <c r="DB365" s="619">
        <v>0</v>
      </c>
      <c r="DC365" s="619">
        <v>0</v>
      </c>
      <c r="DD365" s="619">
        <v>0</v>
      </c>
      <c r="DE365" s="619">
        <v>0</v>
      </c>
      <c r="DF365" s="619">
        <v>0</v>
      </c>
      <c r="DG365" s="619">
        <v>0</v>
      </c>
      <c r="DH365" s="619">
        <v>0</v>
      </c>
      <c r="DI365" s="619">
        <v>0</v>
      </c>
      <c r="DJ365" s="619">
        <v>0</v>
      </c>
      <c r="DK365" s="619">
        <v>0</v>
      </c>
      <c r="DL365" s="619">
        <v>0</v>
      </c>
      <c r="DM365" s="619">
        <v>0</v>
      </c>
      <c r="DN365" s="619">
        <v>0</v>
      </c>
      <c r="DO365" s="619">
        <v>0</v>
      </c>
      <c r="DP365" s="619">
        <v>0</v>
      </c>
      <c r="DQ365" s="619">
        <v>0</v>
      </c>
      <c r="DR365" s="619">
        <v>0</v>
      </c>
      <c r="DS365" s="619">
        <v>0</v>
      </c>
      <c r="DT365" s="619">
        <v>0</v>
      </c>
      <c r="DU365" s="619">
        <v>0</v>
      </c>
      <c r="DV365" s="619">
        <v>0</v>
      </c>
      <c r="DW365" s="620">
        <v>0</v>
      </c>
    </row>
    <row r="366" spans="2:127" x14ac:dyDescent="0.2">
      <c r="B366" s="641"/>
      <c r="C366" s="642"/>
      <c r="D366" s="643"/>
      <c r="E366" s="643"/>
      <c r="F366" s="643"/>
      <c r="G366" s="643"/>
      <c r="H366" s="643"/>
      <c r="I366" s="644"/>
      <c r="J366" s="644"/>
      <c r="K366" s="644"/>
      <c r="L366" s="644"/>
      <c r="M366" s="644"/>
      <c r="N366" s="644"/>
      <c r="O366" s="644"/>
      <c r="P366" s="644"/>
      <c r="Q366" s="644"/>
      <c r="R366" s="645"/>
      <c r="S366" s="644"/>
      <c r="T366" s="644"/>
      <c r="U366" s="626" t="s">
        <v>495</v>
      </c>
      <c r="V366" s="614" t="s">
        <v>124</v>
      </c>
      <c r="W366" s="640" t="s">
        <v>490</v>
      </c>
      <c r="X366" s="607">
        <v>0.38780000000000003</v>
      </c>
      <c r="Y366" s="607">
        <v>0.58169999999999988</v>
      </c>
      <c r="Z366" s="607">
        <v>1.1633999999999998</v>
      </c>
      <c r="AA366" s="607">
        <v>1.3573000000000002</v>
      </c>
      <c r="AB366" s="607">
        <v>1.7450999999999999</v>
      </c>
      <c r="AC366" s="607">
        <v>1.9390000000000001</v>
      </c>
      <c r="AD366" s="607">
        <v>2.5207000000000002</v>
      </c>
      <c r="AE366" s="607">
        <v>3.8780000000000001</v>
      </c>
      <c r="AF366" s="607">
        <v>3.8780000000000001</v>
      </c>
      <c r="AG366" s="607">
        <v>1.9390000000000001</v>
      </c>
      <c r="AH366" s="607">
        <v>0</v>
      </c>
      <c r="AI366" s="607">
        <v>0</v>
      </c>
      <c r="AJ366" s="607">
        <v>0</v>
      </c>
      <c r="AK366" s="607">
        <v>0</v>
      </c>
      <c r="AL366" s="607">
        <v>0</v>
      </c>
      <c r="AM366" s="607">
        <v>0</v>
      </c>
      <c r="AN366" s="607">
        <v>0</v>
      </c>
      <c r="AO366" s="607">
        <v>0</v>
      </c>
      <c r="AP366" s="607">
        <v>0</v>
      </c>
      <c r="AQ366" s="607">
        <v>0</v>
      </c>
      <c r="AR366" s="607">
        <v>0.12418597859785978</v>
      </c>
      <c r="AS366" s="607">
        <v>0.18627896789678969</v>
      </c>
      <c r="AT366" s="607">
        <v>0.37255793579357938</v>
      </c>
      <c r="AU366" s="607">
        <v>0.43465092509250924</v>
      </c>
      <c r="AV366" s="607">
        <v>0.55883690369036898</v>
      </c>
      <c r="AW366" s="607">
        <v>0.6209298929892989</v>
      </c>
      <c r="AX366" s="607">
        <v>0.80720886088608856</v>
      </c>
      <c r="AY366" s="607">
        <v>1.2418597859785978</v>
      </c>
      <c r="AZ366" s="607">
        <v>1.2418597859785978</v>
      </c>
      <c r="BA366" s="607">
        <v>0.6209298929892989</v>
      </c>
      <c r="BB366" s="607">
        <v>0</v>
      </c>
      <c r="BC366" s="607">
        <v>0</v>
      </c>
      <c r="BD366" s="607">
        <v>0</v>
      </c>
      <c r="BE366" s="607">
        <v>0</v>
      </c>
      <c r="BF366" s="607">
        <v>0</v>
      </c>
      <c r="BG366" s="607">
        <v>0</v>
      </c>
      <c r="BH366" s="607">
        <v>0</v>
      </c>
      <c r="BI366" s="607">
        <v>0</v>
      </c>
      <c r="BJ366" s="607">
        <v>0</v>
      </c>
      <c r="BK366" s="607">
        <v>0</v>
      </c>
      <c r="BL366" s="607">
        <v>0.12418597859785978</v>
      </c>
      <c r="BM366" s="607">
        <v>0.18627896789678969</v>
      </c>
      <c r="BN366" s="607">
        <v>0.37255793579357938</v>
      </c>
      <c r="BO366" s="607">
        <v>0.43465092509250924</v>
      </c>
      <c r="BP366" s="607">
        <v>0.55883690369036898</v>
      </c>
      <c r="BQ366" s="607">
        <v>0.6209298929892989</v>
      </c>
      <c r="BR366" s="607">
        <v>0.80720886088608856</v>
      </c>
      <c r="BS366" s="607">
        <v>1.2418597859785978</v>
      </c>
      <c r="BT366" s="607">
        <v>1.2418597859785978</v>
      </c>
      <c r="BU366" s="607">
        <v>0.6209298929892989</v>
      </c>
      <c r="BV366" s="607">
        <v>0</v>
      </c>
      <c r="BW366" s="607">
        <v>0</v>
      </c>
      <c r="BX366" s="607">
        <v>0</v>
      </c>
      <c r="BY366" s="607">
        <v>0</v>
      </c>
      <c r="BZ366" s="607">
        <v>0</v>
      </c>
      <c r="CA366" s="607">
        <v>0</v>
      </c>
      <c r="CB366" s="607">
        <v>0</v>
      </c>
      <c r="CC366" s="607">
        <v>0</v>
      </c>
      <c r="CD366" s="607">
        <v>0</v>
      </c>
      <c r="CE366" s="616">
        <v>0</v>
      </c>
      <c r="CF366" s="616">
        <v>0.30046646264626464</v>
      </c>
      <c r="CG366" s="616">
        <v>0.45069969396939696</v>
      </c>
      <c r="CH366" s="616">
        <v>0.90139938793879393</v>
      </c>
      <c r="CI366" s="616">
        <v>1.0516326192619261</v>
      </c>
      <c r="CJ366" s="616">
        <v>1.3520990819081908</v>
      </c>
      <c r="CK366" s="616">
        <v>1.5023323132313231</v>
      </c>
      <c r="CL366" s="616">
        <v>1.9530320072007201</v>
      </c>
      <c r="CM366" s="616">
        <v>3.0046646264626462</v>
      </c>
      <c r="CN366" s="616">
        <v>3.0046646264626462</v>
      </c>
      <c r="CO366" s="616">
        <v>1.5023323132313231</v>
      </c>
      <c r="CP366" s="616">
        <v>0</v>
      </c>
      <c r="CQ366" s="616">
        <v>0</v>
      </c>
      <c r="CR366" s="616">
        <v>0</v>
      </c>
      <c r="CS366" s="616">
        <v>0</v>
      </c>
      <c r="CT366" s="616">
        <v>0</v>
      </c>
      <c r="CU366" s="616">
        <v>0</v>
      </c>
      <c r="CV366" s="616">
        <v>0</v>
      </c>
      <c r="CW366" s="616">
        <v>0</v>
      </c>
      <c r="CX366" s="616">
        <v>0</v>
      </c>
      <c r="CY366" s="617">
        <v>0</v>
      </c>
      <c r="CZ366" s="618">
        <v>0</v>
      </c>
      <c r="DA366" s="619">
        <v>0</v>
      </c>
      <c r="DB366" s="619">
        <v>0</v>
      </c>
      <c r="DC366" s="619">
        <v>0</v>
      </c>
      <c r="DD366" s="619">
        <v>0</v>
      </c>
      <c r="DE366" s="619">
        <v>0</v>
      </c>
      <c r="DF366" s="619">
        <v>0</v>
      </c>
      <c r="DG366" s="619">
        <v>0</v>
      </c>
      <c r="DH366" s="619">
        <v>0</v>
      </c>
      <c r="DI366" s="619">
        <v>0</v>
      </c>
      <c r="DJ366" s="619">
        <v>0</v>
      </c>
      <c r="DK366" s="619">
        <v>0</v>
      </c>
      <c r="DL366" s="619">
        <v>0</v>
      </c>
      <c r="DM366" s="619">
        <v>0</v>
      </c>
      <c r="DN366" s="619">
        <v>0</v>
      </c>
      <c r="DO366" s="619">
        <v>0</v>
      </c>
      <c r="DP366" s="619">
        <v>0</v>
      </c>
      <c r="DQ366" s="619">
        <v>0</v>
      </c>
      <c r="DR366" s="619">
        <v>0</v>
      </c>
      <c r="DS366" s="619">
        <v>0</v>
      </c>
      <c r="DT366" s="619">
        <v>0</v>
      </c>
      <c r="DU366" s="619">
        <v>0</v>
      </c>
      <c r="DV366" s="619">
        <v>0</v>
      </c>
      <c r="DW366" s="620">
        <v>0</v>
      </c>
    </row>
    <row r="367" spans="2:127" x14ac:dyDescent="0.2">
      <c r="B367" s="648"/>
      <c r="C367" s="642"/>
      <c r="D367" s="643"/>
      <c r="E367" s="643"/>
      <c r="F367" s="643"/>
      <c r="G367" s="643"/>
      <c r="H367" s="643"/>
      <c r="I367" s="644"/>
      <c r="J367" s="644"/>
      <c r="K367" s="644"/>
      <c r="L367" s="644"/>
      <c r="M367" s="644"/>
      <c r="N367" s="644"/>
      <c r="O367" s="644"/>
      <c r="P367" s="644"/>
      <c r="Q367" s="644"/>
      <c r="R367" s="645"/>
      <c r="S367" s="644"/>
      <c r="T367" s="644"/>
      <c r="U367" s="626" t="s">
        <v>496</v>
      </c>
      <c r="V367" s="614" t="s">
        <v>124</v>
      </c>
      <c r="W367" s="640" t="s">
        <v>490</v>
      </c>
      <c r="X367" s="607">
        <v>0</v>
      </c>
      <c r="Y367" s="607">
        <v>0</v>
      </c>
      <c r="Z367" s="607">
        <v>0</v>
      </c>
      <c r="AA367" s="607">
        <v>0</v>
      </c>
      <c r="AB367" s="607">
        <v>0</v>
      </c>
      <c r="AC367" s="607">
        <v>0</v>
      </c>
      <c r="AD367" s="607">
        <v>0</v>
      </c>
      <c r="AE367" s="607">
        <v>0</v>
      </c>
      <c r="AF367" s="607">
        <v>0</v>
      </c>
      <c r="AG367" s="607">
        <v>0</v>
      </c>
      <c r="AH367" s="607">
        <v>1.22</v>
      </c>
      <c r="AI367" s="607">
        <v>1.22</v>
      </c>
      <c r="AJ367" s="607">
        <v>1.22</v>
      </c>
      <c r="AK367" s="607">
        <v>1.22</v>
      </c>
      <c r="AL367" s="607">
        <v>1.22</v>
      </c>
      <c r="AM367" s="607">
        <v>1.22</v>
      </c>
      <c r="AN367" s="607">
        <v>1.22</v>
      </c>
      <c r="AO367" s="607">
        <v>1.22</v>
      </c>
      <c r="AP367" s="607">
        <v>1.22</v>
      </c>
      <c r="AQ367" s="607">
        <v>1.22</v>
      </c>
      <c r="AR367" s="607">
        <v>1.22</v>
      </c>
      <c r="AS367" s="607">
        <v>1.22</v>
      </c>
      <c r="AT367" s="607">
        <v>1.22</v>
      </c>
      <c r="AU367" s="607">
        <v>1.22</v>
      </c>
      <c r="AV367" s="607">
        <v>1.22</v>
      </c>
      <c r="AW367" s="607">
        <v>1.22</v>
      </c>
      <c r="AX367" s="607">
        <v>1.22</v>
      </c>
      <c r="AY367" s="607">
        <v>1.22</v>
      </c>
      <c r="AZ367" s="607">
        <v>1.22</v>
      </c>
      <c r="BA367" s="607">
        <v>1.22</v>
      </c>
      <c r="BB367" s="607">
        <v>1.22</v>
      </c>
      <c r="BC367" s="607">
        <v>1.22</v>
      </c>
      <c r="BD367" s="607">
        <v>1.22</v>
      </c>
      <c r="BE367" s="607">
        <v>1.22</v>
      </c>
      <c r="BF367" s="607">
        <v>1.22</v>
      </c>
      <c r="BG367" s="607">
        <v>1.22</v>
      </c>
      <c r="BH367" s="607">
        <v>1.22</v>
      </c>
      <c r="BI367" s="607">
        <v>1.22</v>
      </c>
      <c r="BJ367" s="607">
        <v>1.22</v>
      </c>
      <c r="BK367" s="607">
        <v>1.22</v>
      </c>
      <c r="BL367" s="607">
        <v>1.22</v>
      </c>
      <c r="BM367" s="607">
        <v>1.22</v>
      </c>
      <c r="BN367" s="607">
        <v>1.22</v>
      </c>
      <c r="BO367" s="607">
        <v>1.22</v>
      </c>
      <c r="BP367" s="607">
        <v>1.22</v>
      </c>
      <c r="BQ367" s="607">
        <v>1.22</v>
      </c>
      <c r="BR367" s="607">
        <v>1.22</v>
      </c>
      <c r="BS367" s="607">
        <v>1.22</v>
      </c>
      <c r="BT367" s="607">
        <v>1.22</v>
      </c>
      <c r="BU367" s="607">
        <v>1.22</v>
      </c>
      <c r="BV367" s="607">
        <v>1.22</v>
      </c>
      <c r="BW367" s="607">
        <v>1.22</v>
      </c>
      <c r="BX367" s="607">
        <v>1.22</v>
      </c>
      <c r="BY367" s="607">
        <v>1.22</v>
      </c>
      <c r="BZ367" s="607">
        <v>1.22</v>
      </c>
      <c r="CA367" s="607">
        <v>1.22</v>
      </c>
      <c r="CB367" s="607">
        <v>1.22</v>
      </c>
      <c r="CC367" s="607">
        <v>1.22</v>
      </c>
      <c r="CD367" s="607">
        <v>1.22</v>
      </c>
      <c r="CE367" s="616">
        <v>1.22</v>
      </c>
      <c r="CF367" s="616">
        <v>1.22</v>
      </c>
      <c r="CG367" s="616">
        <v>1.22</v>
      </c>
      <c r="CH367" s="616">
        <v>1.22</v>
      </c>
      <c r="CI367" s="616">
        <v>1.22</v>
      </c>
      <c r="CJ367" s="616">
        <v>1.22</v>
      </c>
      <c r="CK367" s="616">
        <v>1.22</v>
      </c>
      <c r="CL367" s="616">
        <v>1.22</v>
      </c>
      <c r="CM367" s="616">
        <v>1.22</v>
      </c>
      <c r="CN367" s="616">
        <v>1.22</v>
      </c>
      <c r="CO367" s="616">
        <v>1.22</v>
      </c>
      <c r="CP367" s="616">
        <v>1.22</v>
      </c>
      <c r="CQ367" s="616">
        <v>1.22</v>
      </c>
      <c r="CR367" s="616">
        <v>1.22</v>
      </c>
      <c r="CS367" s="616">
        <v>1.22</v>
      </c>
      <c r="CT367" s="616">
        <v>1.22</v>
      </c>
      <c r="CU367" s="616">
        <v>1.22</v>
      </c>
      <c r="CV367" s="616">
        <v>1.22</v>
      </c>
      <c r="CW367" s="616">
        <v>1.22</v>
      </c>
      <c r="CX367" s="616">
        <v>1.22</v>
      </c>
      <c r="CY367" s="617">
        <v>1.22</v>
      </c>
      <c r="CZ367" s="618">
        <v>0</v>
      </c>
      <c r="DA367" s="619">
        <v>0</v>
      </c>
      <c r="DB367" s="619">
        <v>0</v>
      </c>
      <c r="DC367" s="619">
        <v>0</v>
      </c>
      <c r="DD367" s="619">
        <v>0</v>
      </c>
      <c r="DE367" s="619">
        <v>0</v>
      </c>
      <c r="DF367" s="619">
        <v>0</v>
      </c>
      <c r="DG367" s="619">
        <v>0</v>
      </c>
      <c r="DH367" s="619">
        <v>0</v>
      </c>
      <c r="DI367" s="619">
        <v>0</v>
      </c>
      <c r="DJ367" s="619">
        <v>0</v>
      </c>
      <c r="DK367" s="619">
        <v>0</v>
      </c>
      <c r="DL367" s="619">
        <v>0</v>
      </c>
      <c r="DM367" s="619">
        <v>0</v>
      </c>
      <c r="DN367" s="619">
        <v>0</v>
      </c>
      <c r="DO367" s="619">
        <v>0</v>
      </c>
      <c r="DP367" s="619">
        <v>0</v>
      </c>
      <c r="DQ367" s="619">
        <v>0</v>
      </c>
      <c r="DR367" s="619">
        <v>0</v>
      </c>
      <c r="DS367" s="619">
        <v>0</v>
      </c>
      <c r="DT367" s="619">
        <v>0</v>
      </c>
      <c r="DU367" s="619">
        <v>0</v>
      </c>
      <c r="DV367" s="619">
        <v>0</v>
      </c>
      <c r="DW367" s="620">
        <v>0</v>
      </c>
    </row>
    <row r="368" spans="2:127" x14ac:dyDescent="0.2">
      <c r="B368" s="648"/>
      <c r="C368" s="642"/>
      <c r="D368" s="643"/>
      <c r="E368" s="643"/>
      <c r="F368" s="643"/>
      <c r="G368" s="643"/>
      <c r="H368" s="643"/>
      <c r="I368" s="644"/>
      <c r="J368" s="644"/>
      <c r="K368" s="644"/>
      <c r="L368" s="644"/>
      <c r="M368" s="644"/>
      <c r="N368" s="644"/>
      <c r="O368" s="644"/>
      <c r="P368" s="644"/>
      <c r="Q368" s="644"/>
      <c r="R368" s="645"/>
      <c r="S368" s="644"/>
      <c r="T368" s="644"/>
      <c r="U368" s="626" t="s">
        <v>497</v>
      </c>
      <c r="V368" s="614" t="s">
        <v>124</v>
      </c>
      <c r="W368" s="640" t="s">
        <v>490</v>
      </c>
      <c r="X368" s="607">
        <v>5.9292159999999994</v>
      </c>
      <c r="Y368" s="607">
        <v>8.8938239999999986</v>
      </c>
      <c r="Z368" s="607">
        <v>17.787647999999997</v>
      </c>
      <c r="AA368" s="607">
        <v>20.752256000000003</v>
      </c>
      <c r="AB368" s="607">
        <v>26.681471999999999</v>
      </c>
      <c r="AC368" s="607">
        <v>29.646080000000001</v>
      </c>
      <c r="AD368" s="607">
        <v>38.539904</v>
      </c>
      <c r="AE368" s="607">
        <v>59.292160000000003</v>
      </c>
      <c r="AF368" s="607">
        <v>59.292160000000003</v>
      </c>
      <c r="AG368" s="607">
        <v>29.646080000000001</v>
      </c>
      <c r="AH368" s="607">
        <v>0</v>
      </c>
      <c r="AI368" s="607">
        <v>0</v>
      </c>
      <c r="AJ368" s="607">
        <v>0</v>
      </c>
      <c r="AK368" s="607">
        <v>0</v>
      </c>
      <c r="AL368" s="607">
        <v>0</v>
      </c>
      <c r="AM368" s="607">
        <v>0</v>
      </c>
      <c r="AN368" s="607">
        <v>0</v>
      </c>
      <c r="AO368" s="607">
        <v>0</v>
      </c>
      <c r="AP368" s="607">
        <v>0</v>
      </c>
      <c r="AQ368" s="607">
        <v>0</v>
      </c>
      <c r="AR368" s="607">
        <v>1.8987248356835682</v>
      </c>
      <c r="AS368" s="607">
        <v>2.8480872535253523</v>
      </c>
      <c r="AT368" s="607">
        <v>5.6961745070507046</v>
      </c>
      <c r="AU368" s="607">
        <v>6.6455369248924887</v>
      </c>
      <c r="AV368" s="607">
        <v>8.5442617605760578</v>
      </c>
      <c r="AW368" s="607">
        <v>9.4936241784178428</v>
      </c>
      <c r="AX368" s="607">
        <v>12.341711431943194</v>
      </c>
      <c r="AY368" s="607">
        <v>18.987248356835686</v>
      </c>
      <c r="AZ368" s="607">
        <v>18.987248356835686</v>
      </c>
      <c r="BA368" s="607">
        <v>9.4936241784178428</v>
      </c>
      <c r="BB368" s="607">
        <v>0</v>
      </c>
      <c r="BC368" s="607">
        <v>0</v>
      </c>
      <c r="BD368" s="607">
        <v>0</v>
      </c>
      <c r="BE368" s="607">
        <v>0</v>
      </c>
      <c r="BF368" s="607">
        <v>0</v>
      </c>
      <c r="BG368" s="607">
        <v>0</v>
      </c>
      <c r="BH368" s="607">
        <v>0</v>
      </c>
      <c r="BI368" s="607">
        <v>0</v>
      </c>
      <c r="BJ368" s="607">
        <v>0</v>
      </c>
      <c r="BK368" s="607">
        <v>0</v>
      </c>
      <c r="BL368" s="607">
        <v>1.8987248356835682</v>
      </c>
      <c r="BM368" s="607">
        <v>2.8480872535253523</v>
      </c>
      <c r="BN368" s="607">
        <v>5.6961745070507046</v>
      </c>
      <c r="BO368" s="607">
        <v>6.6455369248924887</v>
      </c>
      <c r="BP368" s="607">
        <v>8.5442617605760578</v>
      </c>
      <c r="BQ368" s="607">
        <v>9.4936241784178428</v>
      </c>
      <c r="BR368" s="607">
        <v>12.341711431943194</v>
      </c>
      <c r="BS368" s="607">
        <v>18.987248356835686</v>
      </c>
      <c r="BT368" s="607">
        <v>18.987248356835686</v>
      </c>
      <c r="BU368" s="607">
        <v>9.4936241784178428</v>
      </c>
      <c r="BV368" s="607">
        <v>0</v>
      </c>
      <c r="BW368" s="607">
        <v>0</v>
      </c>
      <c r="BX368" s="607">
        <v>0</v>
      </c>
      <c r="BY368" s="607">
        <v>0</v>
      </c>
      <c r="BZ368" s="607">
        <v>0</v>
      </c>
      <c r="CA368" s="607">
        <v>0</v>
      </c>
      <c r="CB368" s="607">
        <v>0</v>
      </c>
      <c r="CC368" s="607">
        <v>0</v>
      </c>
      <c r="CD368" s="607">
        <v>0</v>
      </c>
      <c r="CE368" s="616">
        <v>0</v>
      </c>
      <c r="CF368" s="616">
        <v>4.593941613681368</v>
      </c>
      <c r="CG368" s="616">
        <v>6.8909124205220511</v>
      </c>
      <c r="CH368" s="616">
        <v>13.781824841044102</v>
      </c>
      <c r="CI368" s="616">
        <v>16.078795647884785</v>
      </c>
      <c r="CJ368" s="616">
        <v>20.672737261566155</v>
      </c>
      <c r="CK368" s="616">
        <v>22.969708068406838</v>
      </c>
      <c r="CL368" s="616">
        <v>29.860620488928895</v>
      </c>
      <c r="CM368" s="616">
        <v>45.939416136813676</v>
      </c>
      <c r="CN368" s="616">
        <v>45.939416136813676</v>
      </c>
      <c r="CO368" s="616">
        <v>22.969708068406838</v>
      </c>
      <c r="CP368" s="616">
        <v>0</v>
      </c>
      <c r="CQ368" s="616">
        <v>0</v>
      </c>
      <c r="CR368" s="616">
        <v>0</v>
      </c>
      <c r="CS368" s="616">
        <v>0</v>
      </c>
      <c r="CT368" s="616">
        <v>0</v>
      </c>
      <c r="CU368" s="616">
        <v>0</v>
      </c>
      <c r="CV368" s="616">
        <v>0</v>
      </c>
      <c r="CW368" s="616">
        <v>0</v>
      </c>
      <c r="CX368" s="616">
        <v>0</v>
      </c>
      <c r="CY368" s="617">
        <v>0</v>
      </c>
      <c r="CZ368" s="618">
        <v>0</v>
      </c>
      <c r="DA368" s="619">
        <v>0</v>
      </c>
      <c r="DB368" s="619">
        <v>0</v>
      </c>
      <c r="DC368" s="619">
        <v>0</v>
      </c>
      <c r="DD368" s="619">
        <v>0</v>
      </c>
      <c r="DE368" s="619">
        <v>0</v>
      </c>
      <c r="DF368" s="619">
        <v>0</v>
      </c>
      <c r="DG368" s="619">
        <v>0</v>
      </c>
      <c r="DH368" s="619">
        <v>0</v>
      </c>
      <c r="DI368" s="619">
        <v>0</v>
      </c>
      <c r="DJ368" s="619">
        <v>0</v>
      </c>
      <c r="DK368" s="619">
        <v>0</v>
      </c>
      <c r="DL368" s="619">
        <v>0</v>
      </c>
      <c r="DM368" s="619">
        <v>0</v>
      </c>
      <c r="DN368" s="619">
        <v>0</v>
      </c>
      <c r="DO368" s="619">
        <v>0</v>
      </c>
      <c r="DP368" s="619">
        <v>0</v>
      </c>
      <c r="DQ368" s="619">
        <v>0</v>
      </c>
      <c r="DR368" s="619">
        <v>0</v>
      </c>
      <c r="DS368" s="619">
        <v>0</v>
      </c>
      <c r="DT368" s="619">
        <v>0</v>
      </c>
      <c r="DU368" s="619">
        <v>0</v>
      </c>
      <c r="DV368" s="619">
        <v>0</v>
      </c>
      <c r="DW368" s="620">
        <v>0</v>
      </c>
    </row>
    <row r="369" spans="2:127" x14ac:dyDescent="0.2">
      <c r="B369" s="648"/>
      <c r="C369" s="642"/>
      <c r="D369" s="643"/>
      <c r="E369" s="643"/>
      <c r="F369" s="643"/>
      <c r="G369" s="643"/>
      <c r="H369" s="643"/>
      <c r="I369" s="644"/>
      <c r="J369" s="644"/>
      <c r="K369" s="644"/>
      <c r="L369" s="644"/>
      <c r="M369" s="644"/>
      <c r="N369" s="644"/>
      <c r="O369" s="644"/>
      <c r="P369" s="644"/>
      <c r="Q369" s="644"/>
      <c r="R369" s="645"/>
      <c r="S369" s="644"/>
      <c r="T369" s="644"/>
      <c r="U369" s="626" t="s">
        <v>498</v>
      </c>
      <c r="V369" s="614" t="s">
        <v>124</v>
      </c>
      <c r="W369" s="640" t="s">
        <v>490</v>
      </c>
      <c r="X369" s="607">
        <v>0</v>
      </c>
      <c r="Y369" s="607">
        <v>0</v>
      </c>
      <c r="Z369" s="607">
        <v>0</v>
      </c>
      <c r="AA369" s="607">
        <v>0</v>
      </c>
      <c r="AB369" s="607">
        <v>0</v>
      </c>
      <c r="AC369" s="607">
        <v>0</v>
      </c>
      <c r="AD369" s="607">
        <v>0</v>
      </c>
      <c r="AE369" s="607">
        <v>0</v>
      </c>
      <c r="AF369" s="607">
        <v>0</v>
      </c>
      <c r="AG369" s="607">
        <v>0</v>
      </c>
      <c r="AH369" s="607">
        <v>42.988154667732104</v>
      </c>
      <c r="AI369" s="607">
        <v>40.437658262691983</v>
      </c>
      <c r="AJ369" s="607">
        <v>37.887161857651876</v>
      </c>
      <c r="AK369" s="607">
        <v>35.336665452611761</v>
      </c>
      <c r="AL369" s="607">
        <v>32.786169047571647</v>
      </c>
      <c r="AM369" s="607">
        <v>30.235672642531533</v>
      </c>
      <c r="AN369" s="607">
        <v>27.685176237491412</v>
      </c>
      <c r="AO369" s="607">
        <v>25.134679832451297</v>
      </c>
      <c r="AP369" s="607">
        <v>22.58418342741119</v>
      </c>
      <c r="AQ369" s="607">
        <v>20.033687022371073</v>
      </c>
      <c r="AR369" s="607">
        <v>17.483190617330958</v>
      </c>
      <c r="AS369" s="607">
        <v>14.932694212290848</v>
      </c>
      <c r="AT369" s="607">
        <v>12.382197807250735</v>
      </c>
      <c r="AU369" s="607">
        <v>9.8317014022106211</v>
      </c>
      <c r="AV369" s="607">
        <v>7.2812049971705086</v>
      </c>
      <c r="AW369" s="607">
        <v>7.2812049971705086</v>
      </c>
      <c r="AX369" s="607">
        <v>7.2812049971705086</v>
      </c>
      <c r="AY369" s="607">
        <v>7.2812049971705086</v>
      </c>
      <c r="AZ369" s="607">
        <v>7.2812049971705086</v>
      </c>
      <c r="BA369" s="607">
        <v>7.2812049971705086</v>
      </c>
      <c r="BB369" s="607">
        <v>7.2812049971705086</v>
      </c>
      <c r="BC369" s="607">
        <v>7.2812049971705086</v>
      </c>
      <c r="BD369" s="607">
        <v>7.2812049971705086</v>
      </c>
      <c r="BE369" s="607">
        <v>7.2812049971705086</v>
      </c>
      <c r="BF369" s="607">
        <v>7.2812049971705086</v>
      </c>
      <c r="BG369" s="607">
        <v>7.2812049971705086</v>
      </c>
      <c r="BH369" s="607">
        <v>7.2812049971705086</v>
      </c>
      <c r="BI369" s="607">
        <v>7.2812049971705086</v>
      </c>
      <c r="BJ369" s="607">
        <v>7.2812049971705086</v>
      </c>
      <c r="BK369" s="607">
        <v>7.2812049971705086</v>
      </c>
      <c r="BL369" s="607">
        <v>7.2812049971705086</v>
      </c>
      <c r="BM369" s="607">
        <v>7.2812049971705086</v>
      </c>
      <c r="BN369" s="607">
        <v>7.2812049971705086</v>
      </c>
      <c r="BO369" s="607">
        <v>7.2812049971705086</v>
      </c>
      <c r="BP369" s="607">
        <v>7.2812049971705086</v>
      </c>
      <c r="BQ369" s="607">
        <v>7.2812049971705086</v>
      </c>
      <c r="BR369" s="607">
        <v>7.2812049971705086</v>
      </c>
      <c r="BS369" s="607">
        <v>7.2812049971705086</v>
      </c>
      <c r="BT369" s="607">
        <v>7.2812049971705086</v>
      </c>
      <c r="BU369" s="607">
        <v>7.2812049971705086</v>
      </c>
      <c r="BV369" s="607">
        <v>7.2812049971705086</v>
      </c>
      <c r="BW369" s="607">
        <v>7.2812049971705086</v>
      </c>
      <c r="BX369" s="607">
        <v>7.2812049971705086</v>
      </c>
      <c r="BY369" s="607">
        <v>7.2812049971705086</v>
      </c>
      <c r="BZ369" s="607">
        <v>7.2812049971705086</v>
      </c>
      <c r="CA369" s="607">
        <v>7.2812049971705086</v>
      </c>
      <c r="CB369" s="607">
        <v>7.2812049971705086</v>
      </c>
      <c r="CC369" s="607">
        <v>7.2812049971705086</v>
      </c>
      <c r="CD369" s="607">
        <v>7.2812049971705086</v>
      </c>
      <c r="CE369" s="616">
        <v>7.2812049971705086</v>
      </c>
      <c r="CF369" s="616">
        <v>7.2812049971705086</v>
      </c>
      <c r="CG369" s="616">
        <v>7.2812049971705086</v>
      </c>
      <c r="CH369" s="616">
        <v>7.2812049971705086</v>
      </c>
      <c r="CI369" s="616">
        <v>7.2812049971705086</v>
      </c>
      <c r="CJ369" s="616">
        <v>7.2812049971705086</v>
      </c>
      <c r="CK369" s="616">
        <v>7.2812049971705086</v>
      </c>
      <c r="CL369" s="616">
        <v>7.2812049971705086</v>
      </c>
      <c r="CM369" s="616">
        <v>7.2812049971705086</v>
      </c>
      <c r="CN369" s="616">
        <v>7.2812049971705086</v>
      </c>
      <c r="CO369" s="616">
        <v>7.2812049971705086</v>
      </c>
      <c r="CP369" s="616">
        <v>7.2812049971705086</v>
      </c>
      <c r="CQ369" s="616">
        <v>7.2812049971705086</v>
      </c>
      <c r="CR369" s="616">
        <v>7.2812049971705086</v>
      </c>
      <c r="CS369" s="616">
        <v>7.2812049971705086</v>
      </c>
      <c r="CT369" s="616">
        <v>7.2812049971705086</v>
      </c>
      <c r="CU369" s="616">
        <v>7.2812049971705086</v>
      </c>
      <c r="CV369" s="616">
        <v>7.2812049971705086</v>
      </c>
      <c r="CW369" s="616">
        <v>7.2812049971705086</v>
      </c>
      <c r="CX369" s="616">
        <v>7.2812049971705086</v>
      </c>
      <c r="CY369" s="617">
        <v>7.2812049971705086</v>
      </c>
      <c r="CZ369" s="618">
        <v>0</v>
      </c>
      <c r="DA369" s="619">
        <v>0</v>
      </c>
      <c r="DB369" s="619">
        <v>0</v>
      </c>
      <c r="DC369" s="619">
        <v>0</v>
      </c>
      <c r="DD369" s="619">
        <v>0</v>
      </c>
      <c r="DE369" s="619">
        <v>0</v>
      </c>
      <c r="DF369" s="619">
        <v>0</v>
      </c>
      <c r="DG369" s="619">
        <v>0</v>
      </c>
      <c r="DH369" s="619">
        <v>0</v>
      </c>
      <c r="DI369" s="619">
        <v>0</v>
      </c>
      <c r="DJ369" s="619">
        <v>0</v>
      </c>
      <c r="DK369" s="619">
        <v>0</v>
      </c>
      <c r="DL369" s="619">
        <v>0</v>
      </c>
      <c r="DM369" s="619">
        <v>0</v>
      </c>
      <c r="DN369" s="619">
        <v>0</v>
      </c>
      <c r="DO369" s="619">
        <v>0</v>
      </c>
      <c r="DP369" s="619">
        <v>0</v>
      </c>
      <c r="DQ369" s="619">
        <v>0</v>
      </c>
      <c r="DR369" s="619">
        <v>0</v>
      </c>
      <c r="DS369" s="619">
        <v>0</v>
      </c>
      <c r="DT369" s="619">
        <v>0</v>
      </c>
      <c r="DU369" s="619">
        <v>0</v>
      </c>
      <c r="DV369" s="619">
        <v>0</v>
      </c>
      <c r="DW369" s="620">
        <v>0</v>
      </c>
    </row>
    <row r="370" spans="2:127" x14ac:dyDescent="0.2">
      <c r="B370" s="648"/>
      <c r="C370" s="642"/>
      <c r="D370" s="643"/>
      <c r="E370" s="643"/>
      <c r="F370" s="643"/>
      <c r="G370" s="643"/>
      <c r="H370" s="643"/>
      <c r="I370" s="644"/>
      <c r="J370" s="644"/>
      <c r="K370" s="644"/>
      <c r="L370" s="644"/>
      <c r="M370" s="644"/>
      <c r="N370" s="644"/>
      <c r="O370" s="644"/>
      <c r="P370" s="644"/>
      <c r="Q370" s="644"/>
      <c r="R370" s="645"/>
      <c r="S370" s="644"/>
      <c r="T370" s="644"/>
      <c r="U370" s="649" t="s">
        <v>499</v>
      </c>
      <c r="V370" s="614" t="s">
        <v>124</v>
      </c>
      <c r="W370" s="640" t="s">
        <v>490</v>
      </c>
      <c r="X370" s="607">
        <v>0</v>
      </c>
      <c r="Y370" s="607">
        <v>0</v>
      </c>
      <c r="Z370" s="607">
        <v>0</v>
      </c>
      <c r="AA370" s="607">
        <v>0</v>
      </c>
      <c r="AB370" s="607">
        <v>0</v>
      </c>
      <c r="AC370" s="607">
        <v>0</v>
      </c>
      <c r="AD370" s="607">
        <v>0</v>
      </c>
      <c r="AE370" s="607">
        <v>0</v>
      </c>
      <c r="AF370" s="607">
        <v>0</v>
      </c>
      <c r="AG370" s="607">
        <v>0</v>
      </c>
      <c r="AH370" s="607">
        <v>0</v>
      </c>
      <c r="AI370" s="607">
        <v>0</v>
      </c>
      <c r="AJ370" s="607">
        <v>0</v>
      </c>
      <c r="AK370" s="607">
        <v>0</v>
      </c>
      <c r="AL370" s="607">
        <v>0</v>
      </c>
      <c r="AM370" s="607">
        <v>0</v>
      </c>
      <c r="AN370" s="607">
        <v>0</v>
      </c>
      <c r="AO370" s="607">
        <v>0</v>
      </c>
      <c r="AP370" s="607">
        <v>0</v>
      </c>
      <c r="AQ370" s="607">
        <v>0</v>
      </c>
      <c r="AR370" s="607">
        <v>0</v>
      </c>
      <c r="AS370" s="607">
        <v>0</v>
      </c>
      <c r="AT370" s="607">
        <v>0</v>
      </c>
      <c r="AU370" s="607">
        <v>0</v>
      </c>
      <c r="AV370" s="607">
        <v>0</v>
      </c>
      <c r="AW370" s="607">
        <v>0</v>
      </c>
      <c r="AX370" s="607">
        <v>0</v>
      </c>
      <c r="AY370" s="607">
        <v>0</v>
      </c>
      <c r="AZ370" s="607">
        <v>0</v>
      </c>
      <c r="BA370" s="607">
        <v>0</v>
      </c>
      <c r="BB370" s="607">
        <v>0</v>
      </c>
      <c r="BC370" s="607">
        <v>0</v>
      </c>
      <c r="BD370" s="607">
        <v>0</v>
      </c>
      <c r="BE370" s="607">
        <v>0</v>
      </c>
      <c r="BF370" s="607">
        <v>0</v>
      </c>
      <c r="BG370" s="607">
        <v>0</v>
      </c>
      <c r="BH370" s="607">
        <v>0</v>
      </c>
      <c r="BI370" s="607">
        <v>0</v>
      </c>
      <c r="BJ370" s="607">
        <v>0</v>
      </c>
      <c r="BK370" s="607">
        <v>0</v>
      </c>
      <c r="BL370" s="607">
        <v>0</v>
      </c>
      <c r="BM370" s="607">
        <v>0</v>
      </c>
      <c r="BN370" s="607">
        <v>0</v>
      </c>
      <c r="BO370" s="607">
        <v>0</v>
      </c>
      <c r="BP370" s="607">
        <v>0</v>
      </c>
      <c r="BQ370" s="607">
        <v>0</v>
      </c>
      <c r="BR370" s="607">
        <v>0</v>
      </c>
      <c r="BS370" s="607">
        <v>0</v>
      </c>
      <c r="BT370" s="607">
        <v>0</v>
      </c>
      <c r="BU370" s="607">
        <v>0</v>
      </c>
      <c r="BV370" s="607">
        <v>0</v>
      </c>
      <c r="BW370" s="607">
        <v>0</v>
      </c>
      <c r="BX370" s="607">
        <v>0</v>
      </c>
      <c r="BY370" s="607">
        <v>0</v>
      </c>
      <c r="BZ370" s="607">
        <v>0</v>
      </c>
      <c r="CA370" s="607">
        <v>0</v>
      </c>
      <c r="CB370" s="607">
        <v>0</v>
      </c>
      <c r="CC370" s="607">
        <v>0</v>
      </c>
      <c r="CD370" s="607">
        <v>0</v>
      </c>
      <c r="CE370" s="607">
        <v>0</v>
      </c>
      <c r="CF370" s="607">
        <v>0</v>
      </c>
      <c r="CG370" s="607">
        <v>0</v>
      </c>
      <c r="CH370" s="607">
        <v>0</v>
      </c>
      <c r="CI370" s="607">
        <v>0</v>
      </c>
      <c r="CJ370" s="607">
        <v>0</v>
      </c>
      <c r="CK370" s="607">
        <v>0</v>
      </c>
      <c r="CL370" s="607">
        <v>0</v>
      </c>
      <c r="CM370" s="607">
        <v>0</v>
      </c>
      <c r="CN370" s="607">
        <v>0</v>
      </c>
      <c r="CO370" s="607">
        <v>0</v>
      </c>
      <c r="CP370" s="607">
        <v>0</v>
      </c>
      <c r="CQ370" s="607">
        <v>0</v>
      </c>
      <c r="CR370" s="607">
        <v>0</v>
      </c>
      <c r="CS370" s="607">
        <v>0</v>
      </c>
      <c r="CT370" s="607">
        <v>0</v>
      </c>
      <c r="CU370" s="607">
        <v>0</v>
      </c>
      <c r="CV370" s="607">
        <v>0</v>
      </c>
      <c r="CW370" s="607">
        <v>0</v>
      </c>
      <c r="CX370" s="607">
        <v>0</v>
      </c>
      <c r="CY370" s="607">
        <v>0</v>
      </c>
      <c r="CZ370" s="618">
        <v>0</v>
      </c>
      <c r="DA370" s="619">
        <v>0</v>
      </c>
      <c r="DB370" s="619">
        <v>0</v>
      </c>
      <c r="DC370" s="619">
        <v>0</v>
      </c>
      <c r="DD370" s="619">
        <v>0</v>
      </c>
      <c r="DE370" s="619">
        <v>0</v>
      </c>
      <c r="DF370" s="619">
        <v>0</v>
      </c>
      <c r="DG370" s="619">
        <v>0</v>
      </c>
      <c r="DH370" s="619">
        <v>0</v>
      </c>
      <c r="DI370" s="619">
        <v>0</v>
      </c>
      <c r="DJ370" s="619">
        <v>0</v>
      </c>
      <c r="DK370" s="619">
        <v>0</v>
      </c>
      <c r="DL370" s="619">
        <v>0</v>
      </c>
      <c r="DM370" s="619">
        <v>0</v>
      </c>
      <c r="DN370" s="619">
        <v>0</v>
      </c>
      <c r="DO370" s="619">
        <v>0</v>
      </c>
      <c r="DP370" s="619">
        <v>0</v>
      </c>
      <c r="DQ370" s="619">
        <v>0</v>
      </c>
      <c r="DR370" s="619">
        <v>0</v>
      </c>
      <c r="DS370" s="619">
        <v>0</v>
      </c>
      <c r="DT370" s="619">
        <v>0</v>
      </c>
      <c r="DU370" s="619">
        <v>0</v>
      </c>
      <c r="DV370" s="619">
        <v>0</v>
      </c>
      <c r="DW370" s="620">
        <v>0</v>
      </c>
    </row>
    <row r="371" spans="2:127" ht="15.75" thickBot="1" x14ac:dyDescent="0.25">
      <c r="B371" s="650"/>
      <c r="C371" s="651"/>
      <c r="D371" s="652"/>
      <c r="E371" s="652"/>
      <c r="F371" s="652"/>
      <c r="G371" s="652"/>
      <c r="H371" s="652"/>
      <c r="I371" s="653"/>
      <c r="J371" s="653"/>
      <c r="K371" s="653"/>
      <c r="L371" s="653"/>
      <c r="M371" s="653"/>
      <c r="N371" s="653"/>
      <c r="O371" s="653"/>
      <c r="P371" s="653"/>
      <c r="Q371" s="653"/>
      <c r="R371" s="654"/>
      <c r="S371" s="653"/>
      <c r="T371" s="653"/>
      <c r="U371" s="655" t="s">
        <v>127</v>
      </c>
      <c r="V371" s="656" t="s">
        <v>500</v>
      </c>
      <c r="W371" s="657" t="s">
        <v>490</v>
      </c>
      <c r="X371" s="658">
        <f>SUM(X360:X370)</f>
        <v>1006.2170159999999</v>
      </c>
      <c r="Y371" s="658">
        <f t="shared" ref="Y371:CJ371" si="66">SUM(Y360:Y370)</f>
        <v>1509.3255239999999</v>
      </c>
      <c r="Z371" s="658">
        <f t="shared" si="66"/>
        <v>3018.6510479999997</v>
      </c>
      <c r="AA371" s="658">
        <f t="shared" si="66"/>
        <v>3521.7595560000009</v>
      </c>
      <c r="AB371" s="658">
        <f t="shared" si="66"/>
        <v>4527.9765720000005</v>
      </c>
      <c r="AC371" s="658">
        <f t="shared" si="66"/>
        <v>5031.0850800000007</v>
      </c>
      <c r="AD371" s="658">
        <f t="shared" si="66"/>
        <v>6540.4106040000006</v>
      </c>
      <c r="AE371" s="658">
        <f t="shared" si="66"/>
        <v>10062.170160000001</v>
      </c>
      <c r="AF371" s="658">
        <f t="shared" si="66"/>
        <v>10062.170160000001</v>
      </c>
      <c r="AG371" s="658">
        <f t="shared" si="66"/>
        <v>5031.0850800000007</v>
      </c>
      <c r="AH371" s="658">
        <f t="shared" si="66"/>
        <v>2819.2081546677318</v>
      </c>
      <c r="AI371" s="658">
        <f t="shared" si="66"/>
        <v>2816.6576582626917</v>
      </c>
      <c r="AJ371" s="658">
        <f t="shared" si="66"/>
        <v>2814.1071618576516</v>
      </c>
      <c r="AK371" s="658">
        <f t="shared" si="66"/>
        <v>2811.5566654526115</v>
      </c>
      <c r="AL371" s="658">
        <f t="shared" si="66"/>
        <v>2809.0061690475713</v>
      </c>
      <c r="AM371" s="658">
        <f t="shared" si="66"/>
        <v>2806.4556726425312</v>
      </c>
      <c r="AN371" s="658">
        <f t="shared" si="66"/>
        <v>2803.9051762374911</v>
      </c>
      <c r="AO371" s="658">
        <f t="shared" si="66"/>
        <v>2801.354679832451</v>
      </c>
      <c r="AP371" s="658">
        <f t="shared" si="66"/>
        <v>2798.8041834274109</v>
      </c>
      <c r="AQ371" s="658">
        <f t="shared" si="66"/>
        <v>2796.2536870223707</v>
      </c>
      <c r="AR371" s="658">
        <f t="shared" si="66"/>
        <v>3115.9261014316116</v>
      </c>
      <c r="AS371" s="658">
        <f t="shared" si="66"/>
        <v>3274.4870604337125</v>
      </c>
      <c r="AT371" s="658">
        <f t="shared" si="66"/>
        <v>3755.2709302500948</v>
      </c>
      <c r="AU371" s="658">
        <f t="shared" si="66"/>
        <v>3913.8318892521952</v>
      </c>
      <c r="AV371" s="658">
        <f t="shared" si="66"/>
        <v>4233.504303661437</v>
      </c>
      <c r="AW371" s="658">
        <f t="shared" si="66"/>
        <v>4394.615759068578</v>
      </c>
      <c r="AX371" s="658">
        <f t="shared" si="66"/>
        <v>4877.9501252900009</v>
      </c>
      <c r="AY371" s="658">
        <f t="shared" si="66"/>
        <v>6005.7303131399858</v>
      </c>
      <c r="AZ371" s="658">
        <f t="shared" si="66"/>
        <v>6005.7303131399858</v>
      </c>
      <c r="BA371" s="658">
        <f t="shared" si="66"/>
        <v>4394.615759068578</v>
      </c>
      <c r="BB371" s="658">
        <f t="shared" si="66"/>
        <v>2783.5012049971701</v>
      </c>
      <c r="BC371" s="658">
        <f t="shared" si="66"/>
        <v>2783.5012049971701</v>
      </c>
      <c r="BD371" s="658">
        <f t="shared" si="66"/>
        <v>2783.5012049971701</v>
      </c>
      <c r="BE371" s="658">
        <f t="shared" si="66"/>
        <v>2783.5012049971701</v>
      </c>
      <c r="BF371" s="658">
        <f t="shared" si="66"/>
        <v>2783.5012049971701</v>
      </c>
      <c r="BG371" s="658">
        <f t="shared" si="66"/>
        <v>2783.5012049971701</v>
      </c>
      <c r="BH371" s="658">
        <f t="shared" si="66"/>
        <v>2783.5012049971701</v>
      </c>
      <c r="BI371" s="658">
        <f t="shared" si="66"/>
        <v>2783.5012049971701</v>
      </c>
      <c r="BJ371" s="658">
        <f t="shared" si="66"/>
        <v>2783.5012049971701</v>
      </c>
      <c r="BK371" s="658">
        <f t="shared" si="66"/>
        <v>2783.5012049971701</v>
      </c>
      <c r="BL371" s="658">
        <f t="shared" si="66"/>
        <v>3105.7241158114512</v>
      </c>
      <c r="BM371" s="658">
        <f t="shared" si="66"/>
        <v>3266.8355712185921</v>
      </c>
      <c r="BN371" s="658">
        <f t="shared" si="66"/>
        <v>3750.1699374400146</v>
      </c>
      <c r="BO371" s="658">
        <f t="shared" si="66"/>
        <v>3911.2813928471551</v>
      </c>
      <c r="BP371" s="658">
        <f t="shared" si="66"/>
        <v>4233.504303661437</v>
      </c>
      <c r="BQ371" s="658">
        <f t="shared" si="66"/>
        <v>4394.615759068578</v>
      </c>
      <c r="BR371" s="658">
        <f t="shared" si="66"/>
        <v>4877.9501252900009</v>
      </c>
      <c r="BS371" s="658">
        <f t="shared" si="66"/>
        <v>6005.7303131399858</v>
      </c>
      <c r="BT371" s="658">
        <f t="shared" si="66"/>
        <v>6005.7303131399858</v>
      </c>
      <c r="BU371" s="658">
        <f t="shared" si="66"/>
        <v>4394.615759068578</v>
      </c>
      <c r="BV371" s="658">
        <f t="shared" si="66"/>
        <v>2783.5012049971701</v>
      </c>
      <c r="BW371" s="658">
        <f t="shared" si="66"/>
        <v>2783.5012049971701</v>
      </c>
      <c r="BX371" s="658">
        <f t="shared" si="66"/>
        <v>2783.5012049971701</v>
      </c>
      <c r="BY371" s="658">
        <f t="shared" si="66"/>
        <v>2783.5012049971701</v>
      </c>
      <c r="BZ371" s="658">
        <f t="shared" si="66"/>
        <v>2783.5012049971701</v>
      </c>
      <c r="CA371" s="658">
        <f t="shared" si="66"/>
        <v>2783.5012049971701</v>
      </c>
      <c r="CB371" s="658">
        <f t="shared" si="66"/>
        <v>2783.5012049971701</v>
      </c>
      <c r="CC371" s="658">
        <f t="shared" si="66"/>
        <v>2783.5012049971701</v>
      </c>
      <c r="CD371" s="658">
        <f t="shared" si="66"/>
        <v>2783.5012049971701</v>
      </c>
      <c r="CE371" s="658">
        <f t="shared" si="66"/>
        <v>2783.5012049971701</v>
      </c>
      <c r="CF371" s="658">
        <f t="shared" si="66"/>
        <v>3563.1156130734976</v>
      </c>
      <c r="CG371" s="658">
        <f t="shared" si="66"/>
        <v>3952.9228171116615</v>
      </c>
      <c r="CH371" s="658">
        <f t="shared" si="66"/>
        <v>5122.3444292261538</v>
      </c>
      <c r="CI371" s="658">
        <f t="shared" si="66"/>
        <v>5512.1516332643178</v>
      </c>
      <c r="CJ371" s="658">
        <f t="shared" si="66"/>
        <v>6291.7660413406447</v>
      </c>
      <c r="CK371" s="658">
        <f t="shared" ref="CK371:DW371" si="67">SUM(CK360:CK370)</f>
        <v>6681.5732453788096</v>
      </c>
      <c r="CL371" s="658">
        <f t="shared" si="67"/>
        <v>7850.9948574933014</v>
      </c>
      <c r="CM371" s="658">
        <f t="shared" si="67"/>
        <v>10579.645285760445</v>
      </c>
      <c r="CN371" s="658">
        <f t="shared" si="67"/>
        <v>10579.645285760445</v>
      </c>
      <c r="CO371" s="658">
        <f t="shared" si="67"/>
        <v>6681.5732453788096</v>
      </c>
      <c r="CP371" s="658">
        <f t="shared" si="67"/>
        <v>2783.5012049971701</v>
      </c>
      <c r="CQ371" s="658">
        <f t="shared" si="67"/>
        <v>2783.5012049971701</v>
      </c>
      <c r="CR371" s="658">
        <f t="shared" si="67"/>
        <v>2783.5012049971701</v>
      </c>
      <c r="CS371" s="658">
        <f t="shared" si="67"/>
        <v>2783.5012049971701</v>
      </c>
      <c r="CT371" s="658">
        <f t="shared" si="67"/>
        <v>2783.5012049971701</v>
      </c>
      <c r="CU371" s="658">
        <f t="shared" si="67"/>
        <v>2783.5012049971701</v>
      </c>
      <c r="CV371" s="658">
        <f t="shared" si="67"/>
        <v>2783.5012049971701</v>
      </c>
      <c r="CW371" s="658">
        <f t="shared" si="67"/>
        <v>2783.5012049971701</v>
      </c>
      <c r="CX371" s="658">
        <f t="shared" si="67"/>
        <v>2783.5012049971701</v>
      </c>
      <c r="CY371" s="659">
        <f t="shared" si="67"/>
        <v>2783.5012049971701</v>
      </c>
      <c r="CZ371" s="660">
        <f t="shared" si="67"/>
        <v>0</v>
      </c>
      <c r="DA371" s="661">
        <f t="shared" si="67"/>
        <v>0</v>
      </c>
      <c r="DB371" s="661">
        <f t="shared" si="67"/>
        <v>0</v>
      </c>
      <c r="DC371" s="661">
        <f t="shared" si="67"/>
        <v>0</v>
      </c>
      <c r="DD371" s="661">
        <f t="shared" si="67"/>
        <v>0</v>
      </c>
      <c r="DE371" s="661">
        <f t="shared" si="67"/>
        <v>0</v>
      </c>
      <c r="DF371" s="661">
        <f t="shared" si="67"/>
        <v>0</v>
      </c>
      <c r="DG371" s="661">
        <f t="shared" si="67"/>
        <v>0</v>
      </c>
      <c r="DH371" s="661">
        <f t="shared" si="67"/>
        <v>0</v>
      </c>
      <c r="DI371" s="661">
        <f t="shared" si="67"/>
        <v>0</v>
      </c>
      <c r="DJ371" s="661">
        <f t="shared" si="67"/>
        <v>0</v>
      </c>
      <c r="DK371" s="661">
        <f t="shared" si="67"/>
        <v>0</v>
      </c>
      <c r="DL371" s="661">
        <f t="shared" si="67"/>
        <v>0</v>
      </c>
      <c r="DM371" s="661">
        <f t="shared" si="67"/>
        <v>0</v>
      </c>
      <c r="DN371" s="661">
        <f t="shared" si="67"/>
        <v>0</v>
      </c>
      <c r="DO371" s="661">
        <f t="shared" si="67"/>
        <v>0</v>
      </c>
      <c r="DP371" s="661">
        <f t="shared" si="67"/>
        <v>0</v>
      </c>
      <c r="DQ371" s="661">
        <f t="shared" si="67"/>
        <v>0</v>
      </c>
      <c r="DR371" s="661">
        <f t="shared" si="67"/>
        <v>0</v>
      </c>
      <c r="DS371" s="661">
        <f t="shared" si="67"/>
        <v>0</v>
      </c>
      <c r="DT371" s="661">
        <f t="shared" si="67"/>
        <v>0</v>
      </c>
      <c r="DU371" s="661">
        <f t="shared" si="67"/>
        <v>0</v>
      </c>
      <c r="DV371" s="661">
        <f t="shared" si="67"/>
        <v>0</v>
      </c>
      <c r="DW371" s="662">
        <f t="shared" si="67"/>
        <v>0</v>
      </c>
    </row>
    <row r="372" spans="2:127" ht="25.5" x14ac:dyDescent="0.2">
      <c r="B372" s="603" t="s">
        <v>485</v>
      </c>
      <c r="C372" s="604" t="s">
        <v>969</v>
      </c>
      <c r="D372" s="605" t="s">
        <v>850</v>
      </c>
      <c r="E372" s="606" t="s">
        <v>559</v>
      </c>
      <c r="F372" s="607" t="s">
        <v>754</v>
      </c>
      <c r="G372" s="608" t="s">
        <v>59</v>
      </c>
      <c r="H372" s="609" t="s">
        <v>487</v>
      </c>
      <c r="I372" s="609">
        <f>MAX(X372:AV372)</f>
        <v>35</v>
      </c>
      <c r="J372" s="609">
        <f>SUMPRODUCT($X$2:$CY$2,$X372:$CY372)*365</f>
        <v>304772.38766875985</v>
      </c>
      <c r="K372" s="609">
        <f>SUMPRODUCT($X$2:$CY$2,$X373:$CY373)+SUMPRODUCT($X$2:$CY$2,$X374:$CY374)+SUMPRODUCT($X$2:$CY$2,$X375:$CY375)</f>
        <v>170636.51711214834</v>
      </c>
      <c r="L372" s="609">
        <f>SUMPRODUCT($X$2:$CY$2,$X376:$CY376) +SUMPRODUCT($X$2:$CY$2,$X377:$CY377)</f>
        <v>60300.797422431075</v>
      </c>
      <c r="M372" s="609">
        <f>SUMPRODUCT($X$2:$CY$2,$X378:$CY378)</f>
        <v>0</v>
      </c>
      <c r="N372" s="609">
        <f>SUMPRODUCT($X$2:$CY$2,$X381:$CY381) +SUMPRODUCT($X$2:$CY$2,$X382:$CY382)</f>
        <v>2226.6036155207062</v>
      </c>
      <c r="O372" s="609">
        <f>SUMPRODUCT($X$2:$CY$2,$X379:$CY379) +SUMPRODUCT($X$2:$CY$2,$X380:$CY380) +SUMPRODUCT($X$2:$CY$2,$X383:$CY383)</f>
        <v>401.82172847881634</v>
      </c>
      <c r="P372" s="609">
        <f>SUM(K372:O372)</f>
        <v>233565.73987857893</v>
      </c>
      <c r="Q372" s="609">
        <f>(SUM(K372:M372)*100000)/(J372*1000)</f>
        <v>75.773699940813628</v>
      </c>
      <c r="R372" s="610">
        <f>(P372*100000)/(J372*1000)</f>
        <v>76.636122342037268</v>
      </c>
      <c r="S372" s="611">
        <v>3</v>
      </c>
      <c r="T372" s="612">
        <v>3</v>
      </c>
      <c r="U372" s="613" t="s">
        <v>488</v>
      </c>
      <c r="V372" s="614" t="s">
        <v>124</v>
      </c>
      <c r="W372" s="615" t="s">
        <v>75</v>
      </c>
      <c r="X372" s="607">
        <v>0</v>
      </c>
      <c r="Y372" s="607">
        <v>0</v>
      </c>
      <c r="Z372" s="607">
        <v>0</v>
      </c>
      <c r="AA372" s="607">
        <v>0</v>
      </c>
      <c r="AB372" s="607">
        <v>0</v>
      </c>
      <c r="AC372" s="607">
        <v>35</v>
      </c>
      <c r="AD372" s="607">
        <v>35</v>
      </c>
      <c r="AE372" s="607">
        <v>35</v>
      </c>
      <c r="AF372" s="607">
        <v>35</v>
      </c>
      <c r="AG372" s="607">
        <v>35</v>
      </c>
      <c r="AH372" s="607">
        <v>35</v>
      </c>
      <c r="AI372" s="607">
        <v>35</v>
      </c>
      <c r="AJ372" s="607">
        <v>35</v>
      </c>
      <c r="AK372" s="607">
        <v>35</v>
      </c>
      <c r="AL372" s="607">
        <v>35</v>
      </c>
      <c r="AM372" s="607">
        <v>35</v>
      </c>
      <c r="AN372" s="607">
        <v>35</v>
      </c>
      <c r="AO372" s="607">
        <v>35</v>
      </c>
      <c r="AP372" s="607">
        <v>35</v>
      </c>
      <c r="AQ372" s="607">
        <v>35</v>
      </c>
      <c r="AR372" s="607">
        <v>35</v>
      </c>
      <c r="AS372" s="607">
        <v>35</v>
      </c>
      <c r="AT372" s="607">
        <v>35</v>
      </c>
      <c r="AU372" s="607">
        <v>35</v>
      </c>
      <c r="AV372" s="607">
        <v>35</v>
      </c>
      <c r="AW372" s="607">
        <v>35</v>
      </c>
      <c r="AX372" s="607">
        <v>35</v>
      </c>
      <c r="AY372" s="607">
        <v>35</v>
      </c>
      <c r="AZ372" s="607">
        <v>35</v>
      </c>
      <c r="BA372" s="607">
        <v>35</v>
      </c>
      <c r="BB372" s="607">
        <v>35</v>
      </c>
      <c r="BC372" s="607">
        <v>35</v>
      </c>
      <c r="BD372" s="607">
        <v>35</v>
      </c>
      <c r="BE372" s="607">
        <v>35</v>
      </c>
      <c r="BF372" s="607">
        <v>35</v>
      </c>
      <c r="BG372" s="607">
        <v>35</v>
      </c>
      <c r="BH372" s="607">
        <v>35</v>
      </c>
      <c r="BI372" s="607">
        <v>35</v>
      </c>
      <c r="BJ372" s="607">
        <v>35</v>
      </c>
      <c r="BK372" s="607">
        <v>35</v>
      </c>
      <c r="BL372" s="607">
        <v>35</v>
      </c>
      <c r="BM372" s="607">
        <v>35</v>
      </c>
      <c r="BN372" s="607">
        <v>35</v>
      </c>
      <c r="BO372" s="607">
        <v>35</v>
      </c>
      <c r="BP372" s="607">
        <v>35</v>
      </c>
      <c r="BQ372" s="607">
        <v>35</v>
      </c>
      <c r="BR372" s="607">
        <v>35</v>
      </c>
      <c r="BS372" s="607">
        <v>35</v>
      </c>
      <c r="BT372" s="607">
        <v>35</v>
      </c>
      <c r="BU372" s="607">
        <v>35</v>
      </c>
      <c r="BV372" s="607">
        <v>35</v>
      </c>
      <c r="BW372" s="607">
        <v>35</v>
      </c>
      <c r="BX372" s="607">
        <v>35</v>
      </c>
      <c r="BY372" s="607">
        <v>35</v>
      </c>
      <c r="BZ372" s="607">
        <v>35</v>
      </c>
      <c r="CA372" s="607">
        <v>35</v>
      </c>
      <c r="CB372" s="607">
        <v>35</v>
      </c>
      <c r="CC372" s="607">
        <v>35</v>
      </c>
      <c r="CD372" s="607">
        <v>35</v>
      </c>
      <c r="CE372" s="616">
        <v>35</v>
      </c>
      <c r="CF372" s="616">
        <v>35</v>
      </c>
      <c r="CG372" s="616">
        <v>35</v>
      </c>
      <c r="CH372" s="616">
        <v>35</v>
      </c>
      <c r="CI372" s="616">
        <v>35</v>
      </c>
      <c r="CJ372" s="616">
        <v>35</v>
      </c>
      <c r="CK372" s="616">
        <v>35</v>
      </c>
      <c r="CL372" s="616">
        <v>35</v>
      </c>
      <c r="CM372" s="616">
        <v>35</v>
      </c>
      <c r="CN372" s="616">
        <v>35</v>
      </c>
      <c r="CO372" s="616">
        <v>35</v>
      </c>
      <c r="CP372" s="616">
        <v>35</v>
      </c>
      <c r="CQ372" s="616">
        <v>35</v>
      </c>
      <c r="CR372" s="616">
        <v>35</v>
      </c>
      <c r="CS372" s="616">
        <v>35</v>
      </c>
      <c r="CT372" s="616">
        <v>35</v>
      </c>
      <c r="CU372" s="616">
        <v>35</v>
      </c>
      <c r="CV372" s="616">
        <v>35</v>
      </c>
      <c r="CW372" s="616">
        <v>35</v>
      </c>
      <c r="CX372" s="616">
        <v>35</v>
      </c>
      <c r="CY372" s="617">
        <v>35</v>
      </c>
      <c r="CZ372" s="618">
        <v>0</v>
      </c>
      <c r="DA372" s="619">
        <v>0</v>
      </c>
      <c r="DB372" s="619">
        <v>0</v>
      </c>
      <c r="DC372" s="619">
        <v>0</v>
      </c>
      <c r="DD372" s="619">
        <v>0</v>
      </c>
      <c r="DE372" s="619">
        <v>0</v>
      </c>
      <c r="DF372" s="619">
        <v>0</v>
      </c>
      <c r="DG372" s="619">
        <v>0</v>
      </c>
      <c r="DH372" s="619">
        <v>0</v>
      </c>
      <c r="DI372" s="619">
        <v>0</v>
      </c>
      <c r="DJ372" s="619">
        <v>0</v>
      </c>
      <c r="DK372" s="619">
        <v>0</v>
      </c>
      <c r="DL372" s="619">
        <v>0</v>
      </c>
      <c r="DM372" s="619">
        <v>0</v>
      </c>
      <c r="DN372" s="619">
        <v>0</v>
      </c>
      <c r="DO372" s="619">
        <v>0</v>
      </c>
      <c r="DP372" s="619">
        <v>0</v>
      </c>
      <c r="DQ372" s="619">
        <v>0</v>
      </c>
      <c r="DR372" s="619">
        <v>0</v>
      </c>
      <c r="DS372" s="619">
        <v>0</v>
      </c>
      <c r="DT372" s="619">
        <v>0</v>
      </c>
      <c r="DU372" s="619">
        <v>0</v>
      </c>
      <c r="DV372" s="619">
        <v>0</v>
      </c>
      <c r="DW372" s="620">
        <v>0</v>
      </c>
    </row>
    <row r="373" spans="2:127" x14ac:dyDescent="0.2">
      <c r="B373" s="621"/>
      <c r="C373" s="622"/>
      <c r="D373" s="623"/>
      <c r="E373" s="624"/>
      <c r="F373" s="624"/>
      <c r="G373" s="623"/>
      <c r="H373" s="624"/>
      <c r="I373" s="624"/>
      <c r="J373" s="624"/>
      <c r="K373" s="624"/>
      <c r="L373" s="624"/>
      <c r="M373" s="624"/>
      <c r="N373" s="624"/>
      <c r="O373" s="624"/>
      <c r="P373" s="624"/>
      <c r="Q373" s="624"/>
      <c r="R373" s="625"/>
      <c r="S373" s="624"/>
      <c r="T373" s="624"/>
      <c r="U373" s="626" t="s">
        <v>489</v>
      </c>
      <c r="V373" s="614" t="s">
        <v>124</v>
      </c>
      <c r="W373" s="615" t="s">
        <v>490</v>
      </c>
      <c r="X373" s="607">
        <v>9921.7300000000014</v>
      </c>
      <c r="Y373" s="607">
        <v>11339.12</v>
      </c>
      <c r="Z373" s="607">
        <v>14173.9</v>
      </c>
      <c r="AA373" s="607">
        <v>56695.6</v>
      </c>
      <c r="AB373" s="607">
        <v>49608.65</v>
      </c>
      <c r="AC373" s="607">
        <v>0</v>
      </c>
      <c r="AD373" s="607">
        <v>0</v>
      </c>
      <c r="AE373" s="607">
        <v>0</v>
      </c>
      <c r="AF373" s="607">
        <v>0</v>
      </c>
      <c r="AG373" s="607">
        <v>0</v>
      </c>
      <c r="AH373" s="607">
        <v>0</v>
      </c>
      <c r="AI373" s="607">
        <v>0</v>
      </c>
      <c r="AJ373" s="607">
        <v>0</v>
      </c>
      <c r="AK373" s="607">
        <v>0</v>
      </c>
      <c r="AL373" s="607">
        <v>0</v>
      </c>
      <c r="AM373" s="607">
        <v>0</v>
      </c>
      <c r="AN373" s="607">
        <v>0</v>
      </c>
      <c r="AO373" s="607">
        <v>0</v>
      </c>
      <c r="AP373" s="607">
        <v>0</v>
      </c>
      <c r="AQ373" s="607">
        <v>0</v>
      </c>
      <c r="AR373" s="607">
        <v>2742.18</v>
      </c>
      <c r="AS373" s="607">
        <v>3133.92</v>
      </c>
      <c r="AT373" s="607">
        <v>3917.4</v>
      </c>
      <c r="AU373" s="607">
        <v>15669.6</v>
      </c>
      <c r="AV373" s="607">
        <v>13710.9</v>
      </c>
      <c r="AW373" s="607">
        <v>0</v>
      </c>
      <c r="AX373" s="607">
        <v>0</v>
      </c>
      <c r="AY373" s="607">
        <v>0</v>
      </c>
      <c r="AZ373" s="607">
        <v>0</v>
      </c>
      <c r="BA373" s="607">
        <v>0</v>
      </c>
      <c r="BB373" s="607">
        <v>0</v>
      </c>
      <c r="BC373" s="607">
        <v>0</v>
      </c>
      <c r="BD373" s="607">
        <v>0</v>
      </c>
      <c r="BE373" s="607">
        <v>0</v>
      </c>
      <c r="BF373" s="607">
        <v>0</v>
      </c>
      <c r="BG373" s="607">
        <v>0</v>
      </c>
      <c r="BH373" s="607">
        <v>0</v>
      </c>
      <c r="BI373" s="607">
        <v>0</v>
      </c>
      <c r="BJ373" s="607">
        <v>0</v>
      </c>
      <c r="BK373" s="607">
        <v>0</v>
      </c>
      <c r="BL373" s="607">
        <v>2742.18</v>
      </c>
      <c r="BM373" s="607">
        <v>3133.92</v>
      </c>
      <c r="BN373" s="607">
        <v>3917.4</v>
      </c>
      <c r="BO373" s="607">
        <v>15669.6</v>
      </c>
      <c r="BP373" s="607">
        <v>13710.9</v>
      </c>
      <c r="BQ373" s="607">
        <v>0</v>
      </c>
      <c r="BR373" s="607">
        <v>0</v>
      </c>
      <c r="BS373" s="607">
        <v>0</v>
      </c>
      <c r="BT373" s="607">
        <v>0</v>
      </c>
      <c r="BU373" s="607">
        <v>0</v>
      </c>
      <c r="BV373" s="607">
        <v>0</v>
      </c>
      <c r="BW373" s="607">
        <v>0</v>
      </c>
      <c r="BX373" s="607">
        <v>0</v>
      </c>
      <c r="BY373" s="607">
        <v>0</v>
      </c>
      <c r="BZ373" s="607">
        <v>0</v>
      </c>
      <c r="CA373" s="607">
        <v>0</v>
      </c>
      <c r="CB373" s="607">
        <v>0</v>
      </c>
      <c r="CC373" s="607">
        <v>0</v>
      </c>
      <c r="CD373" s="607">
        <v>0</v>
      </c>
      <c r="CE373" s="616">
        <v>0</v>
      </c>
      <c r="CF373" s="616">
        <v>7604.8</v>
      </c>
      <c r="CG373" s="616">
        <v>8691.2000000000007</v>
      </c>
      <c r="CH373" s="616">
        <v>10864</v>
      </c>
      <c r="CI373" s="616">
        <v>43456</v>
      </c>
      <c r="CJ373" s="616">
        <v>38024</v>
      </c>
      <c r="CK373" s="616">
        <v>0</v>
      </c>
      <c r="CL373" s="616">
        <v>0</v>
      </c>
      <c r="CM373" s="616">
        <v>0</v>
      </c>
      <c r="CN373" s="616">
        <v>0</v>
      </c>
      <c r="CO373" s="616">
        <v>0</v>
      </c>
      <c r="CP373" s="616">
        <v>0</v>
      </c>
      <c r="CQ373" s="616">
        <v>0</v>
      </c>
      <c r="CR373" s="616">
        <v>0</v>
      </c>
      <c r="CS373" s="616">
        <v>0</v>
      </c>
      <c r="CT373" s="616">
        <v>0</v>
      </c>
      <c r="CU373" s="616">
        <v>0</v>
      </c>
      <c r="CV373" s="616">
        <v>0</v>
      </c>
      <c r="CW373" s="616">
        <v>0</v>
      </c>
      <c r="CX373" s="616">
        <v>0</v>
      </c>
      <c r="CY373" s="617">
        <v>0</v>
      </c>
      <c r="CZ373" s="618">
        <v>0</v>
      </c>
      <c r="DA373" s="619">
        <v>0</v>
      </c>
      <c r="DB373" s="619">
        <v>0</v>
      </c>
      <c r="DC373" s="619">
        <v>0</v>
      </c>
      <c r="DD373" s="619">
        <v>0</v>
      </c>
      <c r="DE373" s="619">
        <v>0</v>
      </c>
      <c r="DF373" s="619">
        <v>0</v>
      </c>
      <c r="DG373" s="619">
        <v>0</v>
      </c>
      <c r="DH373" s="619">
        <v>0</v>
      </c>
      <c r="DI373" s="619">
        <v>0</v>
      </c>
      <c r="DJ373" s="619">
        <v>0</v>
      </c>
      <c r="DK373" s="619">
        <v>0</v>
      </c>
      <c r="DL373" s="619">
        <v>0</v>
      </c>
      <c r="DM373" s="619">
        <v>0</v>
      </c>
      <c r="DN373" s="619">
        <v>0</v>
      </c>
      <c r="DO373" s="619">
        <v>0</v>
      </c>
      <c r="DP373" s="619">
        <v>0</v>
      </c>
      <c r="DQ373" s="619">
        <v>0</v>
      </c>
      <c r="DR373" s="619">
        <v>0</v>
      </c>
      <c r="DS373" s="619">
        <v>0</v>
      </c>
      <c r="DT373" s="619">
        <v>0</v>
      </c>
      <c r="DU373" s="619">
        <v>0</v>
      </c>
      <c r="DV373" s="619">
        <v>0</v>
      </c>
      <c r="DW373" s="620">
        <v>0</v>
      </c>
    </row>
    <row r="374" spans="2:127" x14ac:dyDescent="0.2">
      <c r="B374" s="627"/>
      <c r="C374" s="628"/>
      <c r="D374" s="629"/>
      <c r="E374" s="629"/>
      <c r="F374" s="629"/>
      <c r="G374" s="629"/>
      <c r="H374" s="629"/>
      <c r="I374" s="630"/>
      <c r="J374" s="630"/>
      <c r="K374" s="630"/>
      <c r="L374" s="630"/>
      <c r="M374" s="630"/>
      <c r="N374" s="630"/>
      <c r="O374" s="630"/>
      <c r="P374" s="630"/>
      <c r="Q374" s="630"/>
      <c r="R374" s="631"/>
      <c r="S374" s="630"/>
      <c r="T374" s="630"/>
      <c r="U374" s="626" t="s">
        <v>491</v>
      </c>
      <c r="V374" s="614" t="s">
        <v>124</v>
      </c>
      <c r="W374" s="615" t="s">
        <v>490</v>
      </c>
      <c r="X374" s="607">
        <v>0</v>
      </c>
      <c r="Y374" s="607">
        <v>0</v>
      </c>
      <c r="Z374" s="607">
        <v>0</v>
      </c>
      <c r="AA374" s="607">
        <v>0</v>
      </c>
      <c r="AB374" s="607">
        <v>0</v>
      </c>
      <c r="AC374" s="607">
        <v>0</v>
      </c>
      <c r="AD374" s="607">
        <v>0</v>
      </c>
      <c r="AE374" s="607">
        <v>0</v>
      </c>
      <c r="AF374" s="607">
        <v>0</v>
      </c>
      <c r="AG374" s="607">
        <v>0</v>
      </c>
      <c r="AH374" s="607">
        <v>0</v>
      </c>
      <c r="AI374" s="607">
        <v>0</v>
      </c>
      <c r="AJ374" s="607">
        <v>0</v>
      </c>
      <c r="AK374" s="607">
        <v>0</v>
      </c>
      <c r="AL374" s="607">
        <v>0</v>
      </c>
      <c r="AM374" s="607">
        <v>0</v>
      </c>
      <c r="AN374" s="607">
        <v>0</v>
      </c>
      <c r="AO374" s="607">
        <v>0</v>
      </c>
      <c r="AP374" s="607">
        <v>0</v>
      </c>
      <c r="AQ374" s="607">
        <v>0</v>
      </c>
      <c r="AR374" s="607">
        <v>0</v>
      </c>
      <c r="AS374" s="607">
        <v>0</v>
      </c>
      <c r="AT374" s="607">
        <v>0</v>
      </c>
      <c r="AU374" s="607">
        <v>0</v>
      </c>
      <c r="AV374" s="607">
        <v>0</v>
      </c>
      <c r="AW374" s="607">
        <v>0</v>
      </c>
      <c r="AX374" s="607">
        <v>0</v>
      </c>
      <c r="AY374" s="607">
        <v>0</v>
      </c>
      <c r="AZ374" s="607">
        <v>0</v>
      </c>
      <c r="BA374" s="607">
        <v>0</v>
      </c>
      <c r="BB374" s="607">
        <v>0</v>
      </c>
      <c r="BC374" s="607">
        <v>0</v>
      </c>
      <c r="BD374" s="607">
        <v>0</v>
      </c>
      <c r="BE374" s="607">
        <v>0</v>
      </c>
      <c r="BF374" s="607">
        <v>0</v>
      </c>
      <c r="BG374" s="607">
        <v>0</v>
      </c>
      <c r="BH374" s="607">
        <v>0</v>
      </c>
      <c r="BI374" s="607">
        <v>0</v>
      </c>
      <c r="BJ374" s="607">
        <v>0</v>
      </c>
      <c r="BK374" s="607">
        <v>0</v>
      </c>
      <c r="BL374" s="607">
        <v>0</v>
      </c>
      <c r="BM374" s="607">
        <v>0</v>
      </c>
      <c r="BN374" s="607">
        <v>0</v>
      </c>
      <c r="BO374" s="607">
        <v>0</v>
      </c>
      <c r="BP374" s="607">
        <v>0</v>
      </c>
      <c r="BQ374" s="607">
        <v>0</v>
      </c>
      <c r="BR374" s="607">
        <v>0</v>
      </c>
      <c r="BS374" s="607">
        <v>0</v>
      </c>
      <c r="BT374" s="607">
        <v>0</v>
      </c>
      <c r="BU374" s="607">
        <v>0</v>
      </c>
      <c r="BV374" s="607">
        <v>0</v>
      </c>
      <c r="BW374" s="607">
        <v>0</v>
      </c>
      <c r="BX374" s="607">
        <v>0</v>
      </c>
      <c r="BY374" s="607">
        <v>0</v>
      </c>
      <c r="BZ374" s="607">
        <v>0</v>
      </c>
      <c r="CA374" s="607">
        <v>0</v>
      </c>
      <c r="CB374" s="607">
        <v>0</v>
      </c>
      <c r="CC374" s="607">
        <v>0</v>
      </c>
      <c r="CD374" s="607">
        <v>0</v>
      </c>
      <c r="CE374" s="616">
        <v>0</v>
      </c>
      <c r="CF374" s="616">
        <v>0</v>
      </c>
      <c r="CG374" s="616">
        <v>0</v>
      </c>
      <c r="CH374" s="616">
        <v>0</v>
      </c>
      <c r="CI374" s="616">
        <v>0</v>
      </c>
      <c r="CJ374" s="616">
        <v>0</v>
      </c>
      <c r="CK374" s="616">
        <v>0</v>
      </c>
      <c r="CL374" s="616">
        <v>0</v>
      </c>
      <c r="CM374" s="616">
        <v>0</v>
      </c>
      <c r="CN374" s="616">
        <v>0</v>
      </c>
      <c r="CO374" s="616">
        <v>0</v>
      </c>
      <c r="CP374" s="616">
        <v>0</v>
      </c>
      <c r="CQ374" s="616">
        <v>0</v>
      </c>
      <c r="CR374" s="616">
        <v>0</v>
      </c>
      <c r="CS374" s="616">
        <v>0</v>
      </c>
      <c r="CT374" s="616">
        <v>0</v>
      </c>
      <c r="CU374" s="616">
        <v>0</v>
      </c>
      <c r="CV374" s="616">
        <v>0</v>
      </c>
      <c r="CW374" s="616">
        <v>0</v>
      </c>
      <c r="CX374" s="616">
        <v>0</v>
      </c>
      <c r="CY374" s="617">
        <v>0</v>
      </c>
      <c r="CZ374" s="618">
        <v>0</v>
      </c>
      <c r="DA374" s="619">
        <v>0</v>
      </c>
      <c r="DB374" s="619">
        <v>0</v>
      </c>
      <c r="DC374" s="619">
        <v>0</v>
      </c>
      <c r="DD374" s="619">
        <v>0</v>
      </c>
      <c r="DE374" s="619">
        <v>0</v>
      </c>
      <c r="DF374" s="619">
        <v>0</v>
      </c>
      <c r="DG374" s="619">
        <v>0</v>
      </c>
      <c r="DH374" s="619">
        <v>0</v>
      </c>
      <c r="DI374" s="619">
        <v>0</v>
      </c>
      <c r="DJ374" s="619">
        <v>0</v>
      </c>
      <c r="DK374" s="619">
        <v>0</v>
      </c>
      <c r="DL374" s="619">
        <v>0</v>
      </c>
      <c r="DM374" s="619">
        <v>0</v>
      </c>
      <c r="DN374" s="619">
        <v>0</v>
      </c>
      <c r="DO374" s="619">
        <v>0</v>
      </c>
      <c r="DP374" s="619">
        <v>0</v>
      </c>
      <c r="DQ374" s="619">
        <v>0</v>
      </c>
      <c r="DR374" s="619">
        <v>0</v>
      </c>
      <c r="DS374" s="619">
        <v>0</v>
      </c>
      <c r="DT374" s="619">
        <v>0</v>
      </c>
      <c r="DU374" s="619">
        <v>0</v>
      </c>
      <c r="DV374" s="619">
        <v>0</v>
      </c>
      <c r="DW374" s="620">
        <v>0</v>
      </c>
    </row>
    <row r="375" spans="2:127" x14ac:dyDescent="0.2">
      <c r="B375" s="627"/>
      <c r="C375" s="628"/>
      <c r="D375" s="629"/>
      <c r="E375" s="629"/>
      <c r="F375" s="629"/>
      <c r="G375" s="629"/>
      <c r="H375" s="629"/>
      <c r="I375" s="630"/>
      <c r="J375" s="630"/>
      <c r="K375" s="630"/>
      <c r="L375" s="630"/>
      <c r="M375" s="630"/>
      <c r="N375" s="630"/>
      <c r="O375" s="630"/>
      <c r="P375" s="630"/>
      <c r="Q375" s="630"/>
      <c r="R375" s="631"/>
      <c r="S375" s="630"/>
      <c r="T375" s="630"/>
      <c r="U375" s="632" t="s">
        <v>828</v>
      </c>
      <c r="V375" s="633" t="s">
        <v>124</v>
      </c>
      <c r="W375" s="634" t="s">
        <v>490</v>
      </c>
      <c r="X375" s="607">
        <v>0</v>
      </c>
      <c r="Y375" s="607">
        <v>0</v>
      </c>
      <c r="Z375" s="607">
        <v>0</v>
      </c>
      <c r="AA375" s="607">
        <v>0</v>
      </c>
      <c r="AB375" s="607">
        <v>0</v>
      </c>
      <c r="AC375" s="607">
        <v>0</v>
      </c>
      <c r="AD375" s="607">
        <v>0</v>
      </c>
      <c r="AE375" s="607">
        <v>0</v>
      </c>
      <c r="AF375" s="607">
        <v>0</v>
      </c>
      <c r="AG375" s="607">
        <v>0</v>
      </c>
      <c r="AH375" s="607">
        <v>0</v>
      </c>
      <c r="AI375" s="607">
        <v>0</v>
      </c>
      <c r="AJ375" s="607">
        <v>0</v>
      </c>
      <c r="AK375" s="607">
        <v>0</v>
      </c>
      <c r="AL375" s="607">
        <v>0</v>
      </c>
      <c r="AM375" s="607">
        <v>0</v>
      </c>
      <c r="AN375" s="607">
        <v>0</v>
      </c>
      <c r="AO375" s="607">
        <v>0</v>
      </c>
      <c r="AP375" s="607">
        <v>0</v>
      </c>
      <c r="AQ375" s="607">
        <v>0</v>
      </c>
      <c r="AR375" s="607">
        <v>0</v>
      </c>
      <c r="AS375" s="607">
        <v>0</v>
      </c>
      <c r="AT375" s="607">
        <v>0</v>
      </c>
      <c r="AU375" s="607">
        <v>0</v>
      </c>
      <c r="AV375" s="607">
        <v>0</v>
      </c>
      <c r="AW375" s="607">
        <v>0</v>
      </c>
      <c r="AX375" s="607">
        <v>0</v>
      </c>
      <c r="AY375" s="607">
        <v>0</v>
      </c>
      <c r="AZ375" s="607">
        <v>0</v>
      </c>
      <c r="BA375" s="607">
        <v>0</v>
      </c>
      <c r="BB375" s="607">
        <v>0</v>
      </c>
      <c r="BC375" s="607">
        <v>0</v>
      </c>
      <c r="BD375" s="607">
        <v>0</v>
      </c>
      <c r="BE375" s="607">
        <v>0</v>
      </c>
      <c r="BF375" s="607">
        <v>0</v>
      </c>
      <c r="BG375" s="607">
        <v>0</v>
      </c>
      <c r="BH375" s="607">
        <v>0</v>
      </c>
      <c r="BI375" s="607">
        <v>0</v>
      </c>
      <c r="BJ375" s="607">
        <v>0</v>
      </c>
      <c r="BK375" s="607">
        <v>0</v>
      </c>
      <c r="BL375" s="607">
        <v>0</v>
      </c>
      <c r="BM375" s="607">
        <v>0</v>
      </c>
      <c r="BN375" s="607">
        <v>0</v>
      </c>
      <c r="BO375" s="607">
        <v>0</v>
      </c>
      <c r="BP375" s="607">
        <v>0</v>
      </c>
      <c r="BQ375" s="607">
        <v>0</v>
      </c>
      <c r="BR375" s="607">
        <v>0</v>
      </c>
      <c r="BS375" s="607">
        <v>0</v>
      </c>
      <c r="BT375" s="607">
        <v>0</v>
      </c>
      <c r="BU375" s="607">
        <v>0</v>
      </c>
      <c r="BV375" s="607">
        <v>0</v>
      </c>
      <c r="BW375" s="607">
        <v>0</v>
      </c>
      <c r="BX375" s="607">
        <v>0</v>
      </c>
      <c r="BY375" s="607">
        <v>0</v>
      </c>
      <c r="BZ375" s="607">
        <v>0</v>
      </c>
      <c r="CA375" s="607">
        <v>0</v>
      </c>
      <c r="CB375" s="607">
        <v>0</v>
      </c>
      <c r="CC375" s="607">
        <v>0</v>
      </c>
      <c r="CD375" s="607">
        <v>0</v>
      </c>
      <c r="CE375" s="607">
        <v>0</v>
      </c>
      <c r="CF375" s="607">
        <v>0</v>
      </c>
      <c r="CG375" s="607">
        <v>0</v>
      </c>
      <c r="CH375" s="607">
        <v>0</v>
      </c>
      <c r="CI375" s="607">
        <v>0</v>
      </c>
      <c r="CJ375" s="607">
        <v>0</v>
      </c>
      <c r="CK375" s="607">
        <v>0</v>
      </c>
      <c r="CL375" s="607">
        <v>0</v>
      </c>
      <c r="CM375" s="607">
        <v>0</v>
      </c>
      <c r="CN375" s="607">
        <v>0</v>
      </c>
      <c r="CO375" s="607">
        <v>0</v>
      </c>
      <c r="CP375" s="607">
        <v>0</v>
      </c>
      <c r="CQ375" s="607">
        <v>0</v>
      </c>
      <c r="CR375" s="607">
        <v>0</v>
      </c>
      <c r="CS375" s="607">
        <v>0</v>
      </c>
      <c r="CT375" s="607">
        <v>0</v>
      </c>
      <c r="CU375" s="607">
        <v>0</v>
      </c>
      <c r="CV375" s="607">
        <v>0</v>
      </c>
      <c r="CW375" s="607">
        <v>0</v>
      </c>
      <c r="CX375" s="607">
        <v>0</v>
      </c>
      <c r="CY375" s="607">
        <v>0</v>
      </c>
      <c r="CZ375" s="618">
        <v>0</v>
      </c>
      <c r="DA375" s="619">
        <v>0</v>
      </c>
      <c r="DB375" s="619">
        <v>0</v>
      </c>
      <c r="DC375" s="619">
        <v>0</v>
      </c>
      <c r="DD375" s="619">
        <v>0</v>
      </c>
      <c r="DE375" s="619">
        <v>0</v>
      </c>
      <c r="DF375" s="619">
        <v>0</v>
      </c>
      <c r="DG375" s="619">
        <v>0</v>
      </c>
      <c r="DH375" s="619">
        <v>0</v>
      </c>
      <c r="DI375" s="619">
        <v>0</v>
      </c>
      <c r="DJ375" s="619">
        <v>0</v>
      </c>
      <c r="DK375" s="619">
        <v>0</v>
      </c>
      <c r="DL375" s="619">
        <v>0</v>
      </c>
      <c r="DM375" s="619">
        <v>0</v>
      </c>
      <c r="DN375" s="619">
        <v>0</v>
      </c>
      <c r="DO375" s="619">
        <v>0</v>
      </c>
      <c r="DP375" s="619">
        <v>0</v>
      </c>
      <c r="DQ375" s="619">
        <v>0</v>
      </c>
      <c r="DR375" s="619">
        <v>0</v>
      </c>
      <c r="DS375" s="619">
        <v>0</v>
      </c>
      <c r="DT375" s="619">
        <v>0</v>
      </c>
      <c r="DU375" s="619">
        <v>0</v>
      </c>
      <c r="DV375" s="619">
        <v>0</v>
      </c>
      <c r="DW375" s="620">
        <v>0</v>
      </c>
    </row>
    <row r="376" spans="2:127" x14ac:dyDescent="0.2">
      <c r="B376" s="635"/>
      <c r="C376" s="636"/>
      <c r="D376" s="637"/>
      <c r="E376" s="637"/>
      <c r="F376" s="637"/>
      <c r="G376" s="637"/>
      <c r="H376" s="637"/>
      <c r="I376" s="638"/>
      <c r="J376" s="638"/>
      <c r="K376" s="638"/>
      <c r="L376" s="638"/>
      <c r="M376" s="638"/>
      <c r="N376" s="638"/>
      <c r="O376" s="638"/>
      <c r="P376" s="638"/>
      <c r="Q376" s="638"/>
      <c r="R376" s="639"/>
      <c r="S376" s="638"/>
      <c r="T376" s="638"/>
      <c r="U376" s="626" t="s">
        <v>492</v>
      </c>
      <c r="V376" s="614" t="s">
        <v>124</v>
      </c>
      <c r="W376" s="640" t="s">
        <v>490</v>
      </c>
      <c r="X376" s="607">
        <v>0</v>
      </c>
      <c r="Y376" s="607">
        <v>0</v>
      </c>
      <c r="Z376" s="607">
        <v>0</v>
      </c>
      <c r="AA376" s="607">
        <v>0</v>
      </c>
      <c r="AB376" s="607">
        <v>0</v>
      </c>
      <c r="AC376" s="607">
        <v>311.2</v>
      </c>
      <c r="AD376" s="607">
        <v>311.2</v>
      </c>
      <c r="AE376" s="607">
        <v>311.2</v>
      </c>
      <c r="AF376" s="607">
        <v>311.2</v>
      </c>
      <c r="AG376" s="607">
        <v>311.2</v>
      </c>
      <c r="AH376" s="607">
        <v>311.2</v>
      </c>
      <c r="AI376" s="607">
        <v>311.2</v>
      </c>
      <c r="AJ376" s="607">
        <v>311.2</v>
      </c>
      <c r="AK376" s="607">
        <v>311.2</v>
      </c>
      <c r="AL376" s="607">
        <v>311.2</v>
      </c>
      <c r="AM376" s="607">
        <v>311.2</v>
      </c>
      <c r="AN376" s="607">
        <v>311.2</v>
      </c>
      <c r="AO376" s="607">
        <v>311.2</v>
      </c>
      <c r="AP376" s="607">
        <v>311.2</v>
      </c>
      <c r="AQ376" s="607">
        <v>311.2</v>
      </c>
      <c r="AR376" s="607">
        <v>311.2</v>
      </c>
      <c r="AS376" s="607">
        <v>311.2</v>
      </c>
      <c r="AT376" s="607">
        <v>311.2</v>
      </c>
      <c r="AU376" s="607">
        <v>311.2</v>
      </c>
      <c r="AV376" s="607">
        <v>311.2</v>
      </c>
      <c r="AW376" s="607">
        <v>311.2</v>
      </c>
      <c r="AX376" s="607">
        <v>311.2</v>
      </c>
      <c r="AY376" s="607">
        <v>311.2</v>
      </c>
      <c r="AZ376" s="607">
        <v>311.2</v>
      </c>
      <c r="BA376" s="607">
        <v>311.2</v>
      </c>
      <c r="BB376" s="607">
        <v>311.2</v>
      </c>
      <c r="BC376" s="607">
        <v>311.2</v>
      </c>
      <c r="BD376" s="607">
        <v>311.2</v>
      </c>
      <c r="BE376" s="607">
        <v>311.2</v>
      </c>
      <c r="BF376" s="607">
        <v>311.2</v>
      </c>
      <c r="BG376" s="607">
        <v>311.2</v>
      </c>
      <c r="BH376" s="607">
        <v>311.2</v>
      </c>
      <c r="BI376" s="607">
        <v>311.2</v>
      </c>
      <c r="BJ376" s="607">
        <v>311.2</v>
      </c>
      <c r="BK376" s="607">
        <v>311.2</v>
      </c>
      <c r="BL376" s="607">
        <v>311.2</v>
      </c>
      <c r="BM376" s="607">
        <v>311.2</v>
      </c>
      <c r="BN376" s="607">
        <v>311.2</v>
      </c>
      <c r="BO376" s="607">
        <v>311.2</v>
      </c>
      <c r="BP376" s="607">
        <v>311.2</v>
      </c>
      <c r="BQ376" s="607">
        <v>311.2</v>
      </c>
      <c r="BR376" s="607">
        <v>311.2</v>
      </c>
      <c r="BS376" s="607">
        <v>311.2</v>
      </c>
      <c r="BT376" s="607">
        <v>311.2</v>
      </c>
      <c r="BU376" s="607">
        <v>311.2</v>
      </c>
      <c r="BV376" s="607">
        <v>311.2</v>
      </c>
      <c r="BW376" s="607">
        <v>311.2</v>
      </c>
      <c r="BX376" s="607">
        <v>311.2</v>
      </c>
      <c r="BY376" s="607">
        <v>311.2</v>
      </c>
      <c r="BZ376" s="607">
        <v>311.2</v>
      </c>
      <c r="CA376" s="607">
        <v>311.2</v>
      </c>
      <c r="CB376" s="607">
        <v>311.2</v>
      </c>
      <c r="CC376" s="607">
        <v>311.2</v>
      </c>
      <c r="CD376" s="607">
        <v>311.2</v>
      </c>
      <c r="CE376" s="616">
        <v>311.2</v>
      </c>
      <c r="CF376" s="616">
        <v>311.2</v>
      </c>
      <c r="CG376" s="616">
        <v>311.2</v>
      </c>
      <c r="CH376" s="616">
        <v>311.2</v>
      </c>
      <c r="CI376" s="616">
        <v>311.2</v>
      </c>
      <c r="CJ376" s="616">
        <v>311.2</v>
      </c>
      <c r="CK376" s="616">
        <v>311.2</v>
      </c>
      <c r="CL376" s="616">
        <v>311.2</v>
      </c>
      <c r="CM376" s="616">
        <v>311.2</v>
      </c>
      <c r="CN376" s="616">
        <v>311.2</v>
      </c>
      <c r="CO376" s="616">
        <v>311.2</v>
      </c>
      <c r="CP376" s="616">
        <v>311.2</v>
      </c>
      <c r="CQ376" s="616">
        <v>311.2</v>
      </c>
      <c r="CR376" s="616">
        <v>311.2</v>
      </c>
      <c r="CS376" s="616">
        <v>311.2</v>
      </c>
      <c r="CT376" s="616">
        <v>311.2</v>
      </c>
      <c r="CU376" s="616">
        <v>311.2</v>
      </c>
      <c r="CV376" s="616">
        <v>311.2</v>
      </c>
      <c r="CW376" s="616">
        <v>311.2</v>
      </c>
      <c r="CX376" s="616">
        <v>311.2</v>
      </c>
      <c r="CY376" s="617">
        <v>311.2</v>
      </c>
      <c r="CZ376" s="618">
        <v>0</v>
      </c>
      <c r="DA376" s="619">
        <v>0</v>
      </c>
      <c r="DB376" s="619">
        <v>0</v>
      </c>
      <c r="DC376" s="619">
        <v>0</v>
      </c>
      <c r="DD376" s="619">
        <v>0</v>
      </c>
      <c r="DE376" s="619">
        <v>0</v>
      </c>
      <c r="DF376" s="619">
        <v>0</v>
      </c>
      <c r="DG376" s="619">
        <v>0</v>
      </c>
      <c r="DH376" s="619">
        <v>0</v>
      </c>
      <c r="DI376" s="619">
        <v>0</v>
      </c>
      <c r="DJ376" s="619">
        <v>0</v>
      </c>
      <c r="DK376" s="619">
        <v>0</v>
      </c>
      <c r="DL376" s="619">
        <v>0</v>
      </c>
      <c r="DM376" s="619">
        <v>0</v>
      </c>
      <c r="DN376" s="619">
        <v>0</v>
      </c>
      <c r="DO376" s="619">
        <v>0</v>
      </c>
      <c r="DP376" s="619">
        <v>0</v>
      </c>
      <c r="DQ376" s="619">
        <v>0</v>
      </c>
      <c r="DR376" s="619">
        <v>0</v>
      </c>
      <c r="DS376" s="619">
        <v>0</v>
      </c>
      <c r="DT376" s="619">
        <v>0</v>
      </c>
      <c r="DU376" s="619">
        <v>0</v>
      </c>
      <c r="DV376" s="619">
        <v>0</v>
      </c>
      <c r="DW376" s="620">
        <v>0</v>
      </c>
    </row>
    <row r="377" spans="2:127" x14ac:dyDescent="0.2">
      <c r="B377" s="641"/>
      <c r="C377" s="642"/>
      <c r="D377" s="643"/>
      <c r="E377" s="643"/>
      <c r="F377" s="643"/>
      <c r="G377" s="643"/>
      <c r="H377" s="643"/>
      <c r="I377" s="644"/>
      <c r="J377" s="644"/>
      <c r="K377" s="644"/>
      <c r="L377" s="644"/>
      <c r="M377" s="644"/>
      <c r="N377" s="644"/>
      <c r="O377" s="644"/>
      <c r="P377" s="644"/>
      <c r="Q377" s="644"/>
      <c r="R377" s="645"/>
      <c r="S377" s="644"/>
      <c r="T377" s="644"/>
      <c r="U377" s="626" t="s">
        <v>493</v>
      </c>
      <c r="V377" s="614" t="s">
        <v>124</v>
      </c>
      <c r="W377" s="640" t="s">
        <v>490</v>
      </c>
      <c r="X377" s="607">
        <v>0</v>
      </c>
      <c r="Y377" s="607">
        <v>0</v>
      </c>
      <c r="Z377" s="607">
        <v>0</v>
      </c>
      <c r="AA377" s="607">
        <v>0</v>
      </c>
      <c r="AB377" s="607">
        <v>0</v>
      </c>
      <c r="AC377" s="607">
        <v>2216.4</v>
      </c>
      <c r="AD377" s="607">
        <v>2216.4</v>
      </c>
      <c r="AE377" s="607">
        <v>2216.4</v>
      </c>
      <c r="AF377" s="607">
        <v>2216.4</v>
      </c>
      <c r="AG377" s="607">
        <v>2216.4</v>
      </c>
      <c r="AH377" s="607">
        <v>2216.4</v>
      </c>
      <c r="AI377" s="607">
        <v>2216.4</v>
      </c>
      <c r="AJ377" s="607">
        <v>2216.4</v>
      </c>
      <c r="AK377" s="607">
        <v>2216.4</v>
      </c>
      <c r="AL377" s="607">
        <v>2216.4</v>
      </c>
      <c r="AM377" s="607">
        <v>2216.4</v>
      </c>
      <c r="AN377" s="607">
        <v>2216.4</v>
      </c>
      <c r="AO377" s="607">
        <v>2216.4</v>
      </c>
      <c r="AP377" s="607">
        <v>2216.4</v>
      </c>
      <c r="AQ377" s="607">
        <v>2216.4</v>
      </c>
      <c r="AR377" s="607">
        <v>2216.4</v>
      </c>
      <c r="AS377" s="607">
        <v>2216.4</v>
      </c>
      <c r="AT377" s="607">
        <v>2216.4</v>
      </c>
      <c r="AU377" s="607">
        <v>2216.4</v>
      </c>
      <c r="AV377" s="607">
        <v>2216.4</v>
      </c>
      <c r="AW377" s="607">
        <v>2216.4</v>
      </c>
      <c r="AX377" s="607">
        <v>2216.4</v>
      </c>
      <c r="AY377" s="607">
        <v>2216.4</v>
      </c>
      <c r="AZ377" s="607">
        <v>2216.4</v>
      </c>
      <c r="BA377" s="607">
        <v>2216.4</v>
      </c>
      <c r="BB377" s="607">
        <v>2216.4</v>
      </c>
      <c r="BC377" s="607">
        <v>2216.4</v>
      </c>
      <c r="BD377" s="607">
        <v>2216.4</v>
      </c>
      <c r="BE377" s="607">
        <v>2216.4</v>
      </c>
      <c r="BF377" s="607">
        <v>2216.4</v>
      </c>
      <c r="BG377" s="607">
        <v>2216.4</v>
      </c>
      <c r="BH377" s="607">
        <v>2216.4</v>
      </c>
      <c r="BI377" s="607">
        <v>2216.4</v>
      </c>
      <c r="BJ377" s="607">
        <v>2216.4</v>
      </c>
      <c r="BK377" s="607">
        <v>2216.4</v>
      </c>
      <c r="BL377" s="607">
        <v>2216.4</v>
      </c>
      <c r="BM377" s="607">
        <v>2216.4</v>
      </c>
      <c r="BN377" s="607">
        <v>2216.4</v>
      </c>
      <c r="BO377" s="607">
        <v>2216.4</v>
      </c>
      <c r="BP377" s="607">
        <v>2216.4</v>
      </c>
      <c r="BQ377" s="607">
        <v>2216.4</v>
      </c>
      <c r="BR377" s="607">
        <v>2216.4</v>
      </c>
      <c r="BS377" s="607">
        <v>2216.4</v>
      </c>
      <c r="BT377" s="607">
        <v>2216.4</v>
      </c>
      <c r="BU377" s="607">
        <v>2216.4</v>
      </c>
      <c r="BV377" s="607">
        <v>2216.4</v>
      </c>
      <c r="BW377" s="607">
        <v>2216.4</v>
      </c>
      <c r="BX377" s="607">
        <v>2216.4</v>
      </c>
      <c r="BY377" s="607">
        <v>2216.4</v>
      </c>
      <c r="BZ377" s="607">
        <v>2216.4</v>
      </c>
      <c r="CA377" s="607">
        <v>2216.4</v>
      </c>
      <c r="CB377" s="607">
        <v>2216.4</v>
      </c>
      <c r="CC377" s="607">
        <v>2216.4</v>
      </c>
      <c r="CD377" s="607">
        <v>2216.4</v>
      </c>
      <c r="CE377" s="616">
        <v>2216.4</v>
      </c>
      <c r="CF377" s="616">
        <v>2216.4</v>
      </c>
      <c r="CG377" s="616">
        <v>2216.4</v>
      </c>
      <c r="CH377" s="616">
        <v>2216.4</v>
      </c>
      <c r="CI377" s="616">
        <v>2216.4</v>
      </c>
      <c r="CJ377" s="616">
        <v>2216.4</v>
      </c>
      <c r="CK377" s="616">
        <v>2216.4</v>
      </c>
      <c r="CL377" s="616">
        <v>2216.4</v>
      </c>
      <c r="CM377" s="616">
        <v>2216.4</v>
      </c>
      <c r="CN377" s="616">
        <v>2216.4</v>
      </c>
      <c r="CO377" s="616">
        <v>2216.4</v>
      </c>
      <c r="CP377" s="616">
        <v>2216.4</v>
      </c>
      <c r="CQ377" s="616">
        <v>2216.4</v>
      </c>
      <c r="CR377" s="616">
        <v>2216.4</v>
      </c>
      <c r="CS377" s="616">
        <v>2216.4</v>
      </c>
      <c r="CT377" s="616">
        <v>2216.4</v>
      </c>
      <c r="CU377" s="616">
        <v>2216.4</v>
      </c>
      <c r="CV377" s="616">
        <v>2216.4</v>
      </c>
      <c r="CW377" s="616">
        <v>2216.4</v>
      </c>
      <c r="CX377" s="616">
        <v>2216.4</v>
      </c>
      <c r="CY377" s="617">
        <v>2216.4</v>
      </c>
      <c r="CZ377" s="618">
        <v>0</v>
      </c>
      <c r="DA377" s="619">
        <v>0</v>
      </c>
      <c r="DB377" s="619">
        <v>0</v>
      </c>
      <c r="DC377" s="619">
        <v>0</v>
      </c>
      <c r="DD377" s="619">
        <v>0</v>
      </c>
      <c r="DE377" s="619">
        <v>0</v>
      </c>
      <c r="DF377" s="619">
        <v>0</v>
      </c>
      <c r="DG377" s="619">
        <v>0</v>
      </c>
      <c r="DH377" s="619">
        <v>0</v>
      </c>
      <c r="DI377" s="619">
        <v>0</v>
      </c>
      <c r="DJ377" s="619">
        <v>0</v>
      </c>
      <c r="DK377" s="619">
        <v>0</v>
      </c>
      <c r="DL377" s="619">
        <v>0</v>
      </c>
      <c r="DM377" s="619">
        <v>0</v>
      </c>
      <c r="DN377" s="619">
        <v>0</v>
      </c>
      <c r="DO377" s="619">
        <v>0</v>
      </c>
      <c r="DP377" s="619">
        <v>0</v>
      </c>
      <c r="DQ377" s="619">
        <v>0</v>
      </c>
      <c r="DR377" s="619">
        <v>0</v>
      </c>
      <c r="DS377" s="619">
        <v>0</v>
      </c>
      <c r="DT377" s="619">
        <v>0</v>
      </c>
      <c r="DU377" s="619">
        <v>0</v>
      </c>
      <c r="DV377" s="619">
        <v>0</v>
      </c>
      <c r="DW377" s="620">
        <v>0</v>
      </c>
    </row>
    <row r="378" spans="2:127" x14ac:dyDescent="0.2">
      <c r="B378" s="641"/>
      <c r="C378" s="642"/>
      <c r="D378" s="643"/>
      <c r="E378" s="643"/>
      <c r="F378" s="643"/>
      <c r="G378" s="643"/>
      <c r="H378" s="643"/>
      <c r="I378" s="644"/>
      <c r="J378" s="644"/>
      <c r="K378" s="644"/>
      <c r="L378" s="644"/>
      <c r="M378" s="644"/>
      <c r="N378" s="644"/>
      <c r="O378" s="644"/>
      <c r="P378" s="644"/>
      <c r="Q378" s="644"/>
      <c r="R378" s="645"/>
      <c r="S378" s="644"/>
      <c r="T378" s="644"/>
      <c r="U378" s="646" t="s">
        <v>494</v>
      </c>
      <c r="V378" s="647" t="s">
        <v>124</v>
      </c>
      <c r="W378" s="640" t="s">
        <v>490</v>
      </c>
      <c r="X378" s="607">
        <v>0</v>
      </c>
      <c r="Y378" s="607">
        <v>0</v>
      </c>
      <c r="Z378" s="607">
        <v>0</v>
      </c>
      <c r="AA378" s="607">
        <v>0</v>
      </c>
      <c r="AB378" s="607">
        <v>0</v>
      </c>
      <c r="AC378" s="607">
        <v>0</v>
      </c>
      <c r="AD378" s="607">
        <v>0</v>
      </c>
      <c r="AE378" s="607">
        <v>0</v>
      </c>
      <c r="AF378" s="607">
        <v>0</v>
      </c>
      <c r="AG378" s="607">
        <v>0</v>
      </c>
      <c r="AH378" s="607">
        <v>0</v>
      </c>
      <c r="AI378" s="607">
        <v>0</v>
      </c>
      <c r="AJ378" s="607">
        <v>0</v>
      </c>
      <c r="AK378" s="607">
        <v>0</v>
      </c>
      <c r="AL378" s="607">
        <v>0</v>
      </c>
      <c r="AM378" s="607">
        <v>0</v>
      </c>
      <c r="AN378" s="607">
        <v>0</v>
      </c>
      <c r="AO378" s="607">
        <v>0</v>
      </c>
      <c r="AP378" s="607">
        <v>0</v>
      </c>
      <c r="AQ378" s="607">
        <v>0</v>
      </c>
      <c r="AR378" s="607">
        <v>0</v>
      </c>
      <c r="AS378" s="607">
        <v>0</v>
      </c>
      <c r="AT378" s="607">
        <v>0</v>
      </c>
      <c r="AU378" s="607">
        <v>0</v>
      </c>
      <c r="AV378" s="607">
        <v>0</v>
      </c>
      <c r="AW378" s="607">
        <v>0</v>
      </c>
      <c r="AX378" s="607">
        <v>0</v>
      </c>
      <c r="AY378" s="607">
        <v>0</v>
      </c>
      <c r="AZ378" s="607">
        <v>0</v>
      </c>
      <c r="BA378" s="607">
        <v>0</v>
      </c>
      <c r="BB378" s="607">
        <v>0</v>
      </c>
      <c r="BC378" s="607">
        <v>0</v>
      </c>
      <c r="BD378" s="607">
        <v>0</v>
      </c>
      <c r="BE378" s="607">
        <v>0</v>
      </c>
      <c r="BF378" s="607">
        <v>0</v>
      </c>
      <c r="BG378" s="607">
        <v>0</v>
      </c>
      <c r="BH378" s="607">
        <v>0</v>
      </c>
      <c r="BI378" s="607">
        <v>0</v>
      </c>
      <c r="BJ378" s="607">
        <v>0</v>
      </c>
      <c r="BK378" s="607">
        <v>0</v>
      </c>
      <c r="BL378" s="607">
        <v>0</v>
      </c>
      <c r="BM378" s="607">
        <v>0</v>
      </c>
      <c r="BN378" s="607">
        <v>0</v>
      </c>
      <c r="BO378" s="607">
        <v>0</v>
      </c>
      <c r="BP378" s="607">
        <v>0</v>
      </c>
      <c r="BQ378" s="607">
        <v>0</v>
      </c>
      <c r="BR378" s="607">
        <v>0</v>
      </c>
      <c r="BS378" s="607">
        <v>0</v>
      </c>
      <c r="BT378" s="607">
        <v>0</v>
      </c>
      <c r="BU378" s="607">
        <v>0</v>
      </c>
      <c r="BV378" s="607">
        <v>0</v>
      </c>
      <c r="BW378" s="607">
        <v>0</v>
      </c>
      <c r="BX378" s="607">
        <v>0</v>
      </c>
      <c r="BY378" s="607">
        <v>0</v>
      </c>
      <c r="BZ378" s="607">
        <v>0</v>
      </c>
      <c r="CA378" s="607">
        <v>0</v>
      </c>
      <c r="CB378" s="607">
        <v>0</v>
      </c>
      <c r="CC378" s="607">
        <v>0</v>
      </c>
      <c r="CD378" s="607">
        <v>0</v>
      </c>
      <c r="CE378" s="616">
        <v>0</v>
      </c>
      <c r="CF378" s="616">
        <v>0</v>
      </c>
      <c r="CG378" s="616">
        <v>0</v>
      </c>
      <c r="CH378" s="616">
        <v>0</v>
      </c>
      <c r="CI378" s="616">
        <v>0</v>
      </c>
      <c r="CJ378" s="616">
        <v>0</v>
      </c>
      <c r="CK378" s="616">
        <v>0</v>
      </c>
      <c r="CL378" s="616">
        <v>0</v>
      </c>
      <c r="CM378" s="616">
        <v>0</v>
      </c>
      <c r="CN378" s="616">
        <v>0</v>
      </c>
      <c r="CO378" s="616">
        <v>0</v>
      </c>
      <c r="CP378" s="616">
        <v>0</v>
      </c>
      <c r="CQ378" s="616">
        <v>0</v>
      </c>
      <c r="CR378" s="616">
        <v>0</v>
      </c>
      <c r="CS378" s="616">
        <v>0</v>
      </c>
      <c r="CT378" s="616">
        <v>0</v>
      </c>
      <c r="CU378" s="616">
        <v>0</v>
      </c>
      <c r="CV378" s="616">
        <v>0</v>
      </c>
      <c r="CW378" s="616">
        <v>0</v>
      </c>
      <c r="CX378" s="616">
        <v>0</v>
      </c>
      <c r="CY378" s="617">
        <v>0</v>
      </c>
      <c r="CZ378" s="618">
        <v>0</v>
      </c>
      <c r="DA378" s="619">
        <v>0</v>
      </c>
      <c r="DB378" s="619">
        <v>0</v>
      </c>
      <c r="DC378" s="619">
        <v>0</v>
      </c>
      <c r="DD378" s="619">
        <v>0</v>
      </c>
      <c r="DE378" s="619">
        <v>0</v>
      </c>
      <c r="DF378" s="619">
        <v>0</v>
      </c>
      <c r="DG378" s="619">
        <v>0</v>
      </c>
      <c r="DH378" s="619">
        <v>0</v>
      </c>
      <c r="DI378" s="619">
        <v>0</v>
      </c>
      <c r="DJ378" s="619">
        <v>0</v>
      </c>
      <c r="DK378" s="619">
        <v>0</v>
      </c>
      <c r="DL378" s="619">
        <v>0</v>
      </c>
      <c r="DM378" s="619">
        <v>0</v>
      </c>
      <c r="DN378" s="619">
        <v>0</v>
      </c>
      <c r="DO378" s="619">
        <v>0</v>
      </c>
      <c r="DP378" s="619">
        <v>0</v>
      </c>
      <c r="DQ378" s="619">
        <v>0</v>
      </c>
      <c r="DR378" s="619">
        <v>0</v>
      </c>
      <c r="DS378" s="619">
        <v>0</v>
      </c>
      <c r="DT378" s="619">
        <v>0</v>
      </c>
      <c r="DU378" s="619">
        <v>0</v>
      </c>
      <c r="DV378" s="619">
        <v>0</v>
      </c>
      <c r="DW378" s="620">
        <v>0</v>
      </c>
    </row>
    <row r="379" spans="2:127" x14ac:dyDescent="0.2">
      <c r="B379" s="641"/>
      <c r="C379" s="642"/>
      <c r="D379" s="643"/>
      <c r="E379" s="643"/>
      <c r="F379" s="643"/>
      <c r="G379" s="643"/>
      <c r="H379" s="643"/>
      <c r="I379" s="644"/>
      <c r="J379" s="644"/>
      <c r="K379" s="644"/>
      <c r="L379" s="644"/>
      <c r="M379" s="644"/>
      <c r="N379" s="644"/>
      <c r="O379" s="644"/>
      <c r="P379" s="644"/>
      <c r="Q379" s="644"/>
      <c r="R379" s="645"/>
      <c r="S379" s="644"/>
      <c r="T379" s="644"/>
      <c r="U379" s="626" t="s">
        <v>495</v>
      </c>
      <c r="V379" s="614" t="s">
        <v>124</v>
      </c>
      <c r="W379" s="640" t="s">
        <v>490</v>
      </c>
      <c r="X379" s="607">
        <v>2.4178000000000002</v>
      </c>
      <c r="Y379" s="607">
        <v>2.7632000000000003</v>
      </c>
      <c r="Z379" s="607">
        <v>3.4540000000000002</v>
      </c>
      <c r="AA379" s="607">
        <v>13.816000000000001</v>
      </c>
      <c r="AB379" s="607">
        <v>12.089</v>
      </c>
      <c r="AC379" s="607">
        <v>0</v>
      </c>
      <c r="AD379" s="607">
        <v>0</v>
      </c>
      <c r="AE379" s="607">
        <v>0</v>
      </c>
      <c r="AF379" s="607">
        <v>0</v>
      </c>
      <c r="AG379" s="607">
        <v>0</v>
      </c>
      <c r="AH379" s="607">
        <v>0</v>
      </c>
      <c r="AI379" s="607">
        <v>0</v>
      </c>
      <c r="AJ379" s="607">
        <v>0</v>
      </c>
      <c r="AK379" s="607">
        <v>0</v>
      </c>
      <c r="AL379" s="607">
        <v>0</v>
      </c>
      <c r="AM379" s="607">
        <v>0</v>
      </c>
      <c r="AN379" s="607">
        <v>0</v>
      </c>
      <c r="AO379" s="607">
        <v>0</v>
      </c>
      <c r="AP379" s="607">
        <v>0</v>
      </c>
      <c r="AQ379" s="607">
        <v>0</v>
      </c>
      <c r="AR379" s="607">
        <v>0.66823455224038564</v>
      </c>
      <c r="AS379" s="607">
        <v>0.76369663113186914</v>
      </c>
      <c r="AT379" s="607">
        <v>0.95462078891483648</v>
      </c>
      <c r="AU379" s="607">
        <v>3.8184831556593459</v>
      </c>
      <c r="AV379" s="607">
        <v>3.3411727612019271</v>
      </c>
      <c r="AW379" s="607">
        <v>0</v>
      </c>
      <c r="AX379" s="607">
        <v>0</v>
      </c>
      <c r="AY379" s="607">
        <v>0</v>
      </c>
      <c r="AZ379" s="607">
        <v>0</v>
      </c>
      <c r="BA379" s="607">
        <v>0</v>
      </c>
      <c r="BB379" s="607">
        <v>0</v>
      </c>
      <c r="BC379" s="607">
        <v>0</v>
      </c>
      <c r="BD379" s="607">
        <v>0</v>
      </c>
      <c r="BE379" s="607">
        <v>0</v>
      </c>
      <c r="BF379" s="607">
        <v>0</v>
      </c>
      <c r="BG379" s="607">
        <v>0</v>
      </c>
      <c r="BH379" s="607">
        <v>0</v>
      </c>
      <c r="BI379" s="607">
        <v>0</v>
      </c>
      <c r="BJ379" s="607">
        <v>0</v>
      </c>
      <c r="BK379" s="607">
        <v>0</v>
      </c>
      <c r="BL379" s="607">
        <v>0.66823455224038564</v>
      </c>
      <c r="BM379" s="607">
        <v>0.76369663113186914</v>
      </c>
      <c r="BN379" s="607">
        <v>0.95462078891483648</v>
      </c>
      <c r="BO379" s="607">
        <v>3.8184831556593459</v>
      </c>
      <c r="BP379" s="607">
        <v>3.3411727612019271</v>
      </c>
      <c r="BQ379" s="607">
        <v>0</v>
      </c>
      <c r="BR379" s="607">
        <v>0</v>
      </c>
      <c r="BS379" s="607">
        <v>0</v>
      </c>
      <c r="BT379" s="607">
        <v>0</v>
      </c>
      <c r="BU379" s="607">
        <v>0</v>
      </c>
      <c r="BV379" s="607">
        <v>0</v>
      </c>
      <c r="BW379" s="607">
        <v>0</v>
      </c>
      <c r="BX379" s="607">
        <v>0</v>
      </c>
      <c r="BY379" s="607">
        <v>0</v>
      </c>
      <c r="BZ379" s="607">
        <v>0</v>
      </c>
      <c r="CA379" s="607">
        <v>0</v>
      </c>
      <c r="CB379" s="607">
        <v>0</v>
      </c>
      <c r="CC379" s="607">
        <v>0</v>
      </c>
      <c r="CD379" s="607">
        <v>0</v>
      </c>
      <c r="CE379" s="616">
        <v>0</v>
      </c>
      <c r="CF379" s="616">
        <v>1.8531934894418614</v>
      </c>
      <c r="CG379" s="616">
        <v>2.1179354165049844</v>
      </c>
      <c r="CH379" s="616">
        <v>2.6474192706312309</v>
      </c>
      <c r="CI379" s="616">
        <v>10.589677082524924</v>
      </c>
      <c r="CJ379" s="616">
        <v>9.2659674472093059</v>
      </c>
      <c r="CK379" s="616">
        <v>0</v>
      </c>
      <c r="CL379" s="616">
        <v>0</v>
      </c>
      <c r="CM379" s="616">
        <v>0</v>
      </c>
      <c r="CN379" s="616">
        <v>0</v>
      </c>
      <c r="CO379" s="616">
        <v>0</v>
      </c>
      <c r="CP379" s="616">
        <v>0</v>
      </c>
      <c r="CQ379" s="616">
        <v>0</v>
      </c>
      <c r="CR379" s="616">
        <v>0</v>
      </c>
      <c r="CS379" s="616">
        <v>0</v>
      </c>
      <c r="CT379" s="616">
        <v>0</v>
      </c>
      <c r="CU379" s="616">
        <v>0</v>
      </c>
      <c r="CV379" s="616">
        <v>0</v>
      </c>
      <c r="CW379" s="616">
        <v>0</v>
      </c>
      <c r="CX379" s="616">
        <v>0</v>
      </c>
      <c r="CY379" s="617">
        <v>0</v>
      </c>
      <c r="CZ379" s="618">
        <v>0</v>
      </c>
      <c r="DA379" s="619">
        <v>0</v>
      </c>
      <c r="DB379" s="619">
        <v>0</v>
      </c>
      <c r="DC379" s="619">
        <v>0</v>
      </c>
      <c r="DD379" s="619">
        <v>0</v>
      </c>
      <c r="DE379" s="619">
        <v>0</v>
      </c>
      <c r="DF379" s="619">
        <v>0</v>
      </c>
      <c r="DG379" s="619">
        <v>0</v>
      </c>
      <c r="DH379" s="619">
        <v>0</v>
      </c>
      <c r="DI379" s="619">
        <v>0</v>
      </c>
      <c r="DJ379" s="619">
        <v>0</v>
      </c>
      <c r="DK379" s="619">
        <v>0</v>
      </c>
      <c r="DL379" s="619">
        <v>0</v>
      </c>
      <c r="DM379" s="619">
        <v>0</v>
      </c>
      <c r="DN379" s="619">
        <v>0</v>
      </c>
      <c r="DO379" s="619">
        <v>0</v>
      </c>
      <c r="DP379" s="619">
        <v>0</v>
      </c>
      <c r="DQ379" s="619">
        <v>0</v>
      </c>
      <c r="DR379" s="619">
        <v>0</v>
      </c>
      <c r="DS379" s="619">
        <v>0</v>
      </c>
      <c r="DT379" s="619">
        <v>0</v>
      </c>
      <c r="DU379" s="619">
        <v>0</v>
      </c>
      <c r="DV379" s="619">
        <v>0</v>
      </c>
      <c r="DW379" s="620">
        <v>0</v>
      </c>
    </row>
    <row r="380" spans="2:127" x14ac:dyDescent="0.2">
      <c r="B380" s="648"/>
      <c r="C380" s="642"/>
      <c r="D380" s="643"/>
      <c r="E380" s="643"/>
      <c r="F380" s="643"/>
      <c r="G380" s="643"/>
      <c r="H380" s="643"/>
      <c r="I380" s="644"/>
      <c r="J380" s="644"/>
      <c r="K380" s="644"/>
      <c r="L380" s="644"/>
      <c r="M380" s="644"/>
      <c r="N380" s="644"/>
      <c r="O380" s="644"/>
      <c r="P380" s="644"/>
      <c r="Q380" s="644"/>
      <c r="R380" s="645"/>
      <c r="S380" s="644"/>
      <c r="T380" s="644"/>
      <c r="U380" s="626" t="s">
        <v>496</v>
      </c>
      <c r="V380" s="614" t="s">
        <v>124</v>
      </c>
      <c r="W380" s="640" t="s">
        <v>490</v>
      </c>
      <c r="X380" s="607">
        <v>0</v>
      </c>
      <c r="Y380" s="607">
        <v>0</v>
      </c>
      <c r="Z380" s="607">
        <v>0</v>
      </c>
      <c r="AA380" s="607">
        <v>0</v>
      </c>
      <c r="AB380" s="607">
        <v>0</v>
      </c>
      <c r="AC380" s="607">
        <v>15.1</v>
      </c>
      <c r="AD380" s="607">
        <v>15.1</v>
      </c>
      <c r="AE380" s="607">
        <v>15.1</v>
      </c>
      <c r="AF380" s="607">
        <v>15.1</v>
      </c>
      <c r="AG380" s="607">
        <v>15.1</v>
      </c>
      <c r="AH380" s="607">
        <v>15.1</v>
      </c>
      <c r="AI380" s="607">
        <v>15.1</v>
      </c>
      <c r="AJ380" s="607">
        <v>15.1</v>
      </c>
      <c r="AK380" s="607">
        <v>15.1</v>
      </c>
      <c r="AL380" s="607">
        <v>15.1</v>
      </c>
      <c r="AM380" s="607">
        <v>15.1</v>
      </c>
      <c r="AN380" s="607">
        <v>15.1</v>
      </c>
      <c r="AO380" s="607">
        <v>15.1</v>
      </c>
      <c r="AP380" s="607">
        <v>15.1</v>
      </c>
      <c r="AQ380" s="607">
        <v>15.1</v>
      </c>
      <c r="AR380" s="607">
        <v>15.1</v>
      </c>
      <c r="AS380" s="607">
        <v>15.1</v>
      </c>
      <c r="AT380" s="607">
        <v>15.1</v>
      </c>
      <c r="AU380" s="607">
        <v>15.1</v>
      </c>
      <c r="AV380" s="607">
        <v>15.1</v>
      </c>
      <c r="AW380" s="607">
        <v>15.1</v>
      </c>
      <c r="AX380" s="607">
        <v>15.1</v>
      </c>
      <c r="AY380" s="607">
        <v>15.1</v>
      </c>
      <c r="AZ380" s="607">
        <v>15.1</v>
      </c>
      <c r="BA380" s="607">
        <v>15.1</v>
      </c>
      <c r="BB380" s="607">
        <v>15.1</v>
      </c>
      <c r="BC380" s="607">
        <v>15.1</v>
      </c>
      <c r="BD380" s="607">
        <v>15.1</v>
      </c>
      <c r="BE380" s="607">
        <v>15.1</v>
      </c>
      <c r="BF380" s="607">
        <v>15.1</v>
      </c>
      <c r="BG380" s="607">
        <v>15.1</v>
      </c>
      <c r="BH380" s="607">
        <v>15.1</v>
      </c>
      <c r="BI380" s="607">
        <v>15.1</v>
      </c>
      <c r="BJ380" s="607">
        <v>15.1</v>
      </c>
      <c r="BK380" s="607">
        <v>15.1</v>
      </c>
      <c r="BL380" s="607">
        <v>15.1</v>
      </c>
      <c r="BM380" s="607">
        <v>15.1</v>
      </c>
      <c r="BN380" s="607">
        <v>15.1</v>
      </c>
      <c r="BO380" s="607">
        <v>15.1</v>
      </c>
      <c r="BP380" s="607">
        <v>15.1</v>
      </c>
      <c r="BQ380" s="607">
        <v>15.1</v>
      </c>
      <c r="BR380" s="607">
        <v>15.1</v>
      </c>
      <c r="BS380" s="607">
        <v>15.1</v>
      </c>
      <c r="BT380" s="607">
        <v>15.1</v>
      </c>
      <c r="BU380" s="607">
        <v>15.1</v>
      </c>
      <c r="BV380" s="607">
        <v>15.1</v>
      </c>
      <c r="BW380" s="607">
        <v>15.1</v>
      </c>
      <c r="BX380" s="607">
        <v>15.1</v>
      </c>
      <c r="BY380" s="607">
        <v>15.1</v>
      </c>
      <c r="BZ380" s="607">
        <v>15.1</v>
      </c>
      <c r="CA380" s="607">
        <v>15.1</v>
      </c>
      <c r="CB380" s="607">
        <v>15.1</v>
      </c>
      <c r="CC380" s="607">
        <v>15.1</v>
      </c>
      <c r="CD380" s="607">
        <v>15.1</v>
      </c>
      <c r="CE380" s="616">
        <v>15.1</v>
      </c>
      <c r="CF380" s="616">
        <v>15.1</v>
      </c>
      <c r="CG380" s="616">
        <v>15.1</v>
      </c>
      <c r="CH380" s="616">
        <v>15.1</v>
      </c>
      <c r="CI380" s="616">
        <v>15.1</v>
      </c>
      <c r="CJ380" s="616">
        <v>15.1</v>
      </c>
      <c r="CK380" s="616">
        <v>15.1</v>
      </c>
      <c r="CL380" s="616">
        <v>15.1</v>
      </c>
      <c r="CM380" s="616">
        <v>15.1</v>
      </c>
      <c r="CN380" s="616">
        <v>15.1</v>
      </c>
      <c r="CO380" s="616">
        <v>15.1</v>
      </c>
      <c r="CP380" s="616">
        <v>15.1</v>
      </c>
      <c r="CQ380" s="616">
        <v>15.1</v>
      </c>
      <c r="CR380" s="616">
        <v>15.1</v>
      </c>
      <c r="CS380" s="616">
        <v>15.1</v>
      </c>
      <c r="CT380" s="616">
        <v>15.1</v>
      </c>
      <c r="CU380" s="616">
        <v>15.1</v>
      </c>
      <c r="CV380" s="616">
        <v>15.1</v>
      </c>
      <c r="CW380" s="616">
        <v>15.1</v>
      </c>
      <c r="CX380" s="616">
        <v>15.1</v>
      </c>
      <c r="CY380" s="617">
        <v>15.1</v>
      </c>
      <c r="CZ380" s="618">
        <v>0</v>
      </c>
      <c r="DA380" s="619">
        <v>0</v>
      </c>
      <c r="DB380" s="619">
        <v>0</v>
      </c>
      <c r="DC380" s="619">
        <v>0</v>
      </c>
      <c r="DD380" s="619">
        <v>0</v>
      </c>
      <c r="DE380" s="619">
        <v>0</v>
      </c>
      <c r="DF380" s="619">
        <v>0</v>
      </c>
      <c r="DG380" s="619">
        <v>0</v>
      </c>
      <c r="DH380" s="619">
        <v>0</v>
      </c>
      <c r="DI380" s="619">
        <v>0</v>
      </c>
      <c r="DJ380" s="619">
        <v>0</v>
      </c>
      <c r="DK380" s="619">
        <v>0</v>
      </c>
      <c r="DL380" s="619">
        <v>0</v>
      </c>
      <c r="DM380" s="619">
        <v>0</v>
      </c>
      <c r="DN380" s="619">
        <v>0</v>
      </c>
      <c r="DO380" s="619">
        <v>0</v>
      </c>
      <c r="DP380" s="619">
        <v>0</v>
      </c>
      <c r="DQ380" s="619">
        <v>0</v>
      </c>
      <c r="DR380" s="619">
        <v>0</v>
      </c>
      <c r="DS380" s="619">
        <v>0</v>
      </c>
      <c r="DT380" s="619">
        <v>0</v>
      </c>
      <c r="DU380" s="619">
        <v>0</v>
      </c>
      <c r="DV380" s="619">
        <v>0</v>
      </c>
      <c r="DW380" s="620">
        <v>0</v>
      </c>
    </row>
    <row r="381" spans="2:127" x14ac:dyDescent="0.2">
      <c r="B381" s="648"/>
      <c r="C381" s="642"/>
      <c r="D381" s="643"/>
      <c r="E381" s="643"/>
      <c r="F381" s="643"/>
      <c r="G381" s="643"/>
      <c r="H381" s="643"/>
      <c r="I381" s="644"/>
      <c r="J381" s="644"/>
      <c r="K381" s="644"/>
      <c r="L381" s="644"/>
      <c r="M381" s="644"/>
      <c r="N381" s="644"/>
      <c r="O381" s="644"/>
      <c r="P381" s="644"/>
      <c r="Q381" s="644"/>
      <c r="R381" s="645"/>
      <c r="S381" s="644"/>
      <c r="T381" s="644"/>
      <c r="U381" s="626" t="s">
        <v>497</v>
      </c>
      <c r="V381" s="614" t="s">
        <v>124</v>
      </c>
      <c r="W381" s="640" t="s">
        <v>490</v>
      </c>
      <c r="X381" s="607">
        <v>15.734851999999997</v>
      </c>
      <c r="Y381" s="607">
        <v>17.982687999999996</v>
      </c>
      <c r="Z381" s="607">
        <v>22.478359999999999</v>
      </c>
      <c r="AA381" s="607">
        <v>89.913439999999994</v>
      </c>
      <c r="AB381" s="607">
        <v>78.674259999999975</v>
      </c>
      <c r="AC381" s="607">
        <v>0</v>
      </c>
      <c r="AD381" s="607">
        <v>0</v>
      </c>
      <c r="AE381" s="607">
        <v>0</v>
      </c>
      <c r="AF381" s="607">
        <v>0</v>
      </c>
      <c r="AG381" s="607">
        <v>0</v>
      </c>
      <c r="AH381" s="607">
        <v>0</v>
      </c>
      <c r="AI381" s="607">
        <v>0</v>
      </c>
      <c r="AJ381" s="607">
        <v>0</v>
      </c>
      <c r="AK381" s="607">
        <v>0</v>
      </c>
      <c r="AL381" s="607">
        <v>0</v>
      </c>
      <c r="AM381" s="607">
        <v>0</v>
      </c>
      <c r="AN381" s="607">
        <v>0</v>
      </c>
      <c r="AO381" s="607">
        <v>0</v>
      </c>
      <c r="AP381" s="607">
        <v>0</v>
      </c>
      <c r="AQ381" s="607">
        <v>0</v>
      </c>
      <c r="AR381" s="607">
        <v>4.3488178429931068</v>
      </c>
      <c r="AS381" s="607">
        <v>4.9700775348492643</v>
      </c>
      <c r="AT381" s="607">
        <v>6.2125969185615801</v>
      </c>
      <c r="AU381" s="607">
        <v>24.850387674246321</v>
      </c>
      <c r="AV381" s="607">
        <v>21.74408921496553</v>
      </c>
      <c r="AW381" s="607">
        <v>0</v>
      </c>
      <c r="AX381" s="607">
        <v>0</v>
      </c>
      <c r="AY381" s="607">
        <v>0</v>
      </c>
      <c r="AZ381" s="607">
        <v>0</v>
      </c>
      <c r="BA381" s="607">
        <v>0</v>
      </c>
      <c r="BB381" s="607">
        <v>0</v>
      </c>
      <c r="BC381" s="607">
        <v>0</v>
      </c>
      <c r="BD381" s="607">
        <v>0</v>
      </c>
      <c r="BE381" s="607">
        <v>0</v>
      </c>
      <c r="BF381" s="607">
        <v>0</v>
      </c>
      <c r="BG381" s="607">
        <v>0</v>
      </c>
      <c r="BH381" s="607">
        <v>0</v>
      </c>
      <c r="BI381" s="607">
        <v>0</v>
      </c>
      <c r="BJ381" s="607">
        <v>0</v>
      </c>
      <c r="BK381" s="607">
        <v>0</v>
      </c>
      <c r="BL381" s="607">
        <v>4.3488178429931068</v>
      </c>
      <c r="BM381" s="607">
        <v>4.9700775348492643</v>
      </c>
      <c r="BN381" s="607">
        <v>6.2125969185615801</v>
      </c>
      <c r="BO381" s="607">
        <v>24.850387674246321</v>
      </c>
      <c r="BP381" s="607">
        <v>21.74408921496553</v>
      </c>
      <c r="BQ381" s="607">
        <v>0</v>
      </c>
      <c r="BR381" s="607">
        <v>0</v>
      </c>
      <c r="BS381" s="607">
        <v>0</v>
      </c>
      <c r="BT381" s="607">
        <v>0</v>
      </c>
      <c r="BU381" s="607">
        <v>0</v>
      </c>
      <c r="BV381" s="607">
        <v>0</v>
      </c>
      <c r="BW381" s="607">
        <v>0</v>
      </c>
      <c r="BX381" s="607">
        <v>0</v>
      </c>
      <c r="BY381" s="607">
        <v>0</v>
      </c>
      <c r="BZ381" s="607">
        <v>0</v>
      </c>
      <c r="CA381" s="607">
        <v>0</v>
      </c>
      <c r="CB381" s="607">
        <v>0</v>
      </c>
      <c r="CC381" s="607">
        <v>0</v>
      </c>
      <c r="CD381" s="607">
        <v>0</v>
      </c>
      <c r="CE381" s="616">
        <v>0</v>
      </c>
      <c r="CF381" s="616">
        <v>12.060437291641676</v>
      </c>
      <c r="CG381" s="616">
        <v>13.783356904733346</v>
      </c>
      <c r="CH381" s="616">
        <v>17.229196130916684</v>
      </c>
      <c r="CI381" s="616">
        <v>68.916784523666735</v>
      </c>
      <c r="CJ381" s="616">
        <v>60.302186458208389</v>
      </c>
      <c r="CK381" s="616">
        <v>0</v>
      </c>
      <c r="CL381" s="616">
        <v>0</v>
      </c>
      <c r="CM381" s="616">
        <v>0</v>
      </c>
      <c r="CN381" s="616">
        <v>0</v>
      </c>
      <c r="CO381" s="616">
        <v>0</v>
      </c>
      <c r="CP381" s="616">
        <v>0</v>
      </c>
      <c r="CQ381" s="616">
        <v>0</v>
      </c>
      <c r="CR381" s="616">
        <v>0</v>
      </c>
      <c r="CS381" s="616">
        <v>0</v>
      </c>
      <c r="CT381" s="616">
        <v>0</v>
      </c>
      <c r="CU381" s="616">
        <v>0</v>
      </c>
      <c r="CV381" s="616">
        <v>0</v>
      </c>
      <c r="CW381" s="616">
        <v>0</v>
      </c>
      <c r="CX381" s="616">
        <v>0</v>
      </c>
      <c r="CY381" s="617">
        <v>0</v>
      </c>
      <c r="CZ381" s="618">
        <v>0</v>
      </c>
      <c r="DA381" s="619">
        <v>0</v>
      </c>
      <c r="DB381" s="619">
        <v>0</v>
      </c>
      <c r="DC381" s="619">
        <v>0</v>
      </c>
      <c r="DD381" s="619">
        <v>0</v>
      </c>
      <c r="DE381" s="619">
        <v>0</v>
      </c>
      <c r="DF381" s="619">
        <v>0</v>
      </c>
      <c r="DG381" s="619">
        <v>0</v>
      </c>
      <c r="DH381" s="619">
        <v>0</v>
      </c>
      <c r="DI381" s="619">
        <v>0</v>
      </c>
      <c r="DJ381" s="619">
        <v>0</v>
      </c>
      <c r="DK381" s="619">
        <v>0</v>
      </c>
      <c r="DL381" s="619">
        <v>0</v>
      </c>
      <c r="DM381" s="619">
        <v>0</v>
      </c>
      <c r="DN381" s="619">
        <v>0</v>
      </c>
      <c r="DO381" s="619">
        <v>0</v>
      </c>
      <c r="DP381" s="619">
        <v>0</v>
      </c>
      <c r="DQ381" s="619">
        <v>0</v>
      </c>
      <c r="DR381" s="619">
        <v>0</v>
      </c>
      <c r="DS381" s="619">
        <v>0</v>
      </c>
      <c r="DT381" s="619">
        <v>0</v>
      </c>
      <c r="DU381" s="619">
        <v>0</v>
      </c>
      <c r="DV381" s="619">
        <v>0</v>
      </c>
      <c r="DW381" s="620">
        <v>0</v>
      </c>
    </row>
    <row r="382" spans="2:127" x14ac:dyDescent="0.2">
      <c r="B382" s="648"/>
      <c r="C382" s="642"/>
      <c r="D382" s="643"/>
      <c r="E382" s="643"/>
      <c r="F382" s="643"/>
      <c r="G382" s="643"/>
      <c r="H382" s="643"/>
      <c r="I382" s="644"/>
      <c r="J382" s="644"/>
      <c r="K382" s="644"/>
      <c r="L382" s="644"/>
      <c r="M382" s="644"/>
      <c r="N382" s="644"/>
      <c r="O382" s="644"/>
      <c r="P382" s="644"/>
      <c r="Q382" s="644"/>
      <c r="R382" s="645"/>
      <c r="S382" s="644"/>
      <c r="T382" s="644"/>
      <c r="U382" s="626" t="s">
        <v>498</v>
      </c>
      <c r="V382" s="614" t="s">
        <v>124</v>
      </c>
      <c r="W382" s="640" t="s">
        <v>490</v>
      </c>
      <c r="X382" s="607">
        <v>0</v>
      </c>
      <c r="Y382" s="607">
        <v>0</v>
      </c>
      <c r="Z382" s="607">
        <v>0</v>
      </c>
      <c r="AA382" s="607">
        <v>0</v>
      </c>
      <c r="AB382" s="607">
        <v>0</v>
      </c>
      <c r="AC382" s="607">
        <v>216.92997560557197</v>
      </c>
      <c r="AD382" s="607">
        <v>200.9568991913539</v>
      </c>
      <c r="AE382" s="607">
        <v>191.0014196190308</v>
      </c>
      <c r="AF382" s="607">
        <v>187.60926529773354</v>
      </c>
      <c r="AG382" s="607">
        <v>174.82396906692324</v>
      </c>
      <c r="AH382" s="607">
        <v>165.03255245452758</v>
      </c>
      <c r="AI382" s="607">
        <v>155.24113584213188</v>
      </c>
      <c r="AJ382" s="607">
        <v>145.44971922973622</v>
      </c>
      <c r="AK382" s="607">
        <v>135.65830261734058</v>
      </c>
      <c r="AL382" s="607">
        <v>125.86688600494487</v>
      </c>
      <c r="AM382" s="607">
        <v>116.07546939254921</v>
      </c>
      <c r="AN382" s="607">
        <v>106.28405278015352</v>
      </c>
      <c r="AO382" s="607">
        <v>96.492636167757837</v>
      </c>
      <c r="AP382" s="607">
        <v>86.701219555362186</v>
      </c>
      <c r="AQ382" s="607">
        <v>76.909802942966522</v>
      </c>
      <c r="AR382" s="607">
        <v>67.118386330570857</v>
      </c>
      <c r="AS382" s="607">
        <v>57.326969718175192</v>
      </c>
      <c r="AT382" s="607">
        <v>47.535553105779513</v>
      </c>
      <c r="AU382" s="607">
        <v>37.744136493383849</v>
      </c>
      <c r="AV382" s="607">
        <v>27.952719880988184</v>
      </c>
      <c r="AW382" s="607">
        <v>27.952719880988184</v>
      </c>
      <c r="AX382" s="607">
        <v>27.952719880988184</v>
      </c>
      <c r="AY382" s="607">
        <v>27.952719880988184</v>
      </c>
      <c r="AZ382" s="607">
        <v>27.952719880988184</v>
      </c>
      <c r="BA382" s="607">
        <v>27.952719880988184</v>
      </c>
      <c r="BB382" s="607">
        <v>27.952719880988184</v>
      </c>
      <c r="BC382" s="607">
        <v>27.952719880988184</v>
      </c>
      <c r="BD382" s="607">
        <v>27.952719880988184</v>
      </c>
      <c r="BE382" s="607">
        <v>27.952719880988184</v>
      </c>
      <c r="BF382" s="607">
        <v>27.952719880988184</v>
      </c>
      <c r="BG382" s="607">
        <v>27.952719880988184</v>
      </c>
      <c r="BH382" s="607">
        <v>27.952719880988184</v>
      </c>
      <c r="BI382" s="607">
        <v>27.952719880988184</v>
      </c>
      <c r="BJ382" s="607">
        <v>27.952719880988184</v>
      </c>
      <c r="BK382" s="607">
        <v>27.952719880988184</v>
      </c>
      <c r="BL382" s="607">
        <v>27.952719880988184</v>
      </c>
      <c r="BM382" s="607">
        <v>27.952719880988184</v>
      </c>
      <c r="BN382" s="607">
        <v>27.952719880988184</v>
      </c>
      <c r="BO382" s="607">
        <v>27.952719880988184</v>
      </c>
      <c r="BP382" s="607">
        <v>27.952719880988184</v>
      </c>
      <c r="BQ382" s="607">
        <v>27.952719880988184</v>
      </c>
      <c r="BR382" s="607">
        <v>27.952719880988184</v>
      </c>
      <c r="BS382" s="607">
        <v>27.952719880988184</v>
      </c>
      <c r="BT382" s="607">
        <v>27.952719880988184</v>
      </c>
      <c r="BU382" s="607">
        <v>27.952719880988184</v>
      </c>
      <c r="BV382" s="607">
        <v>27.952719880988184</v>
      </c>
      <c r="BW382" s="607">
        <v>27.952719880988184</v>
      </c>
      <c r="BX382" s="607">
        <v>27.952719880988184</v>
      </c>
      <c r="BY382" s="607">
        <v>27.952719880988184</v>
      </c>
      <c r="BZ382" s="607">
        <v>27.952719880988184</v>
      </c>
      <c r="CA382" s="607">
        <v>27.952719880988184</v>
      </c>
      <c r="CB382" s="607">
        <v>27.952719880988184</v>
      </c>
      <c r="CC382" s="607">
        <v>27.952719880988184</v>
      </c>
      <c r="CD382" s="607">
        <v>27.952719880988184</v>
      </c>
      <c r="CE382" s="616">
        <v>27.952719880988184</v>
      </c>
      <c r="CF382" s="616">
        <v>27.952719880988184</v>
      </c>
      <c r="CG382" s="616">
        <v>27.952719880988184</v>
      </c>
      <c r="CH382" s="616">
        <v>27.952719880988184</v>
      </c>
      <c r="CI382" s="616">
        <v>27.952719880988184</v>
      </c>
      <c r="CJ382" s="616">
        <v>27.952719880988184</v>
      </c>
      <c r="CK382" s="616">
        <v>27.952719880988184</v>
      </c>
      <c r="CL382" s="616">
        <v>27.952719880988184</v>
      </c>
      <c r="CM382" s="616">
        <v>27.952719880988184</v>
      </c>
      <c r="CN382" s="616">
        <v>27.952719880988184</v>
      </c>
      <c r="CO382" s="616">
        <v>27.952719880988184</v>
      </c>
      <c r="CP382" s="616">
        <v>27.952719880988184</v>
      </c>
      <c r="CQ382" s="616">
        <v>27.952719880988184</v>
      </c>
      <c r="CR382" s="616">
        <v>27.952719880988184</v>
      </c>
      <c r="CS382" s="616">
        <v>27.952719880988184</v>
      </c>
      <c r="CT382" s="616">
        <v>27.952719880988184</v>
      </c>
      <c r="CU382" s="616">
        <v>27.952719880988184</v>
      </c>
      <c r="CV382" s="616">
        <v>27.952719880988184</v>
      </c>
      <c r="CW382" s="616">
        <v>27.952719880988184</v>
      </c>
      <c r="CX382" s="616">
        <v>27.952719880988184</v>
      </c>
      <c r="CY382" s="617">
        <v>27.952719880988184</v>
      </c>
      <c r="CZ382" s="618">
        <v>0</v>
      </c>
      <c r="DA382" s="619">
        <v>0</v>
      </c>
      <c r="DB382" s="619">
        <v>0</v>
      </c>
      <c r="DC382" s="619">
        <v>0</v>
      </c>
      <c r="DD382" s="619">
        <v>0</v>
      </c>
      <c r="DE382" s="619">
        <v>0</v>
      </c>
      <c r="DF382" s="619">
        <v>0</v>
      </c>
      <c r="DG382" s="619">
        <v>0</v>
      </c>
      <c r="DH382" s="619">
        <v>0</v>
      </c>
      <c r="DI382" s="619">
        <v>0</v>
      </c>
      <c r="DJ382" s="619">
        <v>0</v>
      </c>
      <c r="DK382" s="619">
        <v>0</v>
      </c>
      <c r="DL382" s="619">
        <v>0</v>
      </c>
      <c r="DM382" s="619">
        <v>0</v>
      </c>
      <c r="DN382" s="619">
        <v>0</v>
      </c>
      <c r="DO382" s="619">
        <v>0</v>
      </c>
      <c r="DP382" s="619">
        <v>0</v>
      </c>
      <c r="DQ382" s="619">
        <v>0</v>
      </c>
      <c r="DR382" s="619">
        <v>0</v>
      </c>
      <c r="DS382" s="619">
        <v>0</v>
      </c>
      <c r="DT382" s="619">
        <v>0</v>
      </c>
      <c r="DU382" s="619">
        <v>0</v>
      </c>
      <c r="DV382" s="619">
        <v>0</v>
      </c>
      <c r="DW382" s="620">
        <v>0</v>
      </c>
    </row>
    <row r="383" spans="2:127" x14ac:dyDescent="0.2">
      <c r="B383" s="648"/>
      <c r="C383" s="642"/>
      <c r="D383" s="643"/>
      <c r="E383" s="643"/>
      <c r="F383" s="643"/>
      <c r="G383" s="643"/>
      <c r="H383" s="643"/>
      <c r="I383" s="644"/>
      <c r="J383" s="644"/>
      <c r="K383" s="644"/>
      <c r="L383" s="644"/>
      <c r="M383" s="644"/>
      <c r="N383" s="644"/>
      <c r="O383" s="644"/>
      <c r="P383" s="644"/>
      <c r="Q383" s="644"/>
      <c r="R383" s="645"/>
      <c r="S383" s="644"/>
      <c r="T383" s="644"/>
      <c r="U383" s="649" t="s">
        <v>499</v>
      </c>
      <c r="V383" s="614" t="s">
        <v>124</v>
      </c>
      <c r="W383" s="640" t="s">
        <v>490</v>
      </c>
      <c r="X383" s="607">
        <v>0</v>
      </c>
      <c r="Y383" s="607">
        <v>0</v>
      </c>
      <c r="Z383" s="607">
        <v>0</v>
      </c>
      <c r="AA383" s="607">
        <v>0</v>
      </c>
      <c r="AB383" s="607">
        <v>0</v>
      </c>
      <c r="AC383" s="607">
        <v>0</v>
      </c>
      <c r="AD383" s="607">
        <v>0</v>
      </c>
      <c r="AE383" s="607">
        <v>0</v>
      </c>
      <c r="AF383" s="607">
        <v>0</v>
      </c>
      <c r="AG383" s="607">
        <v>0</v>
      </c>
      <c r="AH383" s="607">
        <v>0</v>
      </c>
      <c r="AI383" s="607">
        <v>0</v>
      </c>
      <c r="AJ383" s="607">
        <v>0</v>
      </c>
      <c r="AK383" s="607">
        <v>0</v>
      </c>
      <c r="AL383" s="607">
        <v>0</v>
      </c>
      <c r="AM383" s="607">
        <v>0</v>
      </c>
      <c r="AN383" s="607">
        <v>0</v>
      </c>
      <c r="AO383" s="607">
        <v>0</v>
      </c>
      <c r="AP383" s="607">
        <v>0</v>
      </c>
      <c r="AQ383" s="607">
        <v>0</v>
      </c>
      <c r="AR383" s="607">
        <v>0</v>
      </c>
      <c r="AS383" s="607">
        <v>0</v>
      </c>
      <c r="AT383" s="607">
        <v>0</v>
      </c>
      <c r="AU383" s="607">
        <v>0</v>
      </c>
      <c r="AV383" s="607">
        <v>0</v>
      </c>
      <c r="AW383" s="607">
        <v>0</v>
      </c>
      <c r="AX383" s="607">
        <v>0</v>
      </c>
      <c r="AY383" s="607">
        <v>0</v>
      </c>
      <c r="AZ383" s="607">
        <v>0</v>
      </c>
      <c r="BA383" s="607">
        <v>0</v>
      </c>
      <c r="BB383" s="607">
        <v>0</v>
      </c>
      <c r="BC383" s="607">
        <v>0</v>
      </c>
      <c r="BD383" s="607">
        <v>0</v>
      </c>
      <c r="BE383" s="607">
        <v>0</v>
      </c>
      <c r="BF383" s="607">
        <v>0</v>
      </c>
      <c r="BG383" s="607">
        <v>0</v>
      </c>
      <c r="BH383" s="607">
        <v>0</v>
      </c>
      <c r="BI383" s="607">
        <v>0</v>
      </c>
      <c r="BJ383" s="607">
        <v>0</v>
      </c>
      <c r="BK383" s="607">
        <v>0</v>
      </c>
      <c r="BL383" s="607">
        <v>0</v>
      </c>
      <c r="BM383" s="607">
        <v>0</v>
      </c>
      <c r="BN383" s="607">
        <v>0</v>
      </c>
      <c r="BO383" s="607">
        <v>0</v>
      </c>
      <c r="BP383" s="607">
        <v>0</v>
      </c>
      <c r="BQ383" s="607">
        <v>0</v>
      </c>
      <c r="BR383" s="607">
        <v>0</v>
      </c>
      <c r="BS383" s="607">
        <v>0</v>
      </c>
      <c r="BT383" s="607">
        <v>0</v>
      </c>
      <c r="BU383" s="607">
        <v>0</v>
      </c>
      <c r="BV383" s="607">
        <v>0</v>
      </c>
      <c r="BW383" s="607">
        <v>0</v>
      </c>
      <c r="BX383" s="607">
        <v>0</v>
      </c>
      <c r="BY383" s="607">
        <v>0</v>
      </c>
      <c r="BZ383" s="607">
        <v>0</v>
      </c>
      <c r="CA383" s="607">
        <v>0</v>
      </c>
      <c r="CB383" s="607">
        <v>0</v>
      </c>
      <c r="CC383" s="607">
        <v>0</v>
      </c>
      <c r="CD383" s="607">
        <v>0</v>
      </c>
      <c r="CE383" s="607">
        <v>0</v>
      </c>
      <c r="CF383" s="607">
        <v>0</v>
      </c>
      <c r="CG383" s="607">
        <v>0</v>
      </c>
      <c r="CH383" s="607">
        <v>0</v>
      </c>
      <c r="CI383" s="607">
        <v>0</v>
      </c>
      <c r="CJ383" s="607">
        <v>0</v>
      </c>
      <c r="CK383" s="607">
        <v>0</v>
      </c>
      <c r="CL383" s="607">
        <v>0</v>
      </c>
      <c r="CM383" s="607">
        <v>0</v>
      </c>
      <c r="CN383" s="607">
        <v>0</v>
      </c>
      <c r="CO383" s="607">
        <v>0</v>
      </c>
      <c r="CP383" s="607">
        <v>0</v>
      </c>
      <c r="CQ383" s="607">
        <v>0</v>
      </c>
      <c r="CR383" s="607">
        <v>0</v>
      </c>
      <c r="CS383" s="607">
        <v>0</v>
      </c>
      <c r="CT383" s="607">
        <v>0</v>
      </c>
      <c r="CU383" s="607">
        <v>0</v>
      </c>
      <c r="CV383" s="607">
        <v>0</v>
      </c>
      <c r="CW383" s="607">
        <v>0</v>
      </c>
      <c r="CX383" s="607">
        <v>0</v>
      </c>
      <c r="CY383" s="607">
        <v>0</v>
      </c>
      <c r="CZ383" s="618">
        <v>0</v>
      </c>
      <c r="DA383" s="619">
        <v>0</v>
      </c>
      <c r="DB383" s="619">
        <v>0</v>
      </c>
      <c r="DC383" s="619">
        <v>0</v>
      </c>
      <c r="DD383" s="619">
        <v>0</v>
      </c>
      <c r="DE383" s="619">
        <v>0</v>
      </c>
      <c r="DF383" s="619">
        <v>0</v>
      </c>
      <c r="DG383" s="619">
        <v>0</v>
      </c>
      <c r="DH383" s="619">
        <v>0</v>
      </c>
      <c r="DI383" s="619">
        <v>0</v>
      </c>
      <c r="DJ383" s="619">
        <v>0</v>
      </c>
      <c r="DK383" s="619">
        <v>0</v>
      </c>
      <c r="DL383" s="619">
        <v>0</v>
      </c>
      <c r="DM383" s="619">
        <v>0</v>
      </c>
      <c r="DN383" s="619">
        <v>0</v>
      </c>
      <c r="DO383" s="619">
        <v>0</v>
      </c>
      <c r="DP383" s="619">
        <v>0</v>
      </c>
      <c r="DQ383" s="619">
        <v>0</v>
      </c>
      <c r="DR383" s="619">
        <v>0</v>
      </c>
      <c r="DS383" s="619">
        <v>0</v>
      </c>
      <c r="DT383" s="619">
        <v>0</v>
      </c>
      <c r="DU383" s="619">
        <v>0</v>
      </c>
      <c r="DV383" s="619">
        <v>0</v>
      </c>
      <c r="DW383" s="620">
        <v>0</v>
      </c>
    </row>
    <row r="384" spans="2:127" ht="15.75" thickBot="1" x14ac:dyDescent="0.25">
      <c r="B384" s="650"/>
      <c r="C384" s="651"/>
      <c r="D384" s="652"/>
      <c r="E384" s="652"/>
      <c r="F384" s="652"/>
      <c r="G384" s="652"/>
      <c r="H384" s="652"/>
      <c r="I384" s="653"/>
      <c r="J384" s="653"/>
      <c r="K384" s="653"/>
      <c r="L384" s="653"/>
      <c r="M384" s="653"/>
      <c r="N384" s="653"/>
      <c r="O384" s="653"/>
      <c r="P384" s="653"/>
      <c r="Q384" s="653"/>
      <c r="R384" s="654"/>
      <c r="S384" s="653"/>
      <c r="T384" s="653"/>
      <c r="U384" s="655" t="s">
        <v>127</v>
      </c>
      <c r="V384" s="656" t="s">
        <v>500</v>
      </c>
      <c r="W384" s="657" t="s">
        <v>490</v>
      </c>
      <c r="X384" s="658">
        <f>SUM(X373:X383)</f>
        <v>9939.8826520000002</v>
      </c>
      <c r="Y384" s="658">
        <f t="shared" ref="Y384:CJ384" si="68">SUM(Y373:Y383)</f>
        <v>11359.865888</v>
      </c>
      <c r="Z384" s="658">
        <f t="shared" si="68"/>
        <v>14199.832359999999</v>
      </c>
      <c r="AA384" s="658">
        <f t="shared" si="68"/>
        <v>56799.329439999994</v>
      </c>
      <c r="AB384" s="658">
        <f t="shared" si="68"/>
        <v>49699.413260000001</v>
      </c>
      <c r="AC384" s="658">
        <f t="shared" si="68"/>
        <v>2759.6299756055719</v>
      </c>
      <c r="AD384" s="658">
        <f t="shared" si="68"/>
        <v>2743.6568991913537</v>
      </c>
      <c r="AE384" s="658">
        <f t="shared" si="68"/>
        <v>2733.7014196190307</v>
      </c>
      <c r="AF384" s="658">
        <f t="shared" si="68"/>
        <v>2730.3092652977334</v>
      </c>
      <c r="AG384" s="658">
        <f t="shared" si="68"/>
        <v>2717.5239690669232</v>
      </c>
      <c r="AH384" s="658">
        <f t="shared" si="68"/>
        <v>2707.7325524545272</v>
      </c>
      <c r="AI384" s="658">
        <f t="shared" si="68"/>
        <v>2697.9411358421316</v>
      </c>
      <c r="AJ384" s="658">
        <f t="shared" si="68"/>
        <v>2688.1497192297361</v>
      </c>
      <c r="AK384" s="658">
        <f t="shared" si="68"/>
        <v>2678.3583026173405</v>
      </c>
      <c r="AL384" s="658">
        <f t="shared" si="68"/>
        <v>2668.5668860049445</v>
      </c>
      <c r="AM384" s="658">
        <f t="shared" si="68"/>
        <v>2658.775469392549</v>
      </c>
      <c r="AN384" s="658">
        <f t="shared" si="68"/>
        <v>2648.9840527801534</v>
      </c>
      <c r="AO384" s="658">
        <f t="shared" si="68"/>
        <v>2639.1926361677579</v>
      </c>
      <c r="AP384" s="658">
        <f t="shared" si="68"/>
        <v>2629.4012195553619</v>
      </c>
      <c r="AQ384" s="658">
        <f t="shared" si="68"/>
        <v>2619.6098029429663</v>
      </c>
      <c r="AR384" s="658">
        <f t="shared" si="68"/>
        <v>5357.0154387258044</v>
      </c>
      <c r="AS384" s="658">
        <f t="shared" si="68"/>
        <v>5739.680743884157</v>
      </c>
      <c r="AT384" s="658">
        <f t="shared" si="68"/>
        <v>6514.8027708132568</v>
      </c>
      <c r="AU384" s="658">
        <f t="shared" si="68"/>
        <v>18278.713007323291</v>
      </c>
      <c r="AV384" s="658">
        <f t="shared" si="68"/>
        <v>16306.637981857157</v>
      </c>
      <c r="AW384" s="658">
        <f t="shared" si="68"/>
        <v>2570.6527198809881</v>
      </c>
      <c r="AX384" s="658">
        <f t="shared" si="68"/>
        <v>2570.6527198809881</v>
      </c>
      <c r="AY384" s="658">
        <f t="shared" si="68"/>
        <v>2570.6527198809881</v>
      </c>
      <c r="AZ384" s="658">
        <f t="shared" si="68"/>
        <v>2570.6527198809881</v>
      </c>
      <c r="BA384" s="658">
        <f t="shared" si="68"/>
        <v>2570.6527198809881</v>
      </c>
      <c r="BB384" s="658">
        <f t="shared" si="68"/>
        <v>2570.6527198809881</v>
      </c>
      <c r="BC384" s="658">
        <f t="shared" si="68"/>
        <v>2570.6527198809881</v>
      </c>
      <c r="BD384" s="658">
        <f t="shared" si="68"/>
        <v>2570.6527198809881</v>
      </c>
      <c r="BE384" s="658">
        <f t="shared" si="68"/>
        <v>2570.6527198809881</v>
      </c>
      <c r="BF384" s="658">
        <f t="shared" si="68"/>
        <v>2570.6527198809881</v>
      </c>
      <c r="BG384" s="658">
        <f t="shared" si="68"/>
        <v>2570.6527198809881</v>
      </c>
      <c r="BH384" s="658">
        <f t="shared" si="68"/>
        <v>2570.6527198809881</v>
      </c>
      <c r="BI384" s="658">
        <f t="shared" si="68"/>
        <v>2570.6527198809881</v>
      </c>
      <c r="BJ384" s="658">
        <f t="shared" si="68"/>
        <v>2570.6527198809881</v>
      </c>
      <c r="BK384" s="658">
        <f t="shared" si="68"/>
        <v>2570.6527198809881</v>
      </c>
      <c r="BL384" s="658">
        <f t="shared" si="68"/>
        <v>5317.8497722762222</v>
      </c>
      <c r="BM384" s="658">
        <f t="shared" si="68"/>
        <v>5710.3064940469703</v>
      </c>
      <c r="BN384" s="658">
        <f t="shared" si="68"/>
        <v>6495.2199375884657</v>
      </c>
      <c r="BO384" s="658">
        <f t="shared" si="68"/>
        <v>18268.921590710896</v>
      </c>
      <c r="BP384" s="658">
        <f t="shared" si="68"/>
        <v>16306.637981857157</v>
      </c>
      <c r="BQ384" s="658">
        <f t="shared" si="68"/>
        <v>2570.6527198809881</v>
      </c>
      <c r="BR384" s="658">
        <f t="shared" si="68"/>
        <v>2570.6527198809881</v>
      </c>
      <c r="BS384" s="658">
        <f t="shared" si="68"/>
        <v>2570.6527198809881</v>
      </c>
      <c r="BT384" s="658">
        <f t="shared" si="68"/>
        <v>2570.6527198809881</v>
      </c>
      <c r="BU384" s="658">
        <f t="shared" si="68"/>
        <v>2570.6527198809881</v>
      </c>
      <c r="BV384" s="658">
        <f t="shared" si="68"/>
        <v>2570.6527198809881</v>
      </c>
      <c r="BW384" s="658">
        <f t="shared" si="68"/>
        <v>2570.6527198809881</v>
      </c>
      <c r="BX384" s="658">
        <f t="shared" si="68"/>
        <v>2570.6527198809881</v>
      </c>
      <c r="BY384" s="658">
        <f t="shared" si="68"/>
        <v>2570.6527198809881</v>
      </c>
      <c r="BZ384" s="658">
        <f t="shared" si="68"/>
        <v>2570.6527198809881</v>
      </c>
      <c r="CA384" s="658">
        <f t="shared" si="68"/>
        <v>2570.6527198809881</v>
      </c>
      <c r="CB384" s="658">
        <f t="shared" si="68"/>
        <v>2570.6527198809881</v>
      </c>
      <c r="CC384" s="658">
        <f t="shared" si="68"/>
        <v>2570.6527198809881</v>
      </c>
      <c r="CD384" s="658">
        <f t="shared" si="68"/>
        <v>2570.6527198809881</v>
      </c>
      <c r="CE384" s="658">
        <f t="shared" si="68"/>
        <v>2570.6527198809881</v>
      </c>
      <c r="CF384" s="658">
        <f t="shared" si="68"/>
        <v>10189.366350662072</v>
      </c>
      <c r="CG384" s="658">
        <f t="shared" si="68"/>
        <v>11277.754012202227</v>
      </c>
      <c r="CH384" s="658">
        <f t="shared" si="68"/>
        <v>13454.529335282537</v>
      </c>
      <c r="CI384" s="658">
        <f t="shared" si="68"/>
        <v>46106.159181487179</v>
      </c>
      <c r="CJ384" s="658">
        <f t="shared" si="68"/>
        <v>40664.220873786406</v>
      </c>
      <c r="CK384" s="658">
        <f t="shared" ref="CK384:DW384" si="69">SUM(CK373:CK383)</f>
        <v>2570.6527198809881</v>
      </c>
      <c r="CL384" s="658">
        <f t="shared" si="69"/>
        <v>2570.6527198809881</v>
      </c>
      <c r="CM384" s="658">
        <f t="shared" si="69"/>
        <v>2570.6527198809881</v>
      </c>
      <c r="CN384" s="658">
        <f t="shared" si="69"/>
        <v>2570.6527198809881</v>
      </c>
      <c r="CO384" s="658">
        <f t="shared" si="69"/>
        <v>2570.6527198809881</v>
      </c>
      <c r="CP384" s="658">
        <f t="shared" si="69"/>
        <v>2570.6527198809881</v>
      </c>
      <c r="CQ384" s="658">
        <f t="shared" si="69"/>
        <v>2570.6527198809881</v>
      </c>
      <c r="CR384" s="658">
        <f t="shared" si="69"/>
        <v>2570.6527198809881</v>
      </c>
      <c r="CS384" s="658">
        <f t="shared" si="69"/>
        <v>2570.6527198809881</v>
      </c>
      <c r="CT384" s="658">
        <f t="shared" si="69"/>
        <v>2570.6527198809881</v>
      </c>
      <c r="CU384" s="658">
        <f t="shared" si="69"/>
        <v>2570.6527198809881</v>
      </c>
      <c r="CV384" s="658">
        <f t="shared" si="69"/>
        <v>2570.6527198809881</v>
      </c>
      <c r="CW384" s="658">
        <f t="shared" si="69"/>
        <v>2570.6527198809881</v>
      </c>
      <c r="CX384" s="658">
        <f t="shared" si="69"/>
        <v>2570.6527198809881</v>
      </c>
      <c r="CY384" s="659">
        <f t="shared" si="69"/>
        <v>2570.6527198809881</v>
      </c>
      <c r="CZ384" s="660">
        <f t="shared" si="69"/>
        <v>0</v>
      </c>
      <c r="DA384" s="661">
        <f t="shared" si="69"/>
        <v>0</v>
      </c>
      <c r="DB384" s="661">
        <f t="shared" si="69"/>
        <v>0</v>
      </c>
      <c r="DC384" s="661">
        <f t="shared" si="69"/>
        <v>0</v>
      </c>
      <c r="DD384" s="661">
        <f t="shared" si="69"/>
        <v>0</v>
      </c>
      <c r="DE384" s="661">
        <f t="shared" si="69"/>
        <v>0</v>
      </c>
      <c r="DF384" s="661">
        <f t="shared" si="69"/>
        <v>0</v>
      </c>
      <c r="DG384" s="661">
        <f t="shared" si="69"/>
        <v>0</v>
      </c>
      <c r="DH384" s="661">
        <f t="shared" si="69"/>
        <v>0</v>
      </c>
      <c r="DI384" s="661">
        <f t="shared" si="69"/>
        <v>0</v>
      </c>
      <c r="DJ384" s="661">
        <f t="shared" si="69"/>
        <v>0</v>
      </c>
      <c r="DK384" s="661">
        <f t="shared" si="69"/>
        <v>0</v>
      </c>
      <c r="DL384" s="661">
        <f t="shared" si="69"/>
        <v>0</v>
      </c>
      <c r="DM384" s="661">
        <f t="shared" si="69"/>
        <v>0</v>
      </c>
      <c r="DN384" s="661">
        <f t="shared" si="69"/>
        <v>0</v>
      </c>
      <c r="DO384" s="661">
        <f t="shared" si="69"/>
        <v>0</v>
      </c>
      <c r="DP384" s="661">
        <f t="shared" si="69"/>
        <v>0</v>
      </c>
      <c r="DQ384" s="661">
        <f t="shared" si="69"/>
        <v>0</v>
      </c>
      <c r="DR384" s="661">
        <f t="shared" si="69"/>
        <v>0</v>
      </c>
      <c r="DS384" s="661">
        <f t="shared" si="69"/>
        <v>0</v>
      </c>
      <c r="DT384" s="661">
        <f t="shared" si="69"/>
        <v>0</v>
      </c>
      <c r="DU384" s="661">
        <f t="shared" si="69"/>
        <v>0</v>
      </c>
      <c r="DV384" s="661">
        <f t="shared" si="69"/>
        <v>0</v>
      </c>
      <c r="DW384" s="662">
        <f t="shared" si="69"/>
        <v>0</v>
      </c>
    </row>
    <row r="385" spans="2:127" ht="25.5" x14ac:dyDescent="0.2">
      <c r="B385" s="603" t="s">
        <v>485</v>
      </c>
      <c r="C385" s="604" t="s">
        <v>970</v>
      </c>
      <c r="D385" s="605" t="s">
        <v>890</v>
      </c>
      <c r="E385" s="606" t="s">
        <v>551</v>
      </c>
      <c r="F385" s="607" t="s">
        <v>827</v>
      </c>
      <c r="G385" s="608" t="s">
        <v>59</v>
      </c>
      <c r="H385" s="609" t="s">
        <v>487</v>
      </c>
      <c r="I385" s="609">
        <f>MAX(X385:AV385)</f>
        <v>5</v>
      </c>
      <c r="J385" s="609">
        <f>SUMPRODUCT($X$2:$CY$2,$X385:$CY385)*365</f>
        <v>43538.912524108557</v>
      </c>
      <c r="K385" s="609">
        <f>SUMPRODUCT($X$2:$CY$2,$X386:$CY386)+SUMPRODUCT($X$2:$CY$2,$X387:$CY387)+SUMPRODUCT($X$2:$CY$2,$X388:$CY388)</f>
        <v>32189.113811993338</v>
      </c>
      <c r="L385" s="609">
        <f>SUMPRODUCT($X$2:$CY$2,$X389:$CY389) +SUMPRODUCT($X$2:$CY$2,$X390:$CY390)</f>
        <v>19450.561852551062</v>
      </c>
      <c r="M385" s="609">
        <f>SUMPRODUCT($X$2:$CY$2,$X391:$CY391)</f>
        <v>0</v>
      </c>
      <c r="N385" s="609">
        <f>SUMPRODUCT($X$2:$CY$2,$X394:$CY394) +SUMPRODUCT($X$2:$CY$2,$X395:$CY395)</f>
        <v>371.82863935538268</v>
      </c>
      <c r="O385" s="609">
        <f>SUMPRODUCT($X$2:$CY$2,$X392:$CY392) +SUMPRODUCT($X$2:$CY$2,$X393:$CY393) +SUMPRODUCT($X$2:$CY$2,$X396:$CY396)</f>
        <v>89.650447035560717</v>
      </c>
      <c r="P385" s="609">
        <f>SUM(K385:O385)</f>
        <v>52101.15475093534</v>
      </c>
      <c r="Q385" s="609">
        <f>(SUM(K385:M385)*100000)/(J385*1000)</f>
        <v>118.60580035376458</v>
      </c>
      <c r="R385" s="610">
        <f>(P385*100000)/(J385*1000)</f>
        <v>119.66572367209599</v>
      </c>
      <c r="S385" s="611">
        <v>3</v>
      </c>
      <c r="T385" s="612">
        <v>3</v>
      </c>
      <c r="U385" s="613" t="s">
        <v>488</v>
      </c>
      <c r="V385" s="614" t="s">
        <v>124</v>
      </c>
      <c r="W385" s="615" t="s">
        <v>75</v>
      </c>
      <c r="X385" s="607">
        <v>0</v>
      </c>
      <c r="Y385" s="607">
        <v>0</v>
      </c>
      <c r="Z385" s="607">
        <v>0</v>
      </c>
      <c r="AA385" s="607">
        <v>0</v>
      </c>
      <c r="AB385" s="607">
        <v>0</v>
      </c>
      <c r="AC385" s="607">
        <v>5</v>
      </c>
      <c r="AD385" s="607">
        <v>5</v>
      </c>
      <c r="AE385" s="607">
        <v>5</v>
      </c>
      <c r="AF385" s="607">
        <v>5</v>
      </c>
      <c r="AG385" s="607">
        <v>5</v>
      </c>
      <c r="AH385" s="607">
        <v>5</v>
      </c>
      <c r="AI385" s="607">
        <v>5</v>
      </c>
      <c r="AJ385" s="607">
        <v>5</v>
      </c>
      <c r="AK385" s="607">
        <v>5</v>
      </c>
      <c r="AL385" s="607">
        <v>5</v>
      </c>
      <c r="AM385" s="607">
        <v>5</v>
      </c>
      <c r="AN385" s="607">
        <v>5</v>
      </c>
      <c r="AO385" s="607">
        <v>5</v>
      </c>
      <c r="AP385" s="607">
        <v>5</v>
      </c>
      <c r="AQ385" s="607">
        <v>5</v>
      </c>
      <c r="AR385" s="607">
        <v>5</v>
      </c>
      <c r="AS385" s="607">
        <v>5</v>
      </c>
      <c r="AT385" s="607">
        <v>5</v>
      </c>
      <c r="AU385" s="607">
        <v>5</v>
      </c>
      <c r="AV385" s="607">
        <v>5</v>
      </c>
      <c r="AW385" s="607">
        <v>5</v>
      </c>
      <c r="AX385" s="607">
        <v>5</v>
      </c>
      <c r="AY385" s="607">
        <v>5</v>
      </c>
      <c r="AZ385" s="607">
        <v>5</v>
      </c>
      <c r="BA385" s="607">
        <v>5</v>
      </c>
      <c r="BB385" s="607">
        <v>5</v>
      </c>
      <c r="BC385" s="607">
        <v>5</v>
      </c>
      <c r="BD385" s="607">
        <v>5</v>
      </c>
      <c r="BE385" s="607">
        <v>5</v>
      </c>
      <c r="BF385" s="607">
        <v>5</v>
      </c>
      <c r="BG385" s="607">
        <v>5</v>
      </c>
      <c r="BH385" s="607">
        <v>5</v>
      </c>
      <c r="BI385" s="607">
        <v>5</v>
      </c>
      <c r="BJ385" s="607">
        <v>5</v>
      </c>
      <c r="BK385" s="607">
        <v>5</v>
      </c>
      <c r="BL385" s="607">
        <v>5</v>
      </c>
      <c r="BM385" s="607">
        <v>5</v>
      </c>
      <c r="BN385" s="607">
        <v>5</v>
      </c>
      <c r="BO385" s="607">
        <v>5</v>
      </c>
      <c r="BP385" s="607">
        <v>5</v>
      </c>
      <c r="BQ385" s="607">
        <v>5</v>
      </c>
      <c r="BR385" s="607">
        <v>5</v>
      </c>
      <c r="BS385" s="607">
        <v>5</v>
      </c>
      <c r="BT385" s="607">
        <v>5</v>
      </c>
      <c r="BU385" s="607">
        <v>5</v>
      </c>
      <c r="BV385" s="607">
        <v>5</v>
      </c>
      <c r="BW385" s="607">
        <v>5</v>
      </c>
      <c r="BX385" s="607">
        <v>5</v>
      </c>
      <c r="BY385" s="607">
        <v>5</v>
      </c>
      <c r="BZ385" s="607">
        <v>5</v>
      </c>
      <c r="CA385" s="607">
        <v>5</v>
      </c>
      <c r="CB385" s="607">
        <v>5</v>
      </c>
      <c r="CC385" s="607">
        <v>5</v>
      </c>
      <c r="CD385" s="607">
        <v>5</v>
      </c>
      <c r="CE385" s="616">
        <v>5</v>
      </c>
      <c r="CF385" s="616">
        <v>5</v>
      </c>
      <c r="CG385" s="616">
        <v>5</v>
      </c>
      <c r="CH385" s="616">
        <v>5</v>
      </c>
      <c r="CI385" s="616">
        <v>5</v>
      </c>
      <c r="CJ385" s="616">
        <v>5</v>
      </c>
      <c r="CK385" s="616">
        <v>5</v>
      </c>
      <c r="CL385" s="616">
        <v>5</v>
      </c>
      <c r="CM385" s="616">
        <v>5</v>
      </c>
      <c r="CN385" s="616">
        <v>5</v>
      </c>
      <c r="CO385" s="616">
        <v>5</v>
      </c>
      <c r="CP385" s="616">
        <v>5</v>
      </c>
      <c r="CQ385" s="616">
        <v>5</v>
      </c>
      <c r="CR385" s="616">
        <v>5</v>
      </c>
      <c r="CS385" s="616">
        <v>5</v>
      </c>
      <c r="CT385" s="616">
        <v>5</v>
      </c>
      <c r="CU385" s="616">
        <v>5</v>
      </c>
      <c r="CV385" s="616">
        <v>5</v>
      </c>
      <c r="CW385" s="616">
        <v>5</v>
      </c>
      <c r="CX385" s="616">
        <v>5</v>
      </c>
      <c r="CY385" s="617">
        <v>5</v>
      </c>
      <c r="CZ385" s="618">
        <v>0</v>
      </c>
      <c r="DA385" s="619">
        <v>0</v>
      </c>
      <c r="DB385" s="619">
        <v>0</v>
      </c>
      <c r="DC385" s="619">
        <v>0</v>
      </c>
      <c r="DD385" s="619">
        <v>0</v>
      </c>
      <c r="DE385" s="619">
        <v>0</v>
      </c>
      <c r="DF385" s="619">
        <v>0</v>
      </c>
      <c r="DG385" s="619">
        <v>0</v>
      </c>
      <c r="DH385" s="619">
        <v>0</v>
      </c>
      <c r="DI385" s="619">
        <v>0</v>
      </c>
      <c r="DJ385" s="619">
        <v>0</v>
      </c>
      <c r="DK385" s="619">
        <v>0</v>
      </c>
      <c r="DL385" s="619">
        <v>0</v>
      </c>
      <c r="DM385" s="619">
        <v>0</v>
      </c>
      <c r="DN385" s="619">
        <v>0</v>
      </c>
      <c r="DO385" s="619">
        <v>0</v>
      </c>
      <c r="DP385" s="619">
        <v>0</v>
      </c>
      <c r="DQ385" s="619">
        <v>0</v>
      </c>
      <c r="DR385" s="619">
        <v>0</v>
      </c>
      <c r="DS385" s="619">
        <v>0</v>
      </c>
      <c r="DT385" s="619">
        <v>0</v>
      </c>
      <c r="DU385" s="619">
        <v>0</v>
      </c>
      <c r="DV385" s="619">
        <v>0</v>
      </c>
      <c r="DW385" s="620">
        <v>0</v>
      </c>
    </row>
    <row r="386" spans="2:127" x14ac:dyDescent="0.2">
      <c r="B386" s="621"/>
      <c r="C386" s="622"/>
      <c r="D386" s="623"/>
      <c r="E386" s="624"/>
      <c r="F386" s="624"/>
      <c r="G386" s="623"/>
      <c r="H386" s="624"/>
      <c r="I386" s="624"/>
      <c r="J386" s="624"/>
      <c r="K386" s="624"/>
      <c r="L386" s="624"/>
      <c r="M386" s="624"/>
      <c r="N386" s="624"/>
      <c r="O386" s="624"/>
      <c r="P386" s="624"/>
      <c r="Q386" s="624"/>
      <c r="R386" s="625"/>
      <c r="S386" s="624"/>
      <c r="T386" s="624"/>
      <c r="U386" s="626" t="s">
        <v>489</v>
      </c>
      <c r="V386" s="614" t="s">
        <v>124</v>
      </c>
      <c r="W386" s="615" t="s">
        <v>490</v>
      </c>
      <c r="X386" s="607">
        <v>1864.7300000000002</v>
      </c>
      <c r="Y386" s="607">
        <v>2131.12</v>
      </c>
      <c r="Z386" s="607">
        <v>2663.9</v>
      </c>
      <c r="AA386" s="607">
        <v>10655.6</v>
      </c>
      <c r="AB386" s="607">
        <v>9323.65</v>
      </c>
      <c r="AC386" s="607">
        <v>0</v>
      </c>
      <c r="AD386" s="607">
        <v>0</v>
      </c>
      <c r="AE386" s="607">
        <v>0</v>
      </c>
      <c r="AF386" s="607">
        <v>0</v>
      </c>
      <c r="AG386" s="607">
        <v>0</v>
      </c>
      <c r="AH386" s="607">
        <v>0</v>
      </c>
      <c r="AI386" s="607">
        <v>0</v>
      </c>
      <c r="AJ386" s="607">
        <v>0</v>
      </c>
      <c r="AK386" s="607">
        <v>0</v>
      </c>
      <c r="AL386" s="607">
        <v>0</v>
      </c>
      <c r="AM386" s="607">
        <v>0</v>
      </c>
      <c r="AN386" s="607">
        <v>0</v>
      </c>
      <c r="AO386" s="607">
        <v>0</v>
      </c>
      <c r="AP386" s="607">
        <v>0</v>
      </c>
      <c r="AQ386" s="607">
        <v>0</v>
      </c>
      <c r="AR386" s="607">
        <v>523.25</v>
      </c>
      <c r="AS386" s="607">
        <v>598</v>
      </c>
      <c r="AT386" s="607">
        <v>747.5</v>
      </c>
      <c r="AU386" s="607">
        <v>2990</v>
      </c>
      <c r="AV386" s="607">
        <v>2616.25</v>
      </c>
      <c r="AW386" s="607">
        <v>0</v>
      </c>
      <c r="AX386" s="607">
        <v>0</v>
      </c>
      <c r="AY386" s="607">
        <v>0</v>
      </c>
      <c r="AZ386" s="607">
        <v>0</v>
      </c>
      <c r="BA386" s="607">
        <v>0</v>
      </c>
      <c r="BB386" s="607">
        <v>0</v>
      </c>
      <c r="BC386" s="607">
        <v>0</v>
      </c>
      <c r="BD386" s="607">
        <v>0</v>
      </c>
      <c r="BE386" s="607">
        <v>0</v>
      </c>
      <c r="BF386" s="607">
        <v>0</v>
      </c>
      <c r="BG386" s="607">
        <v>0</v>
      </c>
      <c r="BH386" s="607">
        <v>0</v>
      </c>
      <c r="BI386" s="607">
        <v>0</v>
      </c>
      <c r="BJ386" s="607">
        <v>0</v>
      </c>
      <c r="BK386" s="607">
        <v>0</v>
      </c>
      <c r="BL386" s="607">
        <v>523.25</v>
      </c>
      <c r="BM386" s="607">
        <v>598</v>
      </c>
      <c r="BN386" s="607">
        <v>747.5</v>
      </c>
      <c r="BO386" s="607">
        <v>2990</v>
      </c>
      <c r="BP386" s="607">
        <v>2616.25</v>
      </c>
      <c r="BQ386" s="607">
        <v>0</v>
      </c>
      <c r="BR386" s="607">
        <v>0</v>
      </c>
      <c r="BS386" s="607">
        <v>0</v>
      </c>
      <c r="BT386" s="607">
        <v>0</v>
      </c>
      <c r="BU386" s="607">
        <v>0</v>
      </c>
      <c r="BV386" s="607">
        <v>0</v>
      </c>
      <c r="BW386" s="607">
        <v>0</v>
      </c>
      <c r="BX386" s="607">
        <v>0</v>
      </c>
      <c r="BY386" s="607">
        <v>0</v>
      </c>
      <c r="BZ386" s="607">
        <v>0</v>
      </c>
      <c r="CA386" s="607">
        <v>0</v>
      </c>
      <c r="CB386" s="607">
        <v>0</v>
      </c>
      <c r="CC386" s="607">
        <v>0</v>
      </c>
      <c r="CD386" s="607">
        <v>0</v>
      </c>
      <c r="CE386" s="616">
        <v>0</v>
      </c>
      <c r="CF386" s="616">
        <v>1450.05</v>
      </c>
      <c r="CG386" s="616">
        <v>1657.2</v>
      </c>
      <c r="CH386" s="616">
        <v>2071.5</v>
      </c>
      <c r="CI386" s="616">
        <v>8286</v>
      </c>
      <c r="CJ386" s="616">
        <v>7250.25</v>
      </c>
      <c r="CK386" s="616">
        <v>0</v>
      </c>
      <c r="CL386" s="616">
        <v>0</v>
      </c>
      <c r="CM386" s="616">
        <v>0</v>
      </c>
      <c r="CN386" s="616">
        <v>0</v>
      </c>
      <c r="CO386" s="616">
        <v>0</v>
      </c>
      <c r="CP386" s="616">
        <v>0</v>
      </c>
      <c r="CQ386" s="616">
        <v>0</v>
      </c>
      <c r="CR386" s="616">
        <v>0</v>
      </c>
      <c r="CS386" s="616">
        <v>0</v>
      </c>
      <c r="CT386" s="616">
        <v>0</v>
      </c>
      <c r="CU386" s="616">
        <v>0</v>
      </c>
      <c r="CV386" s="616">
        <v>0</v>
      </c>
      <c r="CW386" s="616">
        <v>0</v>
      </c>
      <c r="CX386" s="616">
        <v>0</v>
      </c>
      <c r="CY386" s="617">
        <v>0</v>
      </c>
      <c r="CZ386" s="618">
        <v>0</v>
      </c>
      <c r="DA386" s="619">
        <v>0</v>
      </c>
      <c r="DB386" s="619">
        <v>0</v>
      </c>
      <c r="DC386" s="619">
        <v>0</v>
      </c>
      <c r="DD386" s="619">
        <v>0</v>
      </c>
      <c r="DE386" s="619">
        <v>0</v>
      </c>
      <c r="DF386" s="619">
        <v>0</v>
      </c>
      <c r="DG386" s="619">
        <v>0</v>
      </c>
      <c r="DH386" s="619">
        <v>0</v>
      </c>
      <c r="DI386" s="619">
        <v>0</v>
      </c>
      <c r="DJ386" s="619">
        <v>0</v>
      </c>
      <c r="DK386" s="619">
        <v>0</v>
      </c>
      <c r="DL386" s="619">
        <v>0</v>
      </c>
      <c r="DM386" s="619">
        <v>0</v>
      </c>
      <c r="DN386" s="619">
        <v>0</v>
      </c>
      <c r="DO386" s="619">
        <v>0</v>
      </c>
      <c r="DP386" s="619">
        <v>0</v>
      </c>
      <c r="DQ386" s="619">
        <v>0</v>
      </c>
      <c r="DR386" s="619">
        <v>0</v>
      </c>
      <c r="DS386" s="619">
        <v>0</v>
      </c>
      <c r="DT386" s="619">
        <v>0</v>
      </c>
      <c r="DU386" s="619">
        <v>0</v>
      </c>
      <c r="DV386" s="619">
        <v>0</v>
      </c>
      <c r="DW386" s="620">
        <v>0</v>
      </c>
    </row>
    <row r="387" spans="2:127" x14ac:dyDescent="0.2">
      <c r="B387" s="627"/>
      <c r="C387" s="628"/>
      <c r="D387" s="629"/>
      <c r="E387" s="629"/>
      <c r="F387" s="629"/>
      <c r="G387" s="629"/>
      <c r="H387" s="629"/>
      <c r="I387" s="630"/>
      <c r="J387" s="630"/>
      <c r="K387" s="630"/>
      <c r="L387" s="630"/>
      <c r="M387" s="630"/>
      <c r="N387" s="630"/>
      <c r="O387" s="630"/>
      <c r="P387" s="630"/>
      <c r="Q387" s="630"/>
      <c r="R387" s="631"/>
      <c r="S387" s="630"/>
      <c r="T387" s="630"/>
      <c r="U387" s="626" t="s">
        <v>491</v>
      </c>
      <c r="V387" s="614" t="s">
        <v>124</v>
      </c>
      <c r="W387" s="615" t="s">
        <v>490</v>
      </c>
      <c r="X387" s="607">
        <v>0</v>
      </c>
      <c r="Y387" s="607">
        <v>0</v>
      </c>
      <c r="Z387" s="607">
        <v>0</v>
      </c>
      <c r="AA387" s="607">
        <v>0</v>
      </c>
      <c r="AB387" s="607">
        <v>0</v>
      </c>
      <c r="AC387" s="607">
        <v>0</v>
      </c>
      <c r="AD387" s="607">
        <v>0</v>
      </c>
      <c r="AE387" s="607">
        <v>0</v>
      </c>
      <c r="AF387" s="607">
        <v>0</v>
      </c>
      <c r="AG387" s="607">
        <v>0</v>
      </c>
      <c r="AH387" s="607">
        <v>0</v>
      </c>
      <c r="AI387" s="607">
        <v>0</v>
      </c>
      <c r="AJ387" s="607">
        <v>0</v>
      </c>
      <c r="AK387" s="607">
        <v>0</v>
      </c>
      <c r="AL387" s="607">
        <v>0</v>
      </c>
      <c r="AM387" s="607">
        <v>0</v>
      </c>
      <c r="AN387" s="607">
        <v>0</v>
      </c>
      <c r="AO387" s="607">
        <v>0</v>
      </c>
      <c r="AP387" s="607">
        <v>0</v>
      </c>
      <c r="AQ387" s="607">
        <v>0</v>
      </c>
      <c r="AR387" s="607">
        <v>0</v>
      </c>
      <c r="AS387" s="607">
        <v>0</v>
      </c>
      <c r="AT387" s="607">
        <v>0</v>
      </c>
      <c r="AU387" s="607">
        <v>0</v>
      </c>
      <c r="AV387" s="607">
        <v>0</v>
      </c>
      <c r="AW387" s="607">
        <v>0</v>
      </c>
      <c r="AX387" s="607">
        <v>0</v>
      </c>
      <c r="AY387" s="607">
        <v>0</v>
      </c>
      <c r="AZ387" s="607">
        <v>0</v>
      </c>
      <c r="BA387" s="607">
        <v>0</v>
      </c>
      <c r="BB387" s="607">
        <v>0</v>
      </c>
      <c r="BC387" s="607">
        <v>0</v>
      </c>
      <c r="BD387" s="607">
        <v>0</v>
      </c>
      <c r="BE387" s="607">
        <v>0</v>
      </c>
      <c r="BF387" s="607">
        <v>0</v>
      </c>
      <c r="BG387" s="607">
        <v>0</v>
      </c>
      <c r="BH387" s="607">
        <v>0</v>
      </c>
      <c r="BI387" s="607">
        <v>0</v>
      </c>
      <c r="BJ387" s="607">
        <v>0</v>
      </c>
      <c r="BK387" s="607">
        <v>0</v>
      </c>
      <c r="BL387" s="607">
        <v>0</v>
      </c>
      <c r="BM387" s="607">
        <v>0</v>
      </c>
      <c r="BN387" s="607">
        <v>0</v>
      </c>
      <c r="BO387" s="607">
        <v>0</v>
      </c>
      <c r="BP387" s="607">
        <v>0</v>
      </c>
      <c r="BQ387" s="607">
        <v>0</v>
      </c>
      <c r="BR387" s="607">
        <v>0</v>
      </c>
      <c r="BS387" s="607">
        <v>0</v>
      </c>
      <c r="BT387" s="607">
        <v>0</v>
      </c>
      <c r="BU387" s="607">
        <v>0</v>
      </c>
      <c r="BV387" s="607">
        <v>0</v>
      </c>
      <c r="BW387" s="607">
        <v>0</v>
      </c>
      <c r="BX387" s="607">
        <v>0</v>
      </c>
      <c r="BY387" s="607">
        <v>0</v>
      </c>
      <c r="BZ387" s="607">
        <v>0</v>
      </c>
      <c r="CA387" s="607">
        <v>0</v>
      </c>
      <c r="CB387" s="607">
        <v>0</v>
      </c>
      <c r="CC387" s="607">
        <v>0</v>
      </c>
      <c r="CD387" s="607">
        <v>0</v>
      </c>
      <c r="CE387" s="616">
        <v>0</v>
      </c>
      <c r="CF387" s="616">
        <v>0</v>
      </c>
      <c r="CG387" s="616">
        <v>0</v>
      </c>
      <c r="CH387" s="616">
        <v>0</v>
      </c>
      <c r="CI387" s="616">
        <v>0</v>
      </c>
      <c r="CJ387" s="616">
        <v>0</v>
      </c>
      <c r="CK387" s="616">
        <v>0</v>
      </c>
      <c r="CL387" s="616">
        <v>0</v>
      </c>
      <c r="CM387" s="616">
        <v>0</v>
      </c>
      <c r="CN387" s="616">
        <v>0</v>
      </c>
      <c r="CO387" s="616">
        <v>0</v>
      </c>
      <c r="CP387" s="616">
        <v>0</v>
      </c>
      <c r="CQ387" s="616">
        <v>0</v>
      </c>
      <c r="CR387" s="616">
        <v>0</v>
      </c>
      <c r="CS387" s="616">
        <v>0</v>
      </c>
      <c r="CT387" s="616">
        <v>0</v>
      </c>
      <c r="CU387" s="616">
        <v>0</v>
      </c>
      <c r="CV387" s="616">
        <v>0</v>
      </c>
      <c r="CW387" s="616">
        <v>0</v>
      </c>
      <c r="CX387" s="616">
        <v>0</v>
      </c>
      <c r="CY387" s="617">
        <v>0</v>
      </c>
      <c r="CZ387" s="618">
        <v>0</v>
      </c>
      <c r="DA387" s="619">
        <v>0</v>
      </c>
      <c r="DB387" s="619">
        <v>0</v>
      </c>
      <c r="DC387" s="619">
        <v>0</v>
      </c>
      <c r="DD387" s="619">
        <v>0</v>
      </c>
      <c r="DE387" s="619">
        <v>0</v>
      </c>
      <c r="DF387" s="619">
        <v>0</v>
      </c>
      <c r="DG387" s="619">
        <v>0</v>
      </c>
      <c r="DH387" s="619">
        <v>0</v>
      </c>
      <c r="DI387" s="619">
        <v>0</v>
      </c>
      <c r="DJ387" s="619">
        <v>0</v>
      </c>
      <c r="DK387" s="619">
        <v>0</v>
      </c>
      <c r="DL387" s="619">
        <v>0</v>
      </c>
      <c r="DM387" s="619">
        <v>0</v>
      </c>
      <c r="DN387" s="619">
        <v>0</v>
      </c>
      <c r="DO387" s="619">
        <v>0</v>
      </c>
      <c r="DP387" s="619">
        <v>0</v>
      </c>
      <c r="DQ387" s="619">
        <v>0</v>
      </c>
      <c r="DR387" s="619">
        <v>0</v>
      </c>
      <c r="DS387" s="619">
        <v>0</v>
      </c>
      <c r="DT387" s="619">
        <v>0</v>
      </c>
      <c r="DU387" s="619">
        <v>0</v>
      </c>
      <c r="DV387" s="619">
        <v>0</v>
      </c>
      <c r="DW387" s="620">
        <v>0</v>
      </c>
    </row>
    <row r="388" spans="2:127" x14ac:dyDescent="0.2">
      <c r="B388" s="627"/>
      <c r="C388" s="628"/>
      <c r="D388" s="629"/>
      <c r="E388" s="629"/>
      <c r="F388" s="629"/>
      <c r="G388" s="629"/>
      <c r="H388" s="629"/>
      <c r="I388" s="630"/>
      <c r="J388" s="630"/>
      <c r="K388" s="630"/>
      <c r="L388" s="630"/>
      <c r="M388" s="630"/>
      <c r="N388" s="630"/>
      <c r="O388" s="630"/>
      <c r="P388" s="630"/>
      <c r="Q388" s="630"/>
      <c r="R388" s="631"/>
      <c r="S388" s="630"/>
      <c r="T388" s="630"/>
      <c r="U388" s="632" t="s">
        <v>828</v>
      </c>
      <c r="V388" s="633" t="s">
        <v>124</v>
      </c>
      <c r="W388" s="634" t="s">
        <v>490</v>
      </c>
      <c r="X388" s="607">
        <v>0</v>
      </c>
      <c r="Y388" s="607">
        <v>0</v>
      </c>
      <c r="Z388" s="607">
        <v>0</v>
      </c>
      <c r="AA388" s="607">
        <v>0</v>
      </c>
      <c r="AB388" s="607">
        <v>0</v>
      </c>
      <c r="AC388" s="607">
        <v>0</v>
      </c>
      <c r="AD388" s="607">
        <v>0</v>
      </c>
      <c r="AE388" s="607">
        <v>0</v>
      </c>
      <c r="AF388" s="607">
        <v>0</v>
      </c>
      <c r="AG388" s="607">
        <v>0</v>
      </c>
      <c r="AH388" s="607">
        <v>0</v>
      </c>
      <c r="AI388" s="607">
        <v>0</v>
      </c>
      <c r="AJ388" s="607">
        <v>0</v>
      </c>
      <c r="AK388" s="607">
        <v>0</v>
      </c>
      <c r="AL388" s="607">
        <v>0</v>
      </c>
      <c r="AM388" s="607">
        <v>0</v>
      </c>
      <c r="AN388" s="607">
        <v>0</v>
      </c>
      <c r="AO388" s="607">
        <v>0</v>
      </c>
      <c r="AP388" s="607">
        <v>0</v>
      </c>
      <c r="AQ388" s="607">
        <v>0</v>
      </c>
      <c r="AR388" s="607">
        <v>0</v>
      </c>
      <c r="AS388" s="607">
        <v>0</v>
      </c>
      <c r="AT388" s="607">
        <v>0</v>
      </c>
      <c r="AU388" s="607">
        <v>0</v>
      </c>
      <c r="AV388" s="607">
        <v>0</v>
      </c>
      <c r="AW388" s="607">
        <v>0</v>
      </c>
      <c r="AX388" s="607">
        <v>0</v>
      </c>
      <c r="AY388" s="607">
        <v>0</v>
      </c>
      <c r="AZ388" s="607">
        <v>0</v>
      </c>
      <c r="BA388" s="607">
        <v>0</v>
      </c>
      <c r="BB388" s="607">
        <v>0</v>
      </c>
      <c r="BC388" s="607">
        <v>0</v>
      </c>
      <c r="BD388" s="607">
        <v>0</v>
      </c>
      <c r="BE388" s="607">
        <v>0</v>
      </c>
      <c r="BF388" s="607">
        <v>0</v>
      </c>
      <c r="BG388" s="607">
        <v>0</v>
      </c>
      <c r="BH388" s="607">
        <v>0</v>
      </c>
      <c r="BI388" s="607">
        <v>0</v>
      </c>
      <c r="BJ388" s="607">
        <v>0</v>
      </c>
      <c r="BK388" s="607">
        <v>0</v>
      </c>
      <c r="BL388" s="607">
        <v>0</v>
      </c>
      <c r="BM388" s="607">
        <v>0</v>
      </c>
      <c r="BN388" s="607">
        <v>0</v>
      </c>
      <c r="BO388" s="607">
        <v>0</v>
      </c>
      <c r="BP388" s="607">
        <v>0</v>
      </c>
      <c r="BQ388" s="607">
        <v>0</v>
      </c>
      <c r="BR388" s="607">
        <v>0</v>
      </c>
      <c r="BS388" s="607">
        <v>0</v>
      </c>
      <c r="BT388" s="607">
        <v>0</v>
      </c>
      <c r="BU388" s="607">
        <v>0</v>
      </c>
      <c r="BV388" s="607">
        <v>0</v>
      </c>
      <c r="BW388" s="607">
        <v>0</v>
      </c>
      <c r="BX388" s="607">
        <v>0</v>
      </c>
      <c r="BY388" s="607">
        <v>0</v>
      </c>
      <c r="BZ388" s="607">
        <v>0</v>
      </c>
      <c r="CA388" s="607">
        <v>0</v>
      </c>
      <c r="CB388" s="607">
        <v>0</v>
      </c>
      <c r="CC388" s="607">
        <v>0</v>
      </c>
      <c r="CD388" s="607">
        <v>0</v>
      </c>
      <c r="CE388" s="607">
        <v>0</v>
      </c>
      <c r="CF388" s="607">
        <v>0</v>
      </c>
      <c r="CG388" s="607">
        <v>0</v>
      </c>
      <c r="CH388" s="607">
        <v>0</v>
      </c>
      <c r="CI388" s="607">
        <v>0</v>
      </c>
      <c r="CJ388" s="607">
        <v>0</v>
      </c>
      <c r="CK388" s="607">
        <v>0</v>
      </c>
      <c r="CL388" s="607">
        <v>0</v>
      </c>
      <c r="CM388" s="607">
        <v>0</v>
      </c>
      <c r="CN388" s="607">
        <v>0</v>
      </c>
      <c r="CO388" s="607">
        <v>0</v>
      </c>
      <c r="CP388" s="607">
        <v>0</v>
      </c>
      <c r="CQ388" s="607">
        <v>0</v>
      </c>
      <c r="CR388" s="607">
        <v>0</v>
      </c>
      <c r="CS388" s="607">
        <v>0</v>
      </c>
      <c r="CT388" s="607">
        <v>0</v>
      </c>
      <c r="CU388" s="607">
        <v>0</v>
      </c>
      <c r="CV388" s="607">
        <v>0</v>
      </c>
      <c r="CW388" s="607">
        <v>0</v>
      </c>
      <c r="CX388" s="607">
        <v>0</v>
      </c>
      <c r="CY388" s="607">
        <v>0</v>
      </c>
      <c r="CZ388" s="618">
        <v>0</v>
      </c>
      <c r="DA388" s="619">
        <v>0</v>
      </c>
      <c r="DB388" s="619">
        <v>0</v>
      </c>
      <c r="DC388" s="619">
        <v>0</v>
      </c>
      <c r="DD388" s="619">
        <v>0</v>
      </c>
      <c r="DE388" s="619">
        <v>0</v>
      </c>
      <c r="DF388" s="619">
        <v>0</v>
      </c>
      <c r="DG388" s="619">
        <v>0</v>
      </c>
      <c r="DH388" s="619">
        <v>0</v>
      </c>
      <c r="DI388" s="619">
        <v>0</v>
      </c>
      <c r="DJ388" s="619">
        <v>0</v>
      </c>
      <c r="DK388" s="619">
        <v>0</v>
      </c>
      <c r="DL388" s="619">
        <v>0</v>
      </c>
      <c r="DM388" s="619">
        <v>0</v>
      </c>
      <c r="DN388" s="619">
        <v>0</v>
      </c>
      <c r="DO388" s="619">
        <v>0</v>
      </c>
      <c r="DP388" s="619">
        <v>0</v>
      </c>
      <c r="DQ388" s="619">
        <v>0</v>
      </c>
      <c r="DR388" s="619">
        <v>0</v>
      </c>
      <c r="DS388" s="619">
        <v>0</v>
      </c>
      <c r="DT388" s="619">
        <v>0</v>
      </c>
      <c r="DU388" s="619">
        <v>0</v>
      </c>
      <c r="DV388" s="619">
        <v>0</v>
      </c>
      <c r="DW388" s="620">
        <v>0</v>
      </c>
    </row>
    <row r="389" spans="2:127" x14ac:dyDescent="0.2">
      <c r="B389" s="635"/>
      <c r="C389" s="636"/>
      <c r="D389" s="637"/>
      <c r="E389" s="637"/>
      <c r="F389" s="637"/>
      <c r="G389" s="637"/>
      <c r="H389" s="637"/>
      <c r="I389" s="638"/>
      <c r="J389" s="638"/>
      <c r="K389" s="638"/>
      <c r="L389" s="638"/>
      <c r="M389" s="638"/>
      <c r="N389" s="638"/>
      <c r="O389" s="638"/>
      <c r="P389" s="638"/>
      <c r="Q389" s="638"/>
      <c r="R389" s="639"/>
      <c r="S389" s="638"/>
      <c r="T389" s="638"/>
      <c r="U389" s="626" t="s">
        <v>492</v>
      </c>
      <c r="V389" s="614" t="s">
        <v>124</v>
      </c>
      <c r="W389" s="640" t="s">
        <v>490</v>
      </c>
      <c r="X389" s="607">
        <v>0</v>
      </c>
      <c r="Y389" s="607">
        <v>0</v>
      </c>
      <c r="Z389" s="607">
        <v>0</v>
      </c>
      <c r="AA389" s="607">
        <v>0</v>
      </c>
      <c r="AB389" s="607">
        <v>0</v>
      </c>
      <c r="AC389" s="607">
        <v>52.6</v>
      </c>
      <c r="AD389" s="607">
        <v>52.6</v>
      </c>
      <c r="AE389" s="607">
        <v>52.6</v>
      </c>
      <c r="AF389" s="607">
        <v>52.6</v>
      </c>
      <c r="AG389" s="607">
        <v>52.6</v>
      </c>
      <c r="AH389" s="607">
        <v>52.6</v>
      </c>
      <c r="AI389" s="607">
        <v>52.6</v>
      </c>
      <c r="AJ389" s="607">
        <v>52.6</v>
      </c>
      <c r="AK389" s="607">
        <v>52.6</v>
      </c>
      <c r="AL389" s="607">
        <v>52.6</v>
      </c>
      <c r="AM389" s="607">
        <v>52.6</v>
      </c>
      <c r="AN389" s="607">
        <v>52.6</v>
      </c>
      <c r="AO389" s="607">
        <v>52.6</v>
      </c>
      <c r="AP389" s="607">
        <v>52.6</v>
      </c>
      <c r="AQ389" s="607">
        <v>52.6</v>
      </c>
      <c r="AR389" s="607">
        <v>52.6</v>
      </c>
      <c r="AS389" s="607">
        <v>52.6</v>
      </c>
      <c r="AT389" s="607">
        <v>52.6</v>
      </c>
      <c r="AU389" s="607">
        <v>52.6</v>
      </c>
      <c r="AV389" s="607">
        <v>52.6</v>
      </c>
      <c r="AW389" s="607">
        <v>52.6</v>
      </c>
      <c r="AX389" s="607">
        <v>52.6</v>
      </c>
      <c r="AY389" s="607">
        <v>52.6</v>
      </c>
      <c r="AZ389" s="607">
        <v>52.6</v>
      </c>
      <c r="BA389" s="607">
        <v>52.6</v>
      </c>
      <c r="BB389" s="607">
        <v>52.6</v>
      </c>
      <c r="BC389" s="607">
        <v>52.6</v>
      </c>
      <c r="BD389" s="607">
        <v>52.6</v>
      </c>
      <c r="BE389" s="607">
        <v>52.6</v>
      </c>
      <c r="BF389" s="607">
        <v>52.6</v>
      </c>
      <c r="BG389" s="607">
        <v>52.6</v>
      </c>
      <c r="BH389" s="607">
        <v>52.6</v>
      </c>
      <c r="BI389" s="607">
        <v>52.6</v>
      </c>
      <c r="BJ389" s="607">
        <v>52.6</v>
      </c>
      <c r="BK389" s="607">
        <v>52.6</v>
      </c>
      <c r="BL389" s="607">
        <v>52.6</v>
      </c>
      <c r="BM389" s="607">
        <v>52.6</v>
      </c>
      <c r="BN389" s="607">
        <v>52.6</v>
      </c>
      <c r="BO389" s="607">
        <v>52.6</v>
      </c>
      <c r="BP389" s="607">
        <v>52.6</v>
      </c>
      <c r="BQ389" s="607">
        <v>52.6</v>
      </c>
      <c r="BR389" s="607">
        <v>52.6</v>
      </c>
      <c r="BS389" s="607">
        <v>52.6</v>
      </c>
      <c r="BT389" s="607">
        <v>52.6</v>
      </c>
      <c r="BU389" s="607">
        <v>52.6</v>
      </c>
      <c r="BV389" s="607">
        <v>52.6</v>
      </c>
      <c r="BW389" s="607">
        <v>52.6</v>
      </c>
      <c r="BX389" s="607">
        <v>52.6</v>
      </c>
      <c r="BY389" s="607">
        <v>52.6</v>
      </c>
      <c r="BZ389" s="607">
        <v>52.6</v>
      </c>
      <c r="CA389" s="607">
        <v>52.6</v>
      </c>
      <c r="CB389" s="607">
        <v>52.6</v>
      </c>
      <c r="CC389" s="607">
        <v>52.6</v>
      </c>
      <c r="CD389" s="607">
        <v>52.6</v>
      </c>
      <c r="CE389" s="616">
        <v>52.6</v>
      </c>
      <c r="CF389" s="616">
        <v>52.6</v>
      </c>
      <c r="CG389" s="616">
        <v>52.6</v>
      </c>
      <c r="CH389" s="616">
        <v>52.6</v>
      </c>
      <c r="CI389" s="616">
        <v>52.6</v>
      </c>
      <c r="CJ389" s="616">
        <v>52.6</v>
      </c>
      <c r="CK389" s="616">
        <v>52.6</v>
      </c>
      <c r="CL389" s="616">
        <v>52.6</v>
      </c>
      <c r="CM389" s="616">
        <v>52.6</v>
      </c>
      <c r="CN389" s="616">
        <v>52.6</v>
      </c>
      <c r="CO389" s="616">
        <v>52.6</v>
      </c>
      <c r="CP389" s="616">
        <v>52.6</v>
      </c>
      <c r="CQ389" s="616">
        <v>52.6</v>
      </c>
      <c r="CR389" s="616">
        <v>52.6</v>
      </c>
      <c r="CS389" s="616">
        <v>52.6</v>
      </c>
      <c r="CT389" s="616">
        <v>52.6</v>
      </c>
      <c r="CU389" s="616">
        <v>52.6</v>
      </c>
      <c r="CV389" s="616">
        <v>52.6</v>
      </c>
      <c r="CW389" s="616">
        <v>52.6</v>
      </c>
      <c r="CX389" s="616">
        <v>52.6</v>
      </c>
      <c r="CY389" s="617">
        <v>52.6</v>
      </c>
      <c r="CZ389" s="618">
        <v>0</v>
      </c>
      <c r="DA389" s="619">
        <v>0</v>
      </c>
      <c r="DB389" s="619">
        <v>0</v>
      </c>
      <c r="DC389" s="619">
        <v>0</v>
      </c>
      <c r="DD389" s="619">
        <v>0</v>
      </c>
      <c r="DE389" s="619">
        <v>0</v>
      </c>
      <c r="DF389" s="619">
        <v>0</v>
      </c>
      <c r="DG389" s="619">
        <v>0</v>
      </c>
      <c r="DH389" s="619">
        <v>0</v>
      </c>
      <c r="DI389" s="619">
        <v>0</v>
      </c>
      <c r="DJ389" s="619">
        <v>0</v>
      </c>
      <c r="DK389" s="619">
        <v>0</v>
      </c>
      <c r="DL389" s="619">
        <v>0</v>
      </c>
      <c r="DM389" s="619">
        <v>0</v>
      </c>
      <c r="DN389" s="619">
        <v>0</v>
      </c>
      <c r="DO389" s="619">
        <v>0</v>
      </c>
      <c r="DP389" s="619">
        <v>0</v>
      </c>
      <c r="DQ389" s="619">
        <v>0</v>
      </c>
      <c r="DR389" s="619">
        <v>0</v>
      </c>
      <c r="DS389" s="619">
        <v>0</v>
      </c>
      <c r="DT389" s="619">
        <v>0</v>
      </c>
      <c r="DU389" s="619">
        <v>0</v>
      </c>
      <c r="DV389" s="619">
        <v>0</v>
      </c>
      <c r="DW389" s="620">
        <v>0</v>
      </c>
    </row>
    <row r="390" spans="2:127" x14ac:dyDescent="0.2">
      <c r="B390" s="641"/>
      <c r="C390" s="642"/>
      <c r="D390" s="643"/>
      <c r="E390" s="643"/>
      <c r="F390" s="643"/>
      <c r="G390" s="643"/>
      <c r="H390" s="643"/>
      <c r="I390" s="644"/>
      <c r="J390" s="644"/>
      <c r="K390" s="644"/>
      <c r="L390" s="644"/>
      <c r="M390" s="644"/>
      <c r="N390" s="644"/>
      <c r="O390" s="644"/>
      <c r="P390" s="644"/>
      <c r="Q390" s="644"/>
      <c r="R390" s="645"/>
      <c r="S390" s="644"/>
      <c r="T390" s="644"/>
      <c r="U390" s="626" t="s">
        <v>493</v>
      </c>
      <c r="V390" s="614" t="s">
        <v>124</v>
      </c>
      <c r="W390" s="640" t="s">
        <v>490</v>
      </c>
      <c r="X390" s="607">
        <v>0</v>
      </c>
      <c r="Y390" s="607">
        <v>0</v>
      </c>
      <c r="Z390" s="607">
        <v>0</v>
      </c>
      <c r="AA390" s="607">
        <v>0</v>
      </c>
      <c r="AB390" s="607">
        <v>0</v>
      </c>
      <c r="AC390" s="607">
        <v>762.7</v>
      </c>
      <c r="AD390" s="607">
        <v>762.7</v>
      </c>
      <c r="AE390" s="607">
        <v>762.7</v>
      </c>
      <c r="AF390" s="607">
        <v>762.7</v>
      </c>
      <c r="AG390" s="607">
        <v>762.7</v>
      </c>
      <c r="AH390" s="607">
        <v>762.7</v>
      </c>
      <c r="AI390" s="607">
        <v>762.7</v>
      </c>
      <c r="AJ390" s="607">
        <v>762.7</v>
      </c>
      <c r="AK390" s="607">
        <v>762.7</v>
      </c>
      <c r="AL390" s="607">
        <v>762.7</v>
      </c>
      <c r="AM390" s="607">
        <v>762.7</v>
      </c>
      <c r="AN390" s="607">
        <v>762.7</v>
      </c>
      <c r="AO390" s="607">
        <v>762.7</v>
      </c>
      <c r="AP390" s="607">
        <v>762.7</v>
      </c>
      <c r="AQ390" s="607">
        <v>762.7</v>
      </c>
      <c r="AR390" s="607">
        <v>762.7</v>
      </c>
      <c r="AS390" s="607">
        <v>762.7</v>
      </c>
      <c r="AT390" s="607">
        <v>762.7</v>
      </c>
      <c r="AU390" s="607">
        <v>762.7</v>
      </c>
      <c r="AV390" s="607">
        <v>762.7</v>
      </c>
      <c r="AW390" s="607">
        <v>762.7</v>
      </c>
      <c r="AX390" s="607">
        <v>762.7</v>
      </c>
      <c r="AY390" s="607">
        <v>762.7</v>
      </c>
      <c r="AZ390" s="607">
        <v>762.7</v>
      </c>
      <c r="BA390" s="607">
        <v>762.7</v>
      </c>
      <c r="BB390" s="607">
        <v>762.7</v>
      </c>
      <c r="BC390" s="607">
        <v>762.7</v>
      </c>
      <c r="BD390" s="607">
        <v>762.7</v>
      </c>
      <c r="BE390" s="607">
        <v>762.7</v>
      </c>
      <c r="BF390" s="607">
        <v>762.7</v>
      </c>
      <c r="BG390" s="607">
        <v>762.7</v>
      </c>
      <c r="BH390" s="607">
        <v>762.7</v>
      </c>
      <c r="BI390" s="607">
        <v>762.7</v>
      </c>
      <c r="BJ390" s="607">
        <v>762.7</v>
      </c>
      <c r="BK390" s="607">
        <v>762.7</v>
      </c>
      <c r="BL390" s="607">
        <v>762.7</v>
      </c>
      <c r="BM390" s="607">
        <v>762.7</v>
      </c>
      <c r="BN390" s="607">
        <v>762.7</v>
      </c>
      <c r="BO390" s="607">
        <v>762.7</v>
      </c>
      <c r="BP390" s="607">
        <v>762.7</v>
      </c>
      <c r="BQ390" s="607">
        <v>762.7</v>
      </c>
      <c r="BR390" s="607">
        <v>762.7</v>
      </c>
      <c r="BS390" s="607">
        <v>762.7</v>
      </c>
      <c r="BT390" s="607">
        <v>762.7</v>
      </c>
      <c r="BU390" s="607">
        <v>762.7</v>
      </c>
      <c r="BV390" s="607">
        <v>762.7</v>
      </c>
      <c r="BW390" s="607">
        <v>762.7</v>
      </c>
      <c r="BX390" s="607">
        <v>762.7</v>
      </c>
      <c r="BY390" s="607">
        <v>762.7</v>
      </c>
      <c r="BZ390" s="607">
        <v>762.7</v>
      </c>
      <c r="CA390" s="607">
        <v>762.7</v>
      </c>
      <c r="CB390" s="607">
        <v>762.7</v>
      </c>
      <c r="CC390" s="607">
        <v>762.7</v>
      </c>
      <c r="CD390" s="607">
        <v>762.7</v>
      </c>
      <c r="CE390" s="616">
        <v>762.7</v>
      </c>
      <c r="CF390" s="616">
        <v>762.7</v>
      </c>
      <c r="CG390" s="616">
        <v>762.7</v>
      </c>
      <c r="CH390" s="616">
        <v>762.7</v>
      </c>
      <c r="CI390" s="616">
        <v>762.7</v>
      </c>
      <c r="CJ390" s="616">
        <v>762.7</v>
      </c>
      <c r="CK390" s="616">
        <v>762.7</v>
      </c>
      <c r="CL390" s="616">
        <v>762.7</v>
      </c>
      <c r="CM390" s="616">
        <v>762.7</v>
      </c>
      <c r="CN390" s="616">
        <v>762.7</v>
      </c>
      <c r="CO390" s="616">
        <v>762.7</v>
      </c>
      <c r="CP390" s="616">
        <v>762.7</v>
      </c>
      <c r="CQ390" s="616">
        <v>762.7</v>
      </c>
      <c r="CR390" s="616">
        <v>762.7</v>
      </c>
      <c r="CS390" s="616">
        <v>762.7</v>
      </c>
      <c r="CT390" s="616">
        <v>762.7</v>
      </c>
      <c r="CU390" s="616">
        <v>762.7</v>
      </c>
      <c r="CV390" s="616">
        <v>762.7</v>
      </c>
      <c r="CW390" s="616">
        <v>762.7</v>
      </c>
      <c r="CX390" s="616">
        <v>762.7</v>
      </c>
      <c r="CY390" s="617">
        <v>762.7</v>
      </c>
      <c r="CZ390" s="618">
        <v>0</v>
      </c>
      <c r="DA390" s="619">
        <v>0</v>
      </c>
      <c r="DB390" s="619">
        <v>0</v>
      </c>
      <c r="DC390" s="619">
        <v>0</v>
      </c>
      <c r="DD390" s="619">
        <v>0</v>
      </c>
      <c r="DE390" s="619">
        <v>0</v>
      </c>
      <c r="DF390" s="619">
        <v>0</v>
      </c>
      <c r="DG390" s="619">
        <v>0</v>
      </c>
      <c r="DH390" s="619">
        <v>0</v>
      </c>
      <c r="DI390" s="619">
        <v>0</v>
      </c>
      <c r="DJ390" s="619">
        <v>0</v>
      </c>
      <c r="DK390" s="619">
        <v>0</v>
      </c>
      <c r="DL390" s="619">
        <v>0</v>
      </c>
      <c r="DM390" s="619">
        <v>0</v>
      </c>
      <c r="DN390" s="619">
        <v>0</v>
      </c>
      <c r="DO390" s="619">
        <v>0</v>
      </c>
      <c r="DP390" s="619">
        <v>0</v>
      </c>
      <c r="DQ390" s="619">
        <v>0</v>
      </c>
      <c r="DR390" s="619">
        <v>0</v>
      </c>
      <c r="DS390" s="619">
        <v>0</v>
      </c>
      <c r="DT390" s="619">
        <v>0</v>
      </c>
      <c r="DU390" s="619">
        <v>0</v>
      </c>
      <c r="DV390" s="619">
        <v>0</v>
      </c>
      <c r="DW390" s="620">
        <v>0</v>
      </c>
    </row>
    <row r="391" spans="2:127" x14ac:dyDescent="0.2">
      <c r="B391" s="641"/>
      <c r="C391" s="642"/>
      <c r="D391" s="643"/>
      <c r="E391" s="643"/>
      <c r="F391" s="643"/>
      <c r="G391" s="643"/>
      <c r="H391" s="643"/>
      <c r="I391" s="644"/>
      <c r="J391" s="644"/>
      <c r="K391" s="644"/>
      <c r="L391" s="644"/>
      <c r="M391" s="644"/>
      <c r="N391" s="644"/>
      <c r="O391" s="644"/>
      <c r="P391" s="644"/>
      <c r="Q391" s="644"/>
      <c r="R391" s="645"/>
      <c r="S391" s="644"/>
      <c r="T391" s="644"/>
      <c r="U391" s="646" t="s">
        <v>494</v>
      </c>
      <c r="V391" s="647" t="s">
        <v>124</v>
      </c>
      <c r="W391" s="640" t="s">
        <v>490</v>
      </c>
      <c r="X391" s="607">
        <v>0</v>
      </c>
      <c r="Y391" s="607">
        <v>0</v>
      </c>
      <c r="Z391" s="607">
        <v>0</v>
      </c>
      <c r="AA391" s="607">
        <v>0</v>
      </c>
      <c r="AB391" s="607">
        <v>0</v>
      </c>
      <c r="AC391" s="607">
        <v>0</v>
      </c>
      <c r="AD391" s="607">
        <v>0</v>
      </c>
      <c r="AE391" s="607">
        <v>0</v>
      </c>
      <c r="AF391" s="607">
        <v>0</v>
      </c>
      <c r="AG391" s="607">
        <v>0</v>
      </c>
      <c r="AH391" s="607">
        <v>0</v>
      </c>
      <c r="AI391" s="607">
        <v>0</v>
      </c>
      <c r="AJ391" s="607">
        <v>0</v>
      </c>
      <c r="AK391" s="607">
        <v>0</v>
      </c>
      <c r="AL391" s="607">
        <v>0</v>
      </c>
      <c r="AM391" s="607">
        <v>0</v>
      </c>
      <c r="AN391" s="607">
        <v>0</v>
      </c>
      <c r="AO391" s="607">
        <v>0</v>
      </c>
      <c r="AP391" s="607">
        <v>0</v>
      </c>
      <c r="AQ391" s="607">
        <v>0</v>
      </c>
      <c r="AR391" s="607">
        <v>0</v>
      </c>
      <c r="AS391" s="607">
        <v>0</v>
      </c>
      <c r="AT391" s="607">
        <v>0</v>
      </c>
      <c r="AU391" s="607">
        <v>0</v>
      </c>
      <c r="AV391" s="607">
        <v>0</v>
      </c>
      <c r="AW391" s="607">
        <v>0</v>
      </c>
      <c r="AX391" s="607">
        <v>0</v>
      </c>
      <c r="AY391" s="607">
        <v>0</v>
      </c>
      <c r="AZ391" s="607">
        <v>0</v>
      </c>
      <c r="BA391" s="607">
        <v>0</v>
      </c>
      <c r="BB391" s="607">
        <v>0</v>
      </c>
      <c r="BC391" s="607">
        <v>0</v>
      </c>
      <c r="BD391" s="607">
        <v>0</v>
      </c>
      <c r="BE391" s="607">
        <v>0</v>
      </c>
      <c r="BF391" s="607">
        <v>0</v>
      </c>
      <c r="BG391" s="607">
        <v>0</v>
      </c>
      <c r="BH391" s="607">
        <v>0</v>
      </c>
      <c r="BI391" s="607">
        <v>0</v>
      </c>
      <c r="BJ391" s="607">
        <v>0</v>
      </c>
      <c r="BK391" s="607">
        <v>0</v>
      </c>
      <c r="BL391" s="607">
        <v>0</v>
      </c>
      <c r="BM391" s="607">
        <v>0</v>
      </c>
      <c r="BN391" s="607">
        <v>0</v>
      </c>
      <c r="BO391" s="607">
        <v>0</v>
      </c>
      <c r="BP391" s="607">
        <v>0</v>
      </c>
      <c r="BQ391" s="607">
        <v>0</v>
      </c>
      <c r="BR391" s="607">
        <v>0</v>
      </c>
      <c r="BS391" s="607">
        <v>0</v>
      </c>
      <c r="BT391" s="607">
        <v>0</v>
      </c>
      <c r="BU391" s="607">
        <v>0</v>
      </c>
      <c r="BV391" s="607">
        <v>0</v>
      </c>
      <c r="BW391" s="607">
        <v>0</v>
      </c>
      <c r="BX391" s="607">
        <v>0</v>
      </c>
      <c r="BY391" s="607">
        <v>0</v>
      </c>
      <c r="BZ391" s="607">
        <v>0</v>
      </c>
      <c r="CA391" s="607">
        <v>0</v>
      </c>
      <c r="CB391" s="607">
        <v>0</v>
      </c>
      <c r="CC391" s="607">
        <v>0</v>
      </c>
      <c r="CD391" s="607">
        <v>0</v>
      </c>
      <c r="CE391" s="616">
        <v>0</v>
      </c>
      <c r="CF391" s="616">
        <v>0</v>
      </c>
      <c r="CG391" s="616">
        <v>0</v>
      </c>
      <c r="CH391" s="616">
        <v>0</v>
      </c>
      <c r="CI391" s="616">
        <v>0</v>
      </c>
      <c r="CJ391" s="616">
        <v>0</v>
      </c>
      <c r="CK391" s="616">
        <v>0</v>
      </c>
      <c r="CL391" s="616">
        <v>0</v>
      </c>
      <c r="CM391" s="616">
        <v>0</v>
      </c>
      <c r="CN391" s="616">
        <v>0</v>
      </c>
      <c r="CO391" s="616">
        <v>0</v>
      </c>
      <c r="CP391" s="616">
        <v>0</v>
      </c>
      <c r="CQ391" s="616">
        <v>0</v>
      </c>
      <c r="CR391" s="616">
        <v>0</v>
      </c>
      <c r="CS391" s="616">
        <v>0</v>
      </c>
      <c r="CT391" s="616">
        <v>0</v>
      </c>
      <c r="CU391" s="616">
        <v>0</v>
      </c>
      <c r="CV391" s="616">
        <v>0</v>
      </c>
      <c r="CW391" s="616">
        <v>0</v>
      </c>
      <c r="CX391" s="616">
        <v>0</v>
      </c>
      <c r="CY391" s="617">
        <v>0</v>
      </c>
      <c r="CZ391" s="618">
        <v>0</v>
      </c>
      <c r="DA391" s="619">
        <v>0</v>
      </c>
      <c r="DB391" s="619">
        <v>0</v>
      </c>
      <c r="DC391" s="619">
        <v>0</v>
      </c>
      <c r="DD391" s="619">
        <v>0</v>
      </c>
      <c r="DE391" s="619">
        <v>0</v>
      </c>
      <c r="DF391" s="619">
        <v>0</v>
      </c>
      <c r="DG391" s="619">
        <v>0</v>
      </c>
      <c r="DH391" s="619">
        <v>0</v>
      </c>
      <c r="DI391" s="619">
        <v>0</v>
      </c>
      <c r="DJ391" s="619">
        <v>0</v>
      </c>
      <c r="DK391" s="619">
        <v>0</v>
      </c>
      <c r="DL391" s="619">
        <v>0</v>
      </c>
      <c r="DM391" s="619">
        <v>0</v>
      </c>
      <c r="DN391" s="619">
        <v>0</v>
      </c>
      <c r="DO391" s="619">
        <v>0</v>
      </c>
      <c r="DP391" s="619">
        <v>0</v>
      </c>
      <c r="DQ391" s="619">
        <v>0</v>
      </c>
      <c r="DR391" s="619">
        <v>0</v>
      </c>
      <c r="DS391" s="619">
        <v>0</v>
      </c>
      <c r="DT391" s="619">
        <v>0</v>
      </c>
      <c r="DU391" s="619">
        <v>0</v>
      </c>
      <c r="DV391" s="619">
        <v>0</v>
      </c>
      <c r="DW391" s="620">
        <v>0</v>
      </c>
    </row>
    <row r="392" spans="2:127" x14ac:dyDescent="0.2">
      <c r="B392" s="641"/>
      <c r="C392" s="642"/>
      <c r="D392" s="643"/>
      <c r="E392" s="643"/>
      <c r="F392" s="643"/>
      <c r="G392" s="643"/>
      <c r="H392" s="643"/>
      <c r="I392" s="644"/>
      <c r="J392" s="644"/>
      <c r="K392" s="644"/>
      <c r="L392" s="644"/>
      <c r="M392" s="644"/>
      <c r="N392" s="644"/>
      <c r="O392" s="644"/>
      <c r="P392" s="644"/>
      <c r="Q392" s="644"/>
      <c r="R392" s="645"/>
      <c r="S392" s="644"/>
      <c r="T392" s="644"/>
      <c r="U392" s="626" t="s">
        <v>495</v>
      </c>
      <c r="V392" s="614" t="s">
        <v>124</v>
      </c>
      <c r="W392" s="640" t="s">
        <v>490</v>
      </c>
      <c r="X392" s="607">
        <v>1.0059</v>
      </c>
      <c r="Y392" s="607">
        <v>1.1496000000000002</v>
      </c>
      <c r="Z392" s="607">
        <v>1.4370000000000001</v>
      </c>
      <c r="AA392" s="607">
        <v>5.7480000000000002</v>
      </c>
      <c r="AB392" s="607">
        <v>5.0294999999999996</v>
      </c>
      <c r="AC392" s="607">
        <v>0</v>
      </c>
      <c r="AD392" s="607">
        <v>0</v>
      </c>
      <c r="AE392" s="607">
        <v>0</v>
      </c>
      <c r="AF392" s="607">
        <v>0</v>
      </c>
      <c r="AG392" s="607">
        <v>0</v>
      </c>
      <c r="AH392" s="607">
        <v>0</v>
      </c>
      <c r="AI392" s="607">
        <v>0</v>
      </c>
      <c r="AJ392" s="607">
        <v>0</v>
      </c>
      <c r="AK392" s="607">
        <v>0</v>
      </c>
      <c r="AL392" s="607">
        <v>0</v>
      </c>
      <c r="AM392" s="607">
        <v>0</v>
      </c>
      <c r="AN392" s="607">
        <v>0</v>
      </c>
      <c r="AO392" s="607">
        <v>0</v>
      </c>
      <c r="AP392" s="607">
        <v>0</v>
      </c>
      <c r="AQ392" s="607">
        <v>0</v>
      </c>
      <c r="AR392" s="607">
        <v>0.28225918765719432</v>
      </c>
      <c r="AS392" s="607">
        <v>0.32258192875107922</v>
      </c>
      <c r="AT392" s="607">
        <v>0.40322741093884906</v>
      </c>
      <c r="AU392" s="607">
        <v>1.6129096437553962</v>
      </c>
      <c r="AV392" s="607">
        <v>1.4112959382859718</v>
      </c>
      <c r="AW392" s="607">
        <v>0</v>
      </c>
      <c r="AX392" s="607">
        <v>0</v>
      </c>
      <c r="AY392" s="607">
        <v>0</v>
      </c>
      <c r="AZ392" s="607">
        <v>0</v>
      </c>
      <c r="BA392" s="607">
        <v>0</v>
      </c>
      <c r="BB392" s="607">
        <v>0</v>
      </c>
      <c r="BC392" s="607">
        <v>0</v>
      </c>
      <c r="BD392" s="607">
        <v>0</v>
      </c>
      <c r="BE392" s="607">
        <v>0</v>
      </c>
      <c r="BF392" s="607">
        <v>0</v>
      </c>
      <c r="BG392" s="607">
        <v>0</v>
      </c>
      <c r="BH392" s="607">
        <v>0</v>
      </c>
      <c r="BI392" s="607">
        <v>0</v>
      </c>
      <c r="BJ392" s="607">
        <v>0</v>
      </c>
      <c r="BK392" s="607">
        <v>0</v>
      </c>
      <c r="BL392" s="607">
        <v>0.28225918765719432</v>
      </c>
      <c r="BM392" s="607">
        <v>0.32258192875107922</v>
      </c>
      <c r="BN392" s="607">
        <v>0.40322741093884906</v>
      </c>
      <c r="BO392" s="607">
        <v>1.6129096437553962</v>
      </c>
      <c r="BP392" s="607">
        <v>1.4112959382859718</v>
      </c>
      <c r="BQ392" s="607">
        <v>0</v>
      </c>
      <c r="BR392" s="607">
        <v>0</v>
      </c>
      <c r="BS392" s="607">
        <v>0</v>
      </c>
      <c r="BT392" s="607">
        <v>0</v>
      </c>
      <c r="BU392" s="607">
        <v>0</v>
      </c>
      <c r="BV392" s="607">
        <v>0</v>
      </c>
      <c r="BW392" s="607">
        <v>0</v>
      </c>
      <c r="BX392" s="607">
        <v>0</v>
      </c>
      <c r="BY392" s="607">
        <v>0</v>
      </c>
      <c r="BZ392" s="607">
        <v>0</v>
      </c>
      <c r="CA392" s="607">
        <v>0</v>
      </c>
      <c r="CB392" s="607">
        <v>0</v>
      </c>
      <c r="CC392" s="607">
        <v>0</v>
      </c>
      <c r="CD392" s="607">
        <v>0</v>
      </c>
      <c r="CE392" s="616">
        <v>0</v>
      </c>
      <c r="CF392" s="616">
        <v>0.78220723375502088</v>
      </c>
      <c r="CG392" s="616">
        <v>0.8939511242914524</v>
      </c>
      <c r="CH392" s="616">
        <v>1.1174389053643154</v>
      </c>
      <c r="CI392" s="616">
        <v>4.4697556214572618</v>
      </c>
      <c r="CJ392" s="616">
        <v>3.9110361687751047</v>
      </c>
      <c r="CK392" s="616">
        <v>0</v>
      </c>
      <c r="CL392" s="616">
        <v>0</v>
      </c>
      <c r="CM392" s="616">
        <v>0</v>
      </c>
      <c r="CN392" s="616">
        <v>0</v>
      </c>
      <c r="CO392" s="616">
        <v>0</v>
      </c>
      <c r="CP392" s="616">
        <v>0</v>
      </c>
      <c r="CQ392" s="616">
        <v>0</v>
      </c>
      <c r="CR392" s="616">
        <v>0</v>
      </c>
      <c r="CS392" s="616">
        <v>0</v>
      </c>
      <c r="CT392" s="616">
        <v>0</v>
      </c>
      <c r="CU392" s="616">
        <v>0</v>
      </c>
      <c r="CV392" s="616">
        <v>0</v>
      </c>
      <c r="CW392" s="616">
        <v>0</v>
      </c>
      <c r="CX392" s="616">
        <v>0</v>
      </c>
      <c r="CY392" s="617">
        <v>0</v>
      </c>
      <c r="CZ392" s="618">
        <v>0</v>
      </c>
      <c r="DA392" s="619">
        <v>0</v>
      </c>
      <c r="DB392" s="619">
        <v>0</v>
      </c>
      <c r="DC392" s="619">
        <v>0</v>
      </c>
      <c r="DD392" s="619">
        <v>0</v>
      </c>
      <c r="DE392" s="619">
        <v>0</v>
      </c>
      <c r="DF392" s="619">
        <v>0</v>
      </c>
      <c r="DG392" s="619">
        <v>0</v>
      </c>
      <c r="DH392" s="619">
        <v>0</v>
      </c>
      <c r="DI392" s="619">
        <v>0</v>
      </c>
      <c r="DJ392" s="619">
        <v>0</v>
      </c>
      <c r="DK392" s="619">
        <v>0</v>
      </c>
      <c r="DL392" s="619">
        <v>0</v>
      </c>
      <c r="DM392" s="619">
        <v>0</v>
      </c>
      <c r="DN392" s="619">
        <v>0</v>
      </c>
      <c r="DO392" s="619">
        <v>0</v>
      </c>
      <c r="DP392" s="619">
        <v>0</v>
      </c>
      <c r="DQ392" s="619">
        <v>0</v>
      </c>
      <c r="DR392" s="619">
        <v>0</v>
      </c>
      <c r="DS392" s="619">
        <v>0</v>
      </c>
      <c r="DT392" s="619">
        <v>0</v>
      </c>
      <c r="DU392" s="619">
        <v>0</v>
      </c>
      <c r="DV392" s="619">
        <v>0</v>
      </c>
      <c r="DW392" s="620">
        <v>0</v>
      </c>
    </row>
    <row r="393" spans="2:127" x14ac:dyDescent="0.2">
      <c r="B393" s="648"/>
      <c r="C393" s="642"/>
      <c r="D393" s="643"/>
      <c r="E393" s="643"/>
      <c r="F393" s="643"/>
      <c r="G393" s="643"/>
      <c r="H393" s="643"/>
      <c r="I393" s="644"/>
      <c r="J393" s="644"/>
      <c r="K393" s="644"/>
      <c r="L393" s="644"/>
      <c r="M393" s="644"/>
      <c r="N393" s="644"/>
      <c r="O393" s="644"/>
      <c r="P393" s="644"/>
      <c r="Q393" s="644"/>
      <c r="R393" s="645"/>
      <c r="S393" s="644"/>
      <c r="T393" s="644"/>
      <c r="U393" s="626" t="s">
        <v>496</v>
      </c>
      <c r="V393" s="614" t="s">
        <v>124</v>
      </c>
      <c r="W393" s="640" t="s">
        <v>490</v>
      </c>
      <c r="X393" s="607">
        <v>0</v>
      </c>
      <c r="Y393" s="607">
        <v>0</v>
      </c>
      <c r="Z393" s="607">
        <v>0</v>
      </c>
      <c r="AA393" s="607">
        <v>0</v>
      </c>
      <c r="AB393" s="607">
        <v>0</v>
      </c>
      <c r="AC393" s="607">
        <v>3.03</v>
      </c>
      <c r="AD393" s="607">
        <v>3.03</v>
      </c>
      <c r="AE393" s="607">
        <v>3.03</v>
      </c>
      <c r="AF393" s="607">
        <v>3.03</v>
      </c>
      <c r="AG393" s="607">
        <v>3.03</v>
      </c>
      <c r="AH393" s="607">
        <v>3.03</v>
      </c>
      <c r="AI393" s="607">
        <v>3.03</v>
      </c>
      <c r="AJ393" s="607">
        <v>3.03</v>
      </c>
      <c r="AK393" s="607">
        <v>3.03</v>
      </c>
      <c r="AL393" s="607">
        <v>3.03</v>
      </c>
      <c r="AM393" s="607">
        <v>3.03</v>
      </c>
      <c r="AN393" s="607">
        <v>3.03</v>
      </c>
      <c r="AO393" s="607">
        <v>3.03</v>
      </c>
      <c r="AP393" s="607">
        <v>3.03</v>
      </c>
      <c r="AQ393" s="607">
        <v>3.03</v>
      </c>
      <c r="AR393" s="607">
        <v>3.03</v>
      </c>
      <c r="AS393" s="607">
        <v>3.03</v>
      </c>
      <c r="AT393" s="607">
        <v>3.03</v>
      </c>
      <c r="AU393" s="607">
        <v>3.03</v>
      </c>
      <c r="AV393" s="607">
        <v>3.03</v>
      </c>
      <c r="AW393" s="607">
        <v>3.03</v>
      </c>
      <c r="AX393" s="607">
        <v>3.03</v>
      </c>
      <c r="AY393" s="607">
        <v>3.03</v>
      </c>
      <c r="AZ393" s="607">
        <v>3.03</v>
      </c>
      <c r="BA393" s="607">
        <v>3.03</v>
      </c>
      <c r="BB393" s="607">
        <v>3.03</v>
      </c>
      <c r="BC393" s="607">
        <v>3.03</v>
      </c>
      <c r="BD393" s="607">
        <v>3.03</v>
      </c>
      <c r="BE393" s="607">
        <v>3.03</v>
      </c>
      <c r="BF393" s="607">
        <v>3.03</v>
      </c>
      <c r="BG393" s="607">
        <v>3.03</v>
      </c>
      <c r="BH393" s="607">
        <v>3.03</v>
      </c>
      <c r="BI393" s="607">
        <v>3.03</v>
      </c>
      <c r="BJ393" s="607">
        <v>3.03</v>
      </c>
      <c r="BK393" s="607">
        <v>3.03</v>
      </c>
      <c r="BL393" s="607">
        <v>3.03</v>
      </c>
      <c r="BM393" s="607">
        <v>3.03</v>
      </c>
      <c r="BN393" s="607">
        <v>3.03</v>
      </c>
      <c r="BO393" s="607">
        <v>3.03</v>
      </c>
      <c r="BP393" s="607">
        <v>3.03</v>
      </c>
      <c r="BQ393" s="607">
        <v>3.03</v>
      </c>
      <c r="BR393" s="607">
        <v>3.03</v>
      </c>
      <c r="BS393" s="607">
        <v>3.03</v>
      </c>
      <c r="BT393" s="607">
        <v>3.03</v>
      </c>
      <c r="BU393" s="607">
        <v>3.03</v>
      </c>
      <c r="BV393" s="607">
        <v>3.03</v>
      </c>
      <c r="BW393" s="607">
        <v>3.03</v>
      </c>
      <c r="BX393" s="607">
        <v>3.03</v>
      </c>
      <c r="BY393" s="607">
        <v>3.03</v>
      </c>
      <c r="BZ393" s="607">
        <v>3.03</v>
      </c>
      <c r="CA393" s="607">
        <v>3.03</v>
      </c>
      <c r="CB393" s="607">
        <v>3.03</v>
      </c>
      <c r="CC393" s="607">
        <v>3.03</v>
      </c>
      <c r="CD393" s="607">
        <v>3.03</v>
      </c>
      <c r="CE393" s="616">
        <v>3.03</v>
      </c>
      <c r="CF393" s="616">
        <v>3.03</v>
      </c>
      <c r="CG393" s="616">
        <v>3.03</v>
      </c>
      <c r="CH393" s="616">
        <v>3.03</v>
      </c>
      <c r="CI393" s="616">
        <v>3.03</v>
      </c>
      <c r="CJ393" s="616">
        <v>3.03</v>
      </c>
      <c r="CK393" s="616">
        <v>3.03</v>
      </c>
      <c r="CL393" s="616">
        <v>3.03</v>
      </c>
      <c r="CM393" s="616">
        <v>3.03</v>
      </c>
      <c r="CN393" s="616">
        <v>3.03</v>
      </c>
      <c r="CO393" s="616">
        <v>3.03</v>
      </c>
      <c r="CP393" s="616">
        <v>3.03</v>
      </c>
      <c r="CQ393" s="616">
        <v>3.03</v>
      </c>
      <c r="CR393" s="616">
        <v>3.03</v>
      </c>
      <c r="CS393" s="616">
        <v>3.03</v>
      </c>
      <c r="CT393" s="616">
        <v>3.03</v>
      </c>
      <c r="CU393" s="616">
        <v>3.03</v>
      </c>
      <c r="CV393" s="616">
        <v>3.03</v>
      </c>
      <c r="CW393" s="616">
        <v>3.03</v>
      </c>
      <c r="CX393" s="616">
        <v>3.03</v>
      </c>
      <c r="CY393" s="617">
        <v>3.03</v>
      </c>
      <c r="CZ393" s="618">
        <v>0</v>
      </c>
      <c r="DA393" s="619">
        <v>0</v>
      </c>
      <c r="DB393" s="619">
        <v>0</v>
      </c>
      <c r="DC393" s="619">
        <v>0</v>
      </c>
      <c r="DD393" s="619">
        <v>0</v>
      </c>
      <c r="DE393" s="619">
        <v>0</v>
      </c>
      <c r="DF393" s="619">
        <v>0</v>
      </c>
      <c r="DG393" s="619">
        <v>0</v>
      </c>
      <c r="DH393" s="619">
        <v>0</v>
      </c>
      <c r="DI393" s="619">
        <v>0</v>
      </c>
      <c r="DJ393" s="619">
        <v>0</v>
      </c>
      <c r="DK393" s="619">
        <v>0</v>
      </c>
      <c r="DL393" s="619">
        <v>0</v>
      </c>
      <c r="DM393" s="619">
        <v>0</v>
      </c>
      <c r="DN393" s="619">
        <v>0</v>
      </c>
      <c r="DO393" s="619">
        <v>0</v>
      </c>
      <c r="DP393" s="619">
        <v>0</v>
      </c>
      <c r="DQ393" s="619">
        <v>0</v>
      </c>
      <c r="DR393" s="619">
        <v>0</v>
      </c>
      <c r="DS393" s="619">
        <v>0</v>
      </c>
      <c r="DT393" s="619">
        <v>0</v>
      </c>
      <c r="DU393" s="619">
        <v>0</v>
      </c>
      <c r="DV393" s="619">
        <v>0</v>
      </c>
      <c r="DW393" s="620">
        <v>0</v>
      </c>
    </row>
    <row r="394" spans="2:127" x14ac:dyDescent="0.2">
      <c r="B394" s="648"/>
      <c r="C394" s="642"/>
      <c r="D394" s="643"/>
      <c r="E394" s="643"/>
      <c r="F394" s="643"/>
      <c r="G394" s="643"/>
      <c r="H394" s="643"/>
      <c r="I394" s="644"/>
      <c r="J394" s="644"/>
      <c r="K394" s="644"/>
      <c r="L394" s="644"/>
      <c r="M394" s="644"/>
      <c r="N394" s="644"/>
      <c r="O394" s="644"/>
      <c r="P394" s="644"/>
      <c r="Q394" s="644"/>
      <c r="R394" s="645"/>
      <c r="S394" s="644"/>
      <c r="T394" s="644"/>
      <c r="U394" s="626" t="s">
        <v>497</v>
      </c>
      <c r="V394" s="614" t="s">
        <v>124</v>
      </c>
      <c r="W394" s="640" t="s">
        <v>490</v>
      </c>
      <c r="X394" s="607">
        <v>5.7341760000000006</v>
      </c>
      <c r="Y394" s="607">
        <v>6.5533440000000001</v>
      </c>
      <c r="Z394" s="607">
        <v>8.1916799999999999</v>
      </c>
      <c r="AA394" s="607">
        <v>32.766719999999999</v>
      </c>
      <c r="AB394" s="607">
        <v>28.670879999999997</v>
      </c>
      <c r="AC394" s="607">
        <v>0</v>
      </c>
      <c r="AD394" s="607">
        <v>0</v>
      </c>
      <c r="AE394" s="607">
        <v>0</v>
      </c>
      <c r="AF394" s="607">
        <v>0</v>
      </c>
      <c r="AG394" s="607">
        <v>0</v>
      </c>
      <c r="AH394" s="607">
        <v>0</v>
      </c>
      <c r="AI394" s="607">
        <v>0</v>
      </c>
      <c r="AJ394" s="607">
        <v>0</v>
      </c>
      <c r="AK394" s="607">
        <v>0</v>
      </c>
      <c r="AL394" s="607">
        <v>0</v>
      </c>
      <c r="AM394" s="607">
        <v>0</v>
      </c>
      <c r="AN394" s="607">
        <v>0</v>
      </c>
      <c r="AO394" s="607">
        <v>0</v>
      </c>
      <c r="AP394" s="607">
        <v>0</v>
      </c>
      <c r="AQ394" s="607">
        <v>0</v>
      </c>
      <c r="AR394" s="607">
        <v>1.6090305792259469</v>
      </c>
      <c r="AS394" s="607">
        <v>1.8388920905439392</v>
      </c>
      <c r="AT394" s="607">
        <v>2.2986151131799244</v>
      </c>
      <c r="AU394" s="607">
        <v>9.1944604527196976</v>
      </c>
      <c r="AV394" s="607">
        <v>8.0451528961297356</v>
      </c>
      <c r="AW394" s="607">
        <v>0</v>
      </c>
      <c r="AX394" s="607">
        <v>0</v>
      </c>
      <c r="AY394" s="607">
        <v>0</v>
      </c>
      <c r="AZ394" s="607">
        <v>0</v>
      </c>
      <c r="BA394" s="607">
        <v>0</v>
      </c>
      <c r="BB394" s="607">
        <v>0</v>
      </c>
      <c r="BC394" s="607">
        <v>0</v>
      </c>
      <c r="BD394" s="607">
        <v>0</v>
      </c>
      <c r="BE394" s="607">
        <v>0</v>
      </c>
      <c r="BF394" s="607">
        <v>0</v>
      </c>
      <c r="BG394" s="607">
        <v>0</v>
      </c>
      <c r="BH394" s="607">
        <v>0</v>
      </c>
      <c r="BI394" s="607">
        <v>0</v>
      </c>
      <c r="BJ394" s="607">
        <v>0</v>
      </c>
      <c r="BK394" s="607">
        <v>0</v>
      </c>
      <c r="BL394" s="607">
        <v>1.6090305792259469</v>
      </c>
      <c r="BM394" s="607">
        <v>1.8388920905439392</v>
      </c>
      <c r="BN394" s="607">
        <v>2.2986151131799244</v>
      </c>
      <c r="BO394" s="607">
        <v>9.1944604527196976</v>
      </c>
      <c r="BP394" s="607">
        <v>8.0451528961297356</v>
      </c>
      <c r="BQ394" s="607">
        <v>0</v>
      </c>
      <c r="BR394" s="607">
        <v>0</v>
      </c>
      <c r="BS394" s="607">
        <v>0</v>
      </c>
      <c r="BT394" s="607">
        <v>0</v>
      </c>
      <c r="BU394" s="607">
        <v>0</v>
      </c>
      <c r="BV394" s="607">
        <v>0</v>
      </c>
      <c r="BW394" s="607">
        <v>0</v>
      </c>
      <c r="BX394" s="607">
        <v>0</v>
      </c>
      <c r="BY394" s="607">
        <v>0</v>
      </c>
      <c r="BZ394" s="607">
        <v>0</v>
      </c>
      <c r="CA394" s="607">
        <v>0</v>
      </c>
      <c r="CB394" s="607">
        <v>0</v>
      </c>
      <c r="CC394" s="607">
        <v>0</v>
      </c>
      <c r="CD394" s="607">
        <v>0</v>
      </c>
      <c r="CE394" s="616">
        <v>0</v>
      </c>
      <c r="CF394" s="616">
        <v>4.4590058125305001</v>
      </c>
      <c r="CG394" s="616">
        <v>5.096006642892001</v>
      </c>
      <c r="CH394" s="616">
        <v>6.370008303615001</v>
      </c>
      <c r="CI394" s="616">
        <v>25.480033214460004</v>
      </c>
      <c r="CJ394" s="616">
        <v>22.295029062652507</v>
      </c>
      <c r="CK394" s="616">
        <v>0</v>
      </c>
      <c r="CL394" s="616">
        <v>0</v>
      </c>
      <c r="CM394" s="616">
        <v>0</v>
      </c>
      <c r="CN394" s="616">
        <v>0</v>
      </c>
      <c r="CO394" s="616">
        <v>0</v>
      </c>
      <c r="CP394" s="616">
        <v>0</v>
      </c>
      <c r="CQ394" s="616">
        <v>0</v>
      </c>
      <c r="CR394" s="616">
        <v>0</v>
      </c>
      <c r="CS394" s="616">
        <v>0</v>
      </c>
      <c r="CT394" s="616">
        <v>0</v>
      </c>
      <c r="CU394" s="616">
        <v>0</v>
      </c>
      <c r="CV394" s="616">
        <v>0</v>
      </c>
      <c r="CW394" s="616">
        <v>0</v>
      </c>
      <c r="CX394" s="616">
        <v>0</v>
      </c>
      <c r="CY394" s="617">
        <v>0</v>
      </c>
      <c r="CZ394" s="618">
        <v>0</v>
      </c>
      <c r="DA394" s="619">
        <v>0</v>
      </c>
      <c r="DB394" s="619">
        <v>0</v>
      </c>
      <c r="DC394" s="619">
        <v>0</v>
      </c>
      <c r="DD394" s="619">
        <v>0</v>
      </c>
      <c r="DE394" s="619">
        <v>0</v>
      </c>
      <c r="DF394" s="619">
        <v>0</v>
      </c>
      <c r="DG394" s="619">
        <v>0</v>
      </c>
      <c r="DH394" s="619">
        <v>0</v>
      </c>
      <c r="DI394" s="619">
        <v>0</v>
      </c>
      <c r="DJ394" s="619">
        <v>0</v>
      </c>
      <c r="DK394" s="619">
        <v>0</v>
      </c>
      <c r="DL394" s="619">
        <v>0</v>
      </c>
      <c r="DM394" s="619">
        <v>0</v>
      </c>
      <c r="DN394" s="619">
        <v>0</v>
      </c>
      <c r="DO394" s="619">
        <v>0</v>
      </c>
      <c r="DP394" s="619">
        <v>0</v>
      </c>
      <c r="DQ394" s="619">
        <v>0</v>
      </c>
      <c r="DR394" s="619">
        <v>0</v>
      </c>
      <c r="DS394" s="619">
        <v>0</v>
      </c>
      <c r="DT394" s="619">
        <v>0</v>
      </c>
      <c r="DU394" s="619">
        <v>0</v>
      </c>
      <c r="DV394" s="619">
        <v>0</v>
      </c>
      <c r="DW394" s="620">
        <v>0</v>
      </c>
    </row>
    <row r="395" spans="2:127" x14ac:dyDescent="0.2">
      <c r="B395" s="648"/>
      <c r="C395" s="642"/>
      <c r="D395" s="643"/>
      <c r="E395" s="643"/>
      <c r="F395" s="643"/>
      <c r="G395" s="643"/>
      <c r="H395" s="643"/>
      <c r="I395" s="644"/>
      <c r="J395" s="644"/>
      <c r="K395" s="644"/>
      <c r="L395" s="644"/>
      <c r="M395" s="644"/>
      <c r="N395" s="644"/>
      <c r="O395" s="644"/>
      <c r="P395" s="644"/>
      <c r="Q395" s="644"/>
      <c r="R395" s="645"/>
      <c r="S395" s="644"/>
      <c r="T395" s="644"/>
      <c r="U395" s="626" t="s">
        <v>498</v>
      </c>
      <c r="V395" s="614" t="s">
        <v>124</v>
      </c>
      <c r="W395" s="640" t="s">
        <v>490</v>
      </c>
      <c r="X395" s="607">
        <v>0</v>
      </c>
      <c r="Y395" s="607">
        <v>0</v>
      </c>
      <c r="Z395" s="607">
        <v>0</v>
      </c>
      <c r="AA395" s="607">
        <v>0</v>
      </c>
      <c r="AB395" s="607">
        <v>0</v>
      </c>
      <c r="AC395" s="607">
        <v>30.259960931906253</v>
      </c>
      <c r="AD395" s="607">
        <v>28.031847150455313</v>
      </c>
      <c r="AE395" s="607">
        <v>26.643139010531701</v>
      </c>
      <c r="AF395" s="607">
        <v>26.169961170766086</v>
      </c>
      <c r="AG395" s="607">
        <v>24.386516705024718</v>
      </c>
      <c r="AH395" s="607">
        <v>23.020694008866627</v>
      </c>
      <c r="AI395" s="607">
        <v>21.654871312708536</v>
      </c>
      <c r="AJ395" s="607">
        <v>20.289048616550446</v>
      </c>
      <c r="AK395" s="607">
        <v>18.923225920392358</v>
      </c>
      <c r="AL395" s="607">
        <v>17.557403224234267</v>
      </c>
      <c r="AM395" s="607">
        <v>16.191580528076177</v>
      </c>
      <c r="AN395" s="607">
        <v>14.825757831918084</v>
      </c>
      <c r="AO395" s="607">
        <v>13.459935135759995</v>
      </c>
      <c r="AP395" s="607">
        <v>12.094112439601908</v>
      </c>
      <c r="AQ395" s="607">
        <v>10.728289743443819</v>
      </c>
      <c r="AR395" s="607">
        <v>9.3624670472857314</v>
      </c>
      <c r="AS395" s="607">
        <v>7.9966443511276406</v>
      </c>
      <c r="AT395" s="607">
        <v>6.6308216549695524</v>
      </c>
      <c r="AU395" s="607">
        <v>5.2649989588114634</v>
      </c>
      <c r="AV395" s="607">
        <v>3.8991762626533739</v>
      </c>
      <c r="AW395" s="607">
        <v>3.8991762626533739</v>
      </c>
      <c r="AX395" s="607">
        <v>3.8991762626533739</v>
      </c>
      <c r="AY395" s="607">
        <v>3.8991762626533739</v>
      </c>
      <c r="AZ395" s="607">
        <v>3.8991762626533739</v>
      </c>
      <c r="BA395" s="607">
        <v>3.8991762626533739</v>
      </c>
      <c r="BB395" s="607">
        <v>3.8991762626533739</v>
      </c>
      <c r="BC395" s="607">
        <v>3.8991762626533739</v>
      </c>
      <c r="BD395" s="607">
        <v>3.8991762626533739</v>
      </c>
      <c r="BE395" s="607">
        <v>3.8991762626533739</v>
      </c>
      <c r="BF395" s="607">
        <v>3.8991762626533739</v>
      </c>
      <c r="BG395" s="607">
        <v>3.8991762626533739</v>
      </c>
      <c r="BH395" s="607">
        <v>3.8991762626533739</v>
      </c>
      <c r="BI395" s="607">
        <v>3.8991762626533739</v>
      </c>
      <c r="BJ395" s="607">
        <v>3.8991762626533739</v>
      </c>
      <c r="BK395" s="607">
        <v>3.8991762626533739</v>
      </c>
      <c r="BL395" s="607">
        <v>3.8991762626533739</v>
      </c>
      <c r="BM395" s="607">
        <v>3.8991762626533739</v>
      </c>
      <c r="BN395" s="607">
        <v>3.8991762626533739</v>
      </c>
      <c r="BO395" s="607">
        <v>3.8991762626533739</v>
      </c>
      <c r="BP395" s="607">
        <v>3.8991762626533739</v>
      </c>
      <c r="BQ395" s="607">
        <v>3.8991762626533739</v>
      </c>
      <c r="BR395" s="607">
        <v>3.8991762626533739</v>
      </c>
      <c r="BS395" s="607">
        <v>3.8991762626533739</v>
      </c>
      <c r="BT395" s="607">
        <v>3.8991762626533739</v>
      </c>
      <c r="BU395" s="607">
        <v>3.8991762626533739</v>
      </c>
      <c r="BV395" s="607">
        <v>3.8991762626533739</v>
      </c>
      <c r="BW395" s="607">
        <v>3.8991762626533739</v>
      </c>
      <c r="BX395" s="607">
        <v>3.8991762626533739</v>
      </c>
      <c r="BY395" s="607">
        <v>3.8991762626533739</v>
      </c>
      <c r="BZ395" s="607">
        <v>3.8991762626533739</v>
      </c>
      <c r="CA395" s="607">
        <v>3.8991762626533739</v>
      </c>
      <c r="CB395" s="607">
        <v>3.8991762626533739</v>
      </c>
      <c r="CC395" s="607">
        <v>3.8991762626533739</v>
      </c>
      <c r="CD395" s="607">
        <v>3.8991762626533739</v>
      </c>
      <c r="CE395" s="616">
        <v>3.8991762626533739</v>
      </c>
      <c r="CF395" s="616">
        <v>3.8991762626533739</v>
      </c>
      <c r="CG395" s="616">
        <v>3.8991762626533739</v>
      </c>
      <c r="CH395" s="616">
        <v>3.8991762626533739</v>
      </c>
      <c r="CI395" s="616">
        <v>3.8991762626533739</v>
      </c>
      <c r="CJ395" s="616">
        <v>3.8991762626533739</v>
      </c>
      <c r="CK395" s="616">
        <v>3.8991762626533739</v>
      </c>
      <c r="CL395" s="616">
        <v>3.8991762626533739</v>
      </c>
      <c r="CM395" s="616">
        <v>3.8991762626533739</v>
      </c>
      <c r="CN395" s="616">
        <v>3.8991762626533739</v>
      </c>
      <c r="CO395" s="616">
        <v>3.8991762626533739</v>
      </c>
      <c r="CP395" s="616">
        <v>3.8991762626533739</v>
      </c>
      <c r="CQ395" s="616">
        <v>3.8991762626533739</v>
      </c>
      <c r="CR395" s="616">
        <v>3.8991762626533739</v>
      </c>
      <c r="CS395" s="616">
        <v>3.8991762626533739</v>
      </c>
      <c r="CT395" s="616">
        <v>3.8991762626533739</v>
      </c>
      <c r="CU395" s="616">
        <v>3.8991762626533739</v>
      </c>
      <c r="CV395" s="616">
        <v>3.8991762626533739</v>
      </c>
      <c r="CW395" s="616">
        <v>3.8991762626533739</v>
      </c>
      <c r="CX395" s="616">
        <v>3.8991762626533739</v>
      </c>
      <c r="CY395" s="617">
        <v>3.8991762626533739</v>
      </c>
      <c r="CZ395" s="618">
        <v>0</v>
      </c>
      <c r="DA395" s="619">
        <v>0</v>
      </c>
      <c r="DB395" s="619">
        <v>0</v>
      </c>
      <c r="DC395" s="619">
        <v>0</v>
      </c>
      <c r="DD395" s="619">
        <v>0</v>
      </c>
      <c r="DE395" s="619">
        <v>0</v>
      </c>
      <c r="DF395" s="619">
        <v>0</v>
      </c>
      <c r="DG395" s="619">
        <v>0</v>
      </c>
      <c r="DH395" s="619">
        <v>0</v>
      </c>
      <c r="DI395" s="619">
        <v>0</v>
      </c>
      <c r="DJ395" s="619">
        <v>0</v>
      </c>
      <c r="DK395" s="619">
        <v>0</v>
      </c>
      <c r="DL395" s="619">
        <v>0</v>
      </c>
      <c r="DM395" s="619">
        <v>0</v>
      </c>
      <c r="DN395" s="619">
        <v>0</v>
      </c>
      <c r="DO395" s="619">
        <v>0</v>
      </c>
      <c r="DP395" s="619">
        <v>0</v>
      </c>
      <c r="DQ395" s="619">
        <v>0</v>
      </c>
      <c r="DR395" s="619">
        <v>0</v>
      </c>
      <c r="DS395" s="619">
        <v>0</v>
      </c>
      <c r="DT395" s="619">
        <v>0</v>
      </c>
      <c r="DU395" s="619">
        <v>0</v>
      </c>
      <c r="DV395" s="619">
        <v>0</v>
      </c>
      <c r="DW395" s="620">
        <v>0</v>
      </c>
    </row>
    <row r="396" spans="2:127" x14ac:dyDescent="0.2">
      <c r="B396" s="648"/>
      <c r="C396" s="642"/>
      <c r="D396" s="643"/>
      <c r="E396" s="643"/>
      <c r="F396" s="643"/>
      <c r="G396" s="643"/>
      <c r="H396" s="643"/>
      <c r="I396" s="644"/>
      <c r="J396" s="644"/>
      <c r="K396" s="644"/>
      <c r="L396" s="644"/>
      <c r="M396" s="644"/>
      <c r="N396" s="644"/>
      <c r="O396" s="644"/>
      <c r="P396" s="644"/>
      <c r="Q396" s="644"/>
      <c r="R396" s="645"/>
      <c r="S396" s="644"/>
      <c r="T396" s="644"/>
      <c r="U396" s="649" t="s">
        <v>499</v>
      </c>
      <c r="V396" s="614" t="s">
        <v>124</v>
      </c>
      <c r="W396" s="640" t="s">
        <v>490</v>
      </c>
      <c r="X396" s="607">
        <v>0</v>
      </c>
      <c r="Y396" s="607">
        <v>0</v>
      </c>
      <c r="Z396" s="607">
        <v>0</v>
      </c>
      <c r="AA396" s="607">
        <v>0</v>
      </c>
      <c r="AB396" s="607">
        <v>0</v>
      </c>
      <c r="AC396" s="607">
        <v>0</v>
      </c>
      <c r="AD396" s="607">
        <v>0</v>
      </c>
      <c r="AE396" s="607">
        <v>0</v>
      </c>
      <c r="AF396" s="607">
        <v>0</v>
      </c>
      <c r="AG396" s="607">
        <v>0</v>
      </c>
      <c r="AH396" s="607">
        <v>0</v>
      </c>
      <c r="AI396" s="607">
        <v>0</v>
      </c>
      <c r="AJ396" s="607">
        <v>0</v>
      </c>
      <c r="AK396" s="607">
        <v>0</v>
      </c>
      <c r="AL396" s="607">
        <v>0</v>
      </c>
      <c r="AM396" s="607">
        <v>0</v>
      </c>
      <c r="AN396" s="607">
        <v>0</v>
      </c>
      <c r="AO396" s="607">
        <v>0</v>
      </c>
      <c r="AP396" s="607">
        <v>0</v>
      </c>
      <c r="AQ396" s="607">
        <v>0</v>
      </c>
      <c r="AR396" s="607">
        <v>0</v>
      </c>
      <c r="AS396" s="607">
        <v>0</v>
      </c>
      <c r="AT396" s="607">
        <v>0</v>
      </c>
      <c r="AU396" s="607">
        <v>0</v>
      </c>
      <c r="AV396" s="607">
        <v>0</v>
      </c>
      <c r="AW396" s="607">
        <v>0</v>
      </c>
      <c r="AX396" s="607">
        <v>0</v>
      </c>
      <c r="AY396" s="607">
        <v>0</v>
      </c>
      <c r="AZ396" s="607">
        <v>0</v>
      </c>
      <c r="BA396" s="607">
        <v>0</v>
      </c>
      <c r="BB396" s="607">
        <v>0</v>
      </c>
      <c r="BC396" s="607">
        <v>0</v>
      </c>
      <c r="BD396" s="607">
        <v>0</v>
      </c>
      <c r="BE396" s="607">
        <v>0</v>
      </c>
      <c r="BF396" s="607">
        <v>0</v>
      </c>
      <c r="BG396" s="607">
        <v>0</v>
      </c>
      <c r="BH396" s="607">
        <v>0</v>
      </c>
      <c r="BI396" s="607">
        <v>0</v>
      </c>
      <c r="BJ396" s="607">
        <v>0</v>
      </c>
      <c r="BK396" s="607">
        <v>0</v>
      </c>
      <c r="BL396" s="607">
        <v>0</v>
      </c>
      <c r="BM396" s="607">
        <v>0</v>
      </c>
      <c r="BN396" s="607">
        <v>0</v>
      </c>
      <c r="BO396" s="607">
        <v>0</v>
      </c>
      <c r="BP396" s="607">
        <v>0</v>
      </c>
      <c r="BQ396" s="607">
        <v>0</v>
      </c>
      <c r="BR396" s="607">
        <v>0</v>
      </c>
      <c r="BS396" s="607">
        <v>0</v>
      </c>
      <c r="BT396" s="607">
        <v>0</v>
      </c>
      <c r="BU396" s="607">
        <v>0</v>
      </c>
      <c r="BV396" s="607">
        <v>0</v>
      </c>
      <c r="BW396" s="607">
        <v>0</v>
      </c>
      <c r="BX396" s="607">
        <v>0</v>
      </c>
      <c r="BY396" s="607">
        <v>0</v>
      </c>
      <c r="BZ396" s="607">
        <v>0</v>
      </c>
      <c r="CA396" s="607">
        <v>0</v>
      </c>
      <c r="CB396" s="607">
        <v>0</v>
      </c>
      <c r="CC396" s="607">
        <v>0</v>
      </c>
      <c r="CD396" s="607">
        <v>0</v>
      </c>
      <c r="CE396" s="607">
        <v>0</v>
      </c>
      <c r="CF396" s="607">
        <v>0</v>
      </c>
      <c r="CG396" s="607">
        <v>0</v>
      </c>
      <c r="CH396" s="607">
        <v>0</v>
      </c>
      <c r="CI396" s="607">
        <v>0</v>
      </c>
      <c r="CJ396" s="607">
        <v>0</v>
      </c>
      <c r="CK396" s="607">
        <v>0</v>
      </c>
      <c r="CL396" s="607">
        <v>0</v>
      </c>
      <c r="CM396" s="607">
        <v>0</v>
      </c>
      <c r="CN396" s="607">
        <v>0</v>
      </c>
      <c r="CO396" s="607">
        <v>0</v>
      </c>
      <c r="CP396" s="607">
        <v>0</v>
      </c>
      <c r="CQ396" s="607">
        <v>0</v>
      </c>
      <c r="CR396" s="607">
        <v>0</v>
      </c>
      <c r="CS396" s="607">
        <v>0</v>
      </c>
      <c r="CT396" s="607">
        <v>0</v>
      </c>
      <c r="CU396" s="607">
        <v>0</v>
      </c>
      <c r="CV396" s="607">
        <v>0</v>
      </c>
      <c r="CW396" s="607">
        <v>0</v>
      </c>
      <c r="CX396" s="607">
        <v>0</v>
      </c>
      <c r="CY396" s="607">
        <v>0</v>
      </c>
      <c r="CZ396" s="618">
        <v>0</v>
      </c>
      <c r="DA396" s="619">
        <v>0</v>
      </c>
      <c r="DB396" s="619">
        <v>0</v>
      </c>
      <c r="DC396" s="619">
        <v>0</v>
      </c>
      <c r="DD396" s="619">
        <v>0</v>
      </c>
      <c r="DE396" s="619">
        <v>0</v>
      </c>
      <c r="DF396" s="619">
        <v>0</v>
      </c>
      <c r="DG396" s="619">
        <v>0</v>
      </c>
      <c r="DH396" s="619">
        <v>0</v>
      </c>
      <c r="DI396" s="619">
        <v>0</v>
      </c>
      <c r="DJ396" s="619">
        <v>0</v>
      </c>
      <c r="DK396" s="619">
        <v>0</v>
      </c>
      <c r="DL396" s="619">
        <v>0</v>
      </c>
      <c r="DM396" s="619">
        <v>0</v>
      </c>
      <c r="DN396" s="619">
        <v>0</v>
      </c>
      <c r="DO396" s="619">
        <v>0</v>
      </c>
      <c r="DP396" s="619">
        <v>0</v>
      </c>
      <c r="DQ396" s="619">
        <v>0</v>
      </c>
      <c r="DR396" s="619">
        <v>0</v>
      </c>
      <c r="DS396" s="619">
        <v>0</v>
      </c>
      <c r="DT396" s="619">
        <v>0</v>
      </c>
      <c r="DU396" s="619">
        <v>0</v>
      </c>
      <c r="DV396" s="619">
        <v>0</v>
      </c>
      <c r="DW396" s="620">
        <v>0</v>
      </c>
    </row>
    <row r="397" spans="2:127" ht="15.75" thickBot="1" x14ac:dyDescent="0.25">
      <c r="B397" s="650"/>
      <c r="C397" s="651"/>
      <c r="D397" s="652"/>
      <c r="E397" s="652"/>
      <c r="F397" s="652"/>
      <c r="G397" s="652"/>
      <c r="H397" s="652"/>
      <c r="I397" s="653"/>
      <c r="J397" s="653"/>
      <c r="K397" s="653"/>
      <c r="L397" s="653"/>
      <c r="M397" s="653"/>
      <c r="N397" s="653"/>
      <c r="O397" s="653"/>
      <c r="P397" s="653"/>
      <c r="Q397" s="653"/>
      <c r="R397" s="654"/>
      <c r="S397" s="653"/>
      <c r="T397" s="653"/>
      <c r="U397" s="655" t="s">
        <v>127</v>
      </c>
      <c r="V397" s="656" t="s">
        <v>500</v>
      </c>
      <c r="W397" s="657" t="s">
        <v>490</v>
      </c>
      <c r="X397" s="658">
        <f>SUM(X386:X396)</f>
        <v>1871.4700760000003</v>
      </c>
      <c r="Y397" s="658">
        <f t="shared" ref="Y397:CJ397" si="70">SUM(Y386:Y396)</f>
        <v>2138.822944</v>
      </c>
      <c r="Z397" s="658">
        <f t="shared" si="70"/>
        <v>2673.5286799999999</v>
      </c>
      <c r="AA397" s="658">
        <f t="shared" si="70"/>
        <v>10694.11472</v>
      </c>
      <c r="AB397" s="658">
        <f t="shared" si="70"/>
        <v>9357.3503799999999</v>
      </c>
      <c r="AC397" s="658">
        <f t="shared" si="70"/>
        <v>848.58996093190626</v>
      </c>
      <c r="AD397" s="658">
        <f t="shared" si="70"/>
        <v>846.36184715045533</v>
      </c>
      <c r="AE397" s="658">
        <f t="shared" si="70"/>
        <v>844.97313901053178</v>
      </c>
      <c r="AF397" s="658">
        <f t="shared" si="70"/>
        <v>844.49996117076614</v>
      </c>
      <c r="AG397" s="658">
        <f t="shared" si="70"/>
        <v>842.71651670502479</v>
      </c>
      <c r="AH397" s="658">
        <f t="shared" si="70"/>
        <v>841.35069400886664</v>
      </c>
      <c r="AI397" s="658">
        <f t="shared" si="70"/>
        <v>839.98487131270861</v>
      </c>
      <c r="AJ397" s="658">
        <f t="shared" si="70"/>
        <v>838.61904861655046</v>
      </c>
      <c r="AK397" s="658">
        <f t="shared" si="70"/>
        <v>837.25322592039242</v>
      </c>
      <c r="AL397" s="658">
        <f t="shared" si="70"/>
        <v>835.88740322423428</v>
      </c>
      <c r="AM397" s="658">
        <f t="shared" si="70"/>
        <v>834.52158052807624</v>
      </c>
      <c r="AN397" s="658">
        <f t="shared" si="70"/>
        <v>833.15575783191809</v>
      </c>
      <c r="AO397" s="658">
        <f t="shared" si="70"/>
        <v>831.78993513576006</v>
      </c>
      <c r="AP397" s="658">
        <f t="shared" si="70"/>
        <v>830.42411243960191</v>
      </c>
      <c r="AQ397" s="658">
        <f t="shared" si="70"/>
        <v>829.05828974344388</v>
      </c>
      <c r="AR397" s="658">
        <f t="shared" si="70"/>
        <v>1352.833756814169</v>
      </c>
      <c r="AS397" s="658">
        <f t="shared" si="70"/>
        <v>1426.4881183704229</v>
      </c>
      <c r="AT397" s="658">
        <f t="shared" si="70"/>
        <v>1575.1626641790886</v>
      </c>
      <c r="AU397" s="658">
        <f t="shared" si="70"/>
        <v>3824.4023690552867</v>
      </c>
      <c r="AV397" s="658">
        <f t="shared" si="70"/>
        <v>3447.9356250970695</v>
      </c>
      <c r="AW397" s="658">
        <f t="shared" si="70"/>
        <v>822.22917626265337</v>
      </c>
      <c r="AX397" s="658">
        <f t="shared" si="70"/>
        <v>822.22917626265337</v>
      </c>
      <c r="AY397" s="658">
        <f t="shared" si="70"/>
        <v>822.22917626265337</v>
      </c>
      <c r="AZ397" s="658">
        <f t="shared" si="70"/>
        <v>822.22917626265337</v>
      </c>
      <c r="BA397" s="658">
        <f t="shared" si="70"/>
        <v>822.22917626265337</v>
      </c>
      <c r="BB397" s="658">
        <f t="shared" si="70"/>
        <v>822.22917626265337</v>
      </c>
      <c r="BC397" s="658">
        <f t="shared" si="70"/>
        <v>822.22917626265337</v>
      </c>
      <c r="BD397" s="658">
        <f t="shared" si="70"/>
        <v>822.22917626265337</v>
      </c>
      <c r="BE397" s="658">
        <f t="shared" si="70"/>
        <v>822.22917626265337</v>
      </c>
      <c r="BF397" s="658">
        <f t="shared" si="70"/>
        <v>822.22917626265337</v>
      </c>
      <c r="BG397" s="658">
        <f t="shared" si="70"/>
        <v>822.22917626265337</v>
      </c>
      <c r="BH397" s="658">
        <f t="shared" si="70"/>
        <v>822.22917626265337</v>
      </c>
      <c r="BI397" s="658">
        <f t="shared" si="70"/>
        <v>822.22917626265337</v>
      </c>
      <c r="BJ397" s="658">
        <f t="shared" si="70"/>
        <v>822.22917626265337</v>
      </c>
      <c r="BK397" s="658">
        <f t="shared" si="70"/>
        <v>822.22917626265337</v>
      </c>
      <c r="BL397" s="658">
        <f t="shared" si="70"/>
        <v>1347.3704660295366</v>
      </c>
      <c r="BM397" s="658">
        <f t="shared" si="70"/>
        <v>1422.3906502819486</v>
      </c>
      <c r="BN397" s="658">
        <f t="shared" si="70"/>
        <v>1572.4310187867723</v>
      </c>
      <c r="BO397" s="658">
        <f t="shared" si="70"/>
        <v>3823.0365463591288</v>
      </c>
      <c r="BP397" s="658">
        <f t="shared" si="70"/>
        <v>3447.9356250970695</v>
      </c>
      <c r="BQ397" s="658">
        <f t="shared" si="70"/>
        <v>822.22917626265337</v>
      </c>
      <c r="BR397" s="658">
        <f t="shared" si="70"/>
        <v>822.22917626265337</v>
      </c>
      <c r="BS397" s="658">
        <f t="shared" si="70"/>
        <v>822.22917626265337</v>
      </c>
      <c r="BT397" s="658">
        <f t="shared" si="70"/>
        <v>822.22917626265337</v>
      </c>
      <c r="BU397" s="658">
        <f t="shared" si="70"/>
        <v>822.22917626265337</v>
      </c>
      <c r="BV397" s="658">
        <f t="shared" si="70"/>
        <v>822.22917626265337</v>
      </c>
      <c r="BW397" s="658">
        <f t="shared" si="70"/>
        <v>822.22917626265337</v>
      </c>
      <c r="BX397" s="658">
        <f t="shared" si="70"/>
        <v>822.22917626265337</v>
      </c>
      <c r="BY397" s="658">
        <f t="shared" si="70"/>
        <v>822.22917626265337</v>
      </c>
      <c r="BZ397" s="658">
        <f t="shared" si="70"/>
        <v>822.22917626265337</v>
      </c>
      <c r="CA397" s="658">
        <f t="shared" si="70"/>
        <v>822.22917626265337</v>
      </c>
      <c r="CB397" s="658">
        <f t="shared" si="70"/>
        <v>822.22917626265337</v>
      </c>
      <c r="CC397" s="658">
        <f t="shared" si="70"/>
        <v>822.22917626265337</v>
      </c>
      <c r="CD397" s="658">
        <f t="shared" si="70"/>
        <v>822.22917626265337</v>
      </c>
      <c r="CE397" s="658">
        <f t="shared" si="70"/>
        <v>822.22917626265337</v>
      </c>
      <c r="CF397" s="658">
        <f t="shared" si="70"/>
        <v>2277.5203893089388</v>
      </c>
      <c r="CG397" s="658">
        <f t="shared" si="70"/>
        <v>2485.4191340298371</v>
      </c>
      <c r="CH397" s="658">
        <f t="shared" si="70"/>
        <v>2901.2166234716333</v>
      </c>
      <c r="CI397" s="658">
        <f t="shared" si="70"/>
        <v>9138.1789650985738</v>
      </c>
      <c r="CJ397" s="658">
        <f t="shared" si="70"/>
        <v>8098.6852414940813</v>
      </c>
      <c r="CK397" s="658">
        <f t="shared" ref="CK397:DW397" si="71">SUM(CK386:CK396)</f>
        <v>822.22917626265337</v>
      </c>
      <c r="CL397" s="658">
        <f t="shared" si="71"/>
        <v>822.22917626265337</v>
      </c>
      <c r="CM397" s="658">
        <f t="shared" si="71"/>
        <v>822.22917626265337</v>
      </c>
      <c r="CN397" s="658">
        <f t="shared" si="71"/>
        <v>822.22917626265337</v>
      </c>
      <c r="CO397" s="658">
        <f t="shared" si="71"/>
        <v>822.22917626265337</v>
      </c>
      <c r="CP397" s="658">
        <f t="shared" si="71"/>
        <v>822.22917626265337</v>
      </c>
      <c r="CQ397" s="658">
        <f t="shared" si="71"/>
        <v>822.22917626265337</v>
      </c>
      <c r="CR397" s="658">
        <f t="shared" si="71"/>
        <v>822.22917626265337</v>
      </c>
      <c r="CS397" s="658">
        <f t="shared" si="71"/>
        <v>822.22917626265337</v>
      </c>
      <c r="CT397" s="658">
        <f t="shared" si="71"/>
        <v>822.22917626265337</v>
      </c>
      <c r="CU397" s="658">
        <f t="shared" si="71"/>
        <v>822.22917626265337</v>
      </c>
      <c r="CV397" s="658">
        <f t="shared" si="71"/>
        <v>822.22917626265337</v>
      </c>
      <c r="CW397" s="658">
        <f t="shared" si="71"/>
        <v>822.22917626265337</v>
      </c>
      <c r="CX397" s="658">
        <f t="shared" si="71"/>
        <v>822.22917626265337</v>
      </c>
      <c r="CY397" s="659">
        <f t="shared" si="71"/>
        <v>822.22917626265337</v>
      </c>
      <c r="CZ397" s="660">
        <f t="shared" si="71"/>
        <v>0</v>
      </c>
      <c r="DA397" s="661">
        <f t="shared" si="71"/>
        <v>0</v>
      </c>
      <c r="DB397" s="661">
        <f t="shared" si="71"/>
        <v>0</v>
      </c>
      <c r="DC397" s="661">
        <f t="shared" si="71"/>
        <v>0</v>
      </c>
      <c r="DD397" s="661">
        <f t="shared" si="71"/>
        <v>0</v>
      </c>
      <c r="DE397" s="661">
        <f t="shared" si="71"/>
        <v>0</v>
      </c>
      <c r="DF397" s="661">
        <f t="shared" si="71"/>
        <v>0</v>
      </c>
      <c r="DG397" s="661">
        <f t="shared" si="71"/>
        <v>0</v>
      </c>
      <c r="DH397" s="661">
        <f t="shared" si="71"/>
        <v>0</v>
      </c>
      <c r="DI397" s="661">
        <f t="shared" si="71"/>
        <v>0</v>
      </c>
      <c r="DJ397" s="661">
        <f t="shared" si="71"/>
        <v>0</v>
      </c>
      <c r="DK397" s="661">
        <f t="shared" si="71"/>
        <v>0</v>
      </c>
      <c r="DL397" s="661">
        <f t="shared" si="71"/>
        <v>0</v>
      </c>
      <c r="DM397" s="661">
        <f t="shared" si="71"/>
        <v>0</v>
      </c>
      <c r="DN397" s="661">
        <f t="shared" si="71"/>
        <v>0</v>
      </c>
      <c r="DO397" s="661">
        <f t="shared" si="71"/>
        <v>0</v>
      </c>
      <c r="DP397" s="661">
        <f t="shared" si="71"/>
        <v>0</v>
      </c>
      <c r="DQ397" s="661">
        <f t="shared" si="71"/>
        <v>0</v>
      </c>
      <c r="DR397" s="661">
        <f t="shared" si="71"/>
        <v>0</v>
      </c>
      <c r="DS397" s="661">
        <f t="shared" si="71"/>
        <v>0</v>
      </c>
      <c r="DT397" s="661">
        <f t="shared" si="71"/>
        <v>0</v>
      </c>
      <c r="DU397" s="661">
        <f t="shared" si="71"/>
        <v>0</v>
      </c>
      <c r="DV397" s="661">
        <f t="shared" si="71"/>
        <v>0</v>
      </c>
      <c r="DW397" s="662">
        <f t="shared" si="71"/>
        <v>0</v>
      </c>
    </row>
    <row r="398" spans="2:127" ht="25.5" x14ac:dyDescent="0.2">
      <c r="B398" s="603" t="s">
        <v>485</v>
      </c>
      <c r="C398" s="604" t="s">
        <v>998</v>
      </c>
      <c r="D398" s="605" t="s">
        <v>891</v>
      </c>
      <c r="E398" s="606" t="s">
        <v>548</v>
      </c>
      <c r="F398" s="607" t="s">
        <v>827</v>
      </c>
      <c r="G398" s="608" t="s">
        <v>66</v>
      </c>
      <c r="H398" s="609" t="s">
        <v>487</v>
      </c>
      <c r="I398" s="609">
        <f>MAX(X398:AV398)</f>
        <v>84.5</v>
      </c>
      <c r="J398" s="609">
        <f>SUMPRODUCT($X$2:$CY$2,$X398:$CY398)*365</f>
        <v>512278.42048072163</v>
      </c>
      <c r="K398" s="609">
        <f>SUMPRODUCT($X$2:$CY$2,$X399:$CY399)+SUMPRODUCT($X$2:$CY$2,$X400:$CY400)+SUMPRODUCT($X$2:$CY$2,$X401:$CY401)</f>
        <v>407707.79187807289</v>
      </c>
      <c r="L398" s="609">
        <f>SUMPRODUCT($X$2:$CY$2,$X402:$CY402) +SUMPRODUCT($X$2:$CY$2,$X403:$CY403)</f>
        <v>100449.25682228287</v>
      </c>
      <c r="M398" s="609">
        <f>SUMPRODUCT($X$2:$CY$2,$X404:$CY404)</f>
        <v>0</v>
      </c>
      <c r="N398" s="609">
        <f>SUMPRODUCT($X$2:$CY$2,$X407:$CY407) +SUMPRODUCT($X$2:$CY$2,$X408:$CY408)</f>
        <v>3733.1142275747434</v>
      </c>
      <c r="O398" s="609">
        <f>SUMPRODUCT($X$2:$CY$2,$X405:$CY405) +SUMPRODUCT($X$2:$CY$2,$X406:$CY406) +SUMPRODUCT($X$2:$CY$2,$X409:$CY409)</f>
        <v>862.89390346662253</v>
      </c>
      <c r="P398" s="609">
        <f>SUM(K398:O398)</f>
        <v>512753.05683139712</v>
      </c>
      <c r="Q398" s="609">
        <f>(SUM(K398:M398)*100000)/(J398*1000)</f>
        <v>99.19548206295741</v>
      </c>
      <c r="R398" s="610">
        <f>(P398*100000)/(J398*1000)</f>
        <v>100.09265202899432</v>
      </c>
      <c r="S398" s="611">
        <v>3</v>
      </c>
      <c r="T398" s="612">
        <v>3</v>
      </c>
      <c r="U398" s="613" t="s">
        <v>488</v>
      </c>
      <c r="V398" s="614" t="s">
        <v>124</v>
      </c>
      <c r="W398" s="615" t="s">
        <v>75</v>
      </c>
      <c r="X398" s="607">
        <v>0</v>
      </c>
      <c r="Y398" s="607">
        <v>0</v>
      </c>
      <c r="Z398" s="607">
        <v>0</v>
      </c>
      <c r="AA398" s="607">
        <v>0</v>
      </c>
      <c r="AB398" s="607">
        <v>0</v>
      </c>
      <c r="AC398" s="607">
        <v>0</v>
      </c>
      <c r="AD398" s="607">
        <v>0</v>
      </c>
      <c r="AE398" s="607">
        <v>0</v>
      </c>
      <c r="AF398" s="607">
        <v>0</v>
      </c>
      <c r="AG398" s="607">
        <v>0</v>
      </c>
      <c r="AH398" s="607">
        <v>0</v>
      </c>
      <c r="AI398" s="607">
        <v>0</v>
      </c>
      <c r="AJ398" s="607">
        <v>0</v>
      </c>
      <c r="AK398" s="607">
        <v>0</v>
      </c>
      <c r="AL398" s="607">
        <v>0</v>
      </c>
      <c r="AM398" s="607">
        <v>84.5</v>
      </c>
      <c r="AN398" s="607">
        <v>84.5</v>
      </c>
      <c r="AO398" s="607">
        <v>84.5</v>
      </c>
      <c r="AP398" s="607">
        <v>84.5</v>
      </c>
      <c r="AQ398" s="607">
        <v>84.5</v>
      </c>
      <c r="AR398" s="607">
        <v>84.5</v>
      </c>
      <c r="AS398" s="607">
        <v>84.5</v>
      </c>
      <c r="AT398" s="607">
        <v>84.5</v>
      </c>
      <c r="AU398" s="607">
        <v>84.5</v>
      </c>
      <c r="AV398" s="607">
        <v>84.5</v>
      </c>
      <c r="AW398" s="607">
        <v>84.5</v>
      </c>
      <c r="AX398" s="607">
        <v>84.5</v>
      </c>
      <c r="AY398" s="607">
        <v>84.5</v>
      </c>
      <c r="AZ398" s="607">
        <v>84.5</v>
      </c>
      <c r="BA398" s="607">
        <v>84.5</v>
      </c>
      <c r="BB398" s="607">
        <v>84.5</v>
      </c>
      <c r="BC398" s="607">
        <v>84.5</v>
      </c>
      <c r="BD398" s="607">
        <v>84.5</v>
      </c>
      <c r="BE398" s="607">
        <v>84.5</v>
      </c>
      <c r="BF398" s="607">
        <v>84.5</v>
      </c>
      <c r="BG398" s="607">
        <v>84.5</v>
      </c>
      <c r="BH398" s="607">
        <v>84.5</v>
      </c>
      <c r="BI398" s="607">
        <v>84.5</v>
      </c>
      <c r="BJ398" s="607">
        <v>84.5</v>
      </c>
      <c r="BK398" s="607">
        <v>84.5</v>
      </c>
      <c r="BL398" s="607">
        <v>84.5</v>
      </c>
      <c r="BM398" s="607">
        <v>84.5</v>
      </c>
      <c r="BN398" s="607">
        <v>84.5</v>
      </c>
      <c r="BO398" s="607">
        <v>84.5</v>
      </c>
      <c r="BP398" s="607">
        <v>84.5</v>
      </c>
      <c r="BQ398" s="607">
        <v>84.5</v>
      </c>
      <c r="BR398" s="607">
        <v>84.5</v>
      </c>
      <c r="BS398" s="607">
        <v>84.5</v>
      </c>
      <c r="BT398" s="607">
        <v>84.5</v>
      </c>
      <c r="BU398" s="607">
        <v>84.5</v>
      </c>
      <c r="BV398" s="607">
        <v>84.5</v>
      </c>
      <c r="BW398" s="607">
        <v>84.5</v>
      </c>
      <c r="BX398" s="607">
        <v>84.5</v>
      </c>
      <c r="BY398" s="607">
        <v>84.5</v>
      </c>
      <c r="BZ398" s="607">
        <v>84.5</v>
      </c>
      <c r="CA398" s="607">
        <v>84.5</v>
      </c>
      <c r="CB398" s="607">
        <v>84.5</v>
      </c>
      <c r="CC398" s="607">
        <v>84.5</v>
      </c>
      <c r="CD398" s="607">
        <v>84.5</v>
      </c>
      <c r="CE398" s="616">
        <v>84.5</v>
      </c>
      <c r="CF398" s="616">
        <v>84.5</v>
      </c>
      <c r="CG398" s="616">
        <v>84.5</v>
      </c>
      <c r="CH398" s="616">
        <v>84.5</v>
      </c>
      <c r="CI398" s="616">
        <v>84.5</v>
      </c>
      <c r="CJ398" s="616">
        <v>84.5</v>
      </c>
      <c r="CK398" s="616">
        <v>84.5</v>
      </c>
      <c r="CL398" s="616">
        <v>84.5</v>
      </c>
      <c r="CM398" s="616">
        <v>84.5</v>
      </c>
      <c r="CN398" s="616">
        <v>84.5</v>
      </c>
      <c r="CO398" s="616">
        <v>84.5</v>
      </c>
      <c r="CP398" s="616">
        <v>84.5</v>
      </c>
      <c r="CQ398" s="616">
        <v>84.5</v>
      </c>
      <c r="CR398" s="616">
        <v>84.5</v>
      </c>
      <c r="CS398" s="616">
        <v>84.5</v>
      </c>
      <c r="CT398" s="616">
        <v>84.5</v>
      </c>
      <c r="CU398" s="616">
        <v>84.5</v>
      </c>
      <c r="CV398" s="616">
        <v>84.5</v>
      </c>
      <c r="CW398" s="616">
        <v>84.5</v>
      </c>
      <c r="CX398" s="616">
        <v>84.5</v>
      </c>
      <c r="CY398" s="617">
        <v>84.5</v>
      </c>
      <c r="CZ398" s="618">
        <v>0</v>
      </c>
      <c r="DA398" s="619">
        <v>0</v>
      </c>
      <c r="DB398" s="619">
        <v>0</v>
      </c>
      <c r="DC398" s="619">
        <v>0</v>
      </c>
      <c r="DD398" s="619">
        <v>0</v>
      </c>
      <c r="DE398" s="619">
        <v>0</v>
      </c>
      <c r="DF398" s="619">
        <v>0</v>
      </c>
      <c r="DG398" s="619">
        <v>0</v>
      </c>
      <c r="DH398" s="619">
        <v>0</v>
      </c>
      <c r="DI398" s="619">
        <v>0</v>
      </c>
      <c r="DJ398" s="619">
        <v>0</v>
      </c>
      <c r="DK398" s="619">
        <v>0</v>
      </c>
      <c r="DL398" s="619">
        <v>0</v>
      </c>
      <c r="DM398" s="619">
        <v>0</v>
      </c>
      <c r="DN398" s="619">
        <v>0</v>
      </c>
      <c r="DO398" s="619">
        <v>0</v>
      </c>
      <c r="DP398" s="619">
        <v>0</v>
      </c>
      <c r="DQ398" s="619">
        <v>0</v>
      </c>
      <c r="DR398" s="619">
        <v>0</v>
      </c>
      <c r="DS398" s="619">
        <v>0</v>
      </c>
      <c r="DT398" s="619">
        <v>0</v>
      </c>
      <c r="DU398" s="619">
        <v>0</v>
      </c>
      <c r="DV398" s="619">
        <v>0</v>
      </c>
      <c r="DW398" s="620">
        <v>0</v>
      </c>
    </row>
    <row r="399" spans="2:127" x14ac:dyDescent="0.2">
      <c r="B399" s="621"/>
      <c r="C399" s="622"/>
      <c r="D399" s="623"/>
      <c r="E399" s="624"/>
      <c r="F399" s="624"/>
      <c r="G399" s="623"/>
      <c r="H399" s="624"/>
      <c r="I399" s="624"/>
      <c r="J399" s="624"/>
      <c r="K399" s="624"/>
      <c r="L399" s="624"/>
      <c r="M399" s="624"/>
      <c r="N399" s="624"/>
      <c r="O399" s="624"/>
      <c r="P399" s="624"/>
      <c r="Q399" s="624"/>
      <c r="R399" s="625"/>
      <c r="S399" s="624"/>
      <c r="T399" s="624"/>
      <c r="U399" s="626" t="s">
        <v>489</v>
      </c>
      <c r="V399" s="614" t="s">
        <v>124</v>
      </c>
      <c r="W399" s="615" t="s">
        <v>490</v>
      </c>
      <c r="X399" s="607">
        <v>5066.84</v>
      </c>
      <c r="Y399" s="607">
        <v>10133.68</v>
      </c>
      <c r="Z399" s="607">
        <v>10133.68</v>
      </c>
      <c r="AA399" s="607">
        <v>15200.52</v>
      </c>
      <c r="AB399" s="607">
        <v>15200.52</v>
      </c>
      <c r="AC399" s="607">
        <v>25334.2</v>
      </c>
      <c r="AD399" s="607">
        <v>30401.040000000001</v>
      </c>
      <c r="AE399" s="607">
        <v>50668.4</v>
      </c>
      <c r="AF399" s="607">
        <v>50668.4</v>
      </c>
      <c r="AG399" s="607">
        <v>50668.4</v>
      </c>
      <c r="AH399" s="607">
        <v>50668.4</v>
      </c>
      <c r="AI399" s="607">
        <v>50668.4</v>
      </c>
      <c r="AJ399" s="607">
        <v>50668.4</v>
      </c>
      <c r="AK399" s="607">
        <v>50668.4</v>
      </c>
      <c r="AL399" s="607">
        <v>40534.720000000001</v>
      </c>
      <c r="AM399" s="607">
        <v>0</v>
      </c>
      <c r="AN399" s="607">
        <v>0</v>
      </c>
      <c r="AO399" s="607">
        <v>0</v>
      </c>
      <c r="AP399" s="607">
        <v>0</v>
      </c>
      <c r="AQ399" s="607">
        <v>0</v>
      </c>
      <c r="AR399" s="607">
        <v>435.68</v>
      </c>
      <c r="AS399" s="607">
        <v>871.36</v>
      </c>
      <c r="AT399" s="607">
        <v>871.36</v>
      </c>
      <c r="AU399" s="607">
        <v>1307.04</v>
      </c>
      <c r="AV399" s="607">
        <v>1307.04</v>
      </c>
      <c r="AW399" s="607">
        <v>2178.4</v>
      </c>
      <c r="AX399" s="607">
        <v>2614.08</v>
      </c>
      <c r="AY399" s="607">
        <v>4356.8</v>
      </c>
      <c r="AZ399" s="607">
        <v>4356.8</v>
      </c>
      <c r="BA399" s="607">
        <v>4356.8</v>
      </c>
      <c r="BB399" s="607">
        <v>4356.8</v>
      </c>
      <c r="BC399" s="607">
        <v>4356.8</v>
      </c>
      <c r="BD399" s="607">
        <v>4356.8</v>
      </c>
      <c r="BE399" s="607">
        <v>4356.8</v>
      </c>
      <c r="BF399" s="607">
        <v>3485.44</v>
      </c>
      <c r="BG399" s="607">
        <v>0</v>
      </c>
      <c r="BH399" s="607">
        <v>0</v>
      </c>
      <c r="BI399" s="607">
        <v>0</v>
      </c>
      <c r="BJ399" s="607">
        <v>0</v>
      </c>
      <c r="BK399" s="607">
        <v>0</v>
      </c>
      <c r="BL399" s="607">
        <v>435.68</v>
      </c>
      <c r="BM399" s="607">
        <v>871.36</v>
      </c>
      <c r="BN399" s="607">
        <v>871.36</v>
      </c>
      <c r="BO399" s="607">
        <v>1307.04</v>
      </c>
      <c r="BP399" s="607">
        <v>1307.04</v>
      </c>
      <c r="BQ399" s="607">
        <v>2178.4</v>
      </c>
      <c r="BR399" s="607">
        <v>2614.08</v>
      </c>
      <c r="BS399" s="607">
        <v>4356.8</v>
      </c>
      <c r="BT399" s="607">
        <v>4356.8</v>
      </c>
      <c r="BU399" s="607">
        <v>4356.8</v>
      </c>
      <c r="BV399" s="607">
        <v>4356.8</v>
      </c>
      <c r="BW399" s="607">
        <v>4356.8</v>
      </c>
      <c r="BX399" s="607">
        <v>4356.8</v>
      </c>
      <c r="BY399" s="607">
        <v>4356.8</v>
      </c>
      <c r="BZ399" s="607">
        <v>3485.44</v>
      </c>
      <c r="CA399" s="607">
        <v>0</v>
      </c>
      <c r="CB399" s="607">
        <v>0</v>
      </c>
      <c r="CC399" s="607">
        <v>0</v>
      </c>
      <c r="CD399" s="607">
        <v>0</v>
      </c>
      <c r="CE399" s="616">
        <v>0</v>
      </c>
      <c r="CF399" s="616">
        <v>710.83</v>
      </c>
      <c r="CG399" s="616">
        <v>1421.66</v>
      </c>
      <c r="CH399" s="616">
        <v>1421.66</v>
      </c>
      <c r="CI399" s="616">
        <v>2132.4899999999998</v>
      </c>
      <c r="CJ399" s="616">
        <v>2132.4899999999998</v>
      </c>
      <c r="CK399" s="616">
        <v>3554.15</v>
      </c>
      <c r="CL399" s="616">
        <v>4264.9799999999996</v>
      </c>
      <c r="CM399" s="616">
        <v>7108.3</v>
      </c>
      <c r="CN399" s="616">
        <v>7108.3</v>
      </c>
      <c r="CO399" s="616">
        <v>7108.3</v>
      </c>
      <c r="CP399" s="616">
        <v>7108.3</v>
      </c>
      <c r="CQ399" s="616">
        <v>7108.3</v>
      </c>
      <c r="CR399" s="616">
        <v>7108.3</v>
      </c>
      <c r="CS399" s="616">
        <v>7108.3</v>
      </c>
      <c r="CT399" s="616">
        <v>5686.64</v>
      </c>
      <c r="CU399" s="616">
        <v>0</v>
      </c>
      <c r="CV399" s="616">
        <v>0</v>
      </c>
      <c r="CW399" s="616">
        <v>0</v>
      </c>
      <c r="CX399" s="616">
        <v>0</v>
      </c>
      <c r="CY399" s="617">
        <v>0</v>
      </c>
      <c r="CZ399" s="618">
        <v>0</v>
      </c>
      <c r="DA399" s="619">
        <v>0</v>
      </c>
      <c r="DB399" s="619">
        <v>0</v>
      </c>
      <c r="DC399" s="619">
        <v>0</v>
      </c>
      <c r="DD399" s="619">
        <v>0</v>
      </c>
      <c r="DE399" s="619">
        <v>0</v>
      </c>
      <c r="DF399" s="619">
        <v>0</v>
      </c>
      <c r="DG399" s="619">
        <v>0</v>
      </c>
      <c r="DH399" s="619">
        <v>0</v>
      </c>
      <c r="DI399" s="619">
        <v>0</v>
      </c>
      <c r="DJ399" s="619">
        <v>0</v>
      </c>
      <c r="DK399" s="619">
        <v>0</v>
      </c>
      <c r="DL399" s="619">
        <v>0</v>
      </c>
      <c r="DM399" s="619">
        <v>0</v>
      </c>
      <c r="DN399" s="619">
        <v>0</v>
      </c>
      <c r="DO399" s="619">
        <v>0</v>
      </c>
      <c r="DP399" s="619">
        <v>0</v>
      </c>
      <c r="DQ399" s="619">
        <v>0</v>
      </c>
      <c r="DR399" s="619">
        <v>0</v>
      </c>
      <c r="DS399" s="619">
        <v>0</v>
      </c>
      <c r="DT399" s="619">
        <v>0</v>
      </c>
      <c r="DU399" s="619">
        <v>0</v>
      </c>
      <c r="DV399" s="619">
        <v>0</v>
      </c>
      <c r="DW399" s="620">
        <v>0</v>
      </c>
    </row>
    <row r="400" spans="2:127" x14ac:dyDescent="0.2">
      <c r="B400" s="627"/>
      <c r="C400" s="628"/>
      <c r="D400" s="629"/>
      <c r="E400" s="629"/>
      <c r="F400" s="629"/>
      <c r="G400" s="629"/>
      <c r="H400" s="629"/>
      <c r="I400" s="630"/>
      <c r="J400" s="630"/>
      <c r="K400" s="630"/>
      <c r="L400" s="630"/>
      <c r="M400" s="630"/>
      <c r="N400" s="630"/>
      <c r="O400" s="630"/>
      <c r="P400" s="630"/>
      <c r="Q400" s="630"/>
      <c r="R400" s="631"/>
      <c r="S400" s="630"/>
      <c r="T400" s="630"/>
      <c r="U400" s="626" t="s">
        <v>491</v>
      </c>
      <c r="V400" s="614" t="s">
        <v>124</v>
      </c>
      <c r="W400" s="615" t="s">
        <v>490</v>
      </c>
      <c r="X400" s="607">
        <v>0</v>
      </c>
      <c r="Y400" s="607">
        <v>0</v>
      </c>
      <c r="Z400" s="607">
        <v>0</v>
      </c>
      <c r="AA400" s="607">
        <v>0</v>
      </c>
      <c r="AB400" s="607">
        <v>0</v>
      </c>
      <c r="AC400" s="607">
        <v>0</v>
      </c>
      <c r="AD400" s="607">
        <v>0</v>
      </c>
      <c r="AE400" s="607">
        <v>0</v>
      </c>
      <c r="AF400" s="607">
        <v>0</v>
      </c>
      <c r="AG400" s="607">
        <v>0</v>
      </c>
      <c r="AH400" s="607">
        <v>0</v>
      </c>
      <c r="AI400" s="607">
        <v>0</v>
      </c>
      <c r="AJ400" s="607">
        <v>0</v>
      </c>
      <c r="AK400" s="607">
        <v>0</v>
      </c>
      <c r="AL400" s="607">
        <v>0</v>
      </c>
      <c r="AM400" s="607">
        <v>0</v>
      </c>
      <c r="AN400" s="607">
        <v>0</v>
      </c>
      <c r="AO400" s="607">
        <v>0</v>
      </c>
      <c r="AP400" s="607">
        <v>0</v>
      </c>
      <c r="AQ400" s="607">
        <v>0</v>
      </c>
      <c r="AR400" s="607">
        <v>0</v>
      </c>
      <c r="AS400" s="607">
        <v>0</v>
      </c>
      <c r="AT400" s="607">
        <v>0</v>
      </c>
      <c r="AU400" s="607">
        <v>0</v>
      </c>
      <c r="AV400" s="607">
        <v>0</v>
      </c>
      <c r="AW400" s="607">
        <v>0</v>
      </c>
      <c r="AX400" s="607">
        <v>0</v>
      </c>
      <c r="AY400" s="607">
        <v>0</v>
      </c>
      <c r="AZ400" s="607">
        <v>0</v>
      </c>
      <c r="BA400" s="607">
        <v>0</v>
      </c>
      <c r="BB400" s="607">
        <v>0</v>
      </c>
      <c r="BC400" s="607">
        <v>0</v>
      </c>
      <c r="BD400" s="607">
        <v>0</v>
      </c>
      <c r="BE400" s="607">
        <v>0</v>
      </c>
      <c r="BF400" s="607">
        <v>0</v>
      </c>
      <c r="BG400" s="607">
        <v>0</v>
      </c>
      <c r="BH400" s="607">
        <v>0</v>
      </c>
      <c r="BI400" s="607">
        <v>0</v>
      </c>
      <c r="BJ400" s="607">
        <v>0</v>
      </c>
      <c r="BK400" s="607">
        <v>0</v>
      </c>
      <c r="BL400" s="607">
        <v>0</v>
      </c>
      <c r="BM400" s="607">
        <v>0</v>
      </c>
      <c r="BN400" s="607">
        <v>0</v>
      </c>
      <c r="BO400" s="607">
        <v>0</v>
      </c>
      <c r="BP400" s="607">
        <v>0</v>
      </c>
      <c r="BQ400" s="607">
        <v>0</v>
      </c>
      <c r="BR400" s="607">
        <v>0</v>
      </c>
      <c r="BS400" s="607">
        <v>0</v>
      </c>
      <c r="BT400" s="607">
        <v>0</v>
      </c>
      <c r="BU400" s="607">
        <v>0</v>
      </c>
      <c r="BV400" s="607">
        <v>0</v>
      </c>
      <c r="BW400" s="607">
        <v>0</v>
      </c>
      <c r="BX400" s="607">
        <v>0</v>
      </c>
      <c r="BY400" s="607">
        <v>0</v>
      </c>
      <c r="BZ400" s="607">
        <v>0</v>
      </c>
      <c r="CA400" s="607">
        <v>0</v>
      </c>
      <c r="CB400" s="607">
        <v>0</v>
      </c>
      <c r="CC400" s="607">
        <v>0</v>
      </c>
      <c r="CD400" s="607">
        <v>0</v>
      </c>
      <c r="CE400" s="616">
        <v>0</v>
      </c>
      <c r="CF400" s="616">
        <v>0</v>
      </c>
      <c r="CG400" s="616">
        <v>0</v>
      </c>
      <c r="CH400" s="616">
        <v>0</v>
      </c>
      <c r="CI400" s="616">
        <v>0</v>
      </c>
      <c r="CJ400" s="616">
        <v>0</v>
      </c>
      <c r="CK400" s="616">
        <v>0</v>
      </c>
      <c r="CL400" s="616">
        <v>0</v>
      </c>
      <c r="CM400" s="616">
        <v>0</v>
      </c>
      <c r="CN400" s="616">
        <v>0</v>
      </c>
      <c r="CO400" s="616">
        <v>0</v>
      </c>
      <c r="CP400" s="616">
        <v>0</v>
      </c>
      <c r="CQ400" s="616">
        <v>0</v>
      </c>
      <c r="CR400" s="616">
        <v>0</v>
      </c>
      <c r="CS400" s="616">
        <v>0</v>
      </c>
      <c r="CT400" s="616">
        <v>0</v>
      </c>
      <c r="CU400" s="616">
        <v>0</v>
      </c>
      <c r="CV400" s="616">
        <v>0</v>
      </c>
      <c r="CW400" s="616">
        <v>0</v>
      </c>
      <c r="CX400" s="616">
        <v>0</v>
      </c>
      <c r="CY400" s="617">
        <v>0</v>
      </c>
      <c r="CZ400" s="618">
        <v>0</v>
      </c>
      <c r="DA400" s="619">
        <v>0</v>
      </c>
      <c r="DB400" s="619">
        <v>0</v>
      </c>
      <c r="DC400" s="619">
        <v>0</v>
      </c>
      <c r="DD400" s="619">
        <v>0</v>
      </c>
      <c r="DE400" s="619">
        <v>0</v>
      </c>
      <c r="DF400" s="619">
        <v>0</v>
      </c>
      <c r="DG400" s="619">
        <v>0</v>
      </c>
      <c r="DH400" s="619">
        <v>0</v>
      </c>
      <c r="DI400" s="619">
        <v>0</v>
      </c>
      <c r="DJ400" s="619">
        <v>0</v>
      </c>
      <c r="DK400" s="619">
        <v>0</v>
      </c>
      <c r="DL400" s="619">
        <v>0</v>
      </c>
      <c r="DM400" s="619">
        <v>0</v>
      </c>
      <c r="DN400" s="619">
        <v>0</v>
      </c>
      <c r="DO400" s="619">
        <v>0</v>
      </c>
      <c r="DP400" s="619">
        <v>0</v>
      </c>
      <c r="DQ400" s="619">
        <v>0</v>
      </c>
      <c r="DR400" s="619">
        <v>0</v>
      </c>
      <c r="DS400" s="619">
        <v>0</v>
      </c>
      <c r="DT400" s="619">
        <v>0</v>
      </c>
      <c r="DU400" s="619">
        <v>0</v>
      </c>
      <c r="DV400" s="619">
        <v>0</v>
      </c>
      <c r="DW400" s="620">
        <v>0</v>
      </c>
    </row>
    <row r="401" spans="2:127" x14ac:dyDescent="0.2">
      <c r="B401" s="627"/>
      <c r="C401" s="628"/>
      <c r="D401" s="629"/>
      <c r="E401" s="629"/>
      <c r="F401" s="629"/>
      <c r="G401" s="629"/>
      <c r="H401" s="629"/>
      <c r="I401" s="630"/>
      <c r="J401" s="630"/>
      <c r="K401" s="630"/>
      <c r="L401" s="630"/>
      <c r="M401" s="630"/>
      <c r="N401" s="630"/>
      <c r="O401" s="630"/>
      <c r="P401" s="630"/>
      <c r="Q401" s="630"/>
      <c r="R401" s="631"/>
      <c r="S401" s="630"/>
      <c r="T401" s="630"/>
      <c r="U401" s="632" t="s">
        <v>828</v>
      </c>
      <c r="V401" s="633" t="s">
        <v>124</v>
      </c>
      <c r="W401" s="634" t="s">
        <v>490</v>
      </c>
      <c r="X401" s="607">
        <v>0</v>
      </c>
      <c r="Y401" s="607">
        <v>0</v>
      </c>
      <c r="Z401" s="607">
        <v>0</v>
      </c>
      <c r="AA401" s="607">
        <v>0</v>
      </c>
      <c r="AB401" s="607">
        <v>0</v>
      </c>
      <c r="AC401" s="607">
        <v>0</v>
      </c>
      <c r="AD401" s="607">
        <v>0</v>
      </c>
      <c r="AE401" s="607">
        <v>0</v>
      </c>
      <c r="AF401" s="607">
        <v>0</v>
      </c>
      <c r="AG401" s="607">
        <v>0</v>
      </c>
      <c r="AH401" s="607">
        <v>0</v>
      </c>
      <c r="AI401" s="607">
        <v>0</v>
      </c>
      <c r="AJ401" s="607">
        <v>0</v>
      </c>
      <c r="AK401" s="607">
        <v>0</v>
      </c>
      <c r="AL401" s="607">
        <v>0</v>
      </c>
      <c r="AM401" s="607">
        <v>0</v>
      </c>
      <c r="AN401" s="607">
        <v>0</v>
      </c>
      <c r="AO401" s="607">
        <v>0</v>
      </c>
      <c r="AP401" s="607">
        <v>0</v>
      </c>
      <c r="AQ401" s="607">
        <v>0</v>
      </c>
      <c r="AR401" s="607">
        <v>0</v>
      </c>
      <c r="AS401" s="607">
        <v>0</v>
      </c>
      <c r="AT401" s="607">
        <v>0</v>
      </c>
      <c r="AU401" s="607">
        <v>0</v>
      </c>
      <c r="AV401" s="607">
        <v>0</v>
      </c>
      <c r="AW401" s="607">
        <v>0</v>
      </c>
      <c r="AX401" s="607">
        <v>0</v>
      </c>
      <c r="AY401" s="607">
        <v>0</v>
      </c>
      <c r="AZ401" s="607">
        <v>0</v>
      </c>
      <c r="BA401" s="607">
        <v>0</v>
      </c>
      <c r="BB401" s="607">
        <v>0</v>
      </c>
      <c r="BC401" s="607">
        <v>0</v>
      </c>
      <c r="BD401" s="607">
        <v>0</v>
      </c>
      <c r="BE401" s="607">
        <v>0</v>
      </c>
      <c r="BF401" s="607">
        <v>0</v>
      </c>
      <c r="BG401" s="607">
        <v>0</v>
      </c>
      <c r="BH401" s="607">
        <v>0</v>
      </c>
      <c r="BI401" s="607">
        <v>0</v>
      </c>
      <c r="BJ401" s="607">
        <v>0</v>
      </c>
      <c r="BK401" s="607">
        <v>0</v>
      </c>
      <c r="BL401" s="607">
        <v>0</v>
      </c>
      <c r="BM401" s="607">
        <v>0</v>
      </c>
      <c r="BN401" s="607">
        <v>0</v>
      </c>
      <c r="BO401" s="607">
        <v>0</v>
      </c>
      <c r="BP401" s="607">
        <v>0</v>
      </c>
      <c r="BQ401" s="607">
        <v>0</v>
      </c>
      <c r="BR401" s="607">
        <v>0</v>
      </c>
      <c r="BS401" s="607">
        <v>0</v>
      </c>
      <c r="BT401" s="607">
        <v>0</v>
      </c>
      <c r="BU401" s="607">
        <v>0</v>
      </c>
      <c r="BV401" s="607">
        <v>0</v>
      </c>
      <c r="BW401" s="607">
        <v>0</v>
      </c>
      <c r="BX401" s="607">
        <v>0</v>
      </c>
      <c r="BY401" s="607">
        <v>0</v>
      </c>
      <c r="BZ401" s="607">
        <v>0</v>
      </c>
      <c r="CA401" s="607">
        <v>0</v>
      </c>
      <c r="CB401" s="607">
        <v>0</v>
      </c>
      <c r="CC401" s="607">
        <v>0</v>
      </c>
      <c r="CD401" s="607">
        <v>0</v>
      </c>
      <c r="CE401" s="607">
        <v>0</v>
      </c>
      <c r="CF401" s="607">
        <v>0</v>
      </c>
      <c r="CG401" s="607">
        <v>0</v>
      </c>
      <c r="CH401" s="607">
        <v>0</v>
      </c>
      <c r="CI401" s="607">
        <v>0</v>
      </c>
      <c r="CJ401" s="607">
        <v>0</v>
      </c>
      <c r="CK401" s="607">
        <v>0</v>
      </c>
      <c r="CL401" s="607">
        <v>0</v>
      </c>
      <c r="CM401" s="607">
        <v>0</v>
      </c>
      <c r="CN401" s="607">
        <v>0</v>
      </c>
      <c r="CO401" s="607">
        <v>0</v>
      </c>
      <c r="CP401" s="607">
        <v>0</v>
      </c>
      <c r="CQ401" s="607">
        <v>0</v>
      </c>
      <c r="CR401" s="607">
        <v>0</v>
      </c>
      <c r="CS401" s="607">
        <v>0</v>
      </c>
      <c r="CT401" s="607">
        <v>0</v>
      </c>
      <c r="CU401" s="607">
        <v>0</v>
      </c>
      <c r="CV401" s="607">
        <v>0</v>
      </c>
      <c r="CW401" s="607">
        <v>0</v>
      </c>
      <c r="CX401" s="607">
        <v>0</v>
      </c>
      <c r="CY401" s="607">
        <v>0</v>
      </c>
      <c r="CZ401" s="618">
        <v>0</v>
      </c>
      <c r="DA401" s="619">
        <v>0</v>
      </c>
      <c r="DB401" s="619">
        <v>0</v>
      </c>
      <c r="DC401" s="619">
        <v>0</v>
      </c>
      <c r="DD401" s="619">
        <v>0</v>
      </c>
      <c r="DE401" s="619">
        <v>0</v>
      </c>
      <c r="DF401" s="619">
        <v>0</v>
      </c>
      <c r="DG401" s="619">
        <v>0</v>
      </c>
      <c r="DH401" s="619">
        <v>0</v>
      </c>
      <c r="DI401" s="619">
        <v>0</v>
      </c>
      <c r="DJ401" s="619">
        <v>0</v>
      </c>
      <c r="DK401" s="619">
        <v>0</v>
      </c>
      <c r="DL401" s="619">
        <v>0</v>
      </c>
      <c r="DM401" s="619">
        <v>0</v>
      </c>
      <c r="DN401" s="619">
        <v>0</v>
      </c>
      <c r="DO401" s="619">
        <v>0</v>
      </c>
      <c r="DP401" s="619">
        <v>0</v>
      </c>
      <c r="DQ401" s="619">
        <v>0</v>
      </c>
      <c r="DR401" s="619">
        <v>0</v>
      </c>
      <c r="DS401" s="619">
        <v>0</v>
      </c>
      <c r="DT401" s="619">
        <v>0</v>
      </c>
      <c r="DU401" s="619">
        <v>0</v>
      </c>
      <c r="DV401" s="619">
        <v>0</v>
      </c>
      <c r="DW401" s="620">
        <v>0</v>
      </c>
    </row>
    <row r="402" spans="2:127" x14ac:dyDescent="0.2">
      <c r="B402" s="635"/>
      <c r="C402" s="636"/>
      <c r="D402" s="637"/>
      <c r="E402" s="637"/>
      <c r="F402" s="637"/>
      <c r="G402" s="637"/>
      <c r="H402" s="637"/>
      <c r="I402" s="638"/>
      <c r="J402" s="638"/>
      <c r="K402" s="638"/>
      <c r="L402" s="638"/>
      <c r="M402" s="638"/>
      <c r="N402" s="638"/>
      <c r="O402" s="638"/>
      <c r="P402" s="638"/>
      <c r="Q402" s="638"/>
      <c r="R402" s="639"/>
      <c r="S402" s="638"/>
      <c r="T402" s="638"/>
      <c r="U402" s="626" t="s">
        <v>492</v>
      </c>
      <c r="V402" s="614" t="s">
        <v>124</v>
      </c>
      <c r="W402" s="640" t="s">
        <v>490</v>
      </c>
      <c r="X402" s="607">
        <v>0</v>
      </c>
      <c r="Y402" s="607">
        <v>0</v>
      </c>
      <c r="Z402" s="607">
        <v>0</v>
      </c>
      <c r="AA402" s="607">
        <v>0</v>
      </c>
      <c r="AB402" s="607">
        <v>0</v>
      </c>
      <c r="AC402" s="607">
        <v>0</v>
      </c>
      <c r="AD402" s="607">
        <v>0</v>
      </c>
      <c r="AE402" s="607">
        <v>0</v>
      </c>
      <c r="AF402" s="607">
        <v>0</v>
      </c>
      <c r="AG402" s="607">
        <v>0</v>
      </c>
      <c r="AH402" s="607">
        <v>0</v>
      </c>
      <c r="AI402" s="607">
        <v>0</v>
      </c>
      <c r="AJ402" s="607">
        <v>0</v>
      </c>
      <c r="AK402" s="607">
        <v>0</v>
      </c>
      <c r="AL402" s="607">
        <v>0</v>
      </c>
      <c r="AM402" s="607">
        <v>688</v>
      </c>
      <c r="AN402" s="607">
        <v>688</v>
      </c>
      <c r="AO402" s="607">
        <v>688</v>
      </c>
      <c r="AP402" s="607">
        <v>688</v>
      </c>
      <c r="AQ402" s="607">
        <v>688</v>
      </c>
      <c r="AR402" s="607">
        <v>688</v>
      </c>
      <c r="AS402" s="607">
        <v>688</v>
      </c>
      <c r="AT402" s="607">
        <v>688</v>
      </c>
      <c r="AU402" s="607">
        <v>688</v>
      </c>
      <c r="AV402" s="607">
        <v>688</v>
      </c>
      <c r="AW402" s="607">
        <v>688</v>
      </c>
      <c r="AX402" s="607">
        <v>688</v>
      </c>
      <c r="AY402" s="607">
        <v>688</v>
      </c>
      <c r="AZ402" s="607">
        <v>688</v>
      </c>
      <c r="BA402" s="607">
        <v>688</v>
      </c>
      <c r="BB402" s="607">
        <v>688</v>
      </c>
      <c r="BC402" s="607">
        <v>688</v>
      </c>
      <c r="BD402" s="607">
        <v>688</v>
      </c>
      <c r="BE402" s="607">
        <v>688</v>
      </c>
      <c r="BF402" s="607">
        <v>688</v>
      </c>
      <c r="BG402" s="607">
        <v>688</v>
      </c>
      <c r="BH402" s="607">
        <v>688</v>
      </c>
      <c r="BI402" s="607">
        <v>688</v>
      </c>
      <c r="BJ402" s="607">
        <v>688</v>
      </c>
      <c r="BK402" s="607">
        <v>688</v>
      </c>
      <c r="BL402" s="607">
        <v>688</v>
      </c>
      <c r="BM402" s="607">
        <v>688</v>
      </c>
      <c r="BN402" s="607">
        <v>688</v>
      </c>
      <c r="BO402" s="607">
        <v>688</v>
      </c>
      <c r="BP402" s="607">
        <v>688</v>
      </c>
      <c r="BQ402" s="607">
        <v>688</v>
      </c>
      <c r="BR402" s="607">
        <v>688</v>
      </c>
      <c r="BS402" s="607">
        <v>688</v>
      </c>
      <c r="BT402" s="607">
        <v>688</v>
      </c>
      <c r="BU402" s="607">
        <v>688</v>
      </c>
      <c r="BV402" s="607">
        <v>688</v>
      </c>
      <c r="BW402" s="607">
        <v>688</v>
      </c>
      <c r="BX402" s="607">
        <v>688</v>
      </c>
      <c r="BY402" s="607">
        <v>688</v>
      </c>
      <c r="BZ402" s="607">
        <v>688</v>
      </c>
      <c r="CA402" s="607">
        <v>688</v>
      </c>
      <c r="CB402" s="607">
        <v>688</v>
      </c>
      <c r="CC402" s="607">
        <v>688</v>
      </c>
      <c r="CD402" s="607">
        <v>688</v>
      </c>
      <c r="CE402" s="616">
        <v>688</v>
      </c>
      <c r="CF402" s="616">
        <v>688</v>
      </c>
      <c r="CG402" s="616">
        <v>688</v>
      </c>
      <c r="CH402" s="616">
        <v>688</v>
      </c>
      <c r="CI402" s="616">
        <v>688</v>
      </c>
      <c r="CJ402" s="616">
        <v>688</v>
      </c>
      <c r="CK402" s="616">
        <v>688</v>
      </c>
      <c r="CL402" s="616">
        <v>688</v>
      </c>
      <c r="CM402" s="616">
        <v>688</v>
      </c>
      <c r="CN402" s="616">
        <v>688</v>
      </c>
      <c r="CO402" s="616">
        <v>688</v>
      </c>
      <c r="CP402" s="616">
        <v>688</v>
      </c>
      <c r="CQ402" s="616">
        <v>688</v>
      </c>
      <c r="CR402" s="616">
        <v>688</v>
      </c>
      <c r="CS402" s="616">
        <v>688</v>
      </c>
      <c r="CT402" s="616">
        <v>688</v>
      </c>
      <c r="CU402" s="616">
        <v>688</v>
      </c>
      <c r="CV402" s="616">
        <v>688</v>
      </c>
      <c r="CW402" s="616">
        <v>688</v>
      </c>
      <c r="CX402" s="616">
        <v>688</v>
      </c>
      <c r="CY402" s="617">
        <v>688</v>
      </c>
      <c r="CZ402" s="618">
        <v>0</v>
      </c>
      <c r="DA402" s="619">
        <v>0</v>
      </c>
      <c r="DB402" s="619">
        <v>0</v>
      </c>
      <c r="DC402" s="619">
        <v>0</v>
      </c>
      <c r="DD402" s="619">
        <v>0</v>
      </c>
      <c r="DE402" s="619">
        <v>0</v>
      </c>
      <c r="DF402" s="619">
        <v>0</v>
      </c>
      <c r="DG402" s="619">
        <v>0</v>
      </c>
      <c r="DH402" s="619">
        <v>0</v>
      </c>
      <c r="DI402" s="619">
        <v>0</v>
      </c>
      <c r="DJ402" s="619">
        <v>0</v>
      </c>
      <c r="DK402" s="619">
        <v>0</v>
      </c>
      <c r="DL402" s="619">
        <v>0</v>
      </c>
      <c r="DM402" s="619">
        <v>0</v>
      </c>
      <c r="DN402" s="619">
        <v>0</v>
      </c>
      <c r="DO402" s="619">
        <v>0</v>
      </c>
      <c r="DP402" s="619">
        <v>0</v>
      </c>
      <c r="DQ402" s="619">
        <v>0</v>
      </c>
      <c r="DR402" s="619">
        <v>0</v>
      </c>
      <c r="DS402" s="619">
        <v>0</v>
      </c>
      <c r="DT402" s="619">
        <v>0</v>
      </c>
      <c r="DU402" s="619">
        <v>0</v>
      </c>
      <c r="DV402" s="619">
        <v>0</v>
      </c>
      <c r="DW402" s="620">
        <v>0</v>
      </c>
    </row>
    <row r="403" spans="2:127" x14ac:dyDescent="0.2">
      <c r="B403" s="641"/>
      <c r="C403" s="642"/>
      <c r="D403" s="643"/>
      <c r="E403" s="643"/>
      <c r="F403" s="643"/>
      <c r="G403" s="643"/>
      <c r="H403" s="643"/>
      <c r="I403" s="644"/>
      <c r="J403" s="644"/>
      <c r="K403" s="644"/>
      <c r="L403" s="644"/>
      <c r="M403" s="644"/>
      <c r="N403" s="644"/>
      <c r="O403" s="644"/>
      <c r="P403" s="644"/>
      <c r="Q403" s="644"/>
      <c r="R403" s="645"/>
      <c r="S403" s="644"/>
      <c r="T403" s="644"/>
      <c r="U403" s="626" t="s">
        <v>493</v>
      </c>
      <c r="V403" s="614" t="s">
        <v>124</v>
      </c>
      <c r="W403" s="640" t="s">
        <v>490</v>
      </c>
      <c r="X403" s="607">
        <v>0</v>
      </c>
      <c r="Y403" s="607">
        <v>0</v>
      </c>
      <c r="Z403" s="607">
        <v>0</v>
      </c>
      <c r="AA403" s="607">
        <v>0</v>
      </c>
      <c r="AB403" s="607">
        <v>0</v>
      </c>
      <c r="AC403" s="607">
        <v>0</v>
      </c>
      <c r="AD403" s="607">
        <v>0</v>
      </c>
      <c r="AE403" s="607">
        <v>0</v>
      </c>
      <c r="AF403" s="607">
        <v>0</v>
      </c>
      <c r="AG403" s="607">
        <v>0</v>
      </c>
      <c r="AH403" s="607">
        <v>0</v>
      </c>
      <c r="AI403" s="607">
        <v>0</v>
      </c>
      <c r="AJ403" s="607">
        <v>0</v>
      </c>
      <c r="AK403" s="607">
        <v>0</v>
      </c>
      <c r="AL403" s="607">
        <v>0</v>
      </c>
      <c r="AM403" s="607">
        <v>5359.7</v>
      </c>
      <c r="AN403" s="607">
        <v>5359.7</v>
      </c>
      <c r="AO403" s="607">
        <v>5359.7</v>
      </c>
      <c r="AP403" s="607">
        <v>5359.7</v>
      </c>
      <c r="AQ403" s="607">
        <v>5359.7</v>
      </c>
      <c r="AR403" s="607">
        <v>5359.7</v>
      </c>
      <c r="AS403" s="607">
        <v>5359.7</v>
      </c>
      <c r="AT403" s="607">
        <v>5359.7</v>
      </c>
      <c r="AU403" s="607">
        <v>5359.7</v>
      </c>
      <c r="AV403" s="607">
        <v>5359.7</v>
      </c>
      <c r="AW403" s="607">
        <v>5359.7</v>
      </c>
      <c r="AX403" s="607">
        <v>5359.7</v>
      </c>
      <c r="AY403" s="607">
        <v>5359.7</v>
      </c>
      <c r="AZ403" s="607">
        <v>5359.7</v>
      </c>
      <c r="BA403" s="607">
        <v>5359.7</v>
      </c>
      <c r="BB403" s="607">
        <v>5359.7</v>
      </c>
      <c r="BC403" s="607">
        <v>5359.7</v>
      </c>
      <c r="BD403" s="607">
        <v>5359.7</v>
      </c>
      <c r="BE403" s="607">
        <v>5359.7</v>
      </c>
      <c r="BF403" s="607">
        <v>5359.7</v>
      </c>
      <c r="BG403" s="607">
        <v>5359.7</v>
      </c>
      <c r="BH403" s="607">
        <v>5359.7</v>
      </c>
      <c r="BI403" s="607">
        <v>5359.7</v>
      </c>
      <c r="BJ403" s="607">
        <v>5359.7</v>
      </c>
      <c r="BK403" s="607">
        <v>5359.7</v>
      </c>
      <c r="BL403" s="607">
        <v>5359.7</v>
      </c>
      <c r="BM403" s="607">
        <v>5359.7</v>
      </c>
      <c r="BN403" s="607">
        <v>5359.7</v>
      </c>
      <c r="BO403" s="607">
        <v>5359.7</v>
      </c>
      <c r="BP403" s="607">
        <v>5359.7</v>
      </c>
      <c r="BQ403" s="607">
        <v>5359.7</v>
      </c>
      <c r="BR403" s="607">
        <v>5359.7</v>
      </c>
      <c r="BS403" s="607">
        <v>5359.7</v>
      </c>
      <c r="BT403" s="607">
        <v>5359.7</v>
      </c>
      <c r="BU403" s="607">
        <v>5359.7</v>
      </c>
      <c r="BV403" s="607">
        <v>5359.7</v>
      </c>
      <c r="BW403" s="607">
        <v>5359.7</v>
      </c>
      <c r="BX403" s="607">
        <v>5359.7</v>
      </c>
      <c r="BY403" s="607">
        <v>5359.7</v>
      </c>
      <c r="BZ403" s="607">
        <v>5359.7</v>
      </c>
      <c r="CA403" s="607">
        <v>5359.7</v>
      </c>
      <c r="CB403" s="607">
        <v>5359.7</v>
      </c>
      <c r="CC403" s="607">
        <v>5359.7</v>
      </c>
      <c r="CD403" s="607">
        <v>5359.7</v>
      </c>
      <c r="CE403" s="616">
        <v>5359.7</v>
      </c>
      <c r="CF403" s="616">
        <v>5359.7</v>
      </c>
      <c r="CG403" s="616">
        <v>5359.7</v>
      </c>
      <c r="CH403" s="616">
        <v>5359.7</v>
      </c>
      <c r="CI403" s="616">
        <v>5359.7</v>
      </c>
      <c r="CJ403" s="616">
        <v>5359.7</v>
      </c>
      <c r="CK403" s="616">
        <v>5359.7</v>
      </c>
      <c r="CL403" s="616">
        <v>5359.7</v>
      </c>
      <c r="CM403" s="616">
        <v>5359.7</v>
      </c>
      <c r="CN403" s="616">
        <v>5359.7</v>
      </c>
      <c r="CO403" s="616">
        <v>5359.7</v>
      </c>
      <c r="CP403" s="616">
        <v>5359.7</v>
      </c>
      <c r="CQ403" s="616">
        <v>5359.7</v>
      </c>
      <c r="CR403" s="616">
        <v>5359.7</v>
      </c>
      <c r="CS403" s="616">
        <v>5359.7</v>
      </c>
      <c r="CT403" s="616">
        <v>5359.7</v>
      </c>
      <c r="CU403" s="616">
        <v>5359.7</v>
      </c>
      <c r="CV403" s="616">
        <v>5359.7</v>
      </c>
      <c r="CW403" s="616">
        <v>5359.7</v>
      </c>
      <c r="CX403" s="616">
        <v>5359.7</v>
      </c>
      <c r="CY403" s="617">
        <v>5359.7</v>
      </c>
      <c r="CZ403" s="618">
        <v>0</v>
      </c>
      <c r="DA403" s="619">
        <v>0</v>
      </c>
      <c r="DB403" s="619">
        <v>0</v>
      </c>
      <c r="DC403" s="619">
        <v>0</v>
      </c>
      <c r="DD403" s="619">
        <v>0</v>
      </c>
      <c r="DE403" s="619">
        <v>0</v>
      </c>
      <c r="DF403" s="619">
        <v>0</v>
      </c>
      <c r="DG403" s="619">
        <v>0</v>
      </c>
      <c r="DH403" s="619">
        <v>0</v>
      </c>
      <c r="DI403" s="619">
        <v>0</v>
      </c>
      <c r="DJ403" s="619">
        <v>0</v>
      </c>
      <c r="DK403" s="619">
        <v>0</v>
      </c>
      <c r="DL403" s="619">
        <v>0</v>
      </c>
      <c r="DM403" s="619">
        <v>0</v>
      </c>
      <c r="DN403" s="619">
        <v>0</v>
      </c>
      <c r="DO403" s="619">
        <v>0</v>
      </c>
      <c r="DP403" s="619">
        <v>0</v>
      </c>
      <c r="DQ403" s="619">
        <v>0</v>
      </c>
      <c r="DR403" s="619">
        <v>0</v>
      </c>
      <c r="DS403" s="619">
        <v>0</v>
      </c>
      <c r="DT403" s="619">
        <v>0</v>
      </c>
      <c r="DU403" s="619">
        <v>0</v>
      </c>
      <c r="DV403" s="619">
        <v>0</v>
      </c>
      <c r="DW403" s="620">
        <v>0</v>
      </c>
    </row>
    <row r="404" spans="2:127" x14ac:dyDescent="0.2">
      <c r="B404" s="641"/>
      <c r="C404" s="642"/>
      <c r="D404" s="643"/>
      <c r="E404" s="643"/>
      <c r="F404" s="643"/>
      <c r="G404" s="643"/>
      <c r="H404" s="643"/>
      <c r="I404" s="644"/>
      <c r="J404" s="644"/>
      <c r="K404" s="644"/>
      <c r="L404" s="644"/>
      <c r="M404" s="644"/>
      <c r="N404" s="644"/>
      <c r="O404" s="644"/>
      <c r="P404" s="644"/>
      <c r="Q404" s="644"/>
      <c r="R404" s="645"/>
      <c r="S404" s="644"/>
      <c r="T404" s="644"/>
      <c r="U404" s="646" t="s">
        <v>494</v>
      </c>
      <c r="V404" s="647" t="s">
        <v>124</v>
      </c>
      <c r="W404" s="640" t="s">
        <v>490</v>
      </c>
      <c r="X404" s="607">
        <v>0</v>
      </c>
      <c r="Y404" s="607">
        <v>0</v>
      </c>
      <c r="Z404" s="607">
        <v>0</v>
      </c>
      <c r="AA404" s="607">
        <v>0</v>
      </c>
      <c r="AB404" s="607">
        <v>0</v>
      </c>
      <c r="AC404" s="607">
        <v>0</v>
      </c>
      <c r="AD404" s="607">
        <v>0</v>
      </c>
      <c r="AE404" s="607">
        <v>0</v>
      </c>
      <c r="AF404" s="607">
        <v>0</v>
      </c>
      <c r="AG404" s="607">
        <v>0</v>
      </c>
      <c r="AH404" s="607">
        <v>0</v>
      </c>
      <c r="AI404" s="607">
        <v>0</v>
      </c>
      <c r="AJ404" s="607">
        <v>0</v>
      </c>
      <c r="AK404" s="607">
        <v>0</v>
      </c>
      <c r="AL404" s="607">
        <v>0</v>
      </c>
      <c r="AM404" s="607">
        <v>0</v>
      </c>
      <c r="AN404" s="607">
        <v>0</v>
      </c>
      <c r="AO404" s="607">
        <v>0</v>
      </c>
      <c r="AP404" s="607">
        <v>0</v>
      </c>
      <c r="AQ404" s="607">
        <v>0</v>
      </c>
      <c r="AR404" s="607">
        <v>0</v>
      </c>
      <c r="AS404" s="607">
        <v>0</v>
      </c>
      <c r="AT404" s="607">
        <v>0</v>
      </c>
      <c r="AU404" s="607">
        <v>0</v>
      </c>
      <c r="AV404" s="607">
        <v>0</v>
      </c>
      <c r="AW404" s="607">
        <v>0</v>
      </c>
      <c r="AX404" s="607">
        <v>0</v>
      </c>
      <c r="AY404" s="607">
        <v>0</v>
      </c>
      <c r="AZ404" s="607">
        <v>0</v>
      </c>
      <c r="BA404" s="607">
        <v>0</v>
      </c>
      <c r="BB404" s="607">
        <v>0</v>
      </c>
      <c r="BC404" s="607">
        <v>0</v>
      </c>
      <c r="BD404" s="607">
        <v>0</v>
      </c>
      <c r="BE404" s="607">
        <v>0</v>
      </c>
      <c r="BF404" s="607">
        <v>0</v>
      </c>
      <c r="BG404" s="607">
        <v>0</v>
      </c>
      <c r="BH404" s="607">
        <v>0</v>
      </c>
      <c r="BI404" s="607">
        <v>0</v>
      </c>
      <c r="BJ404" s="607">
        <v>0</v>
      </c>
      <c r="BK404" s="607">
        <v>0</v>
      </c>
      <c r="BL404" s="607">
        <v>0</v>
      </c>
      <c r="BM404" s="607">
        <v>0</v>
      </c>
      <c r="BN404" s="607">
        <v>0</v>
      </c>
      <c r="BO404" s="607">
        <v>0</v>
      </c>
      <c r="BP404" s="607">
        <v>0</v>
      </c>
      <c r="BQ404" s="607">
        <v>0</v>
      </c>
      <c r="BR404" s="607">
        <v>0</v>
      </c>
      <c r="BS404" s="607">
        <v>0</v>
      </c>
      <c r="BT404" s="607">
        <v>0</v>
      </c>
      <c r="BU404" s="607">
        <v>0</v>
      </c>
      <c r="BV404" s="607">
        <v>0</v>
      </c>
      <c r="BW404" s="607">
        <v>0</v>
      </c>
      <c r="BX404" s="607">
        <v>0</v>
      </c>
      <c r="BY404" s="607">
        <v>0</v>
      </c>
      <c r="BZ404" s="607">
        <v>0</v>
      </c>
      <c r="CA404" s="607">
        <v>0</v>
      </c>
      <c r="CB404" s="607">
        <v>0</v>
      </c>
      <c r="CC404" s="607">
        <v>0</v>
      </c>
      <c r="CD404" s="607">
        <v>0</v>
      </c>
      <c r="CE404" s="616">
        <v>0</v>
      </c>
      <c r="CF404" s="616">
        <v>0</v>
      </c>
      <c r="CG404" s="616">
        <v>0</v>
      </c>
      <c r="CH404" s="616">
        <v>0</v>
      </c>
      <c r="CI404" s="616">
        <v>0</v>
      </c>
      <c r="CJ404" s="616">
        <v>0</v>
      </c>
      <c r="CK404" s="616">
        <v>0</v>
      </c>
      <c r="CL404" s="616">
        <v>0</v>
      </c>
      <c r="CM404" s="616">
        <v>0</v>
      </c>
      <c r="CN404" s="616">
        <v>0</v>
      </c>
      <c r="CO404" s="616">
        <v>0</v>
      </c>
      <c r="CP404" s="616">
        <v>0</v>
      </c>
      <c r="CQ404" s="616">
        <v>0</v>
      </c>
      <c r="CR404" s="616">
        <v>0</v>
      </c>
      <c r="CS404" s="616">
        <v>0</v>
      </c>
      <c r="CT404" s="616">
        <v>0</v>
      </c>
      <c r="CU404" s="616">
        <v>0</v>
      </c>
      <c r="CV404" s="616">
        <v>0</v>
      </c>
      <c r="CW404" s="616">
        <v>0</v>
      </c>
      <c r="CX404" s="616">
        <v>0</v>
      </c>
      <c r="CY404" s="617">
        <v>0</v>
      </c>
      <c r="CZ404" s="618">
        <v>0</v>
      </c>
      <c r="DA404" s="619">
        <v>0</v>
      </c>
      <c r="DB404" s="619">
        <v>0</v>
      </c>
      <c r="DC404" s="619">
        <v>0</v>
      </c>
      <c r="DD404" s="619">
        <v>0</v>
      </c>
      <c r="DE404" s="619">
        <v>0</v>
      </c>
      <c r="DF404" s="619">
        <v>0</v>
      </c>
      <c r="DG404" s="619">
        <v>0</v>
      </c>
      <c r="DH404" s="619">
        <v>0</v>
      </c>
      <c r="DI404" s="619">
        <v>0</v>
      </c>
      <c r="DJ404" s="619">
        <v>0</v>
      </c>
      <c r="DK404" s="619">
        <v>0</v>
      </c>
      <c r="DL404" s="619">
        <v>0</v>
      </c>
      <c r="DM404" s="619">
        <v>0</v>
      </c>
      <c r="DN404" s="619">
        <v>0</v>
      </c>
      <c r="DO404" s="619">
        <v>0</v>
      </c>
      <c r="DP404" s="619">
        <v>0</v>
      </c>
      <c r="DQ404" s="619">
        <v>0</v>
      </c>
      <c r="DR404" s="619">
        <v>0</v>
      </c>
      <c r="DS404" s="619">
        <v>0</v>
      </c>
      <c r="DT404" s="619">
        <v>0</v>
      </c>
      <c r="DU404" s="619">
        <v>0</v>
      </c>
      <c r="DV404" s="619">
        <v>0</v>
      </c>
      <c r="DW404" s="620">
        <v>0</v>
      </c>
    </row>
    <row r="405" spans="2:127" x14ac:dyDescent="0.2">
      <c r="B405" s="641"/>
      <c r="C405" s="642"/>
      <c r="D405" s="643"/>
      <c r="E405" s="643"/>
      <c r="F405" s="643"/>
      <c r="G405" s="643"/>
      <c r="H405" s="643"/>
      <c r="I405" s="644"/>
      <c r="J405" s="644"/>
      <c r="K405" s="644"/>
      <c r="L405" s="644"/>
      <c r="M405" s="644"/>
      <c r="N405" s="644"/>
      <c r="O405" s="644"/>
      <c r="P405" s="644"/>
      <c r="Q405" s="644"/>
      <c r="R405" s="645"/>
      <c r="S405" s="644"/>
      <c r="T405" s="644"/>
      <c r="U405" s="626" t="s">
        <v>495</v>
      </c>
      <c r="V405" s="614" t="s">
        <v>124</v>
      </c>
      <c r="W405" s="640" t="s">
        <v>490</v>
      </c>
      <c r="X405" s="607">
        <v>0.50609999999999999</v>
      </c>
      <c r="Y405" s="607">
        <v>1.0122</v>
      </c>
      <c r="Z405" s="607">
        <v>1.0122</v>
      </c>
      <c r="AA405" s="607">
        <v>1.5183</v>
      </c>
      <c r="AB405" s="607">
        <v>1.5183</v>
      </c>
      <c r="AC405" s="607">
        <v>2.5305</v>
      </c>
      <c r="AD405" s="607">
        <v>3.0366</v>
      </c>
      <c r="AE405" s="607">
        <v>5.0609999999999999</v>
      </c>
      <c r="AF405" s="607">
        <v>5.0609999999999999</v>
      </c>
      <c r="AG405" s="607">
        <v>5.0609999999999999</v>
      </c>
      <c r="AH405" s="607">
        <v>5.0609999999999999</v>
      </c>
      <c r="AI405" s="607">
        <v>5.0609999999999999</v>
      </c>
      <c r="AJ405" s="607">
        <v>5.0609999999999999</v>
      </c>
      <c r="AK405" s="607">
        <v>5.0609999999999999</v>
      </c>
      <c r="AL405" s="607">
        <v>4.0488</v>
      </c>
      <c r="AM405" s="607">
        <v>0</v>
      </c>
      <c r="AN405" s="607">
        <v>0</v>
      </c>
      <c r="AO405" s="607">
        <v>0</v>
      </c>
      <c r="AP405" s="607">
        <v>0</v>
      </c>
      <c r="AQ405" s="607">
        <v>0</v>
      </c>
      <c r="AR405" s="607">
        <v>4.3517783865288817E-2</v>
      </c>
      <c r="AS405" s="607">
        <v>8.7035567730577634E-2</v>
      </c>
      <c r="AT405" s="607">
        <v>8.7035567730577634E-2</v>
      </c>
      <c r="AU405" s="607">
        <v>0.13055335159586648</v>
      </c>
      <c r="AV405" s="607">
        <v>0.13055335159586648</v>
      </c>
      <c r="AW405" s="607">
        <v>0.21758891932644409</v>
      </c>
      <c r="AX405" s="607">
        <v>0.26110670319173296</v>
      </c>
      <c r="AY405" s="607">
        <v>0.43517783865288817</v>
      </c>
      <c r="AZ405" s="607">
        <v>0.43517783865288817</v>
      </c>
      <c r="BA405" s="607">
        <v>0.43517783865288817</v>
      </c>
      <c r="BB405" s="607">
        <v>0.43517783865288817</v>
      </c>
      <c r="BC405" s="607">
        <v>0.43517783865288817</v>
      </c>
      <c r="BD405" s="607">
        <v>0.43517783865288817</v>
      </c>
      <c r="BE405" s="607">
        <v>0.43517783865288817</v>
      </c>
      <c r="BF405" s="607">
        <v>0.34814227092231054</v>
      </c>
      <c r="BG405" s="607">
        <v>0</v>
      </c>
      <c r="BH405" s="607">
        <v>0</v>
      </c>
      <c r="BI405" s="607">
        <v>0</v>
      </c>
      <c r="BJ405" s="607">
        <v>0</v>
      </c>
      <c r="BK405" s="607">
        <v>0</v>
      </c>
      <c r="BL405" s="607">
        <v>4.3517783865288817E-2</v>
      </c>
      <c r="BM405" s="607">
        <v>8.7035567730577634E-2</v>
      </c>
      <c r="BN405" s="607">
        <v>8.7035567730577634E-2</v>
      </c>
      <c r="BO405" s="607">
        <v>0.13055335159586648</v>
      </c>
      <c r="BP405" s="607">
        <v>0.13055335159586648</v>
      </c>
      <c r="BQ405" s="607">
        <v>0.21758891932644409</v>
      </c>
      <c r="BR405" s="607">
        <v>0.26110670319173296</v>
      </c>
      <c r="BS405" s="607">
        <v>0.43517783865288817</v>
      </c>
      <c r="BT405" s="607">
        <v>0.43517783865288817</v>
      </c>
      <c r="BU405" s="607">
        <v>0.43517783865288817</v>
      </c>
      <c r="BV405" s="607">
        <v>0.43517783865288817</v>
      </c>
      <c r="BW405" s="607">
        <v>0.43517783865288817</v>
      </c>
      <c r="BX405" s="607">
        <v>0.43517783865288817</v>
      </c>
      <c r="BY405" s="607">
        <v>0.43517783865288817</v>
      </c>
      <c r="BZ405" s="607">
        <v>0.34814227092231054</v>
      </c>
      <c r="CA405" s="607">
        <v>0</v>
      </c>
      <c r="CB405" s="607">
        <v>0</v>
      </c>
      <c r="CC405" s="607">
        <v>0</v>
      </c>
      <c r="CD405" s="607">
        <v>0</v>
      </c>
      <c r="CE405" s="616">
        <v>0</v>
      </c>
      <c r="CF405" s="616">
        <v>7.1001070292332102E-2</v>
      </c>
      <c r="CG405" s="616">
        <v>0.1420021405846642</v>
      </c>
      <c r="CH405" s="616">
        <v>0.1420021405846642</v>
      </c>
      <c r="CI405" s="616">
        <v>0.21300321087699628</v>
      </c>
      <c r="CJ405" s="616">
        <v>0.21300321087699628</v>
      </c>
      <c r="CK405" s="616">
        <v>0.35500535146166051</v>
      </c>
      <c r="CL405" s="616">
        <v>0.42600642175399256</v>
      </c>
      <c r="CM405" s="616">
        <v>0.71001070292332102</v>
      </c>
      <c r="CN405" s="616">
        <v>0.71001070292332102</v>
      </c>
      <c r="CO405" s="616">
        <v>0.71001070292332102</v>
      </c>
      <c r="CP405" s="616">
        <v>0.71001070292332102</v>
      </c>
      <c r="CQ405" s="616">
        <v>0.71001070292332102</v>
      </c>
      <c r="CR405" s="616">
        <v>0.71001070292332102</v>
      </c>
      <c r="CS405" s="616">
        <v>0.71001070292332102</v>
      </c>
      <c r="CT405" s="616">
        <v>0.56800856233865682</v>
      </c>
      <c r="CU405" s="616">
        <v>0</v>
      </c>
      <c r="CV405" s="616">
        <v>0</v>
      </c>
      <c r="CW405" s="616">
        <v>0</v>
      </c>
      <c r="CX405" s="616">
        <v>0</v>
      </c>
      <c r="CY405" s="617">
        <v>0</v>
      </c>
      <c r="CZ405" s="618">
        <v>0</v>
      </c>
      <c r="DA405" s="619">
        <v>0</v>
      </c>
      <c r="DB405" s="619">
        <v>0</v>
      </c>
      <c r="DC405" s="619">
        <v>0</v>
      </c>
      <c r="DD405" s="619">
        <v>0</v>
      </c>
      <c r="DE405" s="619">
        <v>0</v>
      </c>
      <c r="DF405" s="619">
        <v>0</v>
      </c>
      <c r="DG405" s="619">
        <v>0</v>
      </c>
      <c r="DH405" s="619">
        <v>0</v>
      </c>
      <c r="DI405" s="619">
        <v>0</v>
      </c>
      <c r="DJ405" s="619">
        <v>0</v>
      </c>
      <c r="DK405" s="619">
        <v>0</v>
      </c>
      <c r="DL405" s="619">
        <v>0</v>
      </c>
      <c r="DM405" s="619">
        <v>0</v>
      </c>
      <c r="DN405" s="619">
        <v>0</v>
      </c>
      <c r="DO405" s="619">
        <v>0</v>
      </c>
      <c r="DP405" s="619">
        <v>0</v>
      </c>
      <c r="DQ405" s="619">
        <v>0</v>
      </c>
      <c r="DR405" s="619">
        <v>0</v>
      </c>
      <c r="DS405" s="619">
        <v>0</v>
      </c>
      <c r="DT405" s="619">
        <v>0</v>
      </c>
      <c r="DU405" s="619">
        <v>0</v>
      </c>
      <c r="DV405" s="619">
        <v>0</v>
      </c>
      <c r="DW405" s="620">
        <v>0</v>
      </c>
    </row>
    <row r="406" spans="2:127" x14ac:dyDescent="0.2">
      <c r="B406" s="648"/>
      <c r="C406" s="642"/>
      <c r="D406" s="643"/>
      <c r="E406" s="643"/>
      <c r="F406" s="643"/>
      <c r="G406" s="643"/>
      <c r="H406" s="643"/>
      <c r="I406" s="644"/>
      <c r="J406" s="644"/>
      <c r="K406" s="644"/>
      <c r="L406" s="644"/>
      <c r="M406" s="644"/>
      <c r="N406" s="644"/>
      <c r="O406" s="644"/>
      <c r="P406" s="644"/>
      <c r="Q406" s="644"/>
      <c r="R406" s="645"/>
      <c r="S406" s="644"/>
      <c r="T406" s="644"/>
      <c r="U406" s="626" t="s">
        <v>496</v>
      </c>
      <c r="V406" s="614" t="s">
        <v>124</v>
      </c>
      <c r="W406" s="640" t="s">
        <v>490</v>
      </c>
      <c r="X406" s="607">
        <v>0</v>
      </c>
      <c r="Y406" s="607">
        <v>0</v>
      </c>
      <c r="Z406" s="607">
        <v>0</v>
      </c>
      <c r="AA406" s="607">
        <v>0</v>
      </c>
      <c r="AB406" s="607">
        <v>0</v>
      </c>
      <c r="AC406" s="607">
        <v>0</v>
      </c>
      <c r="AD406" s="607">
        <v>0</v>
      </c>
      <c r="AE406" s="607">
        <v>0</v>
      </c>
      <c r="AF406" s="607">
        <v>0</v>
      </c>
      <c r="AG406" s="607">
        <v>0</v>
      </c>
      <c r="AH406" s="607">
        <v>0</v>
      </c>
      <c r="AI406" s="607">
        <v>0</v>
      </c>
      <c r="AJ406" s="607">
        <v>0</v>
      </c>
      <c r="AK406" s="607">
        <v>0</v>
      </c>
      <c r="AL406" s="607">
        <v>0</v>
      </c>
      <c r="AM406" s="607">
        <v>49.5</v>
      </c>
      <c r="AN406" s="607">
        <v>49.5</v>
      </c>
      <c r="AO406" s="607">
        <v>49.5</v>
      </c>
      <c r="AP406" s="607">
        <v>49.5</v>
      </c>
      <c r="AQ406" s="607">
        <v>49.5</v>
      </c>
      <c r="AR406" s="607">
        <v>49.5</v>
      </c>
      <c r="AS406" s="607">
        <v>49.5</v>
      </c>
      <c r="AT406" s="607">
        <v>49.5</v>
      </c>
      <c r="AU406" s="607">
        <v>49.5</v>
      </c>
      <c r="AV406" s="607">
        <v>49.5</v>
      </c>
      <c r="AW406" s="607">
        <v>49.5</v>
      </c>
      <c r="AX406" s="607">
        <v>49.5</v>
      </c>
      <c r="AY406" s="607">
        <v>49.5</v>
      </c>
      <c r="AZ406" s="607">
        <v>49.5</v>
      </c>
      <c r="BA406" s="607">
        <v>49.5</v>
      </c>
      <c r="BB406" s="607">
        <v>49.5</v>
      </c>
      <c r="BC406" s="607">
        <v>49.5</v>
      </c>
      <c r="BD406" s="607">
        <v>49.5</v>
      </c>
      <c r="BE406" s="607">
        <v>49.5</v>
      </c>
      <c r="BF406" s="607">
        <v>49.5</v>
      </c>
      <c r="BG406" s="607">
        <v>49.5</v>
      </c>
      <c r="BH406" s="607">
        <v>49.5</v>
      </c>
      <c r="BI406" s="607">
        <v>49.5</v>
      </c>
      <c r="BJ406" s="607">
        <v>49.5</v>
      </c>
      <c r="BK406" s="607">
        <v>49.5</v>
      </c>
      <c r="BL406" s="607">
        <v>49.5</v>
      </c>
      <c r="BM406" s="607">
        <v>49.5</v>
      </c>
      <c r="BN406" s="607">
        <v>49.5</v>
      </c>
      <c r="BO406" s="607">
        <v>49.5</v>
      </c>
      <c r="BP406" s="607">
        <v>49.5</v>
      </c>
      <c r="BQ406" s="607">
        <v>49.5</v>
      </c>
      <c r="BR406" s="607">
        <v>49.5</v>
      </c>
      <c r="BS406" s="607">
        <v>49.5</v>
      </c>
      <c r="BT406" s="607">
        <v>49.5</v>
      </c>
      <c r="BU406" s="607">
        <v>49.5</v>
      </c>
      <c r="BV406" s="607">
        <v>49.5</v>
      </c>
      <c r="BW406" s="607">
        <v>49.5</v>
      </c>
      <c r="BX406" s="607">
        <v>49.5</v>
      </c>
      <c r="BY406" s="607">
        <v>49.5</v>
      </c>
      <c r="BZ406" s="607">
        <v>49.5</v>
      </c>
      <c r="CA406" s="607">
        <v>49.5</v>
      </c>
      <c r="CB406" s="607">
        <v>49.5</v>
      </c>
      <c r="CC406" s="607">
        <v>49.5</v>
      </c>
      <c r="CD406" s="607">
        <v>49.5</v>
      </c>
      <c r="CE406" s="616">
        <v>49.5</v>
      </c>
      <c r="CF406" s="616">
        <v>49.5</v>
      </c>
      <c r="CG406" s="616">
        <v>49.5</v>
      </c>
      <c r="CH406" s="616">
        <v>49.5</v>
      </c>
      <c r="CI406" s="616">
        <v>49.5</v>
      </c>
      <c r="CJ406" s="616">
        <v>49.5</v>
      </c>
      <c r="CK406" s="616">
        <v>49.5</v>
      </c>
      <c r="CL406" s="616">
        <v>49.5</v>
      </c>
      <c r="CM406" s="616">
        <v>49.5</v>
      </c>
      <c r="CN406" s="616">
        <v>49.5</v>
      </c>
      <c r="CO406" s="616">
        <v>49.5</v>
      </c>
      <c r="CP406" s="616">
        <v>49.5</v>
      </c>
      <c r="CQ406" s="616">
        <v>49.5</v>
      </c>
      <c r="CR406" s="616">
        <v>49.5</v>
      </c>
      <c r="CS406" s="616">
        <v>49.5</v>
      </c>
      <c r="CT406" s="616">
        <v>49.5</v>
      </c>
      <c r="CU406" s="616">
        <v>49.5</v>
      </c>
      <c r="CV406" s="616">
        <v>49.5</v>
      </c>
      <c r="CW406" s="616">
        <v>49.5</v>
      </c>
      <c r="CX406" s="616">
        <v>49.5</v>
      </c>
      <c r="CY406" s="617">
        <v>49.5</v>
      </c>
      <c r="CZ406" s="618">
        <v>0</v>
      </c>
      <c r="DA406" s="619">
        <v>0</v>
      </c>
      <c r="DB406" s="619">
        <v>0</v>
      </c>
      <c r="DC406" s="619">
        <v>0</v>
      </c>
      <c r="DD406" s="619">
        <v>0</v>
      </c>
      <c r="DE406" s="619">
        <v>0</v>
      </c>
      <c r="DF406" s="619">
        <v>0</v>
      </c>
      <c r="DG406" s="619">
        <v>0</v>
      </c>
      <c r="DH406" s="619">
        <v>0</v>
      </c>
      <c r="DI406" s="619">
        <v>0</v>
      </c>
      <c r="DJ406" s="619">
        <v>0</v>
      </c>
      <c r="DK406" s="619">
        <v>0</v>
      </c>
      <c r="DL406" s="619">
        <v>0</v>
      </c>
      <c r="DM406" s="619">
        <v>0</v>
      </c>
      <c r="DN406" s="619">
        <v>0</v>
      </c>
      <c r="DO406" s="619">
        <v>0</v>
      </c>
      <c r="DP406" s="619">
        <v>0</v>
      </c>
      <c r="DQ406" s="619">
        <v>0</v>
      </c>
      <c r="DR406" s="619">
        <v>0</v>
      </c>
      <c r="DS406" s="619">
        <v>0</v>
      </c>
      <c r="DT406" s="619">
        <v>0</v>
      </c>
      <c r="DU406" s="619">
        <v>0</v>
      </c>
      <c r="DV406" s="619">
        <v>0</v>
      </c>
      <c r="DW406" s="620">
        <v>0</v>
      </c>
    </row>
    <row r="407" spans="2:127" x14ac:dyDescent="0.2">
      <c r="B407" s="648"/>
      <c r="C407" s="642"/>
      <c r="D407" s="643"/>
      <c r="E407" s="643"/>
      <c r="F407" s="643"/>
      <c r="G407" s="643"/>
      <c r="H407" s="643"/>
      <c r="I407" s="644"/>
      <c r="J407" s="644"/>
      <c r="K407" s="644"/>
      <c r="L407" s="644"/>
      <c r="M407" s="644"/>
      <c r="N407" s="644"/>
      <c r="O407" s="644"/>
      <c r="P407" s="644"/>
      <c r="Q407" s="644"/>
      <c r="R407" s="645"/>
      <c r="S407" s="644"/>
      <c r="T407" s="644"/>
      <c r="U407" s="626" t="s">
        <v>497</v>
      </c>
      <c r="V407" s="614" t="s">
        <v>124</v>
      </c>
      <c r="W407" s="640" t="s">
        <v>490</v>
      </c>
      <c r="X407" s="607">
        <v>5.2075680000000002</v>
      </c>
      <c r="Y407" s="607">
        <v>10.415136</v>
      </c>
      <c r="Z407" s="607">
        <v>10.415136</v>
      </c>
      <c r="AA407" s="607">
        <v>15.622704000000001</v>
      </c>
      <c r="AB407" s="607">
        <v>15.622704000000001</v>
      </c>
      <c r="AC407" s="607">
        <v>26.037839999999999</v>
      </c>
      <c r="AD407" s="607">
        <v>31.245408000000001</v>
      </c>
      <c r="AE407" s="607">
        <v>52.075679999999998</v>
      </c>
      <c r="AF407" s="607">
        <v>52.075679999999998</v>
      </c>
      <c r="AG407" s="607">
        <v>52.075679999999998</v>
      </c>
      <c r="AH407" s="607">
        <v>52.075679999999998</v>
      </c>
      <c r="AI407" s="607">
        <v>52.075679999999998</v>
      </c>
      <c r="AJ407" s="607">
        <v>52.075679999999998</v>
      </c>
      <c r="AK407" s="607">
        <v>52.075679999999998</v>
      </c>
      <c r="AL407" s="607">
        <v>41.660544000000002</v>
      </c>
      <c r="AM407" s="607">
        <v>0</v>
      </c>
      <c r="AN407" s="607">
        <v>0</v>
      </c>
      <c r="AO407" s="607">
        <v>0</v>
      </c>
      <c r="AP407" s="607">
        <v>0</v>
      </c>
      <c r="AQ407" s="607">
        <v>0</v>
      </c>
      <c r="AR407" s="607">
        <v>0.44778071268088199</v>
      </c>
      <c r="AS407" s="607">
        <v>0.89556142536176397</v>
      </c>
      <c r="AT407" s="607">
        <v>0.89556142536176397</v>
      </c>
      <c r="AU407" s="607">
        <v>1.343342138042646</v>
      </c>
      <c r="AV407" s="607">
        <v>1.343342138042646</v>
      </c>
      <c r="AW407" s="607">
        <v>2.2389035634044099</v>
      </c>
      <c r="AX407" s="607">
        <v>2.686684276085292</v>
      </c>
      <c r="AY407" s="607">
        <v>4.4778071268088198</v>
      </c>
      <c r="AZ407" s="607">
        <v>4.4778071268088198</v>
      </c>
      <c r="BA407" s="607">
        <v>4.4778071268088198</v>
      </c>
      <c r="BB407" s="607">
        <v>4.4778071268088198</v>
      </c>
      <c r="BC407" s="607">
        <v>4.4778071268088198</v>
      </c>
      <c r="BD407" s="607">
        <v>4.4778071268088198</v>
      </c>
      <c r="BE407" s="607">
        <v>4.4778071268088198</v>
      </c>
      <c r="BF407" s="607">
        <v>3.5822457014470559</v>
      </c>
      <c r="BG407" s="607">
        <v>0</v>
      </c>
      <c r="BH407" s="607">
        <v>0</v>
      </c>
      <c r="BI407" s="607">
        <v>0</v>
      </c>
      <c r="BJ407" s="607">
        <v>0</v>
      </c>
      <c r="BK407" s="607">
        <v>0</v>
      </c>
      <c r="BL407" s="607">
        <v>0.44778071268088199</v>
      </c>
      <c r="BM407" s="607">
        <v>0.89556142536176397</v>
      </c>
      <c r="BN407" s="607">
        <v>0.89556142536176397</v>
      </c>
      <c r="BO407" s="607">
        <v>1.343342138042646</v>
      </c>
      <c r="BP407" s="607">
        <v>1.343342138042646</v>
      </c>
      <c r="BQ407" s="607">
        <v>2.2389035634044099</v>
      </c>
      <c r="BR407" s="607">
        <v>2.686684276085292</v>
      </c>
      <c r="BS407" s="607">
        <v>4.4778071268088198</v>
      </c>
      <c r="BT407" s="607">
        <v>4.4778071268088198</v>
      </c>
      <c r="BU407" s="607">
        <v>4.4778071268088198</v>
      </c>
      <c r="BV407" s="607">
        <v>4.4778071268088198</v>
      </c>
      <c r="BW407" s="607">
        <v>4.4778071268088198</v>
      </c>
      <c r="BX407" s="607">
        <v>4.4778071268088198</v>
      </c>
      <c r="BY407" s="607">
        <v>4.4778071268088198</v>
      </c>
      <c r="BZ407" s="607">
        <v>3.5822457014470559</v>
      </c>
      <c r="CA407" s="607">
        <v>0</v>
      </c>
      <c r="CB407" s="607">
        <v>0</v>
      </c>
      <c r="CC407" s="607">
        <v>0</v>
      </c>
      <c r="CD407" s="607">
        <v>0</v>
      </c>
      <c r="CE407" s="616">
        <v>0</v>
      </c>
      <c r="CF407" s="616">
        <v>0.73057281489843762</v>
      </c>
      <c r="CG407" s="616">
        <v>1.4611456297968752</v>
      </c>
      <c r="CH407" s="616">
        <v>1.4611456297968752</v>
      </c>
      <c r="CI407" s="616">
        <v>2.1917184446953129</v>
      </c>
      <c r="CJ407" s="616">
        <v>2.1917184446953129</v>
      </c>
      <c r="CK407" s="616">
        <v>3.6528640744921881</v>
      </c>
      <c r="CL407" s="616">
        <v>4.3834368893906257</v>
      </c>
      <c r="CM407" s="616">
        <v>7.3057281489843762</v>
      </c>
      <c r="CN407" s="616">
        <v>7.3057281489843762</v>
      </c>
      <c r="CO407" s="616">
        <v>7.3057281489843762</v>
      </c>
      <c r="CP407" s="616">
        <v>7.3057281489843762</v>
      </c>
      <c r="CQ407" s="616">
        <v>7.3057281489843762</v>
      </c>
      <c r="CR407" s="616">
        <v>7.3057281489843762</v>
      </c>
      <c r="CS407" s="616">
        <v>7.3057281489843762</v>
      </c>
      <c r="CT407" s="616">
        <v>5.8445825191875009</v>
      </c>
      <c r="CU407" s="616">
        <v>0</v>
      </c>
      <c r="CV407" s="616">
        <v>0</v>
      </c>
      <c r="CW407" s="616">
        <v>0</v>
      </c>
      <c r="CX407" s="616">
        <v>0</v>
      </c>
      <c r="CY407" s="617">
        <v>0</v>
      </c>
      <c r="CZ407" s="618">
        <v>0</v>
      </c>
      <c r="DA407" s="619">
        <v>0</v>
      </c>
      <c r="DB407" s="619">
        <v>0</v>
      </c>
      <c r="DC407" s="619">
        <v>0</v>
      </c>
      <c r="DD407" s="619">
        <v>0</v>
      </c>
      <c r="DE407" s="619">
        <v>0</v>
      </c>
      <c r="DF407" s="619">
        <v>0</v>
      </c>
      <c r="DG407" s="619">
        <v>0</v>
      </c>
      <c r="DH407" s="619">
        <v>0</v>
      </c>
      <c r="DI407" s="619">
        <v>0</v>
      </c>
      <c r="DJ407" s="619">
        <v>0</v>
      </c>
      <c r="DK407" s="619">
        <v>0</v>
      </c>
      <c r="DL407" s="619">
        <v>0</v>
      </c>
      <c r="DM407" s="619">
        <v>0</v>
      </c>
      <c r="DN407" s="619">
        <v>0</v>
      </c>
      <c r="DO407" s="619">
        <v>0</v>
      </c>
      <c r="DP407" s="619">
        <v>0</v>
      </c>
      <c r="DQ407" s="619">
        <v>0</v>
      </c>
      <c r="DR407" s="619">
        <v>0</v>
      </c>
      <c r="DS407" s="619">
        <v>0</v>
      </c>
      <c r="DT407" s="619">
        <v>0</v>
      </c>
      <c r="DU407" s="619">
        <v>0</v>
      </c>
      <c r="DV407" s="619">
        <v>0</v>
      </c>
      <c r="DW407" s="620">
        <v>0</v>
      </c>
    </row>
    <row r="408" spans="2:127" x14ac:dyDescent="0.2">
      <c r="B408" s="648"/>
      <c r="C408" s="642"/>
      <c r="D408" s="643"/>
      <c r="E408" s="643"/>
      <c r="F408" s="643"/>
      <c r="G408" s="643"/>
      <c r="H408" s="643"/>
      <c r="I408" s="644"/>
      <c r="J408" s="644"/>
      <c r="K408" s="644"/>
      <c r="L408" s="644"/>
      <c r="M408" s="644"/>
      <c r="N408" s="644"/>
      <c r="O408" s="644"/>
      <c r="P408" s="644"/>
      <c r="Q408" s="644"/>
      <c r="R408" s="645"/>
      <c r="S408" s="644"/>
      <c r="T408" s="644"/>
      <c r="U408" s="626" t="s">
        <v>498</v>
      </c>
      <c r="V408" s="614" t="s">
        <v>124</v>
      </c>
      <c r="W408" s="640" t="s">
        <v>490</v>
      </c>
      <c r="X408" s="607">
        <v>0</v>
      </c>
      <c r="Y408" s="607">
        <v>0</v>
      </c>
      <c r="Z408" s="607">
        <v>0</v>
      </c>
      <c r="AA408" s="607">
        <v>0</v>
      </c>
      <c r="AB408" s="607">
        <v>0</v>
      </c>
      <c r="AC408" s="607">
        <v>0</v>
      </c>
      <c r="AD408" s="607">
        <v>0</v>
      </c>
      <c r="AE408" s="607">
        <v>0</v>
      </c>
      <c r="AF408" s="607">
        <v>0</v>
      </c>
      <c r="AG408" s="607">
        <v>0</v>
      </c>
      <c r="AH408" s="607">
        <v>0</v>
      </c>
      <c r="AI408" s="607">
        <v>0</v>
      </c>
      <c r="AJ408" s="607">
        <v>0</v>
      </c>
      <c r="AK408" s="607">
        <v>0</v>
      </c>
      <c r="AL408" s="607">
        <v>0</v>
      </c>
      <c r="AM408" s="607">
        <v>545.71988143731255</v>
      </c>
      <c r="AN408" s="607">
        <v>499.68629018170054</v>
      </c>
      <c r="AO408" s="607">
        <v>453.65269892608865</v>
      </c>
      <c r="AP408" s="607">
        <v>407.61910767047686</v>
      </c>
      <c r="AQ408" s="607">
        <v>361.58551641486497</v>
      </c>
      <c r="AR408" s="607">
        <v>315.55192515925313</v>
      </c>
      <c r="AS408" s="607">
        <v>269.51833390364129</v>
      </c>
      <c r="AT408" s="607">
        <v>223.4847426480294</v>
      </c>
      <c r="AU408" s="607">
        <v>177.45115139241753</v>
      </c>
      <c r="AV408" s="607">
        <v>131.41756013680566</v>
      </c>
      <c r="AW408" s="607">
        <v>131.41756013680566</v>
      </c>
      <c r="AX408" s="607">
        <v>131.41756013680566</v>
      </c>
      <c r="AY408" s="607">
        <v>131.41756013680566</v>
      </c>
      <c r="AZ408" s="607">
        <v>131.41756013680566</v>
      </c>
      <c r="BA408" s="607">
        <v>131.41756013680566</v>
      </c>
      <c r="BB408" s="607">
        <v>131.41756013680566</v>
      </c>
      <c r="BC408" s="607">
        <v>131.41756013680566</v>
      </c>
      <c r="BD408" s="607">
        <v>131.41756013680566</v>
      </c>
      <c r="BE408" s="607">
        <v>131.41756013680566</v>
      </c>
      <c r="BF408" s="607">
        <v>131.41756013680566</v>
      </c>
      <c r="BG408" s="607">
        <v>131.41756013680566</v>
      </c>
      <c r="BH408" s="607">
        <v>131.41756013680566</v>
      </c>
      <c r="BI408" s="607">
        <v>131.41756013680566</v>
      </c>
      <c r="BJ408" s="607">
        <v>131.41756013680566</v>
      </c>
      <c r="BK408" s="607">
        <v>131.41756013680566</v>
      </c>
      <c r="BL408" s="607">
        <v>131.41756013680566</v>
      </c>
      <c r="BM408" s="607">
        <v>131.41756013680566</v>
      </c>
      <c r="BN408" s="607">
        <v>131.41756013680566</v>
      </c>
      <c r="BO408" s="607">
        <v>131.41756013680566</v>
      </c>
      <c r="BP408" s="607">
        <v>131.41756013680566</v>
      </c>
      <c r="BQ408" s="607">
        <v>131.41756013680566</v>
      </c>
      <c r="BR408" s="607">
        <v>131.41756013680566</v>
      </c>
      <c r="BS408" s="607">
        <v>131.41756013680566</v>
      </c>
      <c r="BT408" s="607">
        <v>131.41756013680566</v>
      </c>
      <c r="BU408" s="607">
        <v>131.41756013680566</v>
      </c>
      <c r="BV408" s="607">
        <v>131.41756013680566</v>
      </c>
      <c r="BW408" s="607">
        <v>131.41756013680566</v>
      </c>
      <c r="BX408" s="607">
        <v>131.41756013680566</v>
      </c>
      <c r="BY408" s="607">
        <v>131.41756013680566</v>
      </c>
      <c r="BZ408" s="607">
        <v>131.41756013680566</v>
      </c>
      <c r="CA408" s="607">
        <v>131.41756013680566</v>
      </c>
      <c r="CB408" s="607">
        <v>131.41756013680566</v>
      </c>
      <c r="CC408" s="607">
        <v>131.41756013680566</v>
      </c>
      <c r="CD408" s="607">
        <v>131.41756013680566</v>
      </c>
      <c r="CE408" s="616">
        <v>131.41756013680566</v>
      </c>
      <c r="CF408" s="616">
        <v>131.41756013680566</v>
      </c>
      <c r="CG408" s="616">
        <v>131.41756013680566</v>
      </c>
      <c r="CH408" s="616">
        <v>131.41756013680566</v>
      </c>
      <c r="CI408" s="616">
        <v>131.41756013680566</v>
      </c>
      <c r="CJ408" s="616">
        <v>131.41756013680566</v>
      </c>
      <c r="CK408" s="616">
        <v>131.41756013680566</v>
      </c>
      <c r="CL408" s="616">
        <v>131.41756013680566</v>
      </c>
      <c r="CM408" s="616">
        <v>131.41756013680566</v>
      </c>
      <c r="CN408" s="616">
        <v>131.41756013680566</v>
      </c>
      <c r="CO408" s="616">
        <v>131.41756013680566</v>
      </c>
      <c r="CP408" s="616">
        <v>131.41756013680566</v>
      </c>
      <c r="CQ408" s="616">
        <v>131.41756013680566</v>
      </c>
      <c r="CR408" s="616">
        <v>131.41756013680566</v>
      </c>
      <c r="CS408" s="616">
        <v>131.41756013680566</v>
      </c>
      <c r="CT408" s="616">
        <v>131.41756013680566</v>
      </c>
      <c r="CU408" s="616">
        <v>131.41756013680566</v>
      </c>
      <c r="CV408" s="616">
        <v>131.41756013680566</v>
      </c>
      <c r="CW408" s="616">
        <v>131.41756013680566</v>
      </c>
      <c r="CX408" s="616">
        <v>131.41756013680566</v>
      </c>
      <c r="CY408" s="617">
        <v>131.41756013680566</v>
      </c>
      <c r="CZ408" s="618">
        <v>0</v>
      </c>
      <c r="DA408" s="619">
        <v>0</v>
      </c>
      <c r="DB408" s="619">
        <v>0</v>
      </c>
      <c r="DC408" s="619">
        <v>0</v>
      </c>
      <c r="DD408" s="619">
        <v>0</v>
      </c>
      <c r="DE408" s="619">
        <v>0</v>
      </c>
      <c r="DF408" s="619">
        <v>0</v>
      </c>
      <c r="DG408" s="619">
        <v>0</v>
      </c>
      <c r="DH408" s="619">
        <v>0</v>
      </c>
      <c r="DI408" s="619">
        <v>0</v>
      </c>
      <c r="DJ408" s="619">
        <v>0</v>
      </c>
      <c r="DK408" s="619">
        <v>0</v>
      </c>
      <c r="DL408" s="619">
        <v>0</v>
      </c>
      <c r="DM408" s="619">
        <v>0</v>
      </c>
      <c r="DN408" s="619">
        <v>0</v>
      </c>
      <c r="DO408" s="619">
        <v>0</v>
      </c>
      <c r="DP408" s="619">
        <v>0</v>
      </c>
      <c r="DQ408" s="619">
        <v>0</v>
      </c>
      <c r="DR408" s="619">
        <v>0</v>
      </c>
      <c r="DS408" s="619">
        <v>0</v>
      </c>
      <c r="DT408" s="619">
        <v>0</v>
      </c>
      <c r="DU408" s="619">
        <v>0</v>
      </c>
      <c r="DV408" s="619">
        <v>0</v>
      </c>
      <c r="DW408" s="620">
        <v>0</v>
      </c>
    </row>
    <row r="409" spans="2:127" x14ac:dyDescent="0.2">
      <c r="B409" s="648"/>
      <c r="C409" s="642"/>
      <c r="D409" s="643"/>
      <c r="E409" s="643"/>
      <c r="F409" s="643"/>
      <c r="G409" s="643"/>
      <c r="H409" s="643"/>
      <c r="I409" s="644"/>
      <c r="J409" s="644"/>
      <c r="K409" s="644"/>
      <c r="L409" s="644"/>
      <c r="M409" s="644"/>
      <c r="N409" s="644"/>
      <c r="O409" s="644"/>
      <c r="P409" s="644"/>
      <c r="Q409" s="644"/>
      <c r="R409" s="645"/>
      <c r="S409" s="644"/>
      <c r="T409" s="644"/>
      <c r="U409" s="649" t="s">
        <v>499</v>
      </c>
      <c r="V409" s="614" t="s">
        <v>124</v>
      </c>
      <c r="W409" s="640" t="s">
        <v>490</v>
      </c>
      <c r="X409" s="607">
        <v>0</v>
      </c>
      <c r="Y409" s="607">
        <v>0</v>
      </c>
      <c r="Z409" s="607">
        <v>0</v>
      </c>
      <c r="AA409" s="607">
        <v>0</v>
      </c>
      <c r="AB409" s="607">
        <v>0</v>
      </c>
      <c r="AC409" s="607">
        <v>0</v>
      </c>
      <c r="AD409" s="607">
        <v>0</v>
      </c>
      <c r="AE409" s="607">
        <v>0</v>
      </c>
      <c r="AF409" s="607">
        <v>0</v>
      </c>
      <c r="AG409" s="607">
        <v>0</v>
      </c>
      <c r="AH409" s="607">
        <v>0</v>
      </c>
      <c r="AI409" s="607">
        <v>0</v>
      </c>
      <c r="AJ409" s="607">
        <v>0</v>
      </c>
      <c r="AK409" s="607">
        <v>0</v>
      </c>
      <c r="AL409" s="607">
        <v>0</v>
      </c>
      <c r="AM409" s="607">
        <v>0</v>
      </c>
      <c r="AN409" s="607">
        <v>0</v>
      </c>
      <c r="AO409" s="607">
        <v>0</v>
      </c>
      <c r="AP409" s="607">
        <v>0</v>
      </c>
      <c r="AQ409" s="607">
        <v>0</v>
      </c>
      <c r="AR409" s="607">
        <v>0</v>
      </c>
      <c r="AS409" s="607">
        <v>0</v>
      </c>
      <c r="AT409" s="607">
        <v>0</v>
      </c>
      <c r="AU409" s="607">
        <v>0</v>
      </c>
      <c r="AV409" s="607">
        <v>0</v>
      </c>
      <c r="AW409" s="607">
        <v>0</v>
      </c>
      <c r="AX409" s="607">
        <v>0</v>
      </c>
      <c r="AY409" s="607">
        <v>0</v>
      </c>
      <c r="AZ409" s="607">
        <v>0</v>
      </c>
      <c r="BA409" s="607">
        <v>0</v>
      </c>
      <c r="BB409" s="607">
        <v>0</v>
      </c>
      <c r="BC409" s="607">
        <v>0</v>
      </c>
      <c r="BD409" s="607">
        <v>0</v>
      </c>
      <c r="BE409" s="607">
        <v>0</v>
      </c>
      <c r="BF409" s="607">
        <v>0</v>
      </c>
      <c r="BG409" s="607">
        <v>0</v>
      </c>
      <c r="BH409" s="607">
        <v>0</v>
      </c>
      <c r="BI409" s="607">
        <v>0</v>
      </c>
      <c r="BJ409" s="607">
        <v>0</v>
      </c>
      <c r="BK409" s="607">
        <v>0</v>
      </c>
      <c r="BL409" s="607">
        <v>0</v>
      </c>
      <c r="BM409" s="607">
        <v>0</v>
      </c>
      <c r="BN409" s="607">
        <v>0</v>
      </c>
      <c r="BO409" s="607">
        <v>0</v>
      </c>
      <c r="BP409" s="607">
        <v>0</v>
      </c>
      <c r="BQ409" s="607">
        <v>0</v>
      </c>
      <c r="BR409" s="607">
        <v>0</v>
      </c>
      <c r="BS409" s="607">
        <v>0</v>
      </c>
      <c r="BT409" s="607">
        <v>0</v>
      </c>
      <c r="BU409" s="607">
        <v>0</v>
      </c>
      <c r="BV409" s="607">
        <v>0</v>
      </c>
      <c r="BW409" s="607">
        <v>0</v>
      </c>
      <c r="BX409" s="607">
        <v>0</v>
      </c>
      <c r="BY409" s="607">
        <v>0</v>
      </c>
      <c r="BZ409" s="607">
        <v>0</v>
      </c>
      <c r="CA409" s="607">
        <v>0</v>
      </c>
      <c r="CB409" s="607">
        <v>0</v>
      </c>
      <c r="CC409" s="607">
        <v>0</v>
      </c>
      <c r="CD409" s="607">
        <v>0</v>
      </c>
      <c r="CE409" s="607">
        <v>0</v>
      </c>
      <c r="CF409" s="607">
        <v>0</v>
      </c>
      <c r="CG409" s="607">
        <v>0</v>
      </c>
      <c r="CH409" s="607">
        <v>0</v>
      </c>
      <c r="CI409" s="607">
        <v>0</v>
      </c>
      <c r="CJ409" s="607">
        <v>0</v>
      </c>
      <c r="CK409" s="607">
        <v>0</v>
      </c>
      <c r="CL409" s="607">
        <v>0</v>
      </c>
      <c r="CM409" s="607">
        <v>0</v>
      </c>
      <c r="CN409" s="607">
        <v>0</v>
      </c>
      <c r="CO409" s="607">
        <v>0</v>
      </c>
      <c r="CP409" s="607">
        <v>0</v>
      </c>
      <c r="CQ409" s="607">
        <v>0</v>
      </c>
      <c r="CR409" s="607">
        <v>0</v>
      </c>
      <c r="CS409" s="607">
        <v>0</v>
      </c>
      <c r="CT409" s="607">
        <v>0</v>
      </c>
      <c r="CU409" s="607">
        <v>0</v>
      </c>
      <c r="CV409" s="607">
        <v>0</v>
      </c>
      <c r="CW409" s="607">
        <v>0</v>
      </c>
      <c r="CX409" s="607">
        <v>0</v>
      </c>
      <c r="CY409" s="607">
        <v>0</v>
      </c>
      <c r="CZ409" s="618">
        <v>0</v>
      </c>
      <c r="DA409" s="619">
        <v>0</v>
      </c>
      <c r="DB409" s="619">
        <v>0</v>
      </c>
      <c r="DC409" s="619">
        <v>0</v>
      </c>
      <c r="DD409" s="619">
        <v>0</v>
      </c>
      <c r="DE409" s="619">
        <v>0</v>
      </c>
      <c r="DF409" s="619">
        <v>0</v>
      </c>
      <c r="DG409" s="619">
        <v>0</v>
      </c>
      <c r="DH409" s="619">
        <v>0</v>
      </c>
      <c r="DI409" s="619">
        <v>0</v>
      </c>
      <c r="DJ409" s="619">
        <v>0</v>
      </c>
      <c r="DK409" s="619">
        <v>0</v>
      </c>
      <c r="DL409" s="619">
        <v>0</v>
      </c>
      <c r="DM409" s="619">
        <v>0</v>
      </c>
      <c r="DN409" s="619">
        <v>0</v>
      </c>
      <c r="DO409" s="619">
        <v>0</v>
      </c>
      <c r="DP409" s="619">
        <v>0</v>
      </c>
      <c r="DQ409" s="619">
        <v>0</v>
      </c>
      <c r="DR409" s="619">
        <v>0</v>
      </c>
      <c r="DS409" s="619">
        <v>0</v>
      </c>
      <c r="DT409" s="619">
        <v>0</v>
      </c>
      <c r="DU409" s="619">
        <v>0</v>
      </c>
      <c r="DV409" s="619">
        <v>0</v>
      </c>
      <c r="DW409" s="620">
        <v>0</v>
      </c>
    </row>
    <row r="410" spans="2:127" ht="15.75" thickBot="1" x14ac:dyDescent="0.25">
      <c r="B410" s="650"/>
      <c r="C410" s="651"/>
      <c r="D410" s="652"/>
      <c r="E410" s="652"/>
      <c r="F410" s="652"/>
      <c r="G410" s="652"/>
      <c r="H410" s="652"/>
      <c r="I410" s="653"/>
      <c r="J410" s="653"/>
      <c r="K410" s="653"/>
      <c r="L410" s="653"/>
      <c r="M410" s="653"/>
      <c r="N410" s="653"/>
      <c r="O410" s="653"/>
      <c r="P410" s="653"/>
      <c r="Q410" s="653"/>
      <c r="R410" s="654"/>
      <c r="S410" s="653"/>
      <c r="T410" s="653"/>
      <c r="U410" s="655" t="s">
        <v>127</v>
      </c>
      <c r="V410" s="656" t="s">
        <v>500</v>
      </c>
      <c r="W410" s="657" t="s">
        <v>490</v>
      </c>
      <c r="X410" s="658">
        <f>SUM(X399:X409)</f>
        <v>5072.5536679999996</v>
      </c>
      <c r="Y410" s="658">
        <f t="shared" ref="Y410:CJ410" si="72">SUM(Y399:Y409)</f>
        <v>10145.107335999999</v>
      </c>
      <c r="Z410" s="658">
        <f t="shared" si="72"/>
        <v>10145.107335999999</v>
      </c>
      <c r="AA410" s="658">
        <f t="shared" si="72"/>
        <v>15217.661004</v>
      </c>
      <c r="AB410" s="658">
        <f t="shared" si="72"/>
        <v>15217.661004</v>
      </c>
      <c r="AC410" s="658">
        <f t="shared" si="72"/>
        <v>25362.768340000002</v>
      </c>
      <c r="AD410" s="658">
        <f t="shared" si="72"/>
        <v>30435.322007999999</v>
      </c>
      <c r="AE410" s="658">
        <f t="shared" si="72"/>
        <v>50725.536680000005</v>
      </c>
      <c r="AF410" s="658">
        <f t="shared" si="72"/>
        <v>50725.536680000005</v>
      </c>
      <c r="AG410" s="658">
        <f t="shared" si="72"/>
        <v>50725.536680000005</v>
      </c>
      <c r="AH410" s="658">
        <f t="shared" si="72"/>
        <v>50725.536680000005</v>
      </c>
      <c r="AI410" s="658">
        <f t="shared" si="72"/>
        <v>50725.536680000005</v>
      </c>
      <c r="AJ410" s="658">
        <f t="shared" si="72"/>
        <v>50725.536680000005</v>
      </c>
      <c r="AK410" s="658">
        <f t="shared" si="72"/>
        <v>50725.536680000005</v>
      </c>
      <c r="AL410" s="658">
        <f t="shared" si="72"/>
        <v>40580.429343999996</v>
      </c>
      <c r="AM410" s="658">
        <f t="shared" si="72"/>
        <v>6642.9198814373121</v>
      </c>
      <c r="AN410" s="658">
        <f t="shared" si="72"/>
        <v>6596.8862901817001</v>
      </c>
      <c r="AO410" s="658">
        <f t="shared" si="72"/>
        <v>6550.8526989260881</v>
      </c>
      <c r="AP410" s="658">
        <f t="shared" si="72"/>
        <v>6504.819107670477</v>
      </c>
      <c r="AQ410" s="658">
        <f t="shared" si="72"/>
        <v>6458.785516414865</v>
      </c>
      <c r="AR410" s="658">
        <f t="shared" si="72"/>
        <v>6848.9232236557991</v>
      </c>
      <c r="AS410" s="658">
        <f t="shared" si="72"/>
        <v>7239.0609308967332</v>
      </c>
      <c r="AT410" s="658">
        <f t="shared" si="72"/>
        <v>7193.0273396411212</v>
      </c>
      <c r="AU410" s="658">
        <f t="shared" si="72"/>
        <v>7583.1650468820553</v>
      </c>
      <c r="AV410" s="658">
        <f t="shared" si="72"/>
        <v>7537.1314556264442</v>
      </c>
      <c r="AW410" s="658">
        <f t="shared" si="72"/>
        <v>8409.4740526195365</v>
      </c>
      <c r="AX410" s="658">
        <f t="shared" si="72"/>
        <v>8845.6453511160817</v>
      </c>
      <c r="AY410" s="658">
        <f t="shared" si="72"/>
        <v>10590.330545102268</v>
      </c>
      <c r="AZ410" s="658">
        <f t="shared" si="72"/>
        <v>10590.330545102268</v>
      </c>
      <c r="BA410" s="658">
        <f t="shared" si="72"/>
        <v>10590.330545102268</v>
      </c>
      <c r="BB410" s="658">
        <f t="shared" si="72"/>
        <v>10590.330545102268</v>
      </c>
      <c r="BC410" s="658">
        <f t="shared" si="72"/>
        <v>10590.330545102268</v>
      </c>
      <c r="BD410" s="658">
        <f t="shared" si="72"/>
        <v>10590.330545102268</v>
      </c>
      <c r="BE410" s="658">
        <f t="shared" si="72"/>
        <v>10590.330545102268</v>
      </c>
      <c r="BF410" s="658">
        <f t="shared" si="72"/>
        <v>9717.9879481091757</v>
      </c>
      <c r="BG410" s="658">
        <f t="shared" si="72"/>
        <v>6228.6175601368059</v>
      </c>
      <c r="BH410" s="658">
        <f t="shared" si="72"/>
        <v>6228.6175601368059</v>
      </c>
      <c r="BI410" s="658">
        <f t="shared" si="72"/>
        <v>6228.6175601368059</v>
      </c>
      <c r="BJ410" s="658">
        <f t="shared" si="72"/>
        <v>6228.6175601368059</v>
      </c>
      <c r="BK410" s="658">
        <f t="shared" si="72"/>
        <v>6228.6175601368059</v>
      </c>
      <c r="BL410" s="658">
        <f t="shared" si="72"/>
        <v>6664.788858633352</v>
      </c>
      <c r="BM410" s="658">
        <f t="shared" si="72"/>
        <v>7100.9601571298981</v>
      </c>
      <c r="BN410" s="658">
        <f t="shared" si="72"/>
        <v>7100.9601571298981</v>
      </c>
      <c r="BO410" s="658">
        <f t="shared" si="72"/>
        <v>7537.1314556264442</v>
      </c>
      <c r="BP410" s="658">
        <f t="shared" si="72"/>
        <v>7537.1314556264442</v>
      </c>
      <c r="BQ410" s="658">
        <f t="shared" si="72"/>
        <v>8409.4740526195365</v>
      </c>
      <c r="BR410" s="658">
        <f t="shared" si="72"/>
        <v>8845.6453511160817</v>
      </c>
      <c r="BS410" s="658">
        <f t="shared" si="72"/>
        <v>10590.330545102268</v>
      </c>
      <c r="BT410" s="658">
        <f t="shared" si="72"/>
        <v>10590.330545102268</v>
      </c>
      <c r="BU410" s="658">
        <f t="shared" si="72"/>
        <v>10590.330545102268</v>
      </c>
      <c r="BV410" s="658">
        <f t="shared" si="72"/>
        <v>10590.330545102268</v>
      </c>
      <c r="BW410" s="658">
        <f t="shared" si="72"/>
        <v>10590.330545102268</v>
      </c>
      <c r="BX410" s="658">
        <f t="shared" si="72"/>
        <v>10590.330545102268</v>
      </c>
      <c r="BY410" s="658">
        <f t="shared" si="72"/>
        <v>10590.330545102268</v>
      </c>
      <c r="BZ410" s="658">
        <f t="shared" si="72"/>
        <v>9717.9879481091757</v>
      </c>
      <c r="CA410" s="658">
        <f t="shared" si="72"/>
        <v>6228.6175601368059</v>
      </c>
      <c r="CB410" s="658">
        <f t="shared" si="72"/>
        <v>6228.6175601368059</v>
      </c>
      <c r="CC410" s="658">
        <f t="shared" si="72"/>
        <v>6228.6175601368059</v>
      </c>
      <c r="CD410" s="658">
        <f t="shared" si="72"/>
        <v>6228.6175601368059</v>
      </c>
      <c r="CE410" s="658">
        <f t="shared" si="72"/>
        <v>6228.6175601368059</v>
      </c>
      <c r="CF410" s="658">
        <f t="shared" si="72"/>
        <v>6940.2491340219967</v>
      </c>
      <c r="CG410" s="658">
        <f t="shared" si="72"/>
        <v>7651.8807079071876</v>
      </c>
      <c r="CH410" s="658">
        <f t="shared" si="72"/>
        <v>7651.8807079071876</v>
      </c>
      <c r="CI410" s="658">
        <f t="shared" si="72"/>
        <v>8363.5122817923784</v>
      </c>
      <c r="CJ410" s="658">
        <f t="shared" si="72"/>
        <v>8363.5122817923784</v>
      </c>
      <c r="CK410" s="658">
        <f t="shared" ref="CK410:DW410" si="73">SUM(CK399:CK409)</f>
        <v>9786.7754295627583</v>
      </c>
      <c r="CL410" s="658">
        <f t="shared" si="73"/>
        <v>10498.407003447952</v>
      </c>
      <c r="CM410" s="658">
        <f t="shared" si="73"/>
        <v>13344.933298988713</v>
      </c>
      <c r="CN410" s="658">
        <f t="shared" si="73"/>
        <v>13344.933298988713</v>
      </c>
      <c r="CO410" s="658">
        <f t="shared" si="73"/>
        <v>13344.933298988713</v>
      </c>
      <c r="CP410" s="658">
        <f t="shared" si="73"/>
        <v>13344.933298988713</v>
      </c>
      <c r="CQ410" s="658">
        <f t="shared" si="73"/>
        <v>13344.933298988713</v>
      </c>
      <c r="CR410" s="658">
        <f t="shared" si="73"/>
        <v>13344.933298988713</v>
      </c>
      <c r="CS410" s="658">
        <f t="shared" si="73"/>
        <v>13344.933298988713</v>
      </c>
      <c r="CT410" s="658">
        <f t="shared" si="73"/>
        <v>11921.670151218334</v>
      </c>
      <c r="CU410" s="658">
        <f t="shared" si="73"/>
        <v>6228.6175601368059</v>
      </c>
      <c r="CV410" s="658">
        <f t="shared" si="73"/>
        <v>6228.6175601368059</v>
      </c>
      <c r="CW410" s="658">
        <f t="shared" si="73"/>
        <v>6228.6175601368059</v>
      </c>
      <c r="CX410" s="658">
        <f t="shared" si="73"/>
        <v>6228.6175601368059</v>
      </c>
      <c r="CY410" s="659">
        <f t="shared" si="73"/>
        <v>6228.6175601368059</v>
      </c>
      <c r="CZ410" s="660">
        <f t="shared" si="73"/>
        <v>0</v>
      </c>
      <c r="DA410" s="661">
        <f t="shared" si="73"/>
        <v>0</v>
      </c>
      <c r="DB410" s="661">
        <f t="shared" si="73"/>
        <v>0</v>
      </c>
      <c r="DC410" s="661">
        <f t="shared" si="73"/>
        <v>0</v>
      </c>
      <c r="DD410" s="661">
        <f t="shared" si="73"/>
        <v>0</v>
      </c>
      <c r="DE410" s="661">
        <f t="shared" si="73"/>
        <v>0</v>
      </c>
      <c r="DF410" s="661">
        <f t="shared" si="73"/>
        <v>0</v>
      </c>
      <c r="DG410" s="661">
        <f t="shared" si="73"/>
        <v>0</v>
      </c>
      <c r="DH410" s="661">
        <f t="shared" si="73"/>
        <v>0</v>
      </c>
      <c r="DI410" s="661">
        <f t="shared" si="73"/>
        <v>0</v>
      </c>
      <c r="DJ410" s="661">
        <f t="shared" si="73"/>
        <v>0</v>
      </c>
      <c r="DK410" s="661">
        <f t="shared" si="73"/>
        <v>0</v>
      </c>
      <c r="DL410" s="661">
        <f t="shared" si="73"/>
        <v>0</v>
      </c>
      <c r="DM410" s="661">
        <f t="shared" si="73"/>
        <v>0</v>
      </c>
      <c r="DN410" s="661">
        <f t="shared" si="73"/>
        <v>0</v>
      </c>
      <c r="DO410" s="661">
        <f t="shared" si="73"/>
        <v>0</v>
      </c>
      <c r="DP410" s="661">
        <f t="shared" si="73"/>
        <v>0</v>
      </c>
      <c r="DQ410" s="661">
        <f t="shared" si="73"/>
        <v>0</v>
      </c>
      <c r="DR410" s="661">
        <f t="shared" si="73"/>
        <v>0</v>
      </c>
      <c r="DS410" s="661">
        <f t="shared" si="73"/>
        <v>0</v>
      </c>
      <c r="DT410" s="661">
        <f t="shared" si="73"/>
        <v>0</v>
      </c>
      <c r="DU410" s="661">
        <f t="shared" si="73"/>
        <v>0</v>
      </c>
      <c r="DV410" s="661">
        <f t="shared" si="73"/>
        <v>0</v>
      </c>
      <c r="DW410" s="662">
        <f t="shared" si="73"/>
        <v>0</v>
      </c>
    </row>
    <row r="411" spans="2:127" ht="25.5" x14ac:dyDescent="0.2">
      <c r="B411" s="603" t="s">
        <v>485</v>
      </c>
      <c r="C411" s="604" t="s">
        <v>971</v>
      </c>
      <c r="D411" s="605" t="s">
        <v>892</v>
      </c>
      <c r="E411" s="606" t="s">
        <v>548</v>
      </c>
      <c r="F411" s="607" t="s">
        <v>827</v>
      </c>
      <c r="G411" s="608" t="s">
        <v>66</v>
      </c>
      <c r="H411" s="609" t="s">
        <v>487</v>
      </c>
      <c r="I411" s="609">
        <f>MAX(X411:AV411)</f>
        <v>79</v>
      </c>
      <c r="J411" s="609">
        <f>SUMPRODUCT($X$2:$CY$2,$X411:$CY411)*365</f>
        <v>478934.85465061542</v>
      </c>
      <c r="K411" s="609">
        <f>SUMPRODUCT($X$2:$CY$2,$X412:$CY412)+SUMPRODUCT($X$2:$CY$2,$X413:$CY413)+SUMPRODUCT($X$2:$CY$2,$X414:$CY414)</f>
        <v>452142.63662384771</v>
      </c>
      <c r="L411" s="609">
        <f>SUMPRODUCT($X$2:$CY$2,$X415:$CY415) +SUMPRODUCT($X$2:$CY$2,$X416:$CY416)</f>
        <v>95242.17941867726</v>
      </c>
      <c r="M411" s="609">
        <f>SUMPRODUCT($X$2:$CY$2,$X417:$CY417)</f>
        <v>0</v>
      </c>
      <c r="N411" s="609">
        <f>SUMPRODUCT($X$2:$CY$2,$X420:$CY420) +SUMPRODUCT($X$2:$CY$2,$X421:$CY421)</f>
        <v>4003.0645199301016</v>
      </c>
      <c r="O411" s="609">
        <f>SUMPRODUCT($X$2:$CY$2,$X418:$CY418) +SUMPRODUCT($X$2:$CY$2,$X419:$CY419) +SUMPRODUCT($X$2:$CY$2,$X422:$CY422)</f>
        <v>800.37723028507367</v>
      </c>
      <c r="P411" s="609">
        <f>SUM(K411:O411)</f>
        <v>552188.25779274013</v>
      </c>
      <c r="Q411" s="609">
        <f>(SUM(K411:M411)*100000)/(J411*1000)</f>
        <v>114.29212360036817</v>
      </c>
      <c r="R411" s="610">
        <f>(P411*100000)/(J411*1000)</f>
        <v>115.2950662142899</v>
      </c>
      <c r="S411" s="611">
        <v>3</v>
      </c>
      <c r="T411" s="612">
        <v>3</v>
      </c>
      <c r="U411" s="613" t="s">
        <v>488</v>
      </c>
      <c r="V411" s="614" t="s">
        <v>124</v>
      </c>
      <c r="W411" s="615" t="s">
        <v>75</v>
      </c>
      <c r="X411" s="607">
        <v>0</v>
      </c>
      <c r="Y411" s="607">
        <v>0</v>
      </c>
      <c r="Z411" s="607">
        <v>0</v>
      </c>
      <c r="AA411" s="607">
        <v>0</v>
      </c>
      <c r="AB411" s="607">
        <v>0</v>
      </c>
      <c r="AC411" s="607">
        <v>0</v>
      </c>
      <c r="AD411" s="607">
        <v>0</v>
      </c>
      <c r="AE411" s="607">
        <v>0</v>
      </c>
      <c r="AF411" s="607">
        <v>0</v>
      </c>
      <c r="AG411" s="607">
        <v>0</v>
      </c>
      <c r="AH411" s="607">
        <v>0</v>
      </c>
      <c r="AI411" s="607">
        <v>0</v>
      </c>
      <c r="AJ411" s="607">
        <v>0</v>
      </c>
      <c r="AK411" s="607">
        <v>0</v>
      </c>
      <c r="AL411" s="607">
        <v>0</v>
      </c>
      <c r="AM411" s="607">
        <v>79</v>
      </c>
      <c r="AN411" s="607">
        <v>79</v>
      </c>
      <c r="AO411" s="607">
        <v>79</v>
      </c>
      <c r="AP411" s="607">
        <v>79</v>
      </c>
      <c r="AQ411" s="607">
        <v>79</v>
      </c>
      <c r="AR411" s="607">
        <v>79</v>
      </c>
      <c r="AS411" s="607">
        <v>79</v>
      </c>
      <c r="AT411" s="607">
        <v>79</v>
      </c>
      <c r="AU411" s="607">
        <v>79</v>
      </c>
      <c r="AV411" s="607">
        <v>79</v>
      </c>
      <c r="AW411" s="607">
        <v>79</v>
      </c>
      <c r="AX411" s="607">
        <v>79</v>
      </c>
      <c r="AY411" s="607">
        <v>79</v>
      </c>
      <c r="AZ411" s="607">
        <v>79</v>
      </c>
      <c r="BA411" s="607">
        <v>79</v>
      </c>
      <c r="BB411" s="607">
        <v>79</v>
      </c>
      <c r="BC411" s="607">
        <v>79</v>
      </c>
      <c r="BD411" s="607">
        <v>79</v>
      </c>
      <c r="BE411" s="607">
        <v>79</v>
      </c>
      <c r="BF411" s="607">
        <v>79</v>
      </c>
      <c r="BG411" s="607">
        <v>79</v>
      </c>
      <c r="BH411" s="607">
        <v>79</v>
      </c>
      <c r="BI411" s="607">
        <v>79</v>
      </c>
      <c r="BJ411" s="607">
        <v>79</v>
      </c>
      <c r="BK411" s="607">
        <v>79</v>
      </c>
      <c r="BL411" s="607">
        <v>79</v>
      </c>
      <c r="BM411" s="607">
        <v>79</v>
      </c>
      <c r="BN411" s="607">
        <v>79</v>
      </c>
      <c r="BO411" s="607">
        <v>79</v>
      </c>
      <c r="BP411" s="607">
        <v>79</v>
      </c>
      <c r="BQ411" s="607">
        <v>79</v>
      </c>
      <c r="BR411" s="607">
        <v>79</v>
      </c>
      <c r="BS411" s="607">
        <v>79</v>
      </c>
      <c r="BT411" s="607">
        <v>79</v>
      </c>
      <c r="BU411" s="607">
        <v>79</v>
      </c>
      <c r="BV411" s="607">
        <v>79</v>
      </c>
      <c r="BW411" s="607">
        <v>79</v>
      </c>
      <c r="BX411" s="607">
        <v>79</v>
      </c>
      <c r="BY411" s="607">
        <v>79</v>
      </c>
      <c r="BZ411" s="607">
        <v>79</v>
      </c>
      <c r="CA411" s="607">
        <v>79</v>
      </c>
      <c r="CB411" s="607">
        <v>79</v>
      </c>
      <c r="CC411" s="607">
        <v>79</v>
      </c>
      <c r="CD411" s="607">
        <v>79</v>
      </c>
      <c r="CE411" s="616">
        <v>79</v>
      </c>
      <c r="CF411" s="616">
        <v>79</v>
      </c>
      <c r="CG411" s="616">
        <v>79</v>
      </c>
      <c r="CH411" s="616">
        <v>79</v>
      </c>
      <c r="CI411" s="616">
        <v>79</v>
      </c>
      <c r="CJ411" s="616">
        <v>79</v>
      </c>
      <c r="CK411" s="616">
        <v>79</v>
      </c>
      <c r="CL411" s="616">
        <v>79</v>
      </c>
      <c r="CM411" s="616">
        <v>79</v>
      </c>
      <c r="CN411" s="616">
        <v>79</v>
      </c>
      <c r="CO411" s="616">
        <v>79</v>
      </c>
      <c r="CP411" s="616">
        <v>79</v>
      </c>
      <c r="CQ411" s="616">
        <v>79</v>
      </c>
      <c r="CR411" s="616">
        <v>79</v>
      </c>
      <c r="CS411" s="616">
        <v>79</v>
      </c>
      <c r="CT411" s="616">
        <v>79</v>
      </c>
      <c r="CU411" s="616">
        <v>79</v>
      </c>
      <c r="CV411" s="616">
        <v>79</v>
      </c>
      <c r="CW411" s="616">
        <v>79</v>
      </c>
      <c r="CX411" s="616">
        <v>79</v>
      </c>
      <c r="CY411" s="617">
        <v>79</v>
      </c>
      <c r="CZ411" s="618">
        <v>0</v>
      </c>
      <c r="DA411" s="619">
        <v>0</v>
      </c>
      <c r="DB411" s="619">
        <v>0</v>
      </c>
      <c r="DC411" s="619">
        <v>0</v>
      </c>
      <c r="DD411" s="619">
        <v>0</v>
      </c>
      <c r="DE411" s="619">
        <v>0</v>
      </c>
      <c r="DF411" s="619">
        <v>0</v>
      </c>
      <c r="DG411" s="619">
        <v>0</v>
      </c>
      <c r="DH411" s="619">
        <v>0</v>
      </c>
      <c r="DI411" s="619">
        <v>0</v>
      </c>
      <c r="DJ411" s="619">
        <v>0</v>
      </c>
      <c r="DK411" s="619">
        <v>0</v>
      </c>
      <c r="DL411" s="619">
        <v>0</v>
      </c>
      <c r="DM411" s="619">
        <v>0</v>
      </c>
      <c r="DN411" s="619">
        <v>0</v>
      </c>
      <c r="DO411" s="619">
        <v>0</v>
      </c>
      <c r="DP411" s="619">
        <v>0</v>
      </c>
      <c r="DQ411" s="619">
        <v>0</v>
      </c>
      <c r="DR411" s="619">
        <v>0</v>
      </c>
      <c r="DS411" s="619">
        <v>0</v>
      </c>
      <c r="DT411" s="619">
        <v>0</v>
      </c>
      <c r="DU411" s="619">
        <v>0</v>
      </c>
      <c r="DV411" s="619">
        <v>0</v>
      </c>
      <c r="DW411" s="620">
        <v>0</v>
      </c>
    </row>
    <row r="412" spans="2:127" x14ac:dyDescent="0.2">
      <c r="B412" s="621"/>
      <c r="C412" s="622"/>
      <c r="D412" s="623"/>
      <c r="E412" s="624"/>
      <c r="F412" s="624"/>
      <c r="G412" s="623"/>
      <c r="H412" s="624"/>
      <c r="I412" s="624"/>
      <c r="J412" s="624"/>
      <c r="K412" s="624"/>
      <c r="L412" s="624"/>
      <c r="M412" s="624"/>
      <c r="N412" s="624"/>
      <c r="O412" s="624"/>
      <c r="P412" s="624"/>
      <c r="Q412" s="624"/>
      <c r="R412" s="625"/>
      <c r="S412" s="624"/>
      <c r="T412" s="624"/>
      <c r="U412" s="626" t="s">
        <v>489</v>
      </c>
      <c r="V412" s="614" t="s">
        <v>124</v>
      </c>
      <c r="W412" s="615" t="s">
        <v>490</v>
      </c>
      <c r="X412" s="607">
        <v>5571.1</v>
      </c>
      <c r="Y412" s="607">
        <v>11142.2</v>
      </c>
      <c r="Z412" s="607">
        <v>11142.2</v>
      </c>
      <c r="AA412" s="607">
        <v>16713.3</v>
      </c>
      <c r="AB412" s="607">
        <v>16713.3</v>
      </c>
      <c r="AC412" s="607">
        <v>27855.5</v>
      </c>
      <c r="AD412" s="607">
        <v>33426.6</v>
      </c>
      <c r="AE412" s="607">
        <v>55711</v>
      </c>
      <c r="AF412" s="607">
        <v>55711</v>
      </c>
      <c r="AG412" s="607">
        <v>55711</v>
      </c>
      <c r="AH412" s="607">
        <v>55711</v>
      </c>
      <c r="AI412" s="607">
        <v>55711</v>
      </c>
      <c r="AJ412" s="607">
        <v>55711</v>
      </c>
      <c r="AK412" s="607">
        <v>55711</v>
      </c>
      <c r="AL412" s="607">
        <v>44568.800000000003</v>
      </c>
      <c r="AM412" s="607">
        <v>0</v>
      </c>
      <c r="AN412" s="607">
        <v>0</v>
      </c>
      <c r="AO412" s="607">
        <v>0</v>
      </c>
      <c r="AP412" s="607">
        <v>0</v>
      </c>
      <c r="AQ412" s="607">
        <v>0</v>
      </c>
      <c r="AR412" s="607">
        <v>430.6</v>
      </c>
      <c r="AS412" s="607">
        <v>861.2</v>
      </c>
      <c r="AT412" s="607">
        <v>861.2</v>
      </c>
      <c r="AU412" s="607">
        <v>1291.8</v>
      </c>
      <c r="AV412" s="607">
        <v>1291.8</v>
      </c>
      <c r="AW412" s="607">
        <v>2153</v>
      </c>
      <c r="AX412" s="607">
        <v>2583.6</v>
      </c>
      <c r="AY412" s="607">
        <v>4306</v>
      </c>
      <c r="AZ412" s="607">
        <v>4306</v>
      </c>
      <c r="BA412" s="607">
        <v>4306</v>
      </c>
      <c r="BB412" s="607">
        <v>4306</v>
      </c>
      <c r="BC412" s="607">
        <v>4306</v>
      </c>
      <c r="BD412" s="607">
        <v>4306</v>
      </c>
      <c r="BE412" s="607">
        <v>4306</v>
      </c>
      <c r="BF412" s="607">
        <v>3444.8</v>
      </c>
      <c r="BG412" s="607">
        <v>0</v>
      </c>
      <c r="BH412" s="607">
        <v>0</v>
      </c>
      <c r="BI412" s="607">
        <v>0</v>
      </c>
      <c r="BJ412" s="607">
        <v>0</v>
      </c>
      <c r="BK412" s="607">
        <v>0</v>
      </c>
      <c r="BL412" s="607">
        <v>430.6</v>
      </c>
      <c r="BM412" s="607">
        <v>861.2</v>
      </c>
      <c r="BN412" s="607">
        <v>861.2</v>
      </c>
      <c r="BO412" s="607">
        <v>1291.8</v>
      </c>
      <c r="BP412" s="607">
        <v>1291.8</v>
      </c>
      <c r="BQ412" s="607">
        <v>2153</v>
      </c>
      <c r="BR412" s="607">
        <v>2583.6</v>
      </c>
      <c r="BS412" s="607">
        <v>4306</v>
      </c>
      <c r="BT412" s="607">
        <v>4306</v>
      </c>
      <c r="BU412" s="607">
        <v>4306</v>
      </c>
      <c r="BV412" s="607">
        <v>4306</v>
      </c>
      <c r="BW412" s="607">
        <v>4306</v>
      </c>
      <c r="BX412" s="607">
        <v>4306</v>
      </c>
      <c r="BY412" s="607">
        <v>4306</v>
      </c>
      <c r="BZ412" s="607">
        <v>3444.8</v>
      </c>
      <c r="CA412" s="607">
        <v>0</v>
      </c>
      <c r="CB412" s="607">
        <v>0</v>
      </c>
      <c r="CC412" s="607">
        <v>0</v>
      </c>
      <c r="CD412" s="607">
        <v>0</v>
      </c>
      <c r="CE412" s="616">
        <v>0</v>
      </c>
      <c r="CF412" s="616">
        <v>1367.93</v>
      </c>
      <c r="CG412" s="616">
        <v>2735.86</v>
      </c>
      <c r="CH412" s="616">
        <v>2735.86</v>
      </c>
      <c r="CI412" s="616">
        <v>4103.79</v>
      </c>
      <c r="CJ412" s="616">
        <v>4103.79</v>
      </c>
      <c r="CK412" s="616">
        <v>6839.65</v>
      </c>
      <c r="CL412" s="616">
        <v>8207.58</v>
      </c>
      <c r="CM412" s="616">
        <v>13679.3</v>
      </c>
      <c r="CN412" s="616">
        <v>13679.3</v>
      </c>
      <c r="CO412" s="616">
        <v>13679.3</v>
      </c>
      <c r="CP412" s="616">
        <v>13679.3</v>
      </c>
      <c r="CQ412" s="616">
        <v>13679.3</v>
      </c>
      <c r="CR412" s="616">
        <v>13679.3</v>
      </c>
      <c r="CS412" s="616">
        <v>13679.3</v>
      </c>
      <c r="CT412" s="616">
        <v>10943.44</v>
      </c>
      <c r="CU412" s="616">
        <v>0</v>
      </c>
      <c r="CV412" s="616">
        <v>0</v>
      </c>
      <c r="CW412" s="616">
        <v>0</v>
      </c>
      <c r="CX412" s="616">
        <v>0</v>
      </c>
      <c r="CY412" s="617">
        <v>0</v>
      </c>
      <c r="CZ412" s="618">
        <v>0</v>
      </c>
      <c r="DA412" s="619">
        <v>0</v>
      </c>
      <c r="DB412" s="619">
        <v>0</v>
      </c>
      <c r="DC412" s="619">
        <v>0</v>
      </c>
      <c r="DD412" s="619">
        <v>0</v>
      </c>
      <c r="DE412" s="619">
        <v>0</v>
      </c>
      <c r="DF412" s="619">
        <v>0</v>
      </c>
      <c r="DG412" s="619">
        <v>0</v>
      </c>
      <c r="DH412" s="619">
        <v>0</v>
      </c>
      <c r="DI412" s="619">
        <v>0</v>
      </c>
      <c r="DJ412" s="619">
        <v>0</v>
      </c>
      <c r="DK412" s="619">
        <v>0</v>
      </c>
      <c r="DL412" s="619">
        <v>0</v>
      </c>
      <c r="DM412" s="619">
        <v>0</v>
      </c>
      <c r="DN412" s="619">
        <v>0</v>
      </c>
      <c r="DO412" s="619">
        <v>0</v>
      </c>
      <c r="DP412" s="619">
        <v>0</v>
      </c>
      <c r="DQ412" s="619">
        <v>0</v>
      </c>
      <c r="DR412" s="619">
        <v>0</v>
      </c>
      <c r="DS412" s="619">
        <v>0</v>
      </c>
      <c r="DT412" s="619">
        <v>0</v>
      </c>
      <c r="DU412" s="619">
        <v>0</v>
      </c>
      <c r="DV412" s="619">
        <v>0</v>
      </c>
      <c r="DW412" s="620">
        <v>0</v>
      </c>
    </row>
    <row r="413" spans="2:127" x14ac:dyDescent="0.2">
      <c r="B413" s="627"/>
      <c r="C413" s="628"/>
      <c r="D413" s="629"/>
      <c r="E413" s="629"/>
      <c r="F413" s="629"/>
      <c r="G413" s="629"/>
      <c r="H413" s="629"/>
      <c r="I413" s="630"/>
      <c r="J413" s="630"/>
      <c r="K413" s="630"/>
      <c r="L413" s="630"/>
      <c r="M413" s="630"/>
      <c r="N413" s="630"/>
      <c r="O413" s="630"/>
      <c r="P413" s="630"/>
      <c r="Q413" s="630"/>
      <c r="R413" s="631"/>
      <c r="S413" s="630"/>
      <c r="T413" s="630"/>
      <c r="U413" s="626" t="s">
        <v>491</v>
      </c>
      <c r="V413" s="614" t="s">
        <v>124</v>
      </c>
      <c r="W413" s="615" t="s">
        <v>490</v>
      </c>
      <c r="X413" s="607">
        <v>0</v>
      </c>
      <c r="Y413" s="607">
        <v>0</v>
      </c>
      <c r="Z413" s="607">
        <v>0</v>
      </c>
      <c r="AA413" s="607">
        <v>0</v>
      </c>
      <c r="AB413" s="607">
        <v>0</v>
      </c>
      <c r="AC413" s="607">
        <v>0</v>
      </c>
      <c r="AD413" s="607">
        <v>0</v>
      </c>
      <c r="AE413" s="607">
        <v>0</v>
      </c>
      <c r="AF413" s="607">
        <v>0</v>
      </c>
      <c r="AG413" s="607">
        <v>0</v>
      </c>
      <c r="AH413" s="607">
        <v>0</v>
      </c>
      <c r="AI413" s="607">
        <v>0</v>
      </c>
      <c r="AJ413" s="607">
        <v>0</v>
      </c>
      <c r="AK413" s="607">
        <v>0</v>
      </c>
      <c r="AL413" s="607">
        <v>0</v>
      </c>
      <c r="AM413" s="607">
        <v>0</v>
      </c>
      <c r="AN413" s="607">
        <v>0</v>
      </c>
      <c r="AO413" s="607">
        <v>0</v>
      </c>
      <c r="AP413" s="607">
        <v>0</v>
      </c>
      <c r="AQ413" s="607">
        <v>0</v>
      </c>
      <c r="AR413" s="607">
        <v>0</v>
      </c>
      <c r="AS413" s="607">
        <v>0</v>
      </c>
      <c r="AT413" s="607">
        <v>0</v>
      </c>
      <c r="AU413" s="607">
        <v>0</v>
      </c>
      <c r="AV413" s="607">
        <v>0</v>
      </c>
      <c r="AW413" s="607">
        <v>0</v>
      </c>
      <c r="AX413" s="607">
        <v>0</v>
      </c>
      <c r="AY413" s="607">
        <v>0</v>
      </c>
      <c r="AZ413" s="607">
        <v>0</v>
      </c>
      <c r="BA413" s="607">
        <v>0</v>
      </c>
      <c r="BB413" s="607">
        <v>0</v>
      </c>
      <c r="BC413" s="607">
        <v>0</v>
      </c>
      <c r="BD413" s="607">
        <v>0</v>
      </c>
      <c r="BE413" s="607">
        <v>0</v>
      </c>
      <c r="BF413" s="607">
        <v>0</v>
      </c>
      <c r="BG413" s="607">
        <v>0</v>
      </c>
      <c r="BH413" s="607">
        <v>0</v>
      </c>
      <c r="BI413" s="607">
        <v>0</v>
      </c>
      <c r="BJ413" s="607">
        <v>0</v>
      </c>
      <c r="BK413" s="607">
        <v>0</v>
      </c>
      <c r="BL413" s="607">
        <v>0</v>
      </c>
      <c r="BM413" s="607">
        <v>0</v>
      </c>
      <c r="BN413" s="607">
        <v>0</v>
      </c>
      <c r="BO413" s="607">
        <v>0</v>
      </c>
      <c r="BP413" s="607">
        <v>0</v>
      </c>
      <c r="BQ413" s="607">
        <v>0</v>
      </c>
      <c r="BR413" s="607">
        <v>0</v>
      </c>
      <c r="BS413" s="607">
        <v>0</v>
      </c>
      <c r="BT413" s="607">
        <v>0</v>
      </c>
      <c r="BU413" s="607">
        <v>0</v>
      </c>
      <c r="BV413" s="607">
        <v>0</v>
      </c>
      <c r="BW413" s="607">
        <v>0</v>
      </c>
      <c r="BX413" s="607">
        <v>0</v>
      </c>
      <c r="BY413" s="607">
        <v>0</v>
      </c>
      <c r="BZ413" s="607">
        <v>0</v>
      </c>
      <c r="CA413" s="607">
        <v>0</v>
      </c>
      <c r="CB413" s="607">
        <v>0</v>
      </c>
      <c r="CC413" s="607">
        <v>0</v>
      </c>
      <c r="CD413" s="607">
        <v>0</v>
      </c>
      <c r="CE413" s="616">
        <v>0</v>
      </c>
      <c r="CF413" s="616">
        <v>0</v>
      </c>
      <c r="CG413" s="616">
        <v>0</v>
      </c>
      <c r="CH413" s="616">
        <v>0</v>
      </c>
      <c r="CI413" s="616">
        <v>0</v>
      </c>
      <c r="CJ413" s="616">
        <v>0</v>
      </c>
      <c r="CK413" s="616">
        <v>0</v>
      </c>
      <c r="CL413" s="616">
        <v>0</v>
      </c>
      <c r="CM413" s="616">
        <v>0</v>
      </c>
      <c r="CN413" s="616">
        <v>0</v>
      </c>
      <c r="CO413" s="616">
        <v>0</v>
      </c>
      <c r="CP413" s="616">
        <v>0</v>
      </c>
      <c r="CQ413" s="616">
        <v>0</v>
      </c>
      <c r="CR413" s="616">
        <v>0</v>
      </c>
      <c r="CS413" s="616">
        <v>0</v>
      </c>
      <c r="CT413" s="616">
        <v>0</v>
      </c>
      <c r="CU413" s="616">
        <v>0</v>
      </c>
      <c r="CV413" s="616">
        <v>0</v>
      </c>
      <c r="CW413" s="616">
        <v>0</v>
      </c>
      <c r="CX413" s="616">
        <v>0</v>
      </c>
      <c r="CY413" s="617">
        <v>0</v>
      </c>
      <c r="CZ413" s="618">
        <v>0</v>
      </c>
      <c r="DA413" s="619">
        <v>0</v>
      </c>
      <c r="DB413" s="619">
        <v>0</v>
      </c>
      <c r="DC413" s="619">
        <v>0</v>
      </c>
      <c r="DD413" s="619">
        <v>0</v>
      </c>
      <c r="DE413" s="619">
        <v>0</v>
      </c>
      <c r="DF413" s="619">
        <v>0</v>
      </c>
      <c r="DG413" s="619">
        <v>0</v>
      </c>
      <c r="DH413" s="619">
        <v>0</v>
      </c>
      <c r="DI413" s="619">
        <v>0</v>
      </c>
      <c r="DJ413" s="619">
        <v>0</v>
      </c>
      <c r="DK413" s="619">
        <v>0</v>
      </c>
      <c r="DL413" s="619">
        <v>0</v>
      </c>
      <c r="DM413" s="619">
        <v>0</v>
      </c>
      <c r="DN413" s="619">
        <v>0</v>
      </c>
      <c r="DO413" s="619">
        <v>0</v>
      </c>
      <c r="DP413" s="619">
        <v>0</v>
      </c>
      <c r="DQ413" s="619">
        <v>0</v>
      </c>
      <c r="DR413" s="619">
        <v>0</v>
      </c>
      <c r="DS413" s="619">
        <v>0</v>
      </c>
      <c r="DT413" s="619">
        <v>0</v>
      </c>
      <c r="DU413" s="619">
        <v>0</v>
      </c>
      <c r="DV413" s="619">
        <v>0</v>
      </c>
      <c r="DW413" s="620">
        <v>0</v>
      </c>
    </row>
    <row r="414" spans="2:127" x14ac:dyDescent="0.2">
      <c r="B414" s="627"/>
      <c r="C414" s="628"/>
      <c r="D414" s="629"/>
      <c r="E414" s="629"/>
      <c r="F414" s="629"/>
      <c r="G414" s="629"/>
      <c r="H414" s="629"/>
      <c r="I414" s="630"/>
      <c r="J414" s="630"/>
      <c r="K414" s="630"/>
      <c r="L414" s="630"/>
      <c r="M414" s="630"/>
      <c r="N414" s="630"/>
      <c r="O414" s="630"/>
      <c r="P414" s="630"/>
      <c r="Q414" s="630"/>
      <c r="R414" s="631"/>
      <c r="S414" s="630"/>
      <c r="T414" s="630"/>
      <c r="U414" s="632" t="s">
        <v>828</v>
      </c>
      <c r="V414" s="633" t="s">
        <v>124</v>
      </c>
      <c r="W414" s="634" t="s">
        <v>490</v>
      </c>
      <c r="X414" s="607">
        <v>0</v>
      </c>
      <c r="Y414" s="607">
        <v>0</v>
      </c>
      <c r="Z414" s="607">
        <v>0</v>
      </c>
      <c r="AA414" s="607">
        <v>0</v>
      </c>
      <c r="AB414" s="607">
        <v>0</v>
      </c>
      <c r="AC414" s="607">
        <v>0</v>
      </c>
      <c r="AD414" s="607">
        <v>0</v>
      </c>
      <c r="AE414" s="607">
        <v>0</v>
      </c>
      <c r="AF414" s="607">
        <v>0</v>
      </c>
      <c r="AG414" s="607">
        <v>0</v>
      </c>
      <c r="AH414" s="607">
        <v>0</v>
      </c>
      <c r="AI414" s="607">
        <v>0</v>
      </c>
      <c r="AJ414" s="607">
        <v>0</v>
      </c>
      <c r="AK414" s="607">
        <v>0</v>
      </c>
      <c r="AL414" s="607">
        <v>0</v>
      </c>
      <c r="AM414" s="607">
        <v>0</v>
      </c>
      <c r="AN414" s="607">
        <v>0</v>
      </c>
      <c r="AO414" s="607">
        <v>0</v>
      </c>
      <c r="AP414" s="607">
        <v>0</v>
      </c>
      <c r="AQ414" s="607">
        <v>0</v>
      </c>
      <c r="AR414" s="607">
        <v>0</v>
      </c>
      <c r="AS414" s="607">
        <v>0</v>
      </c>
      <c r="AT414" s="607">
        <v>0</v>
      </c>
      <c r="AU414" s="607">
        <v>0</v>
      </c>
      <c r="AV414" s="607">
        <v>0</v>
      </c>
      <c r="AW414" s="607">
        <v>0</v>
      </c>
      <c r="AX414" s="607">
        <v>0</v>
      </c>
      <c r="AY414" s="607">
        <v>0</v>
      </c>
      <c r="AZ414" s="607">
        <v>0</v>
      </c>
      <c r="BA414" s="607">
        <v>0</v>
      </c>
      <c r="BB414" s="607">
        <v>0</v>
      </c>
      <c r="BC414" s="607">
        <v>0</v>
      </c>
      <c r="BD414" s="607">
        <v>0</v>
      </c>
      <c r="BE414" s="607">
        <v>0</v>
      </c>
      <c r="BF414" s="607">
        <v>0</v>
      </c>
      <c r="BG414" s="607">
        <v>0</v>
      </c>
      <c r="BH414" s="607">
        <v>0</v>
      </c>
      <c r="BI414" s="607">
        <v>0</v>
      </c>
      <c r="BJ414" s="607">
        <v>0</v>
      </c>
      <c r="BK414" s="607">
        <v>0</v>
      </c>
      <c r="BL414" s="607">
        <v>0</v>
      </c>
      <c r="BM414" s="607">
        <v>0</v>
      </c>
      <c r="BN414" s="607">
        <v>0</v>
      </c>
      <c r="BO414" s="607">
        <v>0</v>
      </c>
      <c r="BP414" s="607">
        <v>0</v>
      </c>
      <c r="BQ414" s="607">
        <v>0</v>
      </c>
      <c r="BR414" s="607">
        <v>0</v>
      </c>
      <c r="BS414" s="607">
        <v>0</v>
      </c>
      <c r="BT414" s="607">
        <v>0</v>
      </c>
      <c r="BU414" s="607">
        <v>0</v>
      </c>
      <c r="BV414" s="607">
        <v>0</v>
      </c>
      <c r="BW414" s="607">
        <v>0</v>
      </c>
      <c r="BX414" s="607">
        <v>0</v>
      </c>
      <c r="BY414" s="607">
        <v>0</v>
      </c>
      <c r="BZ414" s="607">
        <v>0</v>
      </c>
      <c r="CA414" s="607">
        <v>0</v>
      </c>
      <c r="CB414" s="607">
        <v>0</v>
      </c>
      <c r="CC414" s="607">
        <v>0</v>
      </c>
      <c r="CD414" s="607">
        <v>0</v>
      </c>
      <c r="CE414" s="607">
        <v>0</v>
      </c>
      <c r="CF414" s="607">
        <v>0</v>
      </c>
      <c r="CG414" s="607">
        <v>0</v>
      </c>
      <c r="CH414" s="607">
        <v>0</v>
      </c>
      <c r="CI414" s="607">
        <v>0</v>
      </c>
      <c r="CJ414" s="607">
        <v>0</v>
      </c>
      <c r="CK414" s="607">
        <v>0</v>
      </c>
      <c r="CL414" s="607">
        <v>0</v>
      </c>
      <c r="CM414" s="607">
        <v>0</v>
      </c>
      <c r="CN414" s="607">
        <v>0</v>
      </c>
      <c r="CO414" s="607">
        <v>0</v>
      </c>
      <c r="CP414" s="607">
        <v>0</v>
      </c>
      <c r="CQ414" s="607">
        <v>0</v>
      </c>
      <c r="CR414" s="607">
        <v>0</v>
      </c>
      <c r="CS414" s="607">
        <v>0</v>
      </c>
      <c r="CT414" s="607">
        <v>0</v>
      </c>
      <c r="CU414" s="607">
        <v>0</v>
      </c>
      <c r="CV414" s="607">
        <v>0</v>
      </c>
      <c r="CW414" s="607">
        <v>0</v>
      </c>
      <c r="CX414" s="607">
        <v>0</v>
      </c>
      <c r="CY414" s="607">
        <v>0</v>
      </c>
      <c r="CZ414" s="618">
        <v>0</v>
      </c>
      <c r="DA414" s="619">
        <v>0</v>
      </c>
      <c r="DB414" s="619">
        <v>0</v>
      </c>
      <c r="DC414" s="619">
        <v>0</v>
      </c>
      <c r="DD414" s="619">
        <v>0</v>
      </c>
      <c r="DE414" s="619">
        <v>0</v>
      </c>
      <c r="DF414" s="619">
        <v>0</v>
      </c>
      <c r="DG414" s="619">
        <v>0</v>
      </c>
      <c r="DH414" s="619">
        <v>0</v>
      </c>
      <c r="DI414" s="619">
        <v>0</v>
      </c>
      <c r="DJ414" s="619">
        <v>0</v>
      </c>
      <c r="DK414" s="619">
        <v>0</v>
      </c>
      <c r="DL414" s="619">
        <v>0</v>
      </c>
      <c r="DM414" s="619">
        <v>0</v>
      </c>
      <c r="DN414" s="619">
        <v>0</v>
      </c>
      <c r="DO414" s="619">
        <v>0</v>
      </c>
      <c r="DP414" s="619">
        <v>0</v>
      </c>
      <c r="DQ414" s="619">
        <v>0</v>
      </c>
      <c r="DR414" s="619">
        <v>0</v>
      </c>
      <c r="DS414" s="619">
        <v>0</v>
      </c>
      <c r="DT414" s="619">
        <v>0</v>
      </c>
      <c r="DU414" s="619">
        <v>0</v>
      </c>
      <c r="DV414" s="619">
        <v>0</v>
      </c>
      <c r="DW414" s="620">
        <v>0</v>
      </c>
    </row>
    <row r="415" spans="2:127" x14ac:dyDescent="0.2">
      <c r="B415" s="635"/>
      <c r="C415" s="636"/>
      <c r="D415" s="637"/>
      <c r="E415" s="637"/>
      <c r="F415" s="637"/>
      <c r="G415" s="637"/>
      <c r="H415" s="637"/>
      <c r="I415" s="638"/>
      <c r="J415" s="638"/>
      <c r="K415" s="638"/>
      <c r="L415" s="638"/>
      <c r="M415" s="638"/>
      <c r="N415" s="638"/>
      <c r="O415" s="638"/>
      <c r="P415" s="638"/>
      <c r="Q415" s="638"/>
      <c r="R415" s="639"/>
      <c r="S415" s="638"/>
      <c r="T415" s="638"/>
      <c r="U415" s="626" t="s">
        <v>492</v>
      </c>
      <c r="V415" s="614" t="s">
        <v>124</v>
      </c>
      <c r="W415" s="640" t="s">
        <v>490</v>
      </c>
      <c r="X415" s="607">
        <v>0</v>
      </c>
      <c r="Y415" s="607">
        <v>0</v>
      </c>
      <c r="Z415" s="607">
        <v>0</v>
      </c>
      <c r="AA415" s="607">
        <v>0</v>
      </c>
      <c r="AB415" s="607">
        <v>0</v>
      </c>
      <c r="AC415" s="607">
        <v>0</v>
      </c>
      <c r="AD415" s="607">
        <v>0</v>
      </c>
      <c r="AE415" s="607">
        <v>0</v>
      </c>
      <c r="AF415" s="607">
        <v>0</v>
      </c>
      <c r="AG415" s="607">
        <v>0</v>
      </c>
      <c r="AH415" s="607">
        <v>0</v>
      </c>
      <c r="AI415" s="607">
        <v>0</v>
      </c>
      <c r="AJ415" s="607">
        <v>0</v>
      </c>
      <c r="AK415" s="607">
        <v>0</v>
      </c>
      <c r="AL415" s="607">
        <v>0</v>
      </c>
      <c r="AM415" s="607">
        <v>644.4</v>
      </c>
      <c r="AN415" s="607">
        <v>644.4</v>
      </c>
      <c r="AO415" s="607">
        <v>644.4</v>
      </c>
      <c r="AP415" s="607">
        <v>644.4</v>
      </c>
      <c r="AQ415" s="607">
        <v>644.4</v>
      </c>
      <c r="AR415" s="607">
        <v>644.4</v>
      </c>
      <c r="AS415" s="607">
        <v>644.4</v>
      </c>
      <c r="AT415" s="607">
        <v>644.4</v>
      </c>
      <c r="AU415" s="607">
        <v>644.4</v>
      </c>
      <c r="AV415" s="607">
        <v>644.4</v>
      </c>
      <c r="AW415" s="607">
        <v>644.4</v>
      </c>
      <c r="AX415" s="607">
        <v>644.4</v>
      </c>
      <c r="AY415" s="607">
        <v>644.4</v>
      </c>
      <c r="AZ415" s="607">
        <v>644.4</v>
      </c>
      <c r="BA415" s="607">
        <v>644.4</v>
      </c>
      <c r="BB415" s="607">
        <v>644.4</v>
      </c>
      <c r="BC415" s="607">
        <v>644.4</v>
      </c>
      <c r="BD415" s="607">
        <v>644.4</v>
      </c>
      <c r="BE415" s="607">
        <v>644.4</v>
      </c>
      <c r="BF415" s="607">
        <v>644.4</v>
      </c>
      <c r="BG415" s="607">
        <v>644.4</v>
      </c>
      <c r="BH415" s="607">
        <v>644.4</v>
      </c>
      <c r="BI415" s="607">
        <v>644.4</v>
      </c>
      <c r="BJ415" s="607">
        <v>644.4</v>
      </c>
      <c r="BK415" s="607">
        <v>644.4</v>
      </c>
      <c r="BL415" s="607">
        <v>644.4</v>
      </c>
      <c r="BM415" s="607">
        <v>644.4</v>
      </c>
      <c r="BN415" s="607">
        <v>644.4</v>
      </c>
      <c r="BO415" s="607">
        <v>644.4</v>
      </c>
      <c r="BP415" s="607">
        <v>644.4</v>
      </c>
      <c r="BQ415" s="607">
        <v>644.4</v>
      </c>
      <c r="BR415" s="607">
        <v>644.4</v>
      </c>
      <c r="BS415" s="607">
        <v>644.4</v>
      </c>
      <c r="BT415" s="607">
        <v>644.4</v>
      </c>
      <c r="BU415" s="607">
        <v>644.4</v>
      </c>
      <c r="BV415" s="607">
        <v>644.4</v>
      </c>
      <c r="BW415" s="607">
        <v>644.4</v>
      </c>
      <c r="BX415" s="607">
        <v>644.4</v>
      </c>
      <c r="BY415" s="607">
        <v>644.4</v>
      </c>
      <c r="BZ415" s="607">
        <v>644.4</v>
      </c>
      <c r="CA415" s="607">
        <v>644.4</v>
      </c>
      <c r="CB415" s="607">
        <v>644.4</v>
      </c>
      <c r="CC415" s="607">
        <v>644.4</v>
      </c>
      <c r="CD415" s="607">
        <v>644.4</v>
      </c>
      <c r="CE415" s="616">
        <v>644.4</v>
      </c>
      <c r="CF415" s="616">
        <v>644.4</v>
      </c>
      <c r="CG415" s="616">
        <v>644.4</v>
      </c>
      <c r="CH415" s="616">
        <v>644.4</v>
      </c>
      <c r="CI415" s="616">
        <v>644.4</v>
      </c>
      <c r="CJ415" s="616">
        <v>644.4</v>
      </c>
      <c r="CK415" s="616">
        <v>644.4</v>
      </c>
      <c r="CL415" s="616">
        <v>644.4</v>
      </c>
      <c r="CM415" s="616">
        <v>644.4</v>
      </c>
      <c r="CN415" s="616">
        <v>644.4</v>
      </c>
      <c r="CO415" s="616">
        <v>644.4</v>
      </c>
      <c r="CP415" s="616">
        <v>644.4</v>
      </c>
      <c r="CQ415" s="616">
        <v>644.4</v>
      </c>
      <c r="CR415" s="616">
        <v>644.4</v>
      </c>
      <c r="CS415" s="616">
        <v>644.4</v>
      </c>
      <c r="CT415" s="616">
        <v>644.4</v>
      </c>
      <c r="CU415" s="616">
        <v>644.4</v>
      </c>
      <c r="CV415" s="616">
        <v>644.4</v>
      </c>
      <c r="CW415" s="616">
        <v>644.4</v>
      </c>
      <c r="CX415" s="616">
        <v>644.4</v>
      </c>
      <c r="CY415" s="617">
        <v>644.4</v>
      </c>
      <c r="CZ415" s="618">
        <v>0</v>
      </c>
      <c r="DA415" s="619">
        <v>0</v>
      </c>
      <c r="DB415" s="619">
        <v>0</v>
      </c>
      <c r="DC415" s="619">
        <v>0</v>
      </c>
      <c r="DD415" s="619">
        <v>0</v>
      </c>
      <c r="DE415" s="619">
        <v>0</v>
      </c>
      <c r="DF415" s="619">
        <v>0</v>
      </c>
      <c r="DG415" s="619">
        <v>0</v>
      </c>
      <c r="DH415" s="619">
        <v>0</v>
      </c>
      <c r="DI415" s="619">
        <v>0</v>
      </c>
      <c r="DJ415" s="619">
        <v>0</v>
      </c>
      <c r="DK415" s="619">
        <v>0</v>
      </c>
      <c r="DL415" s="619">
        <v>0</v>
      </c>
      <c r="DM415" s="619">
        <v>0</v>
      </c>
      <c r="DN415" s="619">
        <v>0</v>
      </c>
      <c r="DO415" s="619">
        <v>0</v>
      </c>
      <c r="DP415" s="619">
        <v>0</v>
      </c>
      <c r="DQ415" s="619">
        <v>0</v>
      </c>
      <c r="DR415" s="619">
        <v>0</v>
      </c>
      <c r="DS415" s="619">
        <v>0</v>
      </c>
      <c r="DT415" s="619">
        <v>0</v>
      </c>
      <c r="DU415" s="619">
        <v>0</v>
      </c>
      <c r="DV415" s="619">
        <v>0</v>
      </c>
      <c r="DW415" s="620">
        <v>0</v>
      </c>
    </row>
    <row r="416" spans="2:127" x14ac:dyDescent="0.2">
      <c r="B416" s="641"/>
      <c r="C416" s="642"/>
      <c r="D416" s="643"/>
      <c r="E416" s="643"/>
      <c r="F416" s="643"/>
      <c r="G416" s="643"/>
      <c r="H416" s="643"/>
      <c r="I416" s="644"/>
      <c r="J416" s="644"/>
      <c r="K416" s="644"/>
      <c r="L416" s="644"/>
      <c r="M416" s="644"/>
      <c r="N416" s="644"/>
      <c r="O416" s="644"/>
      <c r="P416" s="644"/>
      <c r="Q416" s="644"/>
      <c r="R416" s="645"/>
      <c r="S416" s="644"/>
      <c r="T416" s="644"/>
      <c r="U416" s="626" t="s">
        <v>493</v>
      </c>
      <c r="V416" s="614" t="s">
        <v>124</v>
      </c>
      <c r="W416" s="640" t="s">
        <v>490</v>
      </c>
      <c r="X416" s="607">
        <v>0</v>
      </c>
      <c r="Y416" s="607">
        <v>0</v>
      </c>
      <c r="Z416" s="607">
        <v>0</v>
      </c>
      <c r="AA416" s="607">
        <v>0</v>
      </c>
      <c r="AB416" s="607">
        <v>0</v>
      </c>
      <c r="AC416" s="607">
        <v>0</v>
      </c>
      <c r="AD416" s="607">
        <v>0</v>
      </c>
      <c r="AE416" s="607">
        <v>0</v>
      </c>
      <c r="AF416" s="607">
        <v>0</v>
      </c>
      <c r="AG416" s="607">
        <v>0</v>
      </c>
      <c r="AH416" s="607">
        <v>0</v>
      </c>
      <c r="AI416" s="607">
        <v>0</v>
      </c>
      <c r="AJ416" s="607">
        <v>0</v>
      </c>
      <c r="AK416" s="607">
        <v>0</v>
      </c>
      <c r="AL416" s="607">
        <v>0</v>
      </c>
      <c r="AM416" s="607">
        <v>5089.8</v>
      </c>
      <c r="AN416" s="607">
        <v>5089.8</v>
      </c>
      <c r="AO416" s="607">
        <v>5089.8</v>
      </c>
      <c r="AP416" s="607">
        <v>5089.8</v>
      </c>
      <c r="AQ416" s="607">
        <v>5089.8</v>
      </c>
      <c r="AR416" s="607">
        <v>5089.8</v>
      </c>
      <c r="AS416" s="607">
        <v>5089.8</v>
      </c>
      <c r="AT416" s="607">
        <v>5089.8</v>
      </c>
      <c r="AU416" s="607">
        <v>5089.8</v>
      </c>
      <c r="AV416" s="607">
        <v>5089.8</v>
      </c>
      <c r="AW416" s="607">
        <v>5089.8</v>
      </c>
      <c r="AX416" s="607">
        <v>5089.8</v>
      </c>
      <c r="AY416" s="607">
        <v>5089.8</v>
      </c>
      <c r="AZ416" s="607">
        <v>5089.8</v>
      </c>
      <c r="BA416" s="607">
        <v>5089.8</v>
      </c>
      <c r="BB416" s="607">
        <v>5089.8</v>
      </c>
      <c r="BC416" s="607">
        <v>5089.8</v>
      </c>
      <c r="BD416" s="607">
        <v>5089.8</v>
      </c>
      <c r="BE416" s="607">
        <v>5089.8</v>
      </c>
      <c r="BF416" s="607">
        <v>5089.8</v>
      </c>
      <c r="BG416" s="607">
        <v>5089.8</v>
      </c>
      <c r="BH416" s="607">
        <v>5089.8</v>
      </c>
      <c r="BI416" s="607">
        <v>5089.8</v>
      </c>
      <c r="BJ416" s="607">
        <v>5089.8</v>
      </c>
      <c r="BK416" s="607">
        <v>5089.8</v>
      </c>
      <c r="BL416" s="607">
        <v>5089.8</v>
      </c>
      <c r="BM416" s="607">
        <v>5089.8</v>
      </c>
      <c r="BN416" s="607">
        <v>5089.8</v>
      </c>
      <c r="BO416" s="607">
        <v>5089.8</v>
      </c>
      <c r="BP416" s="607">
        <v>5089.8</v>
      </c>
      <c r="BQ416" s="607">
        <v>5089.8</v>
      </c>
      <c r="BR416" s="607">
        <v>5089.8</v>
      </c>
      <c r="BS416" s="607">
        <v>5089.8</v>
      </c>
      <c r="BT416" s="607">
        <v>5089.8</v>
      </c>
      <c r="BU416" s="607">
        <v>5089.8</v>
      </c>
      <c r="BV416" s="607">
        <v>5089.8</v>
      </c>
      <c r="BW416" s="607">
        <v>5089.8</v>
      </c>
      <c r="BX416" s="607">
        <v>5089.8</v>
      </c>
      <c r="BY416" s="607">
        <v>5089.8</v>
      </c>
      <c r="BZ416" s="607">
        <v>5089.8</v>
      </c>
      <c r="CA416" s="607">
        <v>5089.8</v>
      </c>
      <c r="CB416" s="607">
        <v>5089.8</v>
      </c>
      <c r="CC416" s="607">
        <v>5089.8</v>
      </c>
      <c r="CD416" s="607">
        <v>5089.8</v>
      </c>
      <c r="CE416" s="616">
        <v>5089.8</v>
      </c>
      <c r="CF416" s="616">
        <v>5089.8</v>
      </c>
      <c r="CG416" s="616">
        <v>5089.8</v>
      </c>
      <c r="CH416" s="616">
        <v>5089.8</v>
      </c>
      <c r="CI416" s="616">
        <v>5089.8</v>
      </c>
      <c r="CJ416" s="616">
        <v>5089.8</v>
      </c>
      <c r="CK416" s="616">
        <v>5089.8</v>
      </c>
      <c r="CL416" s="616">
        <v>5089.8</v>
      </c>
      <c r="CM416" s="616">
        <v>5089.8</v>
      </c>
      <c r="CN416" s="616">
        <v>5089.8</v>
      </c>
      <c r="CO416" s="616">
        <v>5089.8</v>
      </c>
      <c r="CP416" s="616">
        <v>5089.8</v>
      </c>
      <c r="CQ416" s="616">
        <v>5089.8</v>
      </c>
      <c r="CR416" s="616">
        <v>5089.8</v>
      </c>
      <c r="CS416" s="616">
        <v>5089.8</v>
      </c>
      <c r="CT416" s="616">
        <v>5089.8</v>
      </c>
      <c r="CU416" s="616">
        <v>5089.8</v>
      </c>
      <c r="CV416" s="616">
        <v>5089.8</v>
      </c>
      <c r="CW416" s="616">
        <v>5089.8</v>
      </c>
      <c r="CX416" s="616">
        <v>5089.8</v>
      </c>
      <c r="CY416" s="617">
        <v>5089.8</v>
      </c>
      <c r="CZ416" s="618">
        <v>0</v>
      </c>
      <c r="DA416" s="619">
        <v>0</v>
      </c>
      <c r="DB416" s="619">
        <v>0</v>
      </c>
      <c r="DC416" s="619">
        <v>0</v>
      </c>
      <c r="DD416" s="619">
        <v>0</v>
      </c>
      <c r="DE416" s="619">
        <v>0</v>
      </c>
      <c r="DF416" s="619">
        <v>0</v>
      </c>
      <c r="DG416" s="619">
        <v>0</v>
      </c>
      <c r="DH416" s="619">
        <v>0</v>
      </c>
      <c r="DI416" s="619">
        <v>0</v>
      </c>
      <c r="DJ416" s="619">
        <v>0</v>
      </c>
      <c r="DK416" s="619">
        <v>0</v>
      </c>
      <c r="DL416" s="619">
        <v>0</v>
      </c>
      <c r="DM416" s="619">
        <v>0</v>
      </c>
      <c r="DN416" s="619">
        <v>0</v>
      </c>
      <c r="DO416" s="619">
        <v>0</v>
      </c>
      <c r="DP416" s="619">
        <v>0</v>
      </c>
      <c r="DQ416" s="619">
        <v>0</v>
      </c>
      <c r="DR416" s="619">
        <v>0</v>
      </c>
      <c r="DS416" s="619">
        <v>0</v>
      </c>
      <c r="DT416" s="619">
        <v>0</v>
      </c>
      <c r="DU416" s="619">
        <v>0</v>
      </c>
      <c r="DV416" s="619">
        <v>0</v>
      </c>
      <c r="DW416" s="620">
        <v>0</v>
      </c>
    </row>
    <row r="417" spans="2:127" x14ac:dyDescent="0.2">
      <c r="B417" s="641"/>
      <c r="C417" s="642"/>
      <c r="D417" s="643"/>
      <c r="E417" s="643"/>
      <c r="F417" s="643"/>
      <c r="G417" s="643"/>
      <c r="H417" s="643"/>
      <c r="I417" s="644"/>
      <c r="J417" s="644"/>
      <c r="K417" s="644"/>
      <c r="L417" s="644"/>
      <c r="M417" s="644"/>
      <c r="N417" s="644"/>
      <c r="O417" s="644"/>
      <c r="P417" s="644"/>
      <c r="Q417" s="644"/>
      <c r="R417" s="645"/>
      <c r="S417" s="644"/>
      <c r="T417" s="644"/>
      <c r="U417" s="646" t="s">
        <v>494</v>
      </c>
      <c r="V417" s="647" t="s">
        <v>124</v>
      </c>
      <c r="W417" s="640" t="s">
        <v>490</v>
      </c>
      <c r="X417" s="607">
        <v>0</v>
      </c>
      <c r="Y417" s="607">
        <v>0</v>
      </c>
      <c r="Z417" s="607">
        <v>0</v>
      </c>
      <c r="AA417" s="607">
        <v>0</v>
      </c>
      <c r="AB417" s="607">
        <v>0</v>
      </c>
      <c r="AC417" s="607">
        <v>0</v>
      </c>
      <c r="AD417" s="607">
        <v>0</v>
      </c>
      <c r="AE417" s="607">
        <v>0</v>
      </c>
      <c r="AF417" s="607">
        <v>0</v>
      </c>
      <c r="AG417" s="607">
        <v>0</v>
      </c>
      <c r="AH417" s="607">
        <v>0</v>
      </c>
      <c r="AI417" s="607">
        <v>0</v>
      </c>
      <c r="AJ417" s="607">
        <v>0</v>
      </c>
      <c r="AK417" s="607">
        <v>0</v>
      </c>
      <c r="AL417" s="607">
        <v>0</v>
      </c>
      <c r="AM417" s="607">
        <v>0</v>
      </c>
      <c r="AN417" s="607">
        <v>0</v>
      </c>
      <c r="AO417" s="607">
        <v>0</v>
      </c>
      <c r="AP417" s="607">
        <v>0</v>
      </c>
      <c r="AQ417" s="607">
        <v>0</v>
      </c>
      <c r="AR417" s="607">
        <v>0</v>
      </c>
      <c r="AS417" s="607">
        <v>0</v>
      </c>
      <c r="AT417" s="607">
        <v>0</v>
      </c>
      <c r="AU417" s="607">
        <v>0</v>
      </c>
      <c r="AV417" s="607">
        <v>0</v>
      </c>
      <c r="AW417" s="607">
        <v>0</v>
      </c>
      <c r="AX417" s="607">
        <v>0</v>
      </c>
      <c r="AY417" s="607">
        <v>0</v>
      </c>
      <c r="AZ417" s="607">
        <v>0</v>
      </c>
      <c r="BA417" s="607">
        <v>0</v>
      </c>
      <c r="BB417" s="607">
        <v>0</v>
      </c>
      <c r="BC417" s="607">
        <v>0</v>
      </c>
      <c r="BD417" s="607">
        <v>0</v>
      </c>
      <c r="BE417" s="607">
        <v>0</v>
      </c>
      <c r="BF417" s="607">
        <v>0</v>
      </c>
      <c r="BG417" s="607">
        <v>0</v>
      </c>
      <c r="BH417" s="607">
        <v>0</v>
      </c>
      <c r="BI417" s="607">
        <v>0</v>
      </c>
      <c r="BJ417" s="607">
        <v>0</v>
      </c>
      <c r="BK417" s="607">
        <v>0</v>
      </c>
      <c r="BL417" s="607">
        <v>0</v>
      </c>
      <c r="BM417" s="607">
        <v>0</v>
      </c>
      <c r="BN417" s="607">
        <v>0</v>
      </c>
      <c r="BO417" s="607">
        <v>0</v>
      </c>
      <c r="BP417" s="607">
        <v>0</v>
      </c>
      <c r="BQ417" s="607">
        <v>0</v>
      </c>
      <c r="BR417" s="607">
        <v>0</v>
      </c>
      <c r="BS417" s="607">
        <v>0</v>
      </c>
      <c r="BT417" s="607">
        <v>0</v>
      </c>
      <c r="BU417" s="607">
        <v>0</v>
      </c>
      <c r="BV417" s="607">
        <v>0</v>
      </c>
      <c r="BW417" s="607">
        <v>0</v>
      </c>
      <c r="BX417" s="607">
        <v>0</v>
      </c>
      <c r="BY417" s="607">
        <v>0</v>
      </c>
      <c r="BZ417" s="607">
        <v>0</v>
      </c>
      <c r="CA417" s="607">
        <v>0</v>
      </c>
      <c r="CB417" s="607">
        <v>0</v>
      </c>
      <c r="CC417" s="607">
        <v>0</v>
      </c>
      <c r="CD417" s="607">
        <v>0</v>
      </c>
      <c r="CE417" s="616">
        <v>0</v>
      </c>
      <c r="CF417" s="616">
        <v>0</v>
      </c>
      <c r="CG417" s="616">
        <v>0</v>
      </c>
      <c r="CH417" s="616">
        <v>0</v>
      </c>
      <c r="CI417" s="616">
        <v>0</v>
      </c>
      <c r="CJ417" s="616">
        <v>0</v>
      </c>
      <c r="CK417" s="616">
        <v>0</v>
      </c>
      <c r="CL417" s="616">
        <v>0</v>
      </c>
      <c r="CM417" s="616">
        <v>0</v>
      </c>
      <c r="CN417" s="616">
        <v>0</v>
      </c>
      <c r="CO417" s="616">
        <v>0</v>
      </c>
      <c r="CP417" s="616">
        <v>0</v>
      </c>
      <c r="CQ417" s="616">
        <v>0</v>
      </c>
      <c r="CR417" s="616">
        <v>0</v>
      </c>
      <c r="CS417" s="616">
        <v>0</v>
      </c>
      <c r="CT417" s="616">
        <v>0</v>
      </c>
      <c r="CU417" s="616">
        <v>0</v>
      </c>
      <c r="CV417" s="616">
        <v>0</v>
      </c>
      <c r="CW417" s="616">
        <v>0</v>
      </c>
      <c r="CX417" s="616">
        <v>0</v>
      </c>
      <c r="CY417" s="617">
        <v>0</v>
      </c>
      <c r="CZ417" s="618">
        <v>0</v>
      </c>
      <c r="DA417" s="619">
        <v>0</v>
      </c>
      <c r="DB417" s="619">
        <v>0</v>
      </c>
      <c r="DC417" s="619">
        <v>0</v>
      </c>
      <c r="DD417" s="619">
        <v>0</v>
      </c>
      <c r="DE417" s="619">
        <v>0</v>
      </c>
      <c r="DF417" s="619">
        <v>0</v>
      </c>
      <c r="DG417" s="619">
        <v>0</v>
      </c>
      <c r="DH417" s="619">
        <v>0</v>
      </c>
      <c r="DI417" s="619">
        <v>0</v>
      </c>
      <c r="DJ417" s="619">
        <v>0</v>
      </c>
      <c r="DK417" s="619">
        <v>0</v>
      </c>
      <c r="DL417" s="619">
        <v>0</v>
      </c>
      <c r="DM417" s="619">
        <v>0</v>
      </c>
      <c r="DN417" s="619">
        <v>0</v>
      </c>
      <c r="DO417" s="619">
        <v>0</v>
      </c>
      <c r="DP417" s="619">
        <v>0</v>
      </c>
      <c r="DQ417" s="619">
        <v>0</v>
      </c>
      <c r="DR417" s="619">
        <v>0</v>
      </c>
      <c r="DS417" s="619">
        <v>0</v>
      </c>
      <c r="DT417" s="619">
        <v>0</v>
      </c>
      <c r="DU417" s="619">
        <v>0</v>
      </c>
      <c r="DV417" s="619">
        <v>0</v>
      </c>
      <c r="DW417" s="620">
        <v>0</v>
      </c>
    </row>
    <row r="418" spans="2:127" x14ac:dyDescent="0.2">
      <c r="B418" s="641"/>
      <c r="C418" s="642"/>
      <c r="D418" s="643"/>
      <c r="E418" s="643"/>
      <c r="F418" s="643"/>
      <c r="G418" s="643"/>
      <c r="H418" s="643"/>
      <c r="I418" s="644"/>
      <c r="J418" s="644"/>
      <c r="K418" s="644"/>
      <c r="L418" s="644"/>
      <c r="M418" s="644"/>
      <c r="N418" s="644"/>
      <c r="O418" s="644"/>
      <c r="P418" s="644"/>
      <c r="Q418" s="644"/>
      <c r="R418" s="645"/>
      <c r="S418" s="644"/>
      <c r="T418" s="644"/>
      <c r="U418" s="626" t="s">
        <v>495</v>
      </c>
      <c r="V418" s="614" t="s">
        <v>124</v>
      </c>
      <c r="W418" s="640" t="s">
        <v>490</v>
      </c>
      <c r="X418" s="607">
        <v>0.84480000000000011</v>
      </c>
      <c r="Y418" s="607">
        <v>1.6896000000000002</v>
      </c>
      <c r="Z418" s="607">
        <v>1.6896000000000002</v>
      </c>
      <c r="AA418" s="607">
        <v>2.5344000000000002</v>
      </c>
      <c r="AB418" s="607">
        <v>2.5344000000000002</v>
      </c>
      <c r="AC418" s="607">
        <v>4.2240000000000002</v>
      </c>
      <c r="AD418" s="607">
        <v>5.0688000000000004</v>
      </c>
      <c r="AE418" s="607">
        <v>8.4480000000000004</v>
      </c>
      <c r="AF418" s="607">
        <v>8.4480000000000004</v>
      </c>
      <c r="AG418" s="607">
        <v>8.4480000000000004</v>
      </c>
      <c r="AH418" s="607">
        <v>8.4480000000000004</v>
      </c>
      <c r="AI418" s="607">
        <v>8.4480000000000004</v>
      </c>
      <c r="AJ418" s="607">
        <v>8.4480000000000004</v>
      </c>
      <c r="AK418" s="607">
        <v>8.4480000000000004</v>
      </c>
      <c r="AL418" s="607">
        <v>6.7584000000000009</v>
      </c>
      <c r="AM418" s="607">
        <v>0</v>
      </c>
      <c r="AN418" s="607">
        <v>0</v>
      </c>
      <c r="AO418" s="607">
        <v>0</v>
      </c>
      <c r="AP418" s="607">
        <v>0</v>
      </c>
      <c r="AQ418" s="607">
        <v>0</v>
      </c>
      <c r="AR418" s="607">
        <v>6.5296060024052693E-2</v>
      </c>
      <c r="AS418" s="607">
        <v>0.13059212004810539</v>
      </c>
      <c r="AT418" s="607">
        <v>0.13059212004810539</v>
      </c>
      <c r="AU418" s="607">
        <v>0.19588818007215811</v>
      </c>
      <c r="AV418" s="607">
        <v>0.19588818007215811</v>
      </c>
      <c r="AW418" s="607">
        <v>0.32648030012026352</v>
      </c>
      <c r="AX418" s="607">
        <v>0.39177636014431622</v>
      </c>
      <c r="AY418" s="607">
        <v>0.65296060024052704</v>
      </c>
      <c r="AZ418" s="607">
        <v>0.65296060024052704</v>
      </c>
      <c r="BA418" s="607">
        <v>0.65296060024052704</v>
      </c>
      <c r="BB418" s="607">
        <v>0.65296060024052704</v>
      </c>
      <c r="BC418" s="607">
        <v>0.65296060024052704</v>
      </c>
      <c r="BD418" s="607">
        <v>0.65296060024052704</v>
      </c>
      <c r="BE418" s="607">
        <v>0.65296060024052704</v>
      </c>
      <c r="BF418" s="607">
        <v>0.52236848019242155</v>
      </c>
      <c r="BG418" s="607">
        <v>0</v>
      </c>
      <c r="BH418" s="607">
        <v>0</v>
      </c>
      <c r="BI418" s="607">
        <v>0</v>
      </c>
      <c r="BJ418" s="607">
        <v>0</v>
      </c>
      <c r="BK418" s="607">
        <v>0</v>
      </c>
      <c r="BL418" s="607">
        <v>6.5296060024052693E-2</v>
      </c>
      <c r="BM418" s="607">
        <v>0.13059212004810539</v>
      </c>
      <c r="BN418" s="607">
        <v>0.13059212004810539</v>
      </c>
      <c r="BO418" s="607">
        <v>0.19588818007215811</v>
      </c>
      <c r="BP418" s="607">
        <v>0.19588818007215811</v>
      </c>
      <c r="BQ418" s="607">
        <v>0.32648030012026352</v>
      </c>
      <c r="BR418" s="607">
        <v>0.39177636014431622</v>
      </c>
      <c r="BS418" s="607">
        <v>0.65296060024052704</v>
      </c>
      <c r="BT418" s="607">
        <v>0.65296060024052704</v>
      </c>
      <c r="BU418" s="607">
        <v>0.65296060024052704</v>
      </c>
      <c r="BV418" s="607">
        <v>0.65296060024052704</v>
      </c>
      <c r="BW418" s="607">
        <v>0.65296060024052704</v>
      </c>
      <c r="BX418" s="607">
        <v>0.65296060024052704</v>
      </c>
      <c r="BY418" s="607">
        <v>0.65296060024052704</v>
      </c>
      <c r="BZ418" s="607">
        <v>0.52236848019242155</v>
      </c>
      <c r="CA418" s="607">
        <v>0</v>
      </c>
      <c r="CB418" s="607">
        <v>0</v>
      </c>
      <c r="CC418" s="607">
        <v>0</v>
      </c>
      <c r="CD418" s="607">
        <v>0</v>
      </c>
      <c r="CE418" s="616">
        <v>0</v>
      </c>
      <c r="CF418" s="616">
        <v>0.20743251135323365</v>
      </c>
      <c r="CG418" s="616">
        <v>0.4148650227064673</v>
      </c>
      <c r="CH418" s="616">
        <v>0.4148650227064673</v>
      </c>
      <c r="CI418" s="616">
        <v>0.62229753405970101</v>
      </c>
      <c r="CJ418" s="616">
        <v>0.62229753405970101</v>
      </c>
      <c r="CK418" s="616">
        <v>1.0371625567661684</v>
      </c>
      <c r="CL418" s="616">
        <v>1.244595068119402</v>
      </c>
      <c r="CM418" s="616">
        <v>2.0743251135323368</v>
      </c>
      <c r="CN418" s="616">
        <v>2.0743251135323368</v>
      </c>
      <c r="CO418" s="616">
        <v>2.0743251135323368</v>
      </c>
      <c r="CP418" s="616">
        <v>2.0743251135323368</v>
      </c>
      <c r="CQ418" s="616">
        <v>2.0743251135323368</v>
      </c>
      <c r="CR418" s="616">
        <v>2.0743251135323368</v>
      </c>
      <c r="CS418" s="616">
        <v>2.0743251135323368</v>
      </c>
      <c r="CT418" s="616">
        <v>1.6594600908258692</v>
      </c>
      <c r="CU418" s="616">
        <v>0</v>
      </c>
      <c r="CV418" s="616">
        <v>0</v>
      </c>
      <c r="CW418" s="616">
        <v>0</v>
      </c>
      <c r="CX418" s="616">
        <v>0</v>
      </c>
      <c r="CY418" s="617">
        <v>0</v>
      </c>
      <c r="CZ418" s="618">
        <v>0</v>
      </c>
      <c r="DA418" s="619">
        <v>0</v>
      </c>
      <c r="DB418" s="619">
        <v>0</v>
      </c>
      <c r="DC418" s="619">
        <v>0</v>
      </c>
      <c r="DD418" s="619">
        <v>0</v>
      </c>
      <c r="DE418" s="619">
        <v>0</v>
      </c>
      <c r="DF418" s="619">
        <v>0</v>
      </c>
      <c r="DG418" s="619">
        <v>0</v>
      </c>
      <c r="DH418" s="619">
        <v>0</v>
      </c>
      <c r="DI418" s="619">
        <v>0</v>
      </c>
      <c r="DJ418" s="619">
        <v>0</v>
      </c>
      <c r="DK418" s="619">
        <v>0</v>
      </c>
      <c r="DL418" s="619">
        <v>0</v>
      </c>
      <c r="DM418" s="619">
        <v>0</v>
      </c>
      <c r="DN418" s="619">
        <v>0</v>
      </c>
      <c r="DO418" s="619">
        <v>0</v>
      </c>
      <c r="DP418" s="619">
        <v>0</v>
      </c>
      <c r="DQ418" s="619">
        <v>0</v>
      </c>
      <c r="DR418" s="619">
        <v>0</v>
      </c>
      <c r="DS418" s="619">
        <v>0</v>
      </c>
      <c r="DT418" s="619">
        <v>0</v>
      </c>
      <c r="DU418" s="619">
        <v>0</v>
      </c>
      <c r="DV418" s="619">
        <v>0</v>
      </c>
      <c r="DW418" s="620">
        <v>0</v>
      </c>
    </row>
    <row r="419" spans="2:127" x14ac:dyDescent="0.2">
      <c r="B419" s="648"/>
      <c r="C419" s="642"/>
      <c r="D419" s="643"/>
      <c r="E419" s="643"/>
      <c r="F419" s="643"/>
      <c r="G419" s="643"/>
      <c r="H419" s="643"/>
      <c r="I419" s="644"/>
      <c r="J419" s="644"/>
      <c r="K419" s="644"/>
      <c r="L419" s="644"/>
      <c r="M419" s="644"/>
      <c r="N419" s="644"/>
      <c r="O419" s="644"/>
      <c r="P419" s="644"/>
      <c r="Q419" s="644"/>
      <c r="R419" s="645"/>
      <c r="S419" s="644"/>
      <c r="T419" s="644"/>
      <c r="U419" s="626" t="s">
        <v>496</v>
      </c>
      <c r="V419" s="614" t="s">
        <v>124</v>
      </c>
      <c r="W419" s="640" t="s">
        <v>490</v>
      </c>
      <c r="X419" s="607">
        <v>0</v>
      </c>
      <c r="Y419" s="607">
        <v>0</v>
      </c>
      <c r="Z419" s="607">
        <v>0</v>
      </c>
      <c r="AA419" s="607">
        <v>0</v>
      </c>
      <c r="AB419" s="607">
        <v>0</v>
      </c>
      <c r="AC419" s="607">
        <v>0</v>
      </c>
      <c r="AD419" s="607">
        <v>0</v>
      </c>
      <c r="AE419" s="607">
        <v>0</v>
      </c>
      <c r="AF419" s="607">
        <v>0</v>
      </c>
      <c r="AG419" s="607">
        <v>0</v>
      </c>
      <c r="AH419" s="607">
        <v>0</v>
      </c>
      <c r="AI419" s="607">
        <v>0</v>
      </c>
      <c r="AJ419" s="607">
        <v>0</v>
      </c>
      <c r="AK419" s="607">
        <v>0</v>
      </c>
      <c r="AL419" s="607">
        <v>0</v>
      </c>
      <c r="AM419" s="607">
        <v>44.06</v>
      </c>
      <c r="AN419" s="607">
        <v>44.06</v>
      </c>
      <c r="AO419" s="607">
        <v>44.06</v>
      </c>
      <c r="AP419" s="607">
        <v>44.06</v>
      </c>
      <c r="AQ419" s="607">
        <v>44.06</v>
      </c>
      <c r="AR419" s="607">
        <v>44.06</v>
      </c>
      <c r="AS419" s="607">
        <v>44.06</v>
      </c>
      <c r="AT419" s="607">
        <v>44.06</v>
      </c>
      <c r="AU419" s="607">
        <v>44.06</v>
      </c>
      <c r="AV419" s="607">
        <v>44.06</v>
      </c>
      <c r="AW419" s="607">
        <v>44.06</v>
      </c>
      <c r="AX419" s="607">
        <v>44.06</v>
      </c>
      <c r="AY419" s="607">
        <v>44.06</v>
      </c>
      <c r="AZ419" s="607">
        <v>44.06</v>
      </c>
      <c r="BA419" s="607">
        <v>44.06</v>
      </c>
      <c r="BB419" s="607">
        <v>44.06</v>
      </c>
      <c r="BC419" s="607">
        <v>44.06</v>
      </c>
      <c r="BD419" s="607">
        <v>44.06</v>
      </c>
      <c r="BE419" s="607">
        <v>44.06</v>
      </c>
      <c r="BF419" s="607">
        <v>44.06</v>
      </c>
      <c r="BG419" s="607">
        <v>44.06</v>
      </c>
      <c r="BH419" s="607">
        <v>44.06</v>
      </c>
      <c r="BI419" s="607">
        <v>44.06</v>
      </c>
      <c r="BJ419" s="607">
        <v>44.06</v>
      </c>
      <c r="BK419" s="607">
        <v>44.06</v>
      </c>
      <c r="BL419" s="607">
        <v>44.06</v>
      </c>
      <c r="BM419" s="607">
        <v>44.06</v>
      </c>
      <c r="BN419" s="607">
        <v>44.06</v>
      </c>
      <c r="BO419" s="607">
        <v>44.06</v>
      </c>
      <c r="BP419" s="607">
        <v>44.06</v>
      </c>
      <c r="BQ419" s="607">
        <v>44.06</v>
      </c>
      <c r="BR419" s="607">
        <v>44.06</v>
      </c>
      <c r="BS419" s="607">
        <v>44.06</v>
      </c>
      <c r="BT419" s="607">
        <v>44.06</v>
      </c>
      <c r="BU419" s="607">
        <v>44.06</v>
      </c>
      <c r="BV419" s="607">
        <v>44.06</v>
      </c>
      <c r="BW419" s="607">
        <v>44.06</v>
      </c>
      <c r="BX419" s="607">
        <v>44.06</v>
      </c>
      <c r="BY419" s="607">
        <v>44.06</v>
      </c>
      <c r="BZ419" s="607">
        <v>44.06</v>
      </c>
      <c r="CA419" s="607">
        <v>44.06</v>
      </c>
      <c r="CB419" s="607">
        <v>44.06</v>
      </c>
      <c r="CC419" s="607">
        <v>44.06</v>
      </c>
      <c r="CD419" s="607">
        <v>44.06</v>
      </c>
      <c r="CE419" s="616">
        <v>44.06</v>
      </c>
      <c r="CF419" s="616">
        <v>44.06</v>
      </c>
      <c r="CG419" s="616">
        <v>44.06</v>
      </c>
      <c r="CH419" s="616">
        <v>44.06</v>
      </c>
      <c r="CI419" s="616">
        <v>44.06</v>
      </c>
      <c r="CJ419" s="616">
        <v>44.06</v>
      </c>
      <c r="CK419" s="616">
        <v>44.06</v>
      </c>
      <c r="CL419" s="616">
        <v>44.06</v>
      </c>
      <c r="CM419" s="616">
        <v>44.06</v>
      </c>
      <c r="CN419" s="616">
        <v>44.06</v>
      </c>
      <c r="CO419" s="616">
        <v>44.06</v>
      </c>
      <c r="CP419" s="616">
        <v>44.06</v>
      </c>
      <c r="CQ419" s="616">
        <v>44.06</v>
      </c>
      <c r="CR419" s="616">
        <v>44.06</v>
      </c>
      <c r="CS419" s="616">
        <v>44.06</v>
      </c>
      <c r="CT419" s="616">
        <v>44.06</v>
      </c>
      <c r="CU419" s="616">
        <v>44.06</v>
      </c>
      <c r="CV419" s="616">
        <v>44.06</v>
      </c>
      <c r="CW419" s="616">
        <v>44.06</v>
      </c>
      <c r="CX419" s="616">
        <v>44.06</v>
      </c>
      <c r="CY419" s="617">
        <v>44.06</v>
      </c>
      <c r="CZ419" s="618">
        <v>0</v>
      </c>
      <c r="DA419" s="619">
        <v>0</v>
      </c>
      <c r="DB419" s="619">
        <v>0</v>
      </c>
      <c r="DC419" s="619">
        <v>0</v>
      </c>
      <c r="DD419" s="619">
        <v>0</v>
      </c>
      <c r="DE419" s="619">
        <v>0</v>
      </c>
      <c r="DF419" s="619">
        <v>0</v>
      </c>
      <c r="DG419" s="619">
        <v>0</v>
      </c>
      <c r="DH419" s="619">
        <v>0</v>
      </c>
      <c r="DI419" s="619">
        <v>0</v>
      </c>
      <c r="DJ419" s="619">
        <v>0</v>
      </c>
      <c r="DK419" s="619">
        <v>0</v>
      </c>
      <c r="DL419" s="619">
        <v>0</v>
      </c>
      <c r="DM419" s="619">
        <v>0</v>
      </c>
      <c r="DN419" s="619">
        <v>0</v>
      </c>
      <c r="DO419" s="619">
        <v>0</v>
      </c>
      <c r="DP419" s="619">
        <v>0</v>
      </c>
      <c r="DQ419" s="619">
        <v>0</v>
      </c>
      <c r="DR419" s="619">
        <v>0</v>
      </c>
      <c r="DS419" s="619">
        <v>0</v>
      </c>
      <c r="DT419" s="619">
        <v>0</v>
      </c>
      <c r="DU419" s="619">
        <v>0</v>
      </c>
      <c r="DV419" s="619">
        <v>0</v>
      </c>
      <c r="DW419" s="620">
        <v>0</v>
      </c>
    </row>
    <row r="420" spans="2:127" x14ac:dyDescent="0.2">
      <c r="B420" s="648"/>
      <c r="C420" s="642"/>
      <c r="D420" s="643"/>
      <c r="E420" s="643"/>
      <c r="F420" s="643"/>
      <c r="G420" s="643"/>
      <c r="H420" s="643"/>
      <c r="I420" s="644"/>
      <c r="J420" s="644"/>
      <c r="K420" s="644"/>
      <c r="L420" s="644"/>
      <c r="M420" s="644"/>
      <c r="N420" s="644"/>
      <c r="O420" s="644"/>
      <c r="P420" s="644"/>
      <c r="Q420" s="644"/>
      <c r="R420" s="645"/>
      <c r="S420" s="644"/>
      <c r="T420" s="644"/>
      <c r="U420" s="626" t="s">
        <v>497</v>
      </c>
      <c r="V420" s="614" t="s">
        <v>124</v>
      </c>
      <c r="W420" s="640" t="s">
        <v>490</v>
      </c>
      <c r="X420" s="607">
        <v>10.459020000000002</v>
      </c>
      <c r="Y420" s="607">
        <v>20.918040000000005</v>
      </c>
      <c r="Z420" s="607">
        <v>20.918040000000005</v>
      </c>
      <c r="AA420" s="607">
        <v>31.37706</v>
      </c>
      <c r="AB420" s="607">
        <v>31.37706</v>
      </c>
      <c r="AC420" s="607">
        <v>52.295100000000005</v>
      </c>
      <c r="AD420" s="607">
        <v>62.75412</v>
      </c>
      <c r="AE420" s="607">
        <v>104.59020000000001</v>
      </c>
      <c r="AF420" s="607">
        <v>104.59020000000001</v>
      </c>
      <c r="AG420" s="607">
        <v>104.59020000000001</v>
      </c>
      <c r="AH420" s="607">
        <v>104.59020000000001</v>
      </c>
      <c r="AI420" s="607">
        <v>104.59020000000001</v>
      </c>
      <c r="AJ420" s="607">
        <v>104.59020000000001</v>
      </c>
      <c r="AK420" s="607">
        <v>104.59020000000001</v>
      </c>
      <c r="AL420" s="607">
        <v>83.672160000000019</v>
      </c>
      <c r="AM420" s="607">
        <v>0</v>
      </c>
      <c r="AN420" s="607">
        <v>0</v>
      </c>
      <c r="AO420" s="607">
        <v>0</v>
      </c>
      <c r="AP420" s="607">
        <v>0</v>
      </c>
      <c r="AQ420" s="607">
        <v>0</v>
      </c>
      <c r="AR420" s="607">
        <v>0.8083958306259087</v>
      </c>
      <c r="AS420" s="607">
        <v>1.6167916612518174</v>
      </c>
      <c r="AT420" s="607">
        <v>1.6167916612518174</v>
      </c>
      <c r="AU420" s="607">
        <v>2.4251874918777268</v>
      </c>
      <c r="AV420" s="607">
        <v>2.4251874918777268</v>
      </c>
      <c r="AW420" s="607">
        <v>4.0419791531295441</v>
      </c>
      <c r="AX420" s="607">
        <v>4.8503749837554535</v>
      </c>
      <c r="AY420" s="607">
        <v>8.0839583062590883</v>
      </c>
      <c r="AZ420" s="607">
        <v>8.0839583062590883</v>
      </c>
      <c r="BA420" s="607">
        <v>8.0839583062590883</v>
      </c>
      <c r="BB420" s="607">
        <v>8.0839583062590883</v>
      </c>
      <c r="BC420" s="607">
        <v>8.0839583062590883</v>
      </c>
      <c r="BD420" s="607">
        <v>8.0839583062590883</v>
      </c>
      <c r="BE420" s="607">
        <v>8.0839583062590883</v>
      </c>
      <c r="BF420" s="607">
        <v>6.4671666450072696</v>
      </c>
      <c r="BG420" s="607">
        <v>0</v>
      </c>
      <c r="BH420" s="607">
        <v>0</v>
      </c>
      <c r="BI420" s="607">
        <v>0</v>
      </c>
      <c r="BJ420" s="607">
        <v>0</v>
      </c>
      <c r="BK420" s="607">
        <v>0</v>
      </c>
      <c r="BL420" s="607">
        <v>0.8083958306259087</v>
      </c>
      <c r="BM420" s="607">
        <v>1.6167916612518174</v>
      </c>
      <c r="BN420" s="607">
        <v>1.6167916612518174</v>
      </c>
      <c r="BO420" s="607">
        <v>2.4251874918777268</v>
      </c>
      <c r="BP420" s="607">
        <v>2.4251874918777268</v>
      </c>
      <c r="BQ420" s="607">
        <v>4.0419791531295441</v>
      </c>
      <c r="BR420" s="607">
        <v>4.8503749837554535</v>
      </c>
      <c r="BS420" s="607">
        <v>8.0839583062590883</v>
      </c>
      <c r="BT420" s="607">
        <v>8.0839583062590883</v>
      </c>
      <c r="BU420" s="607">
        <v>8.0839583062590883</v>
      </c>
      <c r="BV420" s="607">
        <v>8.0839583062590883</v>
      </c>
      <c r="BW420" s="607">
        <v>8.0839583062590883</v>
      </c>
      <c r="BX420" s="607">
        <v>8.0839583062590883</v>
      </c>
      <c r="BY420" s="607">
        <v>8.0839583062590883</v>
      </c>
      <c r="BZ420" s="607">
        <v>6.4671666450072696</v>
      </c>
      <c r="CA420" s="607">
        <v>0</v>
      </c>
      <c r="CB420" s="607">
        <v>0</v>
      </c>
      <c r="CC420" s="607">
        <v>0</v>
      </c>
      <c r="CD420" s="607">
        <v>0</v>
      </c>
      <c r="CE420" s="616">
        <v>0</v>
      </c>
      <c r="CF420" s="616">
        <v>2.5681117245427298</v>
      </c>
      <c r="CG420" s="616">
        <v>5.1362234490854597</v>
      </c>
      <c r="CH420" s="616">
        <v>5.1362234490854597</v>
      </c>
      <c r="CI420" s="616">
        <v>7.7043351736281895</v>
      </c>
      <c r="CJ420" s="616">
        <v>7.7043351736281895</v>
      </c>
      <c r="CK420" s="616">
        <v>12.840558622713649</v>
      </c>
      <c r="CL420" s="616">
        <v>15.408670347256379</v>
      </c>
      <c r="CM420" s="616">
        <v>25.681117245427298</v>
      </c>
      <c r="CN420" s="616">
        <v>25.681117245427298</v>
      </c>
      <c r="CO420" s="616">
        <v>25.681117245427298</v>
      </c>
      <c r="CP420" s="616">
        <v>25.681117245427298</v>
      </c>
      <c r="CQ420" s="616">
        <v>25.681117245427298</v>
      </c>
      <c r="CR420" s="616">
        <v>25.681117245427298</v>
      </c>
      <c r="CS420" s="616">
        <v>25.681117245427298</v>
      </c>
      <c r="CT420" s="616">
        <v>20.544893796341839</v>
      </c>
      <c r="CU420" s="616">
        <v>0</v>
      </c>
      <c r="CV420" s="616">
        <v>0</v>
      </c>
      <c r="CW420" s="616">
        <v>0</v>
      </c>
      <c r="CX420" s="616">
        <v>0</v>
      </c>
      <c r="CY420" s="617">
        <v>0</v>
      </c>
      <c r="CZ420" s="618">
        <v>0</v>
      </c>
      <c r="DA420" s="619">
        <v>0</v>
      </c>
      <c r="DB420" s="619">
        <v>0</v>
      </c>
      <c r="DC420" s="619">
        <v>0</v>
      </c>
      <c r="DD420" s="619">
        <v>0</v>
      </c>
      <c r="DE420" s="619">
        <v>0</v>
      </c>
      <c r="DF420" s="619">
        <v>0</v>
      </c>
      <c r="DG420" s="619">
        <v>0</v>
      </c>
      <c r="DH420" s="619">
        <v>0</v>
      </c>
      <c r="DI420" s="619">
        <v>0</v>
      </c>
      <c r="DJ420" s="619">
        <v>0</v>
      </c>
      <c r="DK420" s="619">
        <v>0</v>
      </c>
      <c r="DL420" s="619">
        <v>0</v>
      </c>
      <c r="DM420" s="619">
        <v>0</v>
      </c>
      <c r="DN420" s="619">
        <v>0</v>
      </c>
      <c r="DO420" s="619">
        <v>0</v>
      </c>
      <c r="DP420" s="619">
        <v>0</v>
      </c>
      <c r="DQ420" s="619">
        <v>0</v>
      </c>
      <c r="DR420" s="619">
        <v>0</v>
      </c>
      <c r="DS420" s="619">
        <v>0</v>
      </c>
      <c r="DT420" s="619">
        <v>0</v>
      </c>
      <c r="DU420" s="619">
        <v>0</v>
      </c>
      <c r="DV420" s="619">
        <v>0</v>
      </c>
      <c r="DW420" s="620">
        <v>0</v>
      </c>
    </row>
    <row r="421" spans="2:127" x14ac:dyDescent="0.2">
      <c r="B421" s="648"/>
      <c r="C421" s="642"/>
      <c r="D421" s="643"/>
      <c r="E421" s="643"/>
      <c r="F421" s="643"/>
      <c r="G421" s="643"/>
      <c r="H421" s="643"/>
      <c r="I421" s="644"/>
      <c r="J421" s="644"/>
      <c r="K421" s="644"/>
      <c r="L421" s="644"/>
      <c r="M421" s="644"/>
      <c r="N421" s="644"/>
      <c r="O421" s="644"/>
      <c r="P421" s="644"/>
      <c r="Q421" s="644"/>
      <c r="R421" s="645"/>
      <c r="S421" s="644"/>
      <c r="T421" s="644"/>
      <c r="U421" s="626" t="s">
        <v>498</v>
      </c>
      <c r="V421" s="614" t="s">
        <v>124</v>
      </c>
      <c r="W421" s="640" t="s">
        <v>490</v>
      </c>
      <c r="X421" s="607">
        <v>0</v>
      </c>
      <c r="Y421" s="607">
        <v>0</v>
      </c>
      <c r="Z421" s="607">
        <v>0</v>
      </c>
      <c r="AA421" s="607">
        <v>0</v>
      </c>
      <c r="AB421" s="607">
        <v>0</v>
      </c>
      <c r="AC421" s="607">
        <v>0</v>
      </c>
      <c r="AD421" s="607">
        <v>0</v>
      </c>
      <c r="AE421" s="607">
        <v>0</v>
      </c>
      <c r="AF421" s="607">
        <v>0</v>
      </c>
      <c r="AG421" s="607">
        <v>0</v>
      </c>
      <c r="AH421" s="607">
        <v>0</v>
      </c>
      <c r="AI421" s="607">
        <v>0</v>
      </c>
      <c r="AJ421" s="607">
        <v>0</v>
      </c>
      <c r="AK421" s="607">
        <v>0</v>
      </c>
      <c r="AL421" s="607">
        <v>0</v>
      </c>
      <c r="AM421" s="607">
        <v>519.39664132189012</v>
      </c>
      <c r="AN421" s="607">
        <v>475.5835175940602</v>
      </c>
      <c r="AO421" s="607">
        <v>431.77039386623051</v>
      </c>
      <c r="AP421" s="607">
        <v>387.95727013840087</v>
      </c>
      <c r="AQ421" s="607">
        <v>344.14414641057112</v>
      </c>
      <c r="AR421" s="607">
        <v>300.33102268274138</v>
      </c>
      <c r="AS421" s="607">
        <v>256.51789895491174</v>
      </c>
      <c r="AT421" s="607">
        <v>212.70477522708208</v>
      </c>
      <c r="AU421" s="607">
        <v>168.89165149925236</v>
      </c>
      <c r="AV421" s="607">
        <v>125.07852777142266</v>
      </c>
      <c r="AW421" s="607">
        <v>125.07852777142266</v>
      </c>
      <c r="AX421" s="607">
        <v>125.07852777142266</v>
      </c>
      <c r="AY421" s="607">
        <v>125.07852777142266</v>
      </c>
      <c r="AZ421" s="607">
        <v>125.07852777142266</v>
      </c>
      <c r="BA421" s="607">
        <v>125.07852777142266</v>
      </c>
      <c r="BB421" s="607">
        <v>125.07852777142266</v>
      </c>
      <c r="BC421" s="607">
        <v>125.07852777142266</v>
      </c>
      <c r="BD421" s="607">
        <v>125.07852777142266</v>
      </c>
      <c r="BE421" s="607">
        <v>125.07852777142266</v>
      </c>
      <c r="BF421" s="607">
        <v>125.07852777142266</v>
      </c>
      <c r="BG421" s="607">
        <v>125.07852777142266</v>
      </c>
      <c r="BH421" s="607">
        <v>125.07852777142266</v>
      </c>
      <c r="BI421" s="607">
        <v>125.07852777142266</v>
      </c>
      <c r="BJ421" s="607">
        <v>125.07852777142266</v>
      </c>
      <c r="BK421" s="607">
        <v>125.07852777142266</v>
      </c>
      <c r="BL421" s="607">
        <v>125.07852777142266</v>
      </c>
      <c r="BM421" s="607">
        <v>125.07852777142266</v>
      </c>
      <c r="BN421" s="607">
        <v>125.07852777142266</v>
      </c>
      <c r="BO421" s="607">
        <v>125.07852777142266</v>
      </c>
      <c r="BP421" s="607">
        <v>125.07852777142266</v>
      </c>
      <c r="BQ421" s="607">
        <v>125.07852777142266</v>
      </c>
      <c r="BR421" s="607">
        <v>125.07852777142266</v>
      </c>
      <c r="BS421" s="607">
        <v>125.07852777142266</v>
      </c>
      <c r="BT421" s="607">
        <v>125.07852777142266</v>
      </c>
      <c r="BU421" s="607">
        <v>125.07852777142266</v>
      </c>
      <c r="BV421" s="607">
        <v>125.07852777142266</v>
      </c>
      <c r="BW421" s="607">
        <v>125.07852777142266</v>
      </c>
      <c r="BX421" s="607">
        <v>125.07852777142266</v>
      </c>
      <c r="BY421" s="607">
        <v>125.07852777142266</v>
      </c>
      <c r="BZ421" s="607">
        <v>125.07852777142266</v>
      </c>
      <c r="CA421" s="607">
        <v>125.07852777142266</v>
      </c>
      <c r="CB421" s="607">
        <v>125.07852777142266</v>
      </c>
      <c r="CC421" s="607">
        <v>125.07852777142266</v>
      </c>
      <c r="CD421" s="607">
        <v>125.07852777142266</v>
      </c>
      <c r="CE421" s="616">
        <v>125.07852777142266</v>
      </c>
      <c r="CF421" s="616">
        <v>125.07852777142266</v>
      </c>
      <c r="CG421" s="616">
        <v>125.07852777142266</v>
      </c>
      <c r="CH421" s="616">
        <v>125.07852777142266</v>
      </c>
      <c r="CI421" s="616">
        <v>125.07852777142266</v>
      </c>
      <c r="CJ421" s="616">
        <v>125.07852777142266</v>
      </c>
      <c r="CK421" s="616">
        <v>125.07852777142266</v>
      </c>
      <c r="CL421" s="616">
        <v>125.07852777142266</v>
      </c>
      <c r="CM421" s="616">
        <v>125.07852777142266</v>
      </c>
      <c r="CN421" s="616">
        <v>125.07852777142266</v>
      </c>
      <c r="CO421" s="616">
        <v>125.07852777142266</v>
      </c>
      <c r="CP421" s="616">
        <v>125.07852777142266</v>
      </c>
      <c r="CQ421" s="616">
        <v>125.07852777142266</v>
      </c>
      <c r="CR421" s="616">
        <v>125.07852777142266</v>
      </c>
      <c r="CS421" s="616">
        <v>125.07852777142266</v>
      </c>
      <c r="CT421" s="616">
        <v>125.07852777142266</v>
      </c>
      <c r="CU421" s="616">
        <v>125.07852777142266</v>
      </c>
      <c r="CV421" s="616">
        <v>125.07852777142266</v>
      </c>
      <c r="CW421" s="616">
        <v>125.07852777142266</v>
      </c>
      <c r="CX421" s="616">
        <v>125.07852777142266</v>
      </c>
      <c r="CY421" s="617">
        <v>125.07852777142266</v>
      </c>
      <c r="CZ421" s="618">
        <v>0</v>
      </c>
      <c r="DA421" s="619">
        <v>0</v>
      </c>
      <c r="DB421" s="619">
        <v>0</v>
      </c>
      <c r="DC421" s="619">
        <v>0</v>
      </c>
      <c r="DD421" s="619">
        <v>0</v>
      </c>
      <c r="DE421" s="619">
        <v>0</v>
      </c>
      <c r="DF421" s="619">
        <v>0</v>
      </c>
      <c r="DG421" s="619">
        <v>0</v>
      </c>
      <c r="DH421" s="619">
        <v>0</v>
      </c>
      <c r="DI421" s="619">
        <v>0</v>
      </c>
      <c r="DJ421" s="619">
        <v>0</v>
      </c>
      <c r="DK421" s="619">
        <v>0</v>
      </c>
      <c r="DL421" s="619">
        <v>0</v>
      </c>
      <c r="DM421" s="619">
        <v>0</v>
      </c>
      <c r="DN421" s="619">
        <v>0</v>
      </c>
      <c r="DO421" s="619">
        <v>0</v>
      </c>
      <c r="DP421" s="619">
        <v>0</v>
      </c>
      <c r="DQ421" s="619">
        <v>0</v>
      </c>
      <c r="DR421" s="619">
        <v>0</v>
      </c>
      <c r="DS421" s="619">
        <v>0</v>
      </c>
      <c r="DT421" s="619">
        <v>0</v>
      </c>
      <c r="DU421" s="619">
        <v>0</v>
      </c>
      <c r="DV421" s="619">
        <v>0</v>
      </c>
      <c r="DW421" s="620">
        <v>0</v>
      </c>
    </row>
    <row r="422" spans="2:127" x14ac:dyDescent="0.2">
      <c r="B422" s="648"/>
      <c r="C422" s="642"/>
      <c r="D422" s="643"/>
      <c r="E422" s="643"/>
      <c r="F422" s="643"/>
      <c r="G422" s="643"/>
      <c r="H422" s="643"/>
      <c r="I422" s="644"/>
      <c r="J422" s="644"/>
      <c r="K422" s="644"/>
      <c r="L422" s="644"/>
      <c r="M422" s="644"/>
      <c r="N422" s="644"/>
      <c r="O422" s="644"/>
      <c r="P422" s="644"/>
      <c r="Q422" s="644"/>
      <c r="R422" s="645"/>
      <c r="S422" s="644"/>
      <c r="T422" s="644"/>
      <c r="U422" s="649" t="s">
        <v>499</v>
      </c>
      <c r="V422" s="614" t="s">
        <v>124</v>
      </c>
      <c r="W422" s="640" t="s">
        <v>490</v>
      </c>
      <c r="X422" s="607">
        <v>0</v>
      </c>
      <c r="Y422" s="607">
        <v>0</v>
      </c>
      <c r="Z422" s="607">
        <v>0</v>
      </c>
      <c r="AA422" s="607">
        <v>0</v>
      </c>
      <c r="AB422" s="607">
        <v>0</v>
      </c>
      <c r="AC422" s="607">
        <v>0</v>
      </c>
      <c r="AD422" s="607">
        <v>0</v>
      </c>
      <c r="AE422" s="607">
        <v>0</v>
      </c>
      <c r="AF422" s="607">
        <v>0</v>
      </c>
      <c r="AG422" s="607">
        <v>0</v>
      </c>
      <c r="AH422" s="607">
        <v>0</v>
      </c>
      <c r="AI422" s="607">
        <v>0</v>
      </c>
      <c r="AJ422" s="607">
        <v>0</v>
      </c>
      <c r="AK422" s="607">
        <v>0</v>
      </c>
      <c r="AL422" s="607">
        <v>0</v>
      </c>
      <c r="AM422" s="607">
        <v>0</v>
      </c>
      <c r="AN422" s="607">
        <v>0</v>
      </c>
      <c r="AO422" s="607">
        <v>0</v>
      </c>
      <c r="AP422" s="607">
        <v>0</v>
      </c>
      <c r="AQ422" s="607">
        <v>0</v>
      </c>
      <c r="AR422" s="607">
        <v>0</v>
      </c>
      <c r="AS422" s="607">
        <v>0</v>
      </c>
      <c r="AT422" s="607">
        <v>0</v>
      </c>
      <c r="AU422" s="607">
        <v>0</v>
      </c>
      <c r="AV422" s="607">
        <v>0</v>
      </c>
      <c r="AW422" s="607">
        <v>0</v>
      </c>
      <c r="AX422" s="607">
        <v>0</v>
      </c>
      <c r="AY422" s="607">
        <v>0</v>
      </c>
      <c r="AZ422" s="607">
        <v>0</v>
      </c>
      <c r="BA422" s="607">
        <v>0</v>
      </c>
      <c r="BB422" s="607">
        <v>0</v>
      </c>
      <c r="BC422" s="607">
        <v>0</v>
      </c>
      <c r="BD422" s="607">
        <v>0</v>
      </c>
      <c r="BE422" s="607">
        <v>0</v>
      </c>
      <c r="BF422" s="607">
        <v>0</v>
      </c>
      <c r="BG422" s="607">
        <v>0</v>
      </c>
      <c r="BH422" s="607">
        <v>0</v>
      </c>
      <c r="BI422" s="607">
        <v>0</v>
      </c>
      <c r="BJ422" s="607">
        <v>0</v>
      </c>
      <c r="BK422" s="607">
        <v>0</v>
      </c>
      <c r="BL422" s="607">
        <v>0</v>
      </c>
      <c r="BM422" s="607">
        <v>0</v>
      </c>
      <c r="BN422" s="607">
        <v>0</v>
      </c>
      <c r="BO422" s="607">
        <v>0</v>
      </c>
      <c r="BP422" s="607">
        <v>0</v>
      </c>
      <c r="BQ422" s="607">
        <v>0</v>
      </c>
      <c r="BR422" s="607">
        <v>0</v>
      </c>
      <c r="BS422" s="607">
        <v>0</v>
      </c>
      <c r="BT422" s="607">
        <v>0</v>
      </c>
      <c r="BU422" s="607">
        <v>0</v>
      </c>
      <c r="BV422" s="607">
        <v>0</v>
      </c>
      <c r="BW422" s="607">
        <v>0</v>
      </c>
      <c r="BX422" s="607">
        <v>0</v>
      </c>
      <c r="BY422" s="607">
        <v>0</v>
      </c>
      <c r="BZ422" s="607">
        <v>0</v>
      </c>
      <c r="CA422" s="607">
        <v>0</v>
      </c>
      <c r="CB422" s="607">
        <v>0</v>
      </c>
      <c r="CC422" s="607">
        <v>0</v>
      </c>
      <c r="CD422" s="607">
        <v>0</v>
      </c>
      <c r="CE422" s="607">
        <v>0</v>
      </c>
      <c r="CF422" s="607">
        <v>0</v>
      </c>
      <c r="CG422" s="607">
        <v>0</v>
      </c>
      <c r="CH422" s="607">
        <v>0</v>
      </c>
      <c r="CI422" s="607">
        <v>0</v>
      </c>
      <c r="CJ422" s="607">
        <v>0</v>
      </c>
      <c r="CK422" s="607">
        <v>0</v>
      </c>
      <c r="CL422" s="607">
        <v>0</v>
      </c>
      <c r="CM422" s="607">
        <v>0</v>
      </c>
      <c r="CN422" s="607">
        <v>0</v>
      </c>
      <c r="CO422" s="607">
        <v>0</v>
      </c>
      <c r="CP422" s="607">
        <v>0</v>
      </c>
      <c r="CQ422" s="607">
        <v>0</v>
      </c>
      <c r="CR422" s="607">
        <v>0</v>
      </c>
      <c r="CS422" s="607">
        <v>0</v>
      </c>
      <c r="CT422" s="607">
        <v>0</v>
      </c>
      <c r="CU422" s="607">
        <v>0</v>
      </c>
      <c r="CV422" s="607">
        <v>0</v>
      </c>
      <c r="CW422" s="607">
        <v>0</v>
      </c>
      <c r="CX422" s="607">
        <v>0</v>
      </c>
      <c r="CY422" s="607">
        <v>0</v>
      </c>
      <c r="CZ422" s="618">
        <v>0</v>
      </c>
      <c r="DA422" s="619">
        <v>0</v>
      </c>
      <c r="DB422" s="619">
        <v>0</v>
      </c>
      <c r="DC422" s="619">
        <v>0</v>
      </c>
      <c r="DD422" s="619">
        <v>0</v>
      </c>
      <c r="DE422" s="619">
        <v>0</v>
      </c>
      <c r="DF422" s="619">
        <v>0</v>
      </c>
      <c r="DG422" s="619">
        <v>0</v>
      </c>
      <c r="DH422" s="619">
        <v>0</v>
      </c>
      <c r="DI422" s="619">
        <v>0</v>
      </c>
      <c r="DJ422" s="619">
        <v>0</v>
      </c>
      <c r="DK422" s="619">
        <v>0</v>
      </c>
      <c r="DL422" s="619">
        <v>0</v>
      </c>
      <c r="DM422" s="619">
        <v>0</v>
      </c>
      <c r="DN422" s="619">
        <v>0</v>
      </c>
      <c r="DO422" s="619">
        <v>0</v>
      </c>
      <c r="DP422" s="619">
        <v>0</v>
      </c>
      <c r="DQ422" s="619">
        <v>0</v>
      </c>
      <c r="DR422" s="619">
        <v>0</v>
      </c>
      <c r="DS422" s="619">
        <v>0</v>
      </c>
      <c r="DT422" s="619">
        <v>0</v>
      </c>
      <c r="DU422" s="619">
        <v>0</v>
      </c>
      <c r="DV422" s="619">
        <v>0</v>
      </c>
      <c r="DW422" s="620">
        <v>0</v>
      </c>
    </row>
    <row r="423" spans="2:127" ht="15.75" thickBot="1" x14ac:dyDescent="0.25">
      <c r="B423" s="650"/>
      <c r="C423" s="651"/>
      <c r="D423" s="652"/>
      <c r="E423" s="652"/>
      <c r="F423" s="652"/>
      <c r="G423" s="652"/>
      <c r="H423" s="652"/>
      <c r="I423" s="653"/>
      <c r="J423" s="653"/>
      <c r="K423" s="653"/>
      <c r="L423" s="653"/>
      <c r="M423" s="653"/>
      <c r="N423" s="653"/>
      <c r="O423" s="653"/>
      <c r="P423" s="653"/>
      <c r="Q423" s="653"/>
      <c r="R423" s="654"/>
      <c r="S423" s="653"/>
      <c r="T423" s="653"/>
      <c r="U423" s="655" t="s">
        <v>127</v>
      </c>
      <c r="V423" s="656" t="s">
        <v>500</v>
      </c>
      <c r="W423" s="657" t="s">
        <v>490</v>
      </c>
      <c r="X423" s="658">
        <f>SUM(X412:X422)</f>
        <v>5582.4038200000005</v>
      </c>
      <c r="Y423" s="658">
        <f t="shared" ref="Y423:CJ423" si="74">SUM(Y412:Y422)</f>
        <v>11164.807640000001</v>
      </c>
      <c r="Z423" s="658">
        <f t="shared" si="74"/>
        <v>11164.807640000001</v>
      </c>
      <c r="AA423" s="658">
        <f t="shared" si="74"/>
        <v>16747.211459999999</v>
      </c>
      <c r="AB423" s="658">
        <f t="shared" si="74"/>
        <v>16747.211459999999</v>
      </c>
      <c r="AC423" s="658">
        <f t="shared" si="74"/>
        <v>27912.019099999998</v>
      </c>
      <c r="AD423" s="658">
        <f t="shared" si="74"/>
        <v>33494.422919999997</v>
      </c>
      <c r="AE423" s="658">
        <f t="shared" si="74"/>
        <v>55824.038199999995</v>
      </c>
      <c r="AF423" s="658">
        <f t="shared" si="74"/>
        <v>55824.038199999995</v>
      </c>
      <c r="AG423" s="658">
        <f t="shared" si="74"/>
        <v>55824.038199999995</v>
      </c>
      <c r="AH423" s="658">
        <f t="shared" si="74"/>
        <v>55824.038199999995</v>
      </c>
      <c r="AI423" s="658">
        <f t="shared" si="74"/>
        <v>55824.038199999995</v>
      </c>
      <c r="AJ423" s="658">
        <f t="shared" si="74"/>
        <v>55824.038199999995</v>
      </c>
      <c r="AK423" s="658">
        <f t="shared" si="74"/>
        <v>55824.038199999995</v>
      </c>
      <c r="AL423" s="658">
        <f t="shared" si="74"/>
        <v>44659.230560000004</v>
      </c>
      <c r="AM423" s="658">
        <f t="shared" si="74"/>
        <v>6297.6566413218907</v>
      </c>
      <c r="AN423" s="658">
        <f t="shared" si="74"/>
        <v>6253.8435175940604</v>
      </c>
      <c r="AO423" s="658">
        <f t="shared" si="74"/>
        <v>6210.030393866231</v>
      </c>
      <c r="AP423" s="658">
        <f t="shared" si="74"/>
        <v>6166.2172701384006</v>
      </c>
      <c r="AQ423" s="658">
        <f t="shared" si="74"/>
        <v>6122.4041464105712</v>
      </c>
      <c r="AR423" s="658">
        <f t="shared" si="74"/>
        <v>6510.0647145733919</v>
      </c>
      <c r="AS423" s="658">
        <f t="shared" si="74"/>
        <v>6897.7252827362117</v>
      </c>
      <c r="AT423" s="658">
        <f t="shared" si="74"/>
        <v>6853.9121590083823</v>
      </c>
      <c r="AU423" s="658">
        <f t="shared" si="74"/>
        <v>7241.5727271712021</v>
      </c>
      <c r="AV423" s="658">
        <f t="shared" si="74"/>
        <v>7197.7596034433727</v>
      </c>
      <c r="AW423" s="658">
        <f t="shared" si="74"/>
        <v>8060.7069872246739</v>
      </c>
      <c r="AX423" s="658">
        <f t="shared" si="74"/>
        <v>8492.1806791153194</v>
      </c>
      <c r="AY423" s="658">
        <f t="shared" si="74"/>
        <v>10218.075446677922</v>
      </c>
      <c r="AZ423" s="658">
        <f t="shared" si="74"/>
        <v>10218.075446677922</v>
      </c>
      <c r="BA423" s="658">
        <f t="shared" si="74"/>
        <v>10218.075446677922</v>
      </c>
      <c r="BB423" s="658">
        <f t="shared" si="74"/>
        <v>10218.075446677922</v>
      </c>
      <c r="BC423" s="658">
        <f t="shared" si="74"/>
        <v>10218.075446677922</v>
      </c>
      <c r="BD423" s="658">
        <f t="shared" si="74"/>
        <v>10218.075446677922</v>
      </c>
      <c r="BE423" s="658">
        <f t="shared" si="74"/>
        <v>10218.075446677922</v>
      </c>
      <c r="BF423" s="658">
        <f t="shared" si="74"/>
        <v>9355.1280628966215</v>
      </c>
      <c r="BG423" s="658">
        <f t="shared" si="74"/>
        <v>5903.3385277714233</v>
      </c>
      <c r="BH423" s="658">
        <f t="shared" si="74"/>
        <v>5903.3385277714233</v>
      </c>
      <c r="BI423" s="658">
        <f t="shared" si="74"/>
        <v>5903.3385277714233</v>
      </c>
      <c r="BJ423" s="658">
        <f t="shared" si="74"/>
        <v>5903.3385277714233</v>
      </c>
      <c r="BK423" s="658">
        <f t="shared" si="74"/>
        <v>5903.3385277714233</v>
      </c>
      <c r="BL423" s="658">
        <f t="shared" si="74"/>
        <v>6334.8122196620734</v>
      </c>
      <c r="BM423" s="658">
        <f t="shared" si="74"/>
        <v>6766.2859115527235</v>
      </c>
      <c r="BN423" s="658">
        <f t="shared" si="74"/>
        <v>6766.2859115527235</v>
      </c>
      <c r="BO423" s="658">
        <f t="shared" si="74"/>
        <v>7197.7596034433727</v>
      </c>
      <c r="BP423" s="658">
        <f t="shared" si="74"/>
        <v>7197.7596034433727</v>
      </c>
      <c r="BQ423" s="658">
        <f t="shared" si="74"/>
        <v>8060.7069872246739</v>
      </c>
      <c r="BR423" s="658">
        <f t="shared" si="74"/>
        <v>8492.1806791153194</v>
      </c>
      <c r="BS423" s="658">
        <f t="shared" si="74"/>
        <v>10218.075446677922</v>
      </c>
      <c r="BT423" s="658">
        <f t="shared" si="74"/>
        <v>10218.075446677922</v>
      </c>
      <c r="BU423" s="658">
        <f t="shared" si="74"/>
        <v>10218.075446677922</v>
      </c>
      <c r="BV423" s="658">
        <f t="shared" si="74"/>
        <v>10218.075446677922</v>
      </c>
      <c r="BW423" s="658">
        <f t="shared" si="74"/>
        <v>10218.075446677922</v>
      </c>
      <c r="BX423" s="658">
        <f t="shared" si="74"/>
        <v>10218.075446677922</v>
      </c>
      <c r="BY423" s="658">
        <f t="shared" si="74"/>
        <v>10218.075446677922</v>
      </c>
      <c r="BZ423" s="658">
        <f t="shared" si="74"/>
        <v>9355.1280628966215</v>
      </c>
      <c r="CA423" s="658">
        <f t="shared" si="74"/>
        <v>5903.3385277714233</v>
      </c>
      <c r="CB423" s="658">
        <f t="shared" si="74"/>
        <v>5903.3385277714233</v>
      </c>
      <c r="CC423" s="658">
        <f t="shared" si="74"/>
        <v>5903.3385277714233</v>
      </c>
      <c r="CD423" s="658">
        <f t="shared" si="74"/>
        <v>5903.3385277714233</v>
      </c>
      <c r="CE423" s="658">
        <f t="shared" si="74"/>
        <v>5903.3385277714233</v>
      </c>
      <c r="CF423" s="658">
        <f t="shared" si="74"/>
        <v>7274.0440720073202</v>
      </c>
      <c r="CG423" s="658">
        <f t="shared" si="74"/>
        <v>8644.7496162432162</v>
      </c>
      <c r="CH423" s="658">
        <f t="shared" si="74"/>
        <v>8644.7496162432162</v>
      </c>
      <c r="CI423" s="658">
        <f t="shared" si="74"/>
        <v>10015.455160479109</v>
      </c>
      <c r="CJ423" s="658">
        <f t="shared" si="74"/>
        <v>10015.455160479109</v>
      </c>
      <c r="CK423" s="658">
        <f t="shared" ref="CK423:DW423" si="75">SUM(CK412:CK422)</f>
        <v>12756.866248950901</v>
      </c>
      <c r="CL423" s="658">
        <f t="shared" si="75"/>
        <v>14127.571793186797</v>
      </c>
      <c r="CM423" s="658">
        <f t="shared" si="75"/>
        <v>19610.393970130386</v>
      </c>
      <c r="CN423" s="658">
        <f t="shared" si="75"/>
        <v>19610.393970130386</v>
      </c>
      <c r="CO423" s="658">
        <f t="shared" si="75"/>
        <v>19610.393970130386</v>
      </c>
      <c r="CP423" s="658">
        <f t="shared" si="75"/>
        <v>19610.393970130386</v>
      </c>
      <c r="CQ423" s="658">
        <f t="shared" si="75"/>
        <v>19610.393970130386</v>
      </c>
      <c r="CR423" s="658">
        <f t="shared" si="75"/>
        <v>19610.393970130386</v>
      </c>
      <c r="CS423" s="658">
        <f t="shared" si="75"/>
        <v>19610.393970130386</v>
      </c>
      <c r="CT423" s="658">
        <f t="shared" si="75"/>
        <v>16868.98288165859</v>
      </c>
      <c r="CU423" s="658">
        <f t="shared" si="75"/>
        <v>5903.3385277714233</v>
      </c>
      <c r="CV423" s="658">
        <f t="shared" si="75"/>
        <v>5903.3385277714233</v>
      </c>
      <c r="CW423" s="658">
        <f t="shared" si="75"/>
        <v>5903.3385277714233</v>
      </c>
      <c r="CX423" s="658">
        <f t="shared" si="75"/>
        <v>5903.3385277714233</v>
      </c>
      <c r="CY423" s="659">
        <f t="shared" si="75"/>
        <v>5903.3385277714233</v>
      </c>
      <c r="CZ423" s="660">
        <f t="shared" si="75"/>
        <v>0</v>
      </c>
      <c r="DA423" s="661">
        <f t="shared" si="75"/>
        <v>0</v>
      </c>
      <c r="DB423" s="661">
        <f t="shared" si="75"/>
        <v>0</v>
      </c>
      <c r="DC423" s="661">
        <f t="shared" si="75"/>
        <v>0</v>
      </c>
      <c r="DD423" s="661">
        <f t="shared" si="75"/>
        <v>0</v>
      </c>
      <c r="DE423" s="661">
        <f t="shared" si="75"/>
        <v>0</v>
      </c>
      <c r="DF423" s="661">
        <f t="shared" si="75"/>
        <v>0</v>
      </c>
      <c r="DG423" s="661">
        <f t="shared" si="75"/>
        <v>0</v>
      </c>
      <c r="DH423" s="661">
        <f t="shared" si="75"/>
        <v>0</v>
      </c>
      <c r="DI423" s="661">
        <f t="shared" si="75"/>
        <v>0</v>
      </c>
      <c r="DJ423" s="661">
        <f t="shared" si="75"/>
        <v>0</v>
      </c>
      <c r="DK423" s="661">
        <f t="shared" si="75"/>
        <v>0</v>
      </c>
      <c r="DL423" s="661">
        <f t="shared" si="75"/>
        <v>0</v>
      </c>
      <c r="DM423" s="661">
        <f t="shared" si="75"/>
        <v>0</v>
      </c>
      <c r="DN423" s="661">
        <f t="shared" si="75"/>
        <v>0</v>
      </c>
      <c r="DO423" s="661">
        <f t="shared" si="75"/>
        <v>0</v>
      </c>
      <c r="DP423" s="661">
        <f t="shared" si="75"/>
        <v>0</v>
      </c>
      <c r="DQ423" s="661">
        <f t="shared" si="75"/>
        <v>0</v>
      </c>
      <c r="DR423" s="661">
        <f t="shared" si="75"/>
        <v>0</v>
      </c>
      <c r="DS423" s="661">
        <f t="shared" si="75"/>
        <v>0</v>
      </c>
      <c r="DT423" s="661">
        <f t="shared" si="75"/>
        <v>0</v>
      </c>
      <c r="DU423" s="661">
        <f t="shared" si="75"/>
        <v>0</v>
      </c>
      <c r="DV423" s="661">
        <f t="shared" si="75"/>
        <v>0</v>
      </c>
      <c r="DW423" s="662">
        <f t="shared" si="75"/>
        <v>0</v>
      </c>
    </row>
    <row r="424" spans="2:127" ht="25.5" x14ac:dyDescent="0.2">
      <c r="B424" s="603" t="s">
        <v>485</v>
      </c>
      <c r="C424" s="604" t="s">
        <v>972</v>
      </c>
      <c r="D424" s="605" t="s">
        <v>893</v>
      </c>
      <c r="E424" s="606" t="s">
        <v>548</v>
      </c>
      <c r="F424" s="607" t="s">
        <v>827</v>
      </c>
      <c r="G424" s="608" t="s">
        <v>558</v>
      </c>
      <c r="H424" s="609" t="s">
        <v>487</v>
      </c>
      <c r="I424" s="609">
        <f>MAX(X424:AV424)</f>
        <v>64.5</v>
      </c>
      <c r="J424" s="609">
        <f>SUMPRODUCT($X$2:$CY$2,$X424:$CY424)*365</f>
        <v>469021.47919472429</v>
      </c>
      <c r="K424" s="609">
        <f>SUMPRODUCT($X$2:$CY$2,$X425:$CY425)+SUMPRODUCT($X$2:$CY$2,$X426:$CY426)+SUMPRODUCT($X$2:$CY$2,$X427:$CY427)</f>
        <v>387585.47437694372</v>
      </c>
      <c r="L424" s="609">
        <f>SUMPRODUCT($X$2:$CY$2,$X428:$CY428) +SUMPRODUCT($X$2:$CY$2,$X429:$CY429)</f>
        <v>90620.707334099701</v>
      </c>
      <c r="M424" s="609">
        <f>SUMPRODUCT($X$2:$CY$2,$X430:$CY430)</f>
        <v>0</v>
      </c>
      <c r="N424" s="609">
        <f>SUMPRODUCT($X$2:$CY$2,$X433:$CY433) +SUMPRODUCT($X$2:$CY$2,$X434:$CY434)</f>
        <v>4634.885107177628</v>
      </c>
      <c r="O424" s="609">
        <f>SUMPRODUCT($X$2:$CY$2,$X431:$CY431) +SUMPRODUCT($X$2:$CY$2,$X432:$CY432) +SUMPRODUCT($X$2:$CY$2,$X435:$CY435)</f>
        <v>762.08924345922492</v>
      </c>
      <c r="P424" s="609">
        <f>SUM(K424:O424)</f>
        <v>483603.15606168023</v>
      </c>
      <c r="Q424" s="609">
        <f>(SUM(K424:M424)*100000)/(J424*1000)</f>
        <v>101.95826906095826</v>
      </c>
      <c r="R424" s="610">
        <f>(P424*100000)/(J424*1000)</f>
        <v>103.10895716161903</v>
      </c>
      <c r="S424" s="611">
        <v>3</v>
      </c>
      <c r="T424" s="612">
        <v>3</v>
      </c>
      <c r="U424" s="613" t="s">
        <v>488</v>
      </c>
      <c r="V424" s="614" t="s">
        <v>124</v>
      </c>
      <c r="W424" s="615" t="s">
        <v>75</v>
      </c>
      <c r="X424" s="607">
        <v>0</v>
      </c>
      <c r="Y424" s="607">
        <v>0</v>
      </c>
      <c r="Z424" s="607">
        <v>0</v>
      </c>
      <c r="AA424" s="607">
        <v>0</v>
      </c>
      <c r="AB424" s="607">
        <v>0</v>
      </c>
      <c r="AC424" s="607">
        <v>0</v>
      </c>
      <c r="AD424" s="607">
        <v>0</v>
      </c>
      <c r="AE424" s="607">
        <v>0</v>
      </c>
      <c r="AF424" s="607">
        <v>0</v>
      </c>
      <c r="AG424" s="607">
        <v>0</v>
      </c>
      <c r="AH424" s="607">
        <v>64.5</v>
      </c>
      <c r="AI424" s="607">
        <v>64.5</v>
      </c>
      <c r="AJ424" s="607">
        <v>64.5</v>
      </c>
      <c r="AK424" s="607">
        <v>64.5</v>
      </c>
      <c r="AL424" s="607">
        <v>64.5</v>
      </c>
      <c r="AM424" s="607">
        <v>64.5</v>
      </c>
      <c r="AN424" s="607">
        <v>64.5</v>
      </c>
      <c r="AO424" s="607">
        <v>64.5</v>
      </c>
      <c r="AP424" s="607">
        <v>64.5</v>
      </c>
      <c r="AQ424" s="607">
        <v>64.5</v>
      </c>
      <c r="AR424" s="607">
        <v>64.5</v>
      </c>
      <c r="AS424" s="607">
        <v>64.5</v>
      </c>
      <c r="AT424" s="607">
        <v>64.5</v>
      </c>
      <c r="AU424" s="607">
        <v>64.5</v>
      </c>
      <c r="AV424" s="607">
        <v>64.5</v>
      </c>
      <c r="AW424" s="607">
        <v>64.5</v>
      </c>
      <c r="AX424" s="607">
        <v>64.5</v>
      </c>
      <c r="AY424" s="607">
        <v>64.5</v>
      </c>
      <c r="AZ424" s="607">
        <v>64.5</v>
      </c>
      <c r="BA424" s="607">
        <v>64.5</v>
      </c>
      <c r="BB424" s="607">
        <v>64.5</v>
      </c>
      <c r="BC424" s="607">
        <v>64.5</v>
      </c>
      <c r="BD424" s="607">
        <v>64.5</v>
      </c>
      <c r="BE424" s="607">
        <v>64.5</v>
      </c>
      <c r="BF424" s="607">
        <v>64.5</v>
      </c>
      <c r="BG424" s="607">
        <v>64.5</v>
      </c>
      <c r="BH424" s="607">
        <v>64.5</v>
      </c>
      <c r="BI424" s="607">
        <v>64.5</v>
      </c>
      <c r="BJ424" s="607">
        <v>64.5</v>
      </c>
      <c r="BK424" s="607">
        <v>64.5</v>
      </c>
      <c r="BL424" s="607">
        <v>64.5</v>
      </c>
      <c r="BM424" s="607">
        <v>64.5</v>
      </c>
      <c r="BN424" s="607">
        <v>64.5</v>
      </c>
      <c r="BO424" s="607">
        <v>64.5</v>
      </c>
      <c r="BP424" s="607">
        <v>64.5</v>
      </c>
      <c r="BQ424" s="607">
        <v>64.5</v>
      </c>
      <c r="BR424" s="607">
        <v>64.5</v>
      </c>
      <c r="BS424" s="607">
        <v>64.5</v>
      </c>
      <c r="BT424" s="607">
        <v>64.5</v>
      </c>
      <c r="BU424" s="607">
        <v>64.5</v>
      </c>
      <c r="BV424" s="607">
        <v>64.5</v>
      </c>
      <c r="BW424" s="607">
        <v>64.5</v>
      </c>
      <c r="BX424" s="607">
        <v>64.5</v>
      </c>
      <c r="BY424" s="607">
        <v>64.5</v>
      </c>
      <c r="BZ424" s="607">
        <v>64.5</v>
      </c>
      <c r="CA424" s="607">
        <v>64.5</v>
      </c>
      <c r="CB424" s="607">
        <v>64.5</v>
      </c>
      <c r="CC424" s="607">
        <v>64.5</v>
      </c>
      <c r="CD424" s="607">
        <v>64.5</v>
      </c>
      <c r="CE424" s="616">
        <v>64.5</v>
      </c>
      <c r="CF424" s="616">
        <v>64.5</v>
      </c>
      <c r="CG424" s="616">
        <v>64.5</v>
      </c>
      <c r="CH424" s="616">
        <v>64.5</v>
      </c>
      <c r="CI424" s="616">
        <v>64.5</v>
      </c>
      <c r="CJ424" s="616">
        <v>64.5</v>
      </c>
      <c r="CK424" s="616">
        <v>64.5</v>
      </c>
      <c r="CL424" s="616">
        <v>64.5</v>
      </c>
      <c r="CM424" s="616">
        <v>64.5</v>
      </c>
      <c r="CN424" s="616">
        <v>64.5</v>
      </c>
      <c r="CO424" s="616">
        <v>64.5</v>
      </c>
      <c r="CP424" s="616">
        <v>64.5</v>
      </c>
      <c r="CQ424" s="616">
        <v>64.5</v>
      </c>
      <c r="CR424" s="616">
        <v>64.5</v>
      </c>
      <c r="CS424" s="616">
        <v>64.5</v>
      </c>
      <c r="CT424" s="616">
        <v>64.5</v>
      </c>
      <c r="CU424" s="616">
        <v>64.5</v>
      </c>
      <c r="CV424" s="616">
        <v>64.5</v>
      </c>
      <c r="CW424" s="616">
        <v>64.5</v>
      </c>
      <c r="CX424" s="616">
        <v>64.5</v>
      </c>
      <c r="CY424" s="617">
        <v>64.5</v>
      </c>
      <c r="CZ424" s="618">
        <v>0</v>
      </c>
      <c r="DA424" s="619">
        <v>0</v>
      </c>
      <c r="DB424" s="619">
        <v>0</v>
      </c>
      <c r="DC424" s="619">
        <v>0</v>
      </c>
      <c r="DD424" s="619">
        <v>0</v>
      </c>
      <c r="DE424" s="619">
        <v>0</v>
      </c>
      <c r="DF424" s="619">
        <v>0</v>
      </c>
      <c r="DG424" s="619">
        <v>0</v>
      </c>
      <c r="DH424" s="619">
        <v>0</v>
      </c>
      <c r="DI424" s="619">
        <v>0</v>
      </c>
      <c r="DJ424" s="619">
        <v>0</v>
      </c>
      <c r="DK424" s="619">
        <v>0</v>
      </c>
      <c r="DL424" s="619">
        <v>0</v>
      </c>
      <c r="DM424" s="619">
        <v>0</v>
      </c>
      <c r="DN424" s="619">
        <v>0</v>
      </c>
      <c r="DO424" s="619">
        <v>0</v>
      </c>
      <c r="DP424" s="619">
        <v>0</v>
      </c>
      <c r="DQ424" s="619">
        <v>0</v>
      </c>
      <c r="DR424" s="619">
        <v>0</v>
      </c>
      <c r="DS424" s="619">
        <v>0</v>
      </c>
      <c r="DT424" s="619">
        <v>0</v>
      </c>
      <c r="DU424" s="619">
        <v>0</v>
      </c>
      <c r="DV424" s="619">
        <v>0</v>
      </c>
      <c r="DW424" s="620">
        <v>0</v>
      </c>
    </row>
    <row r="425" spans="2:127" x14ac:dyDescent="0.2">
      <c r="B425" s="621"/>
      <c r="C425" s="622"/>
      <c r="D425" s="623"/>
      <c r="E425" s="624"/>
      <c r="F425" s="624"/>
      <c r="G425" s="623"/>
      <c r="H425" s="624"/>
      <c r="I425" s="624"/>
      <c r="J425" s="624"/>
      <c r="K425" s="624"/>
      <c r="L425" s="624"/>
      <c r="M425" s="624"/>
      <c r="N425" s="624"/>
      <c r="O425" s="624"/>
      <c r="P425" s="624"/>
      <c r="Q425" s="624"/>
      <c r="R425" s="625"/>
      <c r="S425" s="624"/>
      <c r="T425" s="624"/>
      <c r="U425" s="626" t="s">
        <v>489</v>
      </c>
      <c r="V425" s="614" t="s">
        <v>124</v>
      </c>
      <c r="W425" s="615" t="s">
        <v>490</v>
      </c>
      <c r="X425" s="607">
        <v>8701.74</v>
      </c>
      <c r="Y425" s="607">
        <v>13052.61</v>
      </c>
      <c r="Z425" s="607">
        <v>26105.22</v>
      </c>
      <c r="AA425" s="607">
        <v>30456.090000000004</v>
      </c>
      <c r="AB425" s="607">
        <v>39157.83</v>
      </c>
      <c r="AC425" s="607">
        <v>43508.7</v>
      </c>
      <c r="AD425" s="607">
        <v>56561.31</v>
      </c>
      <c r="AE425" s="607">
        <v>87017.4</v>
      </c>
      <c r="AF425" s="607">
        <v>87017.4</v>
      </c>
      <c r="AG425" s="607">
        <v>43508.7</v>
      </c>
      <c r="AH425" s="607">
        <v>0</v>
      </c>
      <c r="AI425" s="607">
        <v>0</v>
      </c>
      <c r="AJ425" s="607">
        <v>0</v>
      </c>
      <c r="AK425" s="607">
        <v>0</v>
      </c>
      <c r="AL425" s="607">
        <v>0</v>
      </c>
      <c r="AM425" s="607">
        <v>0</v>
      </c>
      <c r="AN425" s="607">
        <v>0</v>
      </c>
      <c r="AO425" s="607">
        <v>0</v>
      </c>
      <c r="AP425" s="607">
        <v>0</v>
      </c>
      <c r="AQ425" s="607">
        <v>0</v>
      </c>
      <c r="AR425" s="607">
        <v>742.84</v>
      </c>
      <c r="AS425" s="607">
        <v>1114.26</v>
      </c>
      <c r="AT425" s="607">
        <v>2228.52</v>
      </c>
      <c r="AU425" s="607">
        <v>2599.94</v>
      </c>
      <c r="AV425" s="607">
        <v>3342.78</v>
      </c>
      <c r="AW425" s="607">
        <v>3714.2</v>
      </c>
      <c r="AX425" s="607">
        <v>4828.46</v>
      </c>
      <c r="AY425" s="607">
        <v>7428.4</v>
      </c>
      <c r="AZ425" s="607">
        <v>7428.4</v>
      </c>
      <c r="BA425" s="607">
        <v>3714.2</v>
      </c>
      <c r="BB425" s="607">
        <v>0</v>
      </c>
      <c r="BC425" s="607">
        <v>0</v>
      </c>
      <c r="BD425" s="607">
        <v>0</v>
      </c>
      <c r="BE425" s="607">
        <v>0</v>
      </c>
      <c r="BF425" s="607">
        <v>0</v>
      </c>
      <c r="BG425" s="607">
        <v>0</v>
      </c>
      <c r="BH425" s="607">
        <v>0</v>
      </c>
      <c r="BI425" s="607">
        <v>0</v>
      </c>
      <c r="BJ425" s="607">
        <v>0</v>
      </c>
      <c r="BK425" s="607">
        <v>0</v>
      </c>
      <c r="BL425" s="607">
        <v>742.84</v>
      </c>
      <c r="BM425" s="607">
        <v>1114.26</v>
      </c>
      <c r="BN425" s="607">
        <v>2228.52</v>
      </c>
      <c r="BO425" s="607">
        <v>2599.94</v>
      </c>
      <c r="BP425" s="607">
        <v>3342.78</v>
      </c>
      <c r="BQ425" s="607">
        <v>3714.2</v>
      </c>
      <c r="BR425" s="607">
        <v>4828.46</v>
      </c>
      <c r="BS425" s="607">
        <v>7428.4</v>
      </c>
      <c r="BT425" s="607">
        <v>7428.4</v>
      </c>
      <c r="BU425" s="607">
        <v>3714.2</v>
      </c>
      <c r="BV425" s="607">
        <v>0</v>
      </c>
      <c r="BW425" s="607">
        <v>0</v>
      </c>
      <c r="BX425" s="607">
        <v>0</v>
      </c>
      <c r="BY425" s="607">
        <v>0</v>
      </c>
      <c r="BZ425" s="607">
        <v>0</v>
      </c>
      <c r="CA425" s="607">
        <v>0</v>
      </c>
      <c r="CB425" s="607">
        <v>0</v>
      </c>
      <c r="CC425" s="607">
        <v>0</v>
      </c>
      <c r="CD425" s="607">
        <v>0</v>
      </c>
      <c r="CE425" s="616">
        <v>0</v>
      </c>
      <c r="CF425" s="616">
        <v>1231.24</v>
      </c>
      <c r="CG425" s="616">
        <v>1846.86</v>
      </c>
      <c r="CH425" s="616">
        <v>3693.72</v>
      </c>
      <c r="CI425" s="616">
        <v>4309.34</v>
      </c>
      <c r="CJ425" s="616">
        <v>5540.58</v>
      </c>
      <c r="CK425" s="616">
        <v>6156.2</v>
      </c>
      <c r="CL425" s="616">
        <v>8003.06</v>
      </c>
      <c r="CM425" s="616">
        <v>12312.4</v>
      </c>
      <c r="CN425" s="616">
        <v>12312.4</v>
      </c>
      <c r="CO425" s="616">
        <v>6156.2</v>
      </c>
      <c r="CP425" s="616">
        <v>0</v>
      </c>
      <c r="CQ425" s="616">
        <v>0</v>
      </c>
      <c r="CR425" s="616">
        <v>0</v>
      </c>
      <c r="CS425" s="616">
        <v>0</v>
      </c>
      <c r="CT425" s="616">
        <v>0</v>
      </c>
      <c r="CU425" s="616">
        <v>0</v>
      </c>
      <c r="CV425" s="616">
        <v>0</v>
      </c>
      <c r="CW425" s="616">
        <v>0</v>
      </c>
      <c r="CX425" s="616">
        <v>0</v>
      </c>
      <c r="CY425" s="617">
        <v>0</v>
      </c>
      <c r="CZ425" s="618">
        <v>0</v>
      </c>
      <c r="DA425" s="619">
        <v>0</v>
      </c>
      <c r="DB425" s="619">
        <v>0</v>
      </c>
      <c r="DC425" s="619">
        <v>0</v>
      </c>
      <c r="DD425" s="619">
        <v>0</v>
      </c>
      <c r="DE425" s="619">
        <v>0</v>
      </c>
      <c r="DF425" s="619">
        <v>0</v>
      </c>
      <c r="DG425" s="619">
        <v>0</v>
      </c>
      <c r="DH425" s="619">
        <v>0</v>
      </c>
      <c r="DI425" s="619">
        <v>0</v>
      </c>
      <c r="DJ425" s="619">
        <v>0</v>
      </c>
      <c r="DK425" s="619">
        <v>0</v>
      </c>
      <c r="DL425" s="619">
        <v>0</v>
      </c>
      <c r="DM425" s="619">
        <v>0</v>
      </c>
      <c r="DN425" s="619">
        <v>0</v>
      </c>
      <c r="DO425" s="619">
        <v>0</v>
      </c>
      <c r="DP425" s="619">
        <v>0</v>
      </c>
      <c r="DQ425" s="619">
        <v>0</v>
      </c>
      <c r="DR425" s="619">
        <v>0</v>
      </c>
      <c r="DS425" s="619">
        <v>0</v>
      </c>
      <c r="DT425" s="619">
        <v>0</v>
      </c>
      <c r="DU425" s="619">
        <v>0</v>
      </c>
      <c r="DV425" s="619">
        <v>0</v>
      </c>
      <c r="DW425" s="620">
        <v>0</v>
      </c>
    </row>
    <row r="426" spans="2:127" x14ac:dyDescent="0.2">
      <c r="B426" s="627"/>
      <c r="C426" s="628"/>
      <c r="D426" s="629"/>
      <c r="E426" s="629"/>
      <c r="F426" s="629"/>
      <c r="G426" s="629"/>
      <c r="H426" s="629"/>
      <c r="I426" s="630"/>
      <c r="J426" s="630"/>
      <c r="K426" s="630"/>
      <c r="L426" s="630"/>
      <c r="M426" s="630"/>
      <c r="N426" s="630"/>
      <c r="O426" s="630"/>
      <c r="P426" s="630"/>
      <c r="Q426" s="630"/>
      <c r="R426" s="631"/>
      <c r="S426" s="630"/>
      <c r="T426" s="630"/>
      <c r="U426" s="626" t="s">
        <v>491</v>
      </c>
      <c r="V426" s="614" t="s">
        <v>124</v>
      </c>
      <c r="W426" s="615" t="s">
        <v>490</v>
      </c>
      <c r="X426" s="607">
        <v>0</v>
      </c>
      <c r="Y426" s="607">
        <v>0</v>
      </c>
      <c r="Z426" s="607">
        <v>0</v>
      </c>
      <c r="AA426" s="607">
        <v>0</v>
      </c>
      <c r="AB426" s="607">
        <v>0</v>
      </c>
      <c r="AC426" s="607">
        <v>0</v>
      </c>
      <c r="AD426" s="607">
        <v>0</v>
      </c>
      <c r="AE426" s="607">
        <v>0</v>
      </c>
      <c r="AF426" s="607">
        <v>0</v>
      </c>
      <c r="AG426" s="607">
        <v>0</v>
      </c>
      <c r="AH426" s="607">
        <v>0</v>
      </c>
      <c r="AI426" s="607">
        <v>0</v>
      </c>
      <c r="AJ426" s="607">
        <v>0</v>
      </c>
      <c r="AK426" s="607">
        <v>0</v>
      </c>
      <c r="AL426" s="607">
        <v>0</v>
      </c>
      <c r="AM426" s="607">
        <v>0</v>
      </c>
      <c r="AN426" s="607">
        <v>0</v>
      </c>
      <c r="AO426" s="607">
        <v>0</v>
      </c>
      <c r="AP426" s="607">
        <v>0</v>
      </c>
      <c r="AQ426" s="607">
        <v>0</v>
      </c>
      <c r="AR426" s="607">
        <v>0</v>
      </c>
      <c r="AS426" s="607">
        <v>0</v>
      </c>
      <c r="AT426" s="607">
        <v>0</v>
      </c>
      <c r="AU426" s="607">
        <v>0</v>
      </c>
      <c r="AV426" s="607">
        <v>0</v>
      </c>
      <c r="AW426" s="607">
        <v>0</v>
      </c>
      <c r="AX426" s="607">
        <v>0</v>
      </c>
      <c r="AY426" s="607">
        <v>0</v>
      </c>
      <c r="AZ426" s="607">
        <v>0</v>
      </c>
      <c r="BA426" s="607">
        <v>0</v>
      </c>
      <c r="BB426" s="607">
        <v>0</v>
      </c>
      <c r="BC426" s="607">
        <v>0</v>
      </c>
      <c r="BD426" s="607">
        <v>0</v>
      </c>
      <c r="BE426" s="607">
        <v>0</v>
      </c>
      <c r="BF426" s="607">
        <v>0</v>
      </c>
      <c r="BG426" s="607">
        <v>0</v>
      </c>
      <c r="BH426" s="607">
        <v>0</v>
      </c>
      <c r="BI426" s="607">
        <v>0</v>
      </c>
      <c r="BJ426" s="607">
        <v>0</v>
      </c>
      <c r="BK426" s="607">
        <v>0</v>
      </c>
      <c r="BL426" s="607">
        <v>0</v>
      </c>
      <c r="BM426" s="607">
        <v>0</v>
      </c>
      <c r="BN426" s="607">
        <v>0</v>
      </c>
      <c r="BO426" s="607">
        <v>0</v>
      </c>
      <c r="BP426" s="607">
        <v>0</v>
      </c>
      <c r="BQ426" s="607">
        <v>0</v>
      </c>
      <c r="BR426" s="607">
        <v>0</v>
      </c>
      <c r="BS426" s="607">
        <v>0</v>
      </c>
      <c r="BT426" s="607">
        <v>0</v>
      </c>
      <c r="BU426" s="607">
        <v>0</v>
      </c>
      <c r="BV426" s="607">
        <v>0</v>
      </c>
      <c r="BW426" s="607">
        <v>0</v>
      </c>
      <c r="BX426" s="607">
        <v>0</v>
      </c>
      <c r="BY426" s="607">
        <v>0</v>
      </c>
      <c r="BZ426" s="607">
        <v>0</v>
      </c>
      <c r="CA426" s="607">
        <v>0</v>
      </c>
      <c r="CB426" s="607">
        <v>0</v>
      </c>
      <c r="CC426" s="607">
        <v>0</v>
      </c>
      <c r="CD426" s="607">
        <v>0</v>
      </c>
      <c r="CE426" s="616">
        <v>0</v>
      </c>
      <c r="CF426" s="616">
        <v>0</v>
      </c>
      <c r="CG426" s="616">
        <v>0</v>
      </c>
      <c r="CH426" s="616">
        <v>0</v>
      </c>
      <c r="CI426" s="616">
        <v>0</v>
      </c>
      <c r="CJ426" s="616">
        <v>0</v>
      </c>
      <c r="CK426" s="616">
        <v>0</v>
      </c>
      <c r="CL426" s="616">
        <v>0</v>
      </c>
      <c r="CM426" s="616">
        <v>0</v>
      </c>
      <c r="CN426" s="616">
        <v>0</v>
      </c>
      <c r="CO426" s="616">
        <v>0</v>
      </c>
      <c r="CP426" s="616">
        <v>0</v>
      </c>
      <c r="CQ426" s="616">
        <v>0</v>
      </c>
      <c r="CR426" s="616">
        <v>0</v>
      </c>
      <c r="CS426" s="616">
        <v>0</v>
      </c>
      <c r="CT426" s="616">
        <v>0</v>
      </c>
      <c r="CU426" s="616">
        <v>0</v>
      </c>
      <c r="CV426" s="616">
        <v>0</v>
      </c>
      <c r="CW426" s="616">
        <v>0</v>
      </c>
      <c r="CX426" s="616">
        <v>0</v>
      </c>
      <c r="CY426" s="617">
        <v>0</v>
      </c>
      <c r="CZ426" s="618">
        <v>0</v>
      </c>
      <c r="DA426" s="619">
        <v>0</v>
      </c>
      <c r="DB426" s="619">
        <v>0</v>
      </c>
      <c r="DC426" s="619">
        <v>0</v>
      </c>
      <c r="DD426" s="619">
        <v>0</v>
      </c>
      <c r="DE426" s="619">
        <v>0</v>
      </c>
      <c r="DF426" s="619">
        <v>0</v>
      </c>
      <c r="DG426" s="619">
        <v>0</v>
      </c>
      <c r="DH426" s="619">
        <v>0</v>
      </c>
      <c r="DI426" s="619">
        <v>0</v>
      </c>
      <c r="DJ426" s="619">
        <v>0</v>
      </c>
      <c r="DK426" s="619">
        <v>0</v>
      </c>
      <c r="DL426" s="619">
        <v>0</v>
      </c>
      <c r="DM426" s="619">
        <v>0</v>
      </c>
      <c r="DN426" s="619">
        <v>0</v>
      </c>
      <c r="DO426" s="619">
        <v>0</v>
      </c>
      <c r="DP426" s="619">
        <v>0</v>
      </c>
      <c r="DQ426" s="619">
        <v>0</v>
      </c>
      <c r="DR426" s="619">
        <v>0</v>
      </c>
      <c r="DS426" s="619">
        <v>0</v>
      </c>
      <c r="DT426" s="619">
        <v>0</v>
      </c>
      <c r="DU426" s="619">
        <v>0</v>
      </c>
      <c r="DV426" s="619">
        <v>0</v>
      </c>
      <c r="DW426" s="620">
        <v>0</v>
      </c>
    </row>
    <row r="427" spans="2:127" x14ac:dyDescent="0.2">
      <c r="B427" s="627"/>
      <c r="C427" s="628"/>
      <c r="D427" s="629"/>
      <c r="E427" s="629"/>
      <c r="F427" s="629"/>
      <c r="G427" s="629"/>
      <c r="H427" s="629"/>
      <c r="I427" s="630"/>
      <c r="J427" s="630"/>
      <c r="K427" s="630"/>
      <c r="L427" s="630"/>
      <c r="M427" s="630"/>
      <c r="N427" s="630"/>
      <c r="O427" s="630"/>
      <c r="P427" s="630"/>
      <c r="Q427" s="630"/>
      <c r="R427" s="631"/>
      <c r="S427" s="630"/>
      <c r="T427" s="630"/>
      <c r="U427" s="632" t="s">
        <v>828</v>
      </c>
      <c r="V427" s="633" t="s">
        <v>124</v>
      </c>
      <c r="W427" s="634" t="s">
        <v>490</v>
      </c>
      <c r="X427" s="607">
        <v>0</v>
      </c>
      <c r="Y427" s="607">
        <v>0</v>
      </c>
      <c r="Z427" s="607">
        <v>0</v>
      </c>
      <c r="AA427" s="607">
        <v>0</v>
      </c>
      <c r="AB427" s="607">
        <v>0</v>
      </c>
      <c r="AC427" s="607">
        <v>0</v>
      </c>
      <c r="AD427" s="607">
        <v>0</v>
      </c>
      <c r="AE427" s="607">
        <v>0</v>
      </c>
      <c r="AF427" s="607">
        <v>0</v>
      </c>
      <c r="AG427" s="607">
        <v>0</v>
      </c>
      <c r="AH427" s="607">
        <v>0</v>
      </c>
      <c r="AI427" s="607">
        <v>0</v>
      </c>
      <c r="AJ427" s="607">
        <v>0</v>
      </c>
      <c r="AK427" s="607">
        <v>0</v>
      </c>
      <c r="AL427" s="607">
        <v>0</v>
      </c>
      <c r="AM427" s="607">
        <v>0</v>
      </c>
      <c r="AN427" s="607">
        <v>0</v>
      </c>
      <c r="AO427" s="607">
        <v>0</v>
      </c>
      <c r="AP427" s="607">
        <v>0</v>
      </c>
      <c r="AQ427" s="607">
        <v>0</v>
      </c>
      <c r="AR427" s="607">
        <v>0</v>
      </c>
      <c r="AS427" s="607">
        <v>0</v>
      </c>
      <c r="AT427" s="607">
        <v>0</v>
      </c>
      <c r="AU427" s="607">
        <v>0</v>
      </c>
      <c r="AV427" s="607">
        <v>0</v>
      </c>
      <c r="AW427" s="607">
        <v>0</v>
      </c>
      <c r="AX427" s="607">
        <v>0</v>
      </c>
      <c r="AY427" s="607">
        <v>0</v>
      </c>
      <c r="AZ427" s="607">
        <v>0</v>
      </c>
      <c r="BA427" s="607">
        <v>0</v>
      </c>
      <c r="BB427" s="607">
        <v>0</v>
      </c>
      <c r="BC427" s="607">
        <v>0</v>
      </c>
      <c r="BD427" s="607">
        <v>0</v>
      </c>
      <c r="BE427" s="607">
        <v>0</v>
      </c>
      <c r="BF427" s="607">
        <v>0</v>
      </c>
      <c r="BG427" s="607">
        <v>0</v>
      </c>
      <c r="BH427" s="607">
        <v>0</v>
      </c>
      <c r="BI427" s="607">
        <v>0</v>
      </c>
      <c r="BJ427" s="607">
        <v>0</v>
      </c>
      <c r="BK427" s="607">
        <v>0</v>
      </c>
      <c r="BL427" s="607">
        <v>0</v>
      </c>
      <c r="BM427" s="607">
        <v>0</v>
      </c>
      <c r="BN427" s="607">
        <v>0</v>
      </c>
      <c r="BO427" s="607">
        <v>0</v>
      </c>
      <c r="BP427" s="607">
        <v>0</v>
      </c>
      <c r="BQ427" s="607">
        <v>0</v>
      </c>
      <c r="BR427" s="607">
        <v>0</v>
      </c>
      <c r="BS427" s="607">
        <v>0</v>
      </c>
      <c r="BT427" s="607">
        <v>0</v>
      </c>
      <c r="BU427" s="607">
        <v>0</v>
      </c>
      <c r="BV427" s="607">
        <v>0</v>
      </c>
      <c r="BW427" s="607">
        <v>0</v>
      </c>
      <c r="BX427" s="607">
        <v>0</v>
      </c>
      <c r="BY427" s="607">
        <v>0</v>
      </c>
      <c r="BZ427" s="607">
        <v>0</v>
      </c>
      <c r="CA427" s="607">
        <v>0</v>
      </c>
      <c r="CB427" s="607">
        <v>0</v>
      </c>
      <c r="CC427" s="607">
        <v>0</v>
      </c>
      <c r="CD427" s="607">
        <v>0</v>
      </c>
      <c r="CE427" s="607">
        <v>0</v>
      </c>
      <c r="CF427" s="607">
        <v>0</v>
      </c>
      <c r="CG427" s="607">
        <v>0</v>
      </c>
      <c r="CH427" s="607">
        <v>0</v>
      </c>
      <c r="CI427" s="607">
        <v>0</v>
      </c>
      <c r="CJ427" s="607">
        <v>0</v>
      </c>
      <c r="CK427" s="607">
        <v>0</v>
      </c>
      <c r="CL427" s="607">
        <v>0</v>
      </c>
      <c r="CM427" s="607">
        <v>0</v>
      </c>
      <c r="CN427" s="607">
        <v>0</v>
      </c>
      <c r="CO427" s="607">
        <v>0</v>
      </c>
      <c r="CP427" s="607">
        <v>0</v>
      </c>
      <c r="CQ427" s="607">
        <v>0</v>
      </c>
      <c r="CR427" s="607">
        <v>0</v>
      </c>
      <c r="CS427" s="607">
        <v>0</v>
      </c>
      <c r="CT427" s="607">
        <v>0</v>
      </c>
      <c r="CU427" s="607">
        <v>0</v>
      </c>
      <c r="CV427" s="607">
        <v>0</v>
      </c>
      <c r="CW427" s="607">
        <v>0</v>
      </c>
      <c r="CX427" s="607">
        <v>0</v>
      </c>
      <c r="CY427" s="607">
        <v>0</v>
      </c>
      <c r="CZ427" s="618">
        <v>0</v>
      </c>
      <c r="DA427" s="619">
        <v>0</v>
      </c>
      <c r="DB427" s="619">
        <v>0</v>
      </c>
      <c r="DC427" s="619">
        <v>0</v>
      </c>
      <c r="DD427" s="619">
        <v>0</v>
      </c>
      <c r="DE427" s="619">
        <v>0</v>
      </c>
      <c r="DF427" s="619">
        <v>0</v>
      </c>
      <c r="DG427" s="619">
        <v>0</v>
      </c>
      <c r="DH427" s="619">
        <v>0</v>
      </c>
      <c r="DI427" s="619">
        <v>0</v>
      </c>
      <c r="DJ427" s="619">
        <v>0</v>
      </c>
      <c r="DK427" s="619">
        <v>0</v>
      </c>
      <c r="DL427" s="619">
        <v>0</v>
      </c>
      <c r="DM427" s="619">
        <v>0</v>
      </c>
      <c r="DN427" s="619">
        <v>0</v>
      </c>
      <c r="DO427" s="619">
        <v>0</v>
      </c>
      <c r="DP427" s="619">
        <v>0</v>
      </c>
      <c r="DQ427" s="619">
        <v>0</v>
      </c>
      <c r="DR427" s="619">
        <v>0</v>
      </c>
      <c r="DS427" s="619">
        <v>0</v>
      </c>
      <c r="DT427" s="619">
        <v>0</v>
      </c>
      <c r="DU427" s="619">
        <v>0</v>
      </c>
      <c r="DV427" s="619">
        <v>0</v>
      </c>
      <c r="DW427" s="620">
        <v>0</v>
      </c>
    </row>
    <row r="428" spans="2:127" x14ac:dyDescent="0.2">
      <c r="B428" s="635"/>
      <c r="C428" s="636"/>
      <c r="D428" s="637"/>
      <c r="E428" s="637"/>
      <c r="F428" s="637"/>
      <c r="G428" s="637"/>
      <c r="H428" s="637"/>
      <c r="I428" s="638"/>
      <c r="J428" s="638"/>
      <c r="K428" s="638"/>
      <c r="L428" s="638"/>
      <c r="M428" s="638"/>
      <c r="N428" s="638"/>
      <c r="O428" s="638"/>
      <c r="P428" s="638"/>
      <c r="Q428" s="638"/>
      <c r="R428" s="639"/>
      <c r="S428" s="638"/>
      <c r="T428" s="638"/>
      <c r="U428" s="626" t="s">
        <v>492</v>
      </c>
      <c r="V428" s="614" t="s">
        <v>124</v>
      </c>
      <c r="W428" s="640" t="s">
        <v>490</v>
      </c>
      <c r="X428" s="607">
        <v>0</v>
      </c>
      <c r="Y428" s="607">
        <v>0</v>
      </c>
      <c r="Z428" s="607">
        <v>0</v>
      </c>
      <c r="AA428" s="607">
        <v>0</v>
      </c>
      <c r="AB428" s="607">
        <v>0</v>
      </c>
      <c r="AC428" s="607">
        <v>0</v>
      </c>
      <c r="AD428" s="607">
        <v>0</v>
      </c>
      <c r="AE428" s="607">
        <v>0</v>
      </c>
      <c r="AF428" s="607">
        <v>0</v>
      </c>
      <c r="AG428" s="607">
        <v>0</v>
      </c>
      <c r="AH428" s="607">
        <v>529.20000000000005</v>
      </c>
      <c r="AI428" s="607">
        <v>529.20000000000005</v>
      </c>
      <c r="AJ428" s="607">
        <v>529.20000000000005</v>
      </c>
      <c r="AK428" s="607">
        <v>529.20000000000005</v>
      </c>
      <c r="AL428" s="607">
        <v>529.20000000000005</v>
      </c>
      <c r="AM428" s="607">
        <v>529.20000000000005</v>
      </c>
      <c r="AN428" s="607">
        <v>529.20000000000005</v>
      </c>
      <c r="AO428" s="607">
        <v>529.20000000000005</v>
      </c>
      <c r="AP428" s="607">
        <v>529.20000000000005</v>
      </c>
      <c r="AQ428" s="607">
        <v>529.20000000000005</v>
      </c>
      <c r="AR428" s="607">
        <v>529.20000000000005</v>
      </c>
      <c r="AS428" s="607">
        <v>529.20000000000005</v>
      </c>
      <c r="AT428" s="607">
        <v>529.20000000000005</v>
      </c>
      <c r="AU428" s="607">
        <v>529.20000000000005</v>
      </c>
      <c r="AV428" s="607">
        <v>529.20000000000005</v>
      </c>
      <c r="AW428" s="607">
        <v>529.20000000000005</v>
      </c>
      <c r="AX428" s="607">
        <v>529.20000000000005</v>
      </c>
      <c r="AY428" s="607">
        <v>529.20000000000005</v>
      </c>
      <c r="AZ428" s="607">
        <v>529.20000000000005</v>
      </c>
      <c r="BA428" s="607">
        <v>529.20000000000005</v>
      </c>
      <c r="BB428" s="607">
        <v>529.20000000000005</v>
      </c>
      <c r="BC428" s="607">
        <v>529.20000000000005</v>
      </c>
      <c r="BD428" s="607">
        <v>529.20000000000005</v>
      </c>
      <c r="BE428" s="607">
        <v>529.20000000000005</v>
      </c>
      <c r="BF428" s="607">
        <v>529.20000000000005</v>
      </c>
      <c r="BG428" s="607">
        <v>529.20000000000005</v>
      </c>
      <c r="BH428" s="607">
        <v>529.20000000000005</v>
      </c>
      <c r="BI428" s="607">
        <v>529.20000000000005</v>
      </c>
      <c r="BJ428" s="607">
        <v>529.20000000000005</v>
      </c>
      <c r="BK428" s="607">
        <v>529.20000000000005</v>
      </c>
      <c r="BL428" s="607">
        <v>529.20000000000005</v>
      </c>
      <c r="BM428" s="607">
        <v>529.20000000000005</v>
      </c>
      <c r="BN428" s="607">
        <v>529.20000000000005</v>
      </c>
      <c r="BO428" s="607">
        <v>529.20000000000005</v>
      </c>
      <c r="BP428" s="607">
        <v>529.20000000000005</v>
      </c>
      <c r="BQ428" s="607">
        <v>529.20000000000005</v>
      </c>
      <c r="BR428" s="607">
        <v>529.20000000000005</v>
      </c>
      <c r="BS428" s="607">
        <v>529.20000000000005</v>
      </c>
      <c r="BT428" s="607">
        <v>529.20000000000005</v>
      </c>
      <c r="BU428" s="607">
        <v>529.20000000000005</v>
      </c>
      <c r="BV428" s="607">
        <v>529.20000000000005</v>
      </c>
      <c r="BW428" s="607">
        <v>529.20000000000005</v>
      </c>
      <c r="BX428" s="607">
        <v>529.20000000000005</v>
      </c>
      <c r="BY428" s="607">
        <v>529.20000000000005</v>
      </c>
      <c r="BZ428" s="607">
        <v>529.20000000000005</v>
      </c>
      <c r="CA428" s="607">
        <v>529.20000000000005</v>
      </c>
      <c r="CB428" s="607">
        <v>529.20000000000005</v>
      </c>
      <c r="CC428" s="607">
        <v>529.20000000000005</v>
      </c>
      <c r="CD428" s="607">
        <v>529.20000000000005</v>
      </c>
      <c r="CE428" s="616">
        <v>529.20000000000005</v>
      </c>
      <c r="CF428" s="616">
        <v>529.20000000000005</v>
      </c>
      <c r="CG428" s="616">
        <v>529.20000000000005</v>
      </c>
      <c r="CH428" s="616">
        <v>529.20000000000005</v>
      </c>
      <c r="CI428" s="616">
        <v>529.20000000000005</v>
      </c>
      <c r="CJ428" s="616">
        <v>529.20000000000005</v>
      </c>
      <c r="CK428" s="616">
        <v>529.20000000000005</v>
      </c>
      <c r="CL428" s="616">
        <v>529.20000000000005</v>
      </c>
      <c r="CM428" s="616">
        <v>529.20000000000005</v>
      </c>
      <c r="CN428" s="616">
        <v>529.20000000000005</v>
      </c>
      <c r="CO428" s="616">
        <v>529.20000000000005</v>
      </c>
      <c r="CP428" s="616">
        <v>529.20000000000005</v>
      </c>
      <c r="CQ428" s="616">
        <v>529.20000000000005</v>
      </c>
      <c r="CR428" s="616">
        <v>529.20000000000005</v>
      </c>
      <c r="CS428" s="616">
        <v>529.20000000000005</v>
      </c>
      <c r="CT428" s="616">
        <v>529.20000000000005</v>
      </c>
      <c r="CU428" s="616">
        <v>529.20000000000005</v>
      </c>
      <c r="CV428" s="616">
        <v>529.20000000000005</v>
      </c>
      <c r="CW428" s="616">
        <v>529.20000000000005</v>
      </c>
      <c r="CX428" s="616">
        <v>529.20000000000005</v>
      </c>
      <c r="CY428" s="617">
        <v>529.20000000000005</v>
      </c>
      <c r="CZ428" s="618">
        <v>0</v>
      </c>
      <c r="DA428" s="619">
        <v>0</v>
      </c>
      <c r="DB428" s="619">
        <v>0</v>
      </c>
      <c r="DC428" s="619">
        <v>0</v>
      </c>
      <c r="DD428" s="619">
        <v>0</v>
      </c>
      <c r="DE428" s="619">
        <v>0</v>
      </c>
      <c r="DF428" s="619">
        <v>0</v>
      </c>
      <c r="DG428" s="619">
        <v>0</v>
      </c>
      <c r="DH428" s="619">
        <v>0</v>
      </c>
      <c r="DI428" s="619">
        <v>0</v>
      </c>
      <c r="DJ428" s="619">
        <v>0</v>
      </c>
      <c r="DK428" s="619">
        <v>0</v>
      </c>
      <c r="DL428" s="619">
        <v>0</v>
      </c>
      <c r="DM428" s="619">
        <v>0</v>
      </c>
      <c r="DN428" s="619">
        <v>0</v>
      </c>
      <c r="DO428" s="619">
        <v>0</v>
      </c>
      <c r="DP428" s="619">
        <v>0</v>
      </c>
      <c r="DQ428" s="619">
        <v>0</v>
      </c>
      <c r="DR428" s="619">
        <v>0</v>
      </c>
      <c r="DS428" s="619">
        <v>0</v>
      </c>
      <c r="DT428" s="619">
        <v>0</v>
      </c>
      <c r="DU428" s="619">
        <v>0</v>
      </c>
      <c r="DV428" s="619">
        <v>0</v>
      </c>
      <c r="DW428" s="620">
        <v>0</v>
      </c>
    </row>
    <row r="429" spans="2:127" x14ac:dyDescent="0.2">
      <c r="B429" s="641"/>
      <c r="C429" s="642"/>
      <c r="D429" s="643"/>
      <c r="E429" s="643"/>
      <c r="F429" s="643"/>
      <c r="G429" s="643"/>
      <c r="H429" s="643"/>
      <c r="I429" s="644"/>
      <c r="J429" s="644"/>
      <c r="K429" s="644"/>
      <c r="L429" s="644"/>
      <c r="M429" s="644"/>
      <c r="N429" s="644"/>
      <c r="O429" s="644"/>
      <c r="P429" s="644"/>
      <c r="Q429" s="644"/>
      <c r="R429" s="645"/>
      <c r="S429" s="644"/>
      <c r="T429" s="644"/>
      <c r="U429" s="626" t="s">
        <v>493</v>
      </c>
      <c r="V429" s="614" t="s">
        <v>124</v>
      </c>
      <c r="W429" s="640" t="s">
        <v>490</v>
      </c>
      <c r="X429" s="607">
        <v>0</v>
      </c>
      <c r="Y429" s="607">
        <v>0</v>
      </c>
      <c r="Z429" s="607">
        <v>0</v>
      </c>
      <c r="AA429" s="607">
        <v>0</v>
      </c>
      <c r="AB429" s="607">
        <v>0</v>
      </c>
      <c r="AC429" s="607">
        <v>0</v>
      </c>
      <c r="AD429" s="607">
        <v>0</v>
      </c>
      <c r="AE429" s="607">
        <v>0</v>
      </c>
      <c r="AF429" s="607">
        <v>0</v>
      </c>
      <c r="AG429" s="607">
        <v>0</v>
      </c>
      <c r="AH429" s="607">
        <v>4019.5</v>
      </c>
      <c r="AI429" s="607">
        <v>4019.5</v>
      </c>
      <c r="AJ429" s="607">
        <v>4019.5</v>
      </c>
      <c r="AK429" s="607">
        <v>4019.5</v>
      </c>
      <c r="AL429" s="607">
        <v>4019.5</v>
      </c>
      <c r="AM429" s="607">
        <v>4019.5</v>
      </c>
      <c r="AN429" s="607">
        <v>4019.5</v>
      </c>
      <c r="AO429" s="607">
        <v>4019.5</v>
      </c>
      <c r="AP429" s="607">
        <v>4019.5</v>
      </c>
      <c r="AQ429" s="607">
        <v>4019.5</v>
      </c>
      <c r="AR429" s="607">
        <v>4019.5</v>
      </c>
      <c r="AS429" s="607">
        <v>4019.5</v>
      </c>
      <c r="AT429" s="607">
        <v>4019.5</v>
      </c>
      <c r="AU429" s="607">
        <v>4019.5</v>
      </c>
      <c r="AV429" s="607">
        <v>4019.5</v>
      </c>
      <c r="AW429" s="607">
        <v>4019.5</v>
      </c>
      <c r="AX429" s="607">
        <v>4019.5</v>
      </c>
      <c r="AY429" s="607">
        <v>4019.5</v>
      </c>
      <c r="AZ429" s="607">
        <v>4019.5</v>
      </c>
      <c r="BA429" s="607">
        <v>4019.5</v>
      </c>
      <c r="BB429" s="607">
        <v>4019.5</v>
      </c>
      <c r="BC429" s="607">
        <v>4019.5</v>
      </c>
      <c r="BD429" s="607">
        <v>4019.5</v>
      </c>
      <c r="BE429" s="607">
        <v>4019.5</v>
      </c>
      <c r="BF429" s="607">
        <v>4019.5</v>
      </c>
      <c r="BG429" s="607">
        <v>4019.5</v>
      </c>
      <c r="BH429" s="607">
        <v>4019.5</v>
      </c>
      <c r="BI429" s="607">
        <v>4019.5</v>
      </c>
      <c r="BJ429" s="607">
        <v>4019.5</v>
      </c>
      <c r="BK429" s="607">
        <v>4019.5</v>
      </c>
      <c r="BL429" s="607">
        <v>4019.5</v>
      </c>
      <c r="BM429" s="607">
        <v>4019.5</v>
      </c>
      <c r="BN429" s="607">
        <v>4019.5</v>
      </c>
      <c r="BO429" s="607">
        <v>4019.5</v>
      </c>
      <c r="BP429" s="607">
        <v>4019.5</v>
      </c>
      <c r="BQ429" s="607">
        <v>4019.5</v>
      </c>
      <c r="BR429" s="607">
        <v>4019.5</v>
      </c>
      <c r="BS429" s="607">
        <v>4019.5</v>
      </c>
      <c r="BT429" s="607">
        <v>4019.5</v>
      </c>
      <c r="BU429" s="607">
        <v>4019.5</v>
      </c>
      <c r="BV429" s="607">
        <v>4019.5</v>
      </c>
      <c r="BW429" s="607">
        <v>4019.5</v>
      </c>
      <c r="BX429" s="607">
        <v>4019.5</v>
      </c>
      <c r="BY429" s="607">
        <v>4019.5</v>
      </c>
      <c r="BZ429" s="607">
        <v>4019.5</v>
      </c>
      <c r="CA429" s="607">
        <v>4019.5</v>
      </c>
      <c r="CB429" s="607">
        <v>4019.5</v>
      </c>
      <c r="CC429" s="607">
        <v>4019.5</v>
      </c>
      <c r="CD429" s="607">
        <v>4019.5</v>
      </c>
      <c r="CE429" s="616">
        <v>4019.5</v>
      </c>
      <c r="CF429" s="616">
        <v>4019.5</v>
      </c>
      <c r="CG429" s="616">
        <v>4019.5</v>
      </c>
      <c r="CH429" s="616">
        <v>4019.5</v>
      </c>
      <c r="CI429" s="616">
        <v>4019.5</v>
      </c>
      <c r="CJ429" s="616">
        <v>4019.5</v>
      </c>
      <c r="CK429" s="616">
        <v>4019.5</v>
      </c>
      <c r="CL429" s="616">
        <v>4019.5</v>
      </c>
      <c r="CM429" s="616">
        <v>4019.5</v>
      </c>
      <c r="CN429" s="616">
        <v>4019.5</v>
      </c>
      <c r="CO429" s="616">
        <v>4019.5</v>
      </c>
      <c r="CP429" s="616">
        <v>4019.5</v>
      </c>
      <c r="CQ429" s="616">
        <v>4019.5</v>
      </c>
      <c r="CR429" s="616">
        <v>4019.5</v>
      </c>
      <c r="CS429" s="616">
        <v>4019.5</v>
      </c>
      <c r="CT429" s="616">
        <v>4019.5</v>
      </c>
      <c r="CU429" s="616">
        <v>4019.5</v>
      </c>
      <c r="CV429" s="616">
        <v>4019.5</v>
      </c>
      <c r="CW429" s="616">
        <v>4019.5</v>
      </c>
      <c r="CX429" s="616">
        <v>4019.5</v>
      </c>
      <c r="CY429" s="617">
        <v>4019.5</v>
      </c>
      <c r="CZ429" s="618">
        <v>0</v>
      </c>
      <c r="DA429" s="619">
        <v>0</v>
      </c>
      <c r="DB429" s="619">
        <v>0</v>
      </c>
      <c r="DC429" s="619">
        <v>0</v>
      </c>
      <c r="DD429" s="619">
        <v>0</v>
      </c>
      <c r="DE429" s="619">
        <v>0</v>
      </c>
      <c r="DF429" s="619">
        <v>0</v>
      </c>
      <c r="DG429" s="619">
        <v>0</v>
      </c>
      <c r="DH429" s="619">
        <v>0</v>
      </c>
      <c r="DI429" s="619">
        <v>0</v>
      </c>
      <c r="DJ429" s="619">
        <v>0</v>
      </c>
      <c r="DK429" s="619">
        <v>0</v>
      </c>
      <c r="DL429" s="619">
        <v>0</v>
      </c>
      <c r="DM429" s="619">
        <v>0</v>
      </c>
      <c r="DN429" s="619">
        <v>0</v>
      </c>
      <c r="DO429" s="619">
        <v>0</v>
      </c>
      <c r="DP429" s="619">
        <v>0</v>
      </c>
      <c r="DQ429" s="619">
        <v>0</v>
      </c>
      <c r="DR429" s="619">
        <v>0</v>
      </c>
      <c r="DS429" s="619">
        <v>0</v>
      </c>
      <c r="DT429" s="619">
        <v>0</v>
      </c>
      <c r="DU429" s="619">
        <v>0</v>
      </c>
      <c r="DV429" s="619">
        <v>0</v>
      </c>
      <c r="DW429" s="620">
        <v>0</v>
      </c>
    </row>
    <row r="430" spans="2:127" x14ac:dyDescent="0.2">
      <c r="B430" s="641"/>
      <c r="C430" s="642"/>
      <c r="D430" s="643"/>
      <c r="E430" s="643"/>
      <c r="F430" s="643"/>
      <c r="G430" s="643"/>
      <c r="H430" s="643"/>
      <c r="I430" s="644"/>
      <c r="J430" s="644"/>
      <c r="K430" s="644"/>
      <c r="L430" s="644"/>
      <c r="M430" s="644"/>
      <c r="N430" s="644"/>
      <c r="O430" s="644"/>
      <c r="P430" s="644"/>
      <c r="Q430" s="644"/>
      <c r="R430" s="645"/>
      <c r="S430" s="644"/>
      <c r="T430" s="644"/>
      <c r="U430" s="646" t="s">
        <v>494</v>
      </c>
      <c r="V430" s="647" t="s">
        <v>124</v>
      </c>
      <c r="W430" s="640" t="s">
        <v>490</v>
      </c>
      <c r="X430" s="607">
        <v>0</v>
      </c>
      <c r="Y430" s="607">
        <v>0</v>
      </c>
      <c r="Z430" s="607">
        <v>0</v>
      </c>
      <c r="AA430" s="607">
        <v>0</v>
      </c>
      <c r="AB430" s="607">
        <v>0</v>
      </c>
      <c r="AC430" s="607">
        <v>0</v>
      </c>
      <c r="AD430" s="607">
        <v>0</v>
      </c>
      <c r="AE430" s="607">
        <v>0</v>
      </c>
      <c r="AF430" s="607">
        <v>0</v>
      </c>
      <c r="AG430" s="607">
        <v>0</v>
      </c>
      <c r="AH430" s="607">
        <v>0</v>
      </c>
      <c r="AI430" s="607">
        <v>0</v>
      </c>
      <c r="AJ430" s="607">
        <v>0</v>
      </c>
      <c r="AK430" s="607">
        <v>0</v>
      </c>
      <c r="AL430" s="607">
        <v>0</v>
      </c>
      <c r="AM430" s="607">
        <v>0</v>
      </c>
      <c r="AN430" s="607">
        <v>0</v>
      </c>
      <c r="AO430" s="607">
        <v>0</v>
      </c>
      <c r="AP430" s="607">
        <v>0</v>
      </c>
      <c r="AQ430" s="607">
        <v>0</v>
      </c>
      <c r="AR430" s="607">
        <v>0</v>
      </c>
      <c r="AS430" s="607">
        <v>0</v>
      </c>
      <c r="AT430" s="607">
        <v>0</v>
      </c>
      <c r="AU430" s="607">
        <v>0</v>
      </c>
      <c r="AV430" s="607">
        <v>0</v>
      </c>
      <c r="AW430" s="607">
        <v>0</v>
      </c>
      <c r="AX430" s="607">
        <v>0</v>
      </c>
      <c r="AY430" s="607">
        <v>0</v>
      </c>
      <c r="AZ430" s="607">
        <v>0</v>
      </c>
      <c r="BA430" s="607">
        <v>0</v>
      </c>
      <c r="BB430" s="607">
        <v>0</v>
      </c>
      <c r="BC430" s="607">
        <v>0</v>
      </c>
      <c r="BD430" s="607">
        <v>0</v>
      </c>
      <c r="BE430" s="607">
        <v>0</v>
      </c>
      <c r="BF430" s="607">
        <v>0</v>
      </c>
      <c r="BG430" s="607">
        <v>0</v>
      </c>
      <c r="BH430" s="607">
        <v>0</v>
      </c>
      <c r="BI430" s="607">
        <v>0</v>
      </c>
      <c r="BJ430" s="607">
        <v>0</v>
      </c>
      <c r="BK430" s="607">
        <v>0</v>
      </c>
      <c r="BL430" s="607">
        <v>0</v>
      </c>
      <c r="BM430" s="607">
        <v>0</v>
      </c>
      <c r="BN430" s="607">
        <v>0</v>
      </c>
      <c r="BO430" s="607">
        <v>0</v>
      </c>
      <c r="BP430" s="607">
        <v>0</v>
      </c>
      <c r="BQ430" s="607">
        <v>0</v>
      </c>
      <c r="BR430" s="607">
        <v>0</v>
      </c>
      <c r="BS430" s="607">
        <v>0</v>
      </c>
      <c r="BT430" s="607">
        <v>0</v>
      </c>
      <c r="BU430" s="607">
        <v>0</v>
      </c>
      <c r="BV430" s="607">
        <v>0</v>
      </c>
      <c r="BW430" s="607">
        <v>0</v>
      </c>
      <c r="BX430" s="607">
        <v>0</v>
      </c>
      <c r="BY430" s="607">
        <v>0</v>
      </c>
      <c r="BZ430" s="607">
        <v>0</v>
      </c>
      <c r="CA430" s="607">
        <v>0</v>
      </c>
      <c r="CB430" s="607">
        <v>0</v>
      </c>
      <c r="CC430" s="607">
        <v>0</v>
      </c>
      <c r="CD430" s="607">
        <v>0</v>
      </c>
      <c r="CE430" s="616">
        <v>0</v>
      </c>
      <c r="CF430" s="616">
        <v>0</v>
      </c>
      <c r="CG430" s="616">
        <v>0</v>
      </c>
      <c r="CH430" s="616">
        <v>0</v>
      </c>
      <c r="CI430" s="616">
        <v>0</v>
      </c>
      <c r="CJ430" s="616">
        <v>0</v>
      </c>
      <c r="CK430" s="616">
        <v>0</v>
      </c>
      <c r="CL430" s="616">
        <v>0</v>
      </c>
      <c r="CM430" s="616">
        <v>0</v>
      </c>
      <c r="CN430" s="616">
        <v>0</v>
      </c>
      <c r="CO430" s="616">
        <v>0</v>
      </c>
      <c r="CP430" s="616">
        <v>0</v>
      </c>
      <c r="CQ430" s="616">
        <v>0</v>
      </c>
      <c r="CR430" s="616">
        <v>0</v>
      </c>
      <c r="CS430" s="616">
        <v>0</v>
      </c>
      <c r="CT430" s="616">
        <v>0</v>
      </c>
      <c r="CU430" s="616">
        <v>0</v>
      </c>
      <c r="CV430" s="616">
        <v>0</v>
      </c>
      <c r="CW430" s="616">
        <v>0</v>
      </c>
      <c r="CX430" s="616">
        <v>0</v>
      </c>
      <c r="CY430" s="617">
        <v>0</v>
      </c>
      <c r="CZ430" s="618">
        <v>0</v>
      </c>
      <c r="DA430" s="619">
        <v>0</v>
      </c>
      <c r="DB430" s="619">
        <v>0</v>
      </c>
      <c r="DC430" s="619">
        <v>0</v>
      </c>
      <c r="DD430" s="619">
        <v>0</v>
      </c>
      <c r="DE430" s="619">
        <v>0</v>
      </c>
      <c r="DF430" s="619">
        <v>0</v>
      </c>
      <c r="DG430" s="619">
        <v>0</v>
      </c>
      <c r="DH430" s="619">
        <v>0</v>
      </c>
      <c r="DI430" s="619">
        <v>0</v>
      </c>
      <c r="DJ430" s="619">
        <v>0</v>
      </c>
      <c r="DK430" s="619">
        <v>0</v>
      </c>
      <c r="DL430" s="619">
        <v>0</v>
      </c>
      <c r="DM430" s="619">
        <v>0</v>
      </c>
      <c r="DN430" s="619">
        <v>0</v>
      </c>
      <c r="DO430" s="619">
        <v>0</v>
      </c>
      <c r="DP430" s="619">
        <v>0</v>
      </c>
      <c r="DQ430" s="619">
        <v>0</v>
      </c>
      <c r="DR430" s="619">
        <v>0</v>
      </c>
      <c r="DS430" s="619">
        <v>0</v>
      </c>
      <c r="DT430" s="619">
        <v>0</v>
      </c>
      <c r="DU430" s="619">
        <v>0</v>
      </c>
      <c r="DV430" s="619">
        <v>0</v>
      </c>
      <c r="DW430" s="620">
        <v>0</v>
      </c>
    </row>
    <row r="431" spans="2:127" x14ac:dyDescent="0.2">
      <c r="B431" s="641"/>
      <c r="C431" s="642"/>
      <c r="D431" s="643"/>
      <c r="E431" s="643"/>
      <c r="F431" s="643"/>
      <c r="G431" s="643"/>
      <c r="H431" s="643"/>
      <c r="I431" s="644"/>
      <c r="J431" s="644"/>
      <c r="K431" s="644"/>
      <c r="L431" s="644"/>
      <c r="M431" s="644"/>
      <c r="N431" s="644"/>
      <c r="O431" s="644"/>
      <c r="P431" s="644"/>
      <c r="Q431" s="644"/>
      <c r="R431" s="645"/>
      <c r="S431" s="644"/>
      <c r="T431" s="644"/>
      <c r="U431" s="626" t="s">
        <v>495</v>
      </c>
      <c r="V431" s="614" t="s">
        <v>124</v>
      </c>
      <c r="W431" s="640" t="s">
        <v>490</v>
      </c>
      <c r="X431" s="607">
        <v>1.0122</v>
      </c>
      <c r="Y431" s="607">
        <v>1.5183</v>
      </c>
      <c r="Z431" s="607">
        <v>3.0366</v>
      </c>
      <c r="AA431" s="607">
        <v>3.5427000000000004</v>
      </c>
      <c r="AB431" s="607">
        <v>4.5548999999999999</v>
      </c>
      <c r="AC431" s="607">
        <v>5.0609999999999999</v>
      </c>
      <c r="AD431" s="607">
        <v>6.5792999999999999</v>
      </c>
      <c r="AE431" s="607">
        <v>10.122</v>
      </c>
      <c r="AF431" s="607">
        <v>10.122</v>
      </c>
      <c r="AG431" s="607">
        <v>5.0609999999999999</v>
      </c>
      <c r="AH431" s="607">
        <v>0</v>
      </c>
      <c r="AI431" s="607">
        <v>0</v>
      </c>
      <c r="AJ431" s="607">
        <v>0</v>
      </c>
      <c r="AK431" s="607">
        <v>0</v>
      </c>
      <c r="AL431" s="607">
        <v>0</v>
      </c>
      <c r="AM431" s="607">
        <v>0</v>
      </c>
      <c r="AN431" s="607">
        <v>0</v>
      </c>
      <c r="AO431" s="607">
        <v>0</v>
      </c>
      <c r="AP431" s="607">
        <v>0</v>
      </c>
      <c r="AQ431" s="607">
        <v>0</v>
      </c>
      <c r="AR431" s="607">
        <v>8.6408310062125515E-2</v>
      </c>
      <c r="AS431" s="607">
        <v>0.12961246509318827</v>
      </c>
      <c r="AT431" s="607">
        <v>0.25922493018637655</v>
      </c>
      <c r="AU431" s="607">
        <v>0.30242908521743928</v>
      </c>
      <c r="AV431" s="607">
        <v>0.38883739527956473</v>
      </c>
      <c r="AW431" s="607">
        <v>0.43204155031062746</v>
      </c>
      <c r="AX431" s="607">
        <v>0.56165401540381588</v>
      </c>
      <c r="AY431" s="607">
        <v>0.86408310062125493</v>
      </c>
      <c r="AZ431" s="607">
        <v>0.86408310062125493</v>
      </c>
      <c r="BA431" s="607">
        <v>0.43204155031062746</v>
      </c>
      <c r="BB431" s="607">
        <v>0</v>
      </c>
      <c r="BC431" s="607">
        <v>0</v>
      </c>
      <c r="BD431" s="607">
        <v>0</v>
      </c>
      <c r="BE431" s="607">
        <v>0</v>
      </c>
      <c r="BF431" s="607">
        <v>0</v>
      </c>
      <c r="BG431" s="607">
        <v>0</v>
      </c>
      <c r="BH431" s="607">
        <v>0</v>
      </c>
      <c r="BI431" s="607">
        <v>0</v>
      </c>
      <c r="BJ431" s="607">
        <v>0</v>
      </c>
      <c r="BK431" s="607">
        <v>0</v>
      </c>
      <c r="BL431" s="607">
        <v>8.6408310062125515E-2</v>
      </c>
      <c r="BM431" s="607">
        <v>0.12961246509318827</v>
      </c>
      <c r="BN431" s="607">
        <v>0.25922493018637655</v>
      </c>
      <c r="BO431" s="607">
        <v>0.30242908521743928</v>
      </c>
      <c r="BP431" s="607">
        <v>0.38883739527956473</v>
      </c>
      <c r="BQ431" s="607">
        <v>0.43204155031062746</v>
      </c>
      <c r="BR431" s="607">
        <v>0.56165401540381588</v>
      </c>
      <c r="BS431" s="607">
        <v>0.86408310062125493</v>
      </c>
      <c r="BT431" s="607">
        <v>0.86408310062125493</v>
      </c>
      <c r="BU431" s="607">
        <v>0.43204155031062746</v>
      </c>
      <c r="BV431" s="607">
        <v>0</v>
      </c>
      <c r="BW431" s="607">
        <v>0</v>
      </c>
      <c r="BX431" s="607">
        <v>0</v>
      </c>
      <c r="BY431" s="607">
        <v>0</v>
      </c>
      <c r="BZ431" s="607">
        <v>0</v>
      </c>
      <c r="CA431" s="607">
        <v>0</v>
      </c>
      <c r="CB431" s="607">
        <v>0</v>
      </c>
      <c r="CC431" s="607">
        <v>0</v>
      </c>
      <c r="CD431" s="607">
        <v>0</v>
      </c>
      <c r="CE431" s="616">
        <v>0</v>
      </c>
      <c r="CF431" s="616">
        <v>0.14321976156492841</v>
      </c>
      <c r="CG431" s="616">
        <v>0.2148296423473926</v>
      </c>
      <c r="CH431" s="616">
        <v>0.4296592846947852</v>
      </c>
      <c r="CI431" s="616">
        <v>0.50126916547724931</v>
      </c>
      <c r="CJ431" s="616">
        <v>0.64448892704217764</v>
      </c>
      <c r="CK431" s="616">
        <v>0.71609880782464197</v>
      </c>
      <c r="CL431" s="616">
        <v>0.93092845017203452</v>
      </c>
      <c r="CM431" s="616">
        <v>1.4321976156492839</v>
      </c>
      <c r="CN431" s="616">
        <v>1.4321976156492839</v>
      </c>
      <c r="CO431" s="616">
        <v>0.71609880782464197</v>
      </c>
      <c r="CP431" s="616">
        <v>0</v>
      </c>
      <c r="CQ431" s="616">
        <v>0</v>
      </c>
      <c r="CR431" s="616">
        <v>0</v>
      </c>
      <c r="CS431" s="616">
        <v>0</v>
      </c>
      <c r="CT431" s="616">
        <v>0</v>
      </c>
      <c r="CU431" s="616">
        <v>0</v>
      </c>
      <c r="CV431" s="616">
        <v>0</v>
      </c>
      <c r="CW431" s="616">
        <v>0</v>
      </c>
      <c r="CX431" s="616">
        <v>0</v>
      </c>
      <c r="CY431" s="617">
        <v>0</v>
      </c>
      <c r="CZ431" s="618">
        <v>0</v>
      </c>
      <c r="DA431" s="619">
        <v>0</v>
      </c>
      <c r="DB431" s="619">
        <v>0</v>
      </c>
      <c r="DC431" s="619">
        <v>0</v>
      </c>
      <c r="DD431" s="619">
        <v>0</v>
      </c>
      <c r="DE431" s="619">
        <v>0</v>
      </c>
      <c r="DF431" s="619">
        <v>0</v>
      </c>
      <c r="DG431" s="619">
        <v>0</v>
      </c>
      <c r="DH431" s="619">
        <v>0</v>
      </c>
      <c r="DI431" s="619">
        <v>0</v>
      </c>
      <c r="DJ431" s="619">
        <v>0</v>
      </c>
      <c r="DK431" s="619">
        <v>0</v>
      </c>
      <c r="DL431" s="619">
        <v>0</v>
      </c>
      <c r="DM431" s="619">
        <v>0</v>
      </c>
      <c r="DN431" s="619">
        <v>0</v>
      </c>
      <c r="DO431" s="619">
        <v>0</v>
      </c>
      <c r="DP431" s="619">
        <v>0</v>
      </c>
      <c r="DQ431" s="619">
        <v>0</v>
      </c>
      <c r="DR431" s="619">
        <v>0</v>
      </c>
      <c r="DS431" s="619">
        <v>0</v>
      </c>
      <c r="DT431" s="619">
        <v>0</v>
      </c>
      <c r="DU431" s="619">
        <v>0</v>
      </c>
      <c r="DV431" s="619">
        <v>0</v>
      </c>
      <c r="DW431" s="620">
        <v>0</v>
      </c>
    </row>
    <row r="432" spans="2:127" x14ac:dyDescent="0.2">
      <c r="B432" s="648"/>
      <c r="C432" s="642"/>
      <c r="D432" s="643"/>
      <c r="E432" s="643"/>
      <c r="F432" s="643"/>
      <c r="G432" s="643"/>
      <c r="H432" s="643"/>
      <c r="I432" s="644"/>
      <c r="J432" s="644"/>
      <c r="K432" s="644"/>
      <c r="L432" s="644"/>
      <c r="M432" s="644"/>
      <c r="N432" s="644"/>
      <c r="O432" s="644"/>
      <c r="P432" s="644"/>
      <c r="Q432" s="644"/>
      <c r="R432" s="645"/>
      <c r="S432" s="644"/>
      <c r="T432" s="644"/>
      <c r="U432" s="626" t="s">
        <v>496</v>
      </c>
      <c r="V432" s="614" t="s">
        <v>124</v>
      </c>
      <c r="W432" s="640" t="s">
        <v>490</v>
      </c>
      <c r="X432" s="607">
        <v>0</v>
      </c>
      <c r="Y432" s="607">
        <v>0</v>
      </c>
      <c r="Z432" s="607">
        <v>0</v>
      </c>
      <c r="AA432" s="607">
        <v>0</v>
      </c>
      <c r="AB432" s="607">
        <v>0</v>
      </c>
      <c r="AC432" s="607">
        <v>0</v>
      </c>
      <c r="AD432" s="607">
        <v>0</v>
      </c>
      <c r="AE432" s="607">
        <v>0</v>
      </c>
      <c r="AF432" s="607">
        <v>0</v>
      </c>
      <c r="AG432" s="607">
        <v>0</v>
      </c>
      <c r="AH432" s="607">
        <v>35.99</v>
      </c>
      <c r="AI432" s="607">
        <v>35.99</v>
      </c>
      <c r="AJ432" s="607">
        <v>35.99</v>
      </c>
      <c r="AK432" s="607">
        <v>35.99</v>
      </c>
      <c r="AL432" s="607">
        <v>35.99</v>
      </c>
      <c r="AM432" s="607">
        <v>35.99</v>
      </c>
      <c r="AN432" s="607">
        <v>35.99</v>
      </c>
      <c r="AO432" s="607">
        <v>35.99</v>
      </c>
      <c r="AP432" s="607">
        <v>35.99</v>
      </c>
      <c r="AQ432" s="607">
        <v>35.99</v>
      </c>
      <c r="AR432" s="607">
        <v>35.99</v>
      </c>
      <c r="AS432" s="607">
        <v>35.99</v>
      </c>
      <c r="AT432" s="607">
        <v>35.99</v>
      </c>
      <c r="AU432" s="607">
        <v>35.99</v>
      </c>
      <c r="AV432" s="607">
        <v>35.99</v>
      </c>
      <c r="AW432" s="607">
        <v>35.99</v>
      </c>
      <c r="AX432" s="607">
        <v>35.99</v>
      </c>
      <c r="AY432" s="607">
        <v>35.99</v>
      </c>
      <c r="AZ432" s="607">
        <v>35.99</v>
      </c>
      <c r="BA432" s="607">
        <v>35.99</v>
      </c>
      <c r="BB432" s="607">
        <v>35.99</v>
      </c>
      <c r="BC432" s="607">
        <v>35.99</v>
      </c>
      <c r="BD432" s="607">
        <v>35.99</v>
      </c>
      <c r="BE432" s="607">
        <v>35.99</v>
      </c>
      <c r="BF432" s="607">
        <v>35.99</v>
      </c>
      <c r="BG432" s="607">
        <v>35.99</v>
      </c>
      <c r="BH432" s="607">
        <v>35.99</v>
      </c>
      <c r="BI432" s="607">
        <v>35.99</v>
      </c>
      <c r="BJ432" s="607">
        <v>35.99</v>
      </c>
      <c r="BK432" s="607">
        <v>35.99</v>
      </c>
      <c r="BL432" s="607">
        <v>35.99</v>
      </c>
      <c r="BM432" s="607">
        <v>35.99</v>
      </c>
      <c r="BN432" s="607">
        <v>35.99</v>
      </c>
      <c r="BO432" s="607">
        <v>35.99</v>
      </c>
      <c r="BP432" s="607">
        <v>35.99</v>
      </c>
      <c r="BQ432" s="607">
        <v>35.99</v>
      </c>
      <c r="BR432" s="607">
        <v>35.99</v>
      </c>
      <c r="BS432" s="607">
        <v>35.99</v>
      </c>
      <c r="BT432" s="607">
        <v>35.99</v>
      </c>
      <c r="BU432" s="607">
        <v>35.99</v>
      </c>
      <c r="BV432" s="607">
        <v>35.99</v>
      </c>
      <c r="BW432" s="607">
        <v>35.99</v>
      </c>
      <c r="BX432" s="607">
        <v>35.99</v>
      </c>
      <c r="BY432" s="607">
        <v>35.99</v>
      </c>
      <c r="BZ432" s="607">
        <v>35.99</v>
      </c>
      <c r="CA432" s="607">
        <v>35.99</v>
      </c>
      <c r="CB432" s="607">
        <v>35.99</v>
      </c>
      <c r="CC432" s="607">
        <v>35.99</v>
      </c>
      <c r="CD432" s="607">
        <v>35.99</v>
      </c>
      <c r="CE432" s="616">
        <v>35.99</v>
      </c>
      <c r="CF432" s="616">
        <v>35.99</v>
      </c>
      <c r="CG432" s="616">
        <v>35.99</v>
      </c>
      <c r="CH432" s="616">
        <v>35.99</v>
      </c>
      <c r="CI432" s="616">
        <v>35.99</v>
      </c>
      <c r="CJ432" s="616">
        <v>35.99</v>
      </c>
      <c r="CK432" s="616">
        <v>35.99</v>
      </c>
      <c r="CL432" s="616">
        <v>35.99</v>
      </c>
      <c r="CM432" s="616">
        <v>35.99</v>
      </c>
      <c r="CN432" s="616">
        <v>35.99</v>
      </c>
      <c r="CO432" s="616">
        <v>35.99</v>
      </c>
      <c r="CP432" s="616">
        <v>35.99</v>
      </c>
      <c r="CQ432" s="616">
        <v>35.99</v>
      </c>
      <c r="CR432" s="616">
        <v>35.99</v>
      </c>
      <c r="CS432" s="616">
        <v>35.99</v>
      </c>
      <c r="CT432" s="616">
        <v>35.99</v>
      </c>
      <c r="CU432" s="616">
        <v>35.99</v>
      </c>
      <c r="CV432" s="616">
        <v>35.99</v>
      </c>
      <c r="CW432" s="616">
        <v>35.99</v>
      </c>
      <c r="CX432" s="616">
        <v>35.99</v>
      </c>
      <c r="CY432" s="617">
        <v>35.99</v>
      </c>
      <c r="CZ432" s="618">
        <v>0</v>
      </c>
      <c r="DA432" s="619">
        <v>0</v>
      </c>
      <c r="DB432" s="619">
        <v>0</v>
      </c>
      <c r="DC432" s="619">
        <v>0</v>
      </c>
      <c r="DD432" s="619">
        <v>0</v>
      </c>
      <c r="DE432" s="619">
        <v>0</v>
      </c>
      <c r="DF432" s="619">
        <v>0</v>
      </c>
      <c r="DG432" s="619">
        <v>0</v>
      </c>
      <c r="DH432" s="619">
        <v>0</v>
      </c>
      <c r="DI432" s="619">
        <v>0</v>
      </c>
      <c r="DJ432" s="619">
        <v>0</v>
      </c>
      <c r="DK432" s="619">
        <v>0</v>
      </c>
      <c r="DL432" s="619">
        <v>0</v>
      </c>
      <c r="DM432" s="619">
        <v>0</v>
      </c>
      <c r="DN432" s="619">
        <v>0</v>
      </c>
      <c r="DO432" s="619">
        <v>0</v>
      </c>
      <c r="DP432" s="619">
        <v>0</v>
      </c>
      <c r="DQ432" s="619">
        <v>0</v>
      </c>
      <c r="DR432" s="619">
        <v>0</v>
      </c>
      <c r="DS432" s="619">
        <v>0</v>
      </c>
      <c r="DT432" s="619">
        <v>0</v>
      </c>
      <c r="DU432" s="619">
        <v>0</v>
      </c>
      <c r="DV432" s="619">
        <v>0</v>
      </c>
      <c r="DW432" s="620">
        <v>0</v>
      </c>
    </row>
    <row r="433" spans="2:127" x14ac:dyDescent="0.2">
      <c r="B433" s="648"/>
      <c r="C433" s="642"/>
      <c r="D433" s="643"/>
      <c r="E433" s="643"/>
      <c r="F433" s="643"/>
      <c r="G433" s="643"/>
      <c r="H433" s="643"/>
      <c r="I433" s="644"/>
      <c r="J433" s="644"/>
      <c r="K433" s="644"/>
      <c r="L433" s="644"/>
      <c r="M433" s="644"/>
      <c r="N433" s="644"/>
      <c r="O433" s="644"/>
      <c r="P433" s="644"/>
      <c r="Q433" s="644"/>
      <c r="R433" s="645"/>
      <c r="S433" s="644"/>
      <c r="T433" s="644"/>
      <c r="U433" s="626" t="s">
        <v>497</v>
      </c>
      <c r="V433" s="614" t="s">
        <v>124</v>
      </c>
      <c r="W433" s="640" t="s">
        <v>490</v>
      </c>
      <c r="X433" s="607">
        <v>10.181087999999999</v>
      </c>
      <c r="Y433" s="607">
        <v>15.271631999999999</v>
      </c>
      <c r="Z433" s="607">
        <v>30.543263999999997</v>
      </c>
      <c r="AA433" s="607">
        <v>35.633808000000002</v>
      </c>
      <c r="AB433" s="607">
        <v>45.81489599999999</v>
      </c>
      <c r="AC433" s="607">
        <v>50.905440000000006</v>
      </c>
      <c r="AD433" s="607">
        <v>66.177071999999995</v>
      </c>
      <c r="AE433" s="607">
        <v>101.81088000000001</v>
      </c>
      <c r="AF433" s="607">
        <v>101.81088000000001</v>
      </c>
      <c r="AG433" s="607">
        <v>50.905440000000006</v>
      </c>
      <c r="AH433" s="607">
        <v>0</v>
      </c>
      <c r="AI433" s="607">
        <v>0</v>
      </c>
      <c r="AJ433" s="607">
        <v>0</v>
      </c>
      <c r="AK433" s="607">
        <v>0</v>
      </c>
      <c r="AL433" s="607">
        <v>0</v>
      </c>
      <c r="AM433" s="607">
        <v>0</v>
      </c>
      <c r="AN433" s="607">
        <v>0</v>
      </c>
      <c r="AO433" s="607">
        <v>0</v>
      </c>
      <c r="AP433" s="607">
        <v>0</v>
      </c>
      <c r="AQ433" s="607">
        <v>0</v>
      </c>
      <c r="AR433" s="607">
        <v>0.86912725614877029</v>
      </c>
      <c r="AS433" s="607">
        <v>1.3036908842231554</v>
      </c>
      <c r="AT433" s="607">
        <v>2.6073817684463108</v>
      </c>
      <c r="AU433" s="607">
        <v>3.0419453965206955</v>
      </c>
      <c r="AV433" s="607">
        <v>3.9110726526694659</v>
      </c>
      <c r="AW433" s="607">
        <v>4.3456362807438511</v>
      </c>
      <c r="AX433" s="607">
        <v>5.6493271649670067</v>
      </c>
      <c r="AY433" s="607">
        <v>8.6912725614877022</v>
      </c>
      <c r="AZ433" s="607">
        <v>8.6912725614877022</v>
      </c>
      <c r="BA433" s="607">
        <v>4.3456362807438511</v>
      </c>
      <c r="BB433" s="607">
        <v>0</v>
      </c>
      <c r="BC433" s="607">
        <v>0</v>
      </c>
      <c r="BD433" s="607">
        <v>0</v>
      </c>
      <c r="BE433" s="607">
        <v>0</v>
      </c>
      <c r="BF433" s="607">
        <v>0</v>
      </c>
      <c r="BG433" s="607">
        <v>0</v>
      </c>
      <c r="BH433" s="607">
        <v>0</v>
      </c>
      <c r="BI433" s="607">
        <v>0</v>
      </c>
      <c r="BJ433" s="607">
        <v>0</v>
      </c>
      <c r="BK433" s="607">
        <v>0</v>
      </c>
      <c r="BL433" s="607">
        <v>0.86912725614877029</v>
      </c>
      <c r="BM433" s="607">
        <v>1.3036908842231554</v>
      </c>
      <c r="BN433" s="607">
        <v>2.6073817684463108</v>
      </c>
      <c r="BO433" s="607">
        <v>3.0419453965206955</v>
      </c>
      <c r="BP433" s="607">
        <v>3.9110726526694659</v>
      </c>
      <c r="BQ433" s="607">
        <v>4.3456362807438511</v>
      </c>
      <c r="BR433" s="607">
        <v>5.6493271649670067</v>
      </c>
      <c r="BS433" s="607">
        <v>8.6912725614877022</v>
      </c>
      <c r="BT433" s="607">
        <v>8.6912725614877022</v>
      </c>
      <c r="BU433" s="607">
        <v>4.3456362807438511</v>
      </c>
      <c r="BV433" s="607">
        <v>0</v>
      </c>
      <c r="BW433" s="607">
        <v>0</v>
      </c>
      <c r="BX433" s="607">
        <v>0</v>
      </c>
      <c r="BY433" s="607">
        <v>0</v>
      </c>
      <c r="BZ433" s="607">
        <v>0</v>
      </c>
      <c r="CA433" s="607">
        <v>0</v>
      </c>
      <c r="CB433" s="607">
        <v>0</v>
      </c>
      <c r="CC433" s="607">
        <v>0</v>
      </c>
      <c r="CD433" s="607">
        <v>0</v>
      </c>
      <c r="CE433" s="616">
        <v>0</v>
      </c>
      <c r="CF433" s="616">
        <v>1.4405581859628074</v>
      </c>
      <c r="CG433" s="616">
        <v>2.1608372789442112</v>
      </c>
      <c r="CH433" s="616">
        <v>4.3216745578884224</v>
      </c>
      <c r="CI433" s="616">
        <v>5.0419536508698259</v>
      </c>
      <c r="CJ433" s="616">
        <v>6.4825118368326331</v>
      </c>
      <c r="CK433" s="616">
        <v>7.2027909298140367</v>
      </c>
      <c r="CL433" s="616">
        <v>9.3636282087582483</v>
      </c>
      <c r="CM433" s="616">
        <v>14.405581859628073</v>
      </c>
      <c r="CN433" s="616">
        <v>14.405581859628073</v>
      </c>
      <c r="CO433" s="616">
        <v>7.2027909298140367</v>
      </c>
      <c r="CP433" s="616">
        <v>0</v>
      </c>
      <c r="CQ433" s="616">
        <v>0</v>
      </c>
      <c r="CR433" s="616">
        <v>0</v>
      </c>
      <c r="CS433" s="616">
        <v>0</v>
      </c>
      <c r="CT433" s="616">
        <v>0</v>
      </c>
      <c r="CU433" s="616">
        <v>0</v>
      </c>
      <c r="CV433" s="616">
        <v>0</v>
      </c>
      <c r="CW433" s="616">
        <v>0</v>
      </c>
      <c r="CX433" s="616">
        <v>0</v>
      </c>
      <c r="CY433" s="617">
        <v>0</v>
      </c>
      <c r="CZ433" s="618">
        <v>0</v>
      </c>
      <c r="DA433" s="619">
        <v>0</v>
      </c>
      <c r="DB433" s="619">
        <v>0</v>
      </c>
      <c r="DC433" s="619">
        <v>0</v>
      </c>
      <c r="DD433" s="619">
        <v>0</v>
      </c>
      <c r="DE433" s="619">
        <v>0</v>
      </c>
      <c r="DF433" s="619">
        <v>0</v>
      </c>
      <c r="DG433" s="619">
        <v>0</v>
      </c>
      <c r="DH433" s="619">
        <v>0</v>
      </c>
      <c r="DI433" s="619">
        <v>0</v>
      </c>
      <c r="DJ433" s="619">
        <v>0</v>
      </c>
      <c r="DK433" s="619">
        <v>0</v>
      </c>
      <c r="DL433" s="619">
        <v>0</v>
      </c>
      <c r="DM433" s="619">
        <v>0</v>
      </c>
      <c r="DN433" s="619">
        <v>0</v>
      </c>
      <c r="DO433" s="619">
        <v>0</v>
      </c>
      <c r="DP433" s="619">
        <v>0</v>
      </c>
      <c r="DQ433" s="619">
        <v>0</v>
      </c>
      <c r="DR433" s="619">
        <v>0</v>
      </c>
      <c r="DS433" s="619">
        <v>0</v>
      </c>
      <c r="DT433" s="619">
        <v>0</v>
      </c>
      <c r="DU433" s="619">
        <v>0</v>
      </c>
      <c r="DV433" s="619">
        <v>0</v>
      </c>
      <c r="DW433" s="620">
        <v>0</v>
      </c>
    </row>
    <row r="434" spans="2:127" x14ac:dyDescent="0.2">
      <c r="B434" s="648"/>
      <c r="C434" s="642"/>
      <c r="D434" s="643"/>
      <c r="E434" s="643"/>
      <c r="F434" s="643"/>
      <c r="G434" s="643"/>
      <c r="H434" s="643"/>
      <c r="I434" s="644"/>
      <c r="J434" s="644"/>
      <c r="K434" s="644"/>
      <c r="L434" s="644"/>
      <c r="M434" s="644"/>
      <c r="N434" s="644"/>
      <c r="O434" s="644"/>
      <c r="P434" s="644"/>
      <c r="Q434" s="644"/>
      <c r="R434" s="645"/>
      <c r="S434" s="644"/>
      <c r="T434" s="644"/>
      <c r="U434" s="626" t="s">
        <v>498</v>
      </c>
      <c r="V434" s="614" t="s">
        <v>124</v>
      </c>
      <c r="W434" s="640" t="s">
        <v>490</v>
      </c>
      <c r="X434" s="607">
        <v>0</v>
      </c>
      <c r="Y434" s="607">
        <v>0</v>
      </c>
      <c r="Z434" s="607">
        <v>0</v>
      </c>
      <c r="AA434" s="607">
        <v>0</v>
      </c>
      <c r="AB434" s="607">
        <v>0</v>
      </c>
      <c r="AC434" s="607">
        <v>0</v>
      </c>
      <c r="AD434" s="607">
        <v>0</v>
      </c>
      <c r="AE434" s="607">
        <v>0</v>
      </c>
      <c r="AF434" s="607">
        <v>0</v>
      </c>
      <c r="AG434" s="607">
        <v>0</v>
      </c>
      <c r="AH434" s="607">
        <v>580.38106601200423</v>
      </c>
      <c r="AI434" s="607">
        <v>545.94693331060489</v>
      </c>
      <c r="AJ434" s="607">
        <v>511.5128006092055</v>
      </c>
      <c r="AK434" s="607">
        <v>477.07866790780628</v>
      </c>
      <c r="AL434" s="607">
        <v>442.64453520640694</v>
      </c>
      <c r="AM434" s="607">
        <v>408.21040250500761</v>
      </c>
      <c r="AN434" s="607">
        <v>373.77626980360816</v>
      </c>
      <c r="AO434" s="607">
        <v>339.34213710220888</v>
      </c>
      <c r="AP434" s="607">
        <v>304.90800440080966</v>
      </c>
      <c r="AQ434" s="607">
        <v>270.47387169941027</v>
      </c>
      <c r="AR434" s="607">
        <v>236.03973899801099</v>
      </c>
      <c r="AS434" s="607">
        <v>201.60560629661168</v>
      </c>
      <c r="AT434" s="607">
        <v>167.17147359521235</v>
      </c>
      <c r="AU434" s="607">
        <v>132.73734089381307</v>
      </c>
      <c r="AV434" s="607">
        <v>98.303208192413749</v>
      </c>
      <c r="AW434" s="607">
        <v>98.303208192413749</v>
      </c>
      <c r="AX434" s="607">
        <v>98.303208192413749</v>
      </c>
      <c r="AY434" s="607">
        <v>98.303208192413749</v>
      </c>
      <c r="AZ434" s="607">
        <v>98.303208192413749</v>
      </c>
      <c r="BA434" s="607">
        <v>98.303208192413749</v>
      </c>
      <c r="BB434" s="607">
        <v>98.303208192413749</v>
      </c>
      <c r="BC434" s="607">
        <v>98.303208192413749</v>
      </c>
      <c r="BD434" s="607">
        <v>98.303208192413749</v>
      </c>
      <c r="BE434" s="607">
        <v>98.303208192413749</v>
      </c>
      <c r="BF434" s="607">
        <v>98.303208192413749</v>
      </c>
      <c r="BG434" s="607">
        <v>98.303208192413749</v>
      </c>
      <c r="BH434" s="607">
        <v>98.303208192413749</v>
      </c>
      <c r="BI434" s="607">
        <v>98.303208192413749</v>
      </c>
      <c r="BJ434" s="607">
        <v>98.303208192413749</v>
      </c>
      <c r="BK434" s="607">
        <v>98.303208192413749</v>
      </c>
      <c r="BL434" s="607">
        <v>98.303208192413749</v>
      </c>
      <c r="BM434" s="607">
        <v>98.303208192413749</v>
      </c>
      <c r="BN434" s="607">
        <v>98.303208192413749</v>
      </c>
      <c r="BO434" s="607">
        <v>98.303208192413749</v>
      </c>
      <c r="BP434" s="607">
        <v>98.303208192413749</v>
      </c>
      <c r="BQ434" s="607">
        <v>98.303208192413749</v>
      </c>
      <c r="BR434" s="607">
        <v>98.303208192413749</v>
      </c>
      <c r="BS434" s="607">
        <v>98.303208192413749</v>
      </c>
      <c r="BT434" s="607">
        <v>98.303208192413749</v>
      </c>
      <c r="BU434" s="607">
        <v>98.303208192413749</v>
      </c>
      <c r="BV434" s="607">
        <v>98.303208192413749</v>
      </c>
      <c r="BW434" s="607">
        <v>98.303208192413749</v>
      </c>
      <c r="BX434" s="607">
        <v>98.303208192413749</v>
      </c>
      <c r="BY434" s="607">
        <v>98.303208192413749</v>
      </c>
      <c r="BZ434" s="607">
        <v>98.303208192413749</v>
      </c>
      <c r="CA434" s="607">
        <v>98.303208192413749</v>
      </c>
      <c r="CB434" s="607">
        <v>98.303208192413749</v>
      </c>
      <c r="CC434" s="607">
        <v>98.303208192413749</v>
      </c>
      <c r="CD434" s="607">
        <v>98.303208192413749</v>
      </c>
      <c r="CE434" s="616">
        <v>98.303208192413749</v>
      </c>
      <c r="CF434" s="616">
        <v>98.303208192413749</v>
      </c>
      <c r="CG434" s="616">
        <v>98.303208192413749</v>
      </c>
      <c r="CH434" s="616">
        <v>98.303208192413749</v>
      </c>
      <c r="CI434" s="616">
        <v>98.303208192413749</v>
      </c>
      <c r="CJ434" s="616">
        <v>98.303208192413749</v>
      </c>
      <c r="CK434" s="616">
        <v>98.303208192413749</v>
      </c>
      <c r="CL434" s="616">
        <v>98.303208192413749</v>
      </c>
      <c r="CM434" s="616">
        <v>98.303208192413749</v>
      </c>
      <c r="CN434" s="616">
        <v>98.303208192413749</v>
      </c>
      <c r="CO434" s="616">
        <v>98.303208192413749</v>
      </c>
      <c r="CP434" s="616">
        <v>98.303208192413749</v>
      </c>
      <c r="CQ434" s="616">
        <v>98.303208192413749</v>
      </c>
      <c r="CR434" s="616">
        <v>98.303208192413749</v>
      </c>
      <c r="CS434" s="616">
        <v>98.303208192413749</v>
      </c>
      <c r="CT434" s="616">
        <v>98.303208192413749</v>
      </c>
      <c r="CU434" s="616">
        <v>98.303208192413749</v>
      </c>
      <c r="CV434" s="616">
        <v>98.303208192413749</v>
      </c>
      <c r="CW434" s="616">
        <v>98.303208192413749</v>
      </c>
      <c r="CX434" s="616">
        <v>98.303208192413749</v>
      </c>
      <c r="CY434" s="617">
        <v>98.303208192413749</v>
      </c>
      <c r="CZ434" s="618">
        <v>0</v>
      </c>
      <c r="DA434" s="619">
        <v>0</v>
      </c>
      <c r="DB434" s="619">
        <v>0</v>
      </c>
      <c r="DC434" s="619">
        <v>0</v>
      </c>
      <c r="DD434" s="619">
        <v>0</v>
      </c>
      <c r="DE434" s="619">
        <v>0</v>
      </c>
      <c r="DF434" s="619">
        <v>0</v>
      </c>
      <c r="DG434" s="619">
        <v>0</v>
      </c>
      <c r="DH434" s="619">
        <v>0</v>
      </c>
      <c r="DI434" s="619">
        <v>0</v>
      </c>
      <c r="DJ434" s="619">
        <v>0</v>
      </c>
      <c r="DK434" s="619">
        <v>0</v>
      </c>
      <c r="DL434" s="619">
        <v>0</v>
      </c>
      <c r="DM434" s="619">
        <v>0</v>
      </c>
      <c r="DN434" s="619">
        <v>0</v>
      </c>
      <c r="DO434" s="619">
        <v>0</v>
      </c>
      <c r="DP434" s="619">
        <v>0</v>
      </c>
      <c r="DQ434" s="619">
        <v>0</v>
      </c>
      <c r="DR434" s="619">
        <v>0</v>
      </c>
      <c r="DS434" s="619">
        <v>0</v>
      </c>
      <c r="DT434" s="619">
        <v>0</v>
      </c>
      <c r="DU434" s="619">
        <v>0</v>
      </c>
      <c r="DV434" s="619">
        <v>0</v>
      </c>
      <c r="DW434" s="620">
        <v>0</v>
      </c>
    </row>
    <row r="435" spans="2:127" x14ac:dyDescent="0.2">
      <c r="B435" s="648"/>
      <c r="C435" s="642"/>
      <c r="D435" s="643"/>
      <c r="E435" s="643"/>
      <c r="F435" s="643"/>
      <c r="G435" s="643"/>
      <c r="H435" s="643"/>
      <c r="I435" s="644"/>
      <c r="J435" s="644"/>
      <c r="K435" s="644"/>
      <c r="L435" s="644"/>
      <c r="M435" s="644"/>
      <c r="N435" s="644"/>
      <c r="O435" s="644"/>
      <c r="P435" s="644"/>
      <c r="Q435" s="644"/>
      <c r="R435" s="645"/>
      <c r="S435" s="644"/>
      <c r="T435" s="644"/>
      <c r="U435" s="649" t="s">
        <v>499</v>
      </c>
      <c r="V435" s="614" t="s">
        <v>124</v>
      </c>
      <c r="W435" s="640" t="s">
        <v>490</v>
      </c>
      <c r="X435" s="607">
        <v>0</v>
      </c>
      <c r="Y435" s="607">
        <v>0</v>
      </c>
      <c r="Z435" s="607">
        <v>0</v>
      </c>
      <c r="AA435" s="607">
        <v>0</v>
      </c>
      <c r="AB435" s="607">
        <v>0</v>
      </c>
      <c r="AC435" s="607">
        <v>0</v>
      </c>
      <c r="AD435" s="607">
        <v>0</v>
      </c>
      <c r="AE435" s="607">
        <v>0</v>
      </c>
      <c r="AF435" s="607">
        <v>0</v>
      </c>
      <c r="AG435" s="607">
        <v>0</v>
      </c>
      <c r="AH435" s="607">
        <v>0</v>
      </c>
      <c r="AI435" s="607">
        <v>0</v>
      </c>
      <c r="AJ435" s="607">
        <v>0</v>
      </c>
      <c r="AK435" s="607">
        <v>0</v>
      </c>
      <c r="AL435" s="607">
        <v>0</v>
      </c>
      <c r="AM435" s="607">
        <v>0</v>
      </c>
      <c r="AN435" s="607">
        <v>0</v>
      </c>
      <c r="AO435" s="607">
        <v>0</v>
      </c>
      <c r="AP435" s="607">
        <v>0</v>
      </c>
      <c r="AQ435" s="607">
        <v>0</v>
      </c>
      <c r="AR435" s="607">
        <v>0</v>
      </c>
      <c r="AS435" s="607">
        <v>0</v>
      </c>
      <c r="AT435" s="607">
        <v>0</v>
      </c>
      <c r="AU435" s="607">
        <v>0</v>
      </c>
      <c r="AV435" s="607">
        <v>0</v>
      </c>
      <c r="AW435" s="607">
        <v>0</v>
      </c>
      <c r="AX435" s="607">
        <v>0</v>
      </c>
      <c r="AY435" s="607">
        <v>0</v>
      </c>
      <c r="AZ435" s="607">
        <v>0</v>
      </c>
      <c r="BA435" s="607">
        <v>0</v>
      </c>
      <c r="BB435" s="607">
        <v>0</v>
      </c>
      <c r="BC435" s="607">
        <v>0</v>
      </c>
      <c r="BD435" s="607">
        <v>0</v>
      </c>
      <c r="BE435" s="607">
        <v>0</v>
      </c>
      <c r="BF435" s="607">
        <v>0</v>
      </c>
      <c r="BG435" s="607">
        <v>0</v>
      </c>
      <c r="BH435" s="607">
        <v>0</v>
      </c>
      <c r="BI435" s="607">
        <v>0</v>
      </c>
      <c r="BJ435" s="607">
        <v>0</v>
      </c>
      <c r="BK435" s="607">
        <v>0</v>
      </c>
      <c r="BL435" s="607">
        <v>0</v>
      </c>
      <c r="BM435" s="607">
        <v>0</v>
      </c>
      <c r="BN435" s="607">
        <v>0</v>
      </c>
      <c r="BO435" s="607">
        <v>0</v>
      </c>
      <c r="BP435" s="607">
        <v>0</v>
      </c>
      <c r="BQ435" s="607">
        <v>0</v>
      </c>
      <c r="BR435" s="607">
        <v>0</v>
      </c>
      <c r="BS435" s="607">
        <v>0</v>
      </c>
      <c r="BT435" s="607">
        <v>0</v>
      </c>
      <c r="BU435" s="607">
        <v>0</v>
      </c>
      <c r="BV435" s="607">
        <v>0</v>
      </c>
      <c r="BW435" s="607">
        <v>0</v>
      </c>
      <c r="BX435" s="607">
        <v>0</v>
      </c>
      <c r="BY435" s="607">
        <v>0</v>
      </c>
      <c r="BZ435" s="607">
        <v>0</v>
      </c>
      <c r="CA435" s="607">
        <v>0</v>
      </c>
      <c r="CB435" s="607">
        <v>0</v>
      </c>
      <c r="CC435" s="607">
        <v>0</v>
      </c>
      <c r="CD435" s="607">
        <v>0</v>
      </c>
      <c r="CE435" s="607">
        <v>0</v>
      </c>
      <c r="CF435" s="607">
        <v>0</v>
      </c>
      <c r="CG435" s="607">
        <v>0</v>
      </c>
      <c r="CH435" s="607">
        <v>0</v>
      </c>
      <c r="CI435" s="607">
        <v>0</v>
      </c>
      <c r="CJ435" s="607">
        <v>0</v>
      </c>
      <c r="CK435" s="607">
        <v>0</v>
      </c>
      <c r="CL435" s="607">
        <v>0</v>
      </c>
      <c r="CM435" s="607">
        <v>0</v>
      </c>
      <c r="CN435" s="607">
        <v>0</v>
      </c>
      <c r="CO435" s="607">
        <v>0</v>
      </c>
      <c r="CP435" s="607">
        <v>0</v>
      </c>
      <c r="CQ435" s="607">
        <v>0</v>
      </c>
      <c r="CR435" s="607">
        <v>0</v>
      </c>
      <c r="CS435" s="607">
        <v>0</v>
      </c>
      <c r="CT435" s="607">
        <v>0</v>
      </c>
      <c r="CU435" s="607">
        <v>0</v>
      </c>
      <c r="CV435" s="607">
        <v>0</v>
      </c>
      <c r="CW435" s="607">
        <v>0</v>
      </c>
      <c r="CX435" s="607">
        <v>0</v>
      </c>
      <c r="CY435" s="607">
        <v>0</v>
      </c>
      <c r="CZ435" s="618">
        <v>0</v>
      </c>
      <c r="DA435" s="619">
        <v>0</v>
      </c>
      <c r="DB435" s="619">
        <v>0</v>
      </c>
      <c r="DC435" s="619">
        <v>0</v>
      </c>
      <c r="DD435" s="619">
        <v>0</v>
      </c>
      <c r="DE435" s="619">
        <v>0</v>
      </c>
      <c r="DF435" s="619">
        <v>0</v>
      </c>
      <c r="DG435" s="619">
        <v>0</v>
      </c>
      <c r="DH435" s="619">
        <v>0</v>
      </c>
      <c r="DI435" s="619">
        <v>0</v>
      </c>
      <c r="DJ435" s="619">
        <v>0</v>
      </c>
      <c r="DK435" s="619">
        <v>0</v>
      </c>
      <c r="DL435" s="619">
        <v>0</v>
      </c>
      <c r="DM435" s="619">
        <v>0</v>
      </c>
      <c r="DN435" s="619">
        <v>0</v>
      </c>
      <c r="DO435" s="619">
        <v>0</v>
      </c>
      <c r="DP435" s="619">
        <v>0</v>
      </c>
      <c r="DQ435" s="619">
        <v>0</v>
      </c>
      <c r="DR435" s="619">
        <v>0</v>
      </c>
      <c r="DS435" s="619">
        <v>0</v>
      </c>
      <c r="DT435" s="619">
        <v>0</v>
      </c>
      <c r="DU435" s="619">
        <v>0</v>
      </c>
      <c r="DV435" s="619">
        <v>0</v>
      </c>
      <c r="DW435" s="620">
        <v>0</v>
      </c>
    </row>
    <row r="436" spans="2:127" ht="15.75" thickBot="1" x14ac:dyDescent="0.25">
      <c r="B436" s="650"/>
      <c r="C436" s="651"/>
      <c r="D436" s="652"/>
      <c r="E436" s="652"/>
      <c r="F436" s="652"/>
      <c r="G436" s="652"/>
      <c r="H436" s="652"/>
      <c r="I436" s="653"/>
      <c r="J436" s="653"/>
      <c r="K436" s="653"/>
      <c r="L436" s="653"/>
      <c r="M436" s="653"/>
      <c r="N436" s="653"/>
      <c r="O436" s="653"/>
      <c r="P436" s="653"/>
      <c r="Q436" s="653"/>
      <c r="R436" s="654"/>
      <c r="S436" s="653"/>
      <c r="T436" s="653"/>
      <c r="U436" s="655" t="s">
        <v>127</v>
      </c>
      <c r="V436" s="656" t="s">
        <v>500</v>
      </c>
      <c r="W436" s="657" t="s">
        <v>490</v>
      </c>
      <c r="X436" s="658">
        <f>SUM(X425:X435)</f>
        <v>8712.9332879999984</v>
      </c>
      <c r="Y436" s="658">
        <f t="shared" ref="Y436:CJ436" si="76">SUM(Y425:Y435)</f>
        <v>13069.399932</v>
      </c>
      <c r="Z436" s="658">
        <f t="shared" si="76"/>
        <v>26138.799864000001</v>
      </c>
      <c r="AA436" s="658">
        <f t="shared" si="76"/>
        <v>30495.266508000004</v>
      </c>
      <c r="AB436" s="658">
        <f t="shared" si="76"/>
        <v>39208.199796000008</v>
      </c>
      <c r="AC436" s="658">
        <f t="shared" si="76"/>
        <v>43564.666440000001</v>
      </c>
      <c r="AD436" s="658">
        <f t="shared" si="76"/>
        <v>56634.066371999994</v>
      </c>
      <c r="AE436" s="658">
        <f t="shared" si="76"/>
        <v>87129.332880000002</v>
      </c>
      <c r="AF436" s="658">
        <f t="shared" si="76"/>
        <v>87129.332880000002</v>
      </c>
      <c r="AG436" s="658">
        <f t="shared" si="76"/>
        <v>43564.666440000001</v>
      </c>
      <c r="AH436" s="658">
        <f t="shared" si="76"/>
        <v>5165.0710660120039</v>
      </c>
      <c r="AI436" s="658">
        <f t="shared" si="76"/>
        <v>5130.6369333106049</v>
      </c>
      <c r="AJ436" s="658">
        <f t="shared" si="76"/>
        <v>5096.202800609205</v>
      </c>
      <c r="AK436" s="658">
        <f t="shared" si="76"/>
        <v>5061.768667907806</v>
      </c>
      <c r="AL436" s="658">
        <f t="shared" si="76"/>
        <v>5027.3345352064061</v>
      </c>
      <c r="AM436" s="658">
        <f t="shared" si="76"/>
        <v>4992.9004025050072</v>
      </c>
      <c r="AN436" s="658">
        <f t="shared" si="76"/>
        <v>4958.4662698036082</v>
      </c>
      <c r="AO436" s="658">
        <f t="shared" si="76"/>
        <v>4924.0321371022083</v>
      </c>
      <c r="AP436" s="658">
        <f t="shared" si="76"/>
        <v>4889.5980044008093</v>
      </c>
      <c r="AQ436" s="658">
        <f t="shared" si="76"/>
        <v>4855.1638716994103</v>
      </c>
      <c r="AR436" s="658">
        <f t="shared" si="76"/>
        <v>5564.5252745642219</v>
      </c>
      <c r="AS436" s="658">
        <f t="shared" si="76"/>
        <v>5901.9889096459283</v>
      </c>
      <c r="AT436" s="658">
        <f t="shared" si="76"/>
        <v>6983.2480802938453</v>
      </c>
      <c r="AU436" s="658">
        <f t="shared" si="76"/>
        <v>7320.7117153755507</v>
      </c>
      <c r="AV436" s="658">
        <f t="shared" si="76"/>
        <v>8030.0731182403633</v>
      </c>
      <c r="AW436" s="658">
        <f t="shared" si="76"/>
        <v>8401.9708860234678</v>
      </c>
      <c r="AX436" s="658">
        <f t="shared" si="76"/>
        <v>9517.6641893727847</v>
      </c>
      <c r="AY436" s="658">
        <f t="shared" si="76"/>
        <v>12120.948563854521</v>
      </c>
      <c r="AZ436" s="658">
        <f t="shared" si="76"/>
        <v>12120.948563854521</v>
      </c>
      <c r="BA436" s="658">
        <f t="shared" si="76"/>
        <v>8401.9708860234678</v>
      </c>
      <c r="BB436" s="658">
        <f t="shared" si="76"/>
        <v>4682.9932081924135</v>
      </c>
      <c r="BC436" s="658">
        <f t="shared" si="76"/>
        <v>4682.9932081924135</v>
      </c>
      <c r="BD436" s="658">
        <f t="shared" si="76"/>
        <v>4682.9932081924135</v>
      </c>
      <c r="BE436" s="658">
        <f t="shared" si="76"/>
        <v>4682.9932081924135</v>
      </c>
      <c r="BF436" s="658">
        <f t="shared" si="76"/>
        <v>4682.9932081924135</v>
      </c>
      <c r="BG436" s="658">
        <f t="shared" si="76"/>
        <v>4682.9932081924135</v>
      </c>
      <c r="BH436" s="658">
        <f t="shared" si="76"/>
        <v>4682.9932081924135</v>
      </c>
      <c r="BI436" s="658">
        <f t="shared" si="76"/>
        <v>4682.9932081924135</v>
      </c>
      <c r="BJ436" s="658">
        <f t="shared" si="76"/>
        <v>4682.9932081924135</v>
      </c>
      <c r="BK436" s="658">
        <f t="shared" si="76"/>
        <v>4682.9932081924135</v>
      </c>
      <c r="BL436" s="658">
        <f t="shared" si="76"/>
        <v>5426.7887437586251</v>
      </c>
      <c r="BM436" s="658">
        <f t="shared" si="76"/>
        <v>5798.6865115417304</v>
      </c>
      <c r="BN436" s="658">
        <f t="shared" si="76"/>
        <v>6914.3798148910464</v>
      </c>
      <c r="BO436" s="658">
        <f t="shared" si="76"/>
        <v>7286.2775826741517</v>
      </c>
      <c r="BP436" s="658">
        <f t="shared" si="76"/>
        <v>8030.0731182403633</v>
      </c>
      <c r="BQ436" s="658">
        <f t="shared" si="76"/>
        <v>8401.9708860234678</v>
      </c>
      <c r="BR436" s="658">
        <f t="shared" si="76"/>
        <v>9517.6641893727847</v>
      </c>
      <c r="BS436" s="658">
        <f t="shared" si="76"/>
        <v>12120.948563854521</v>
      </c>
      <c r="BT436" s="658">
        <f t="shared" si="76"/>
        <v>12120.948563854521</v>
      </c>
      <c r="BU436" s="658">
        <f t="shared" si="76"/>
        <v>8401.9708860234678</v>
      </c>
      <c r="BV436" s="658">
        <f t="shared" si="76"/>
        <v>4682.9932081924135</v>
      </c>
      <c r="BW436" s="658">
        <f t="shared" si="76"/>
        <v>4682.9932081924135</v>
      </c>
      <c r="BX436" s="658">
        <f t="shared" si="76"/>
        <v>4682.9932081924135</v>
      </c>
      <c r="BY436" s="658">
        <f t="shared" si="76"/>
        <v>4682.9932081924135</v>
      </c>
      <c r="BZ436" s="658">
        <f t="shared" si="76"/>
        <v>4682.9932081924135</v>
      </c>
      <c r="CA436" s="658">
        <f t="shared" si="76"/>
        <v>4682.9932081924135</v>
      </c>
      <c r="CB436" s="658">
        <f t="shared" si="76"/>
        <v>4682.9932081924135</v>
      </c>
      <c r="CC436" s="658">
        <f t="shared" si="76"/>
        <v>4682.9932081924135</v>
      </c>
      <c r="CD436" s="658">
        <f t="shared" si="76"/>
        <v>4682.9932081924135</v>
      </c>
      <c r="CE436" s="658">
        <f t="shared" si="76"/>
        <v>4682.9932081924135</v>
      </c>
      <c r="CF436" s="658">
        <f t="shared" si="76"/>
        <v>5915.8169861399419</v>
      </c>
      <c r="CG436" s="658">
        <f t="shared" si="76"/>
        <v>6532.2288751137048</v>
      </c>
      <c r="CH436" s="658">
        <f t="shared" si="76"/>
        <v>8381.4645420349971</v>
      </c>
      <c r="CI436" s="658">
        <f t="shared" si="76"/>
        <v>8997.8764310087627</v>
      </c>
      <c r="CJ436" s="658">
        <f t="shared" si="76"/>
        <v>10230.700208956288</v>
      </c>
      <c r="CK436" s="658">
        <f t="shared" ref="CK436:DW436" si="77">SUM(CK425:CK435)</f>
        <v>10847.112097930052</v>
      </c>
      <c r="CL436" s="658">
        <f t="shared" si="77"/>
        <v>12696.347764851345</v>
      </c>
      <c r="CM436" s="658">
        <f t="shared" si="77"/>
        <v>17011.230987667692</v>
      </c>
      <c r="CN436" s="658">
        <f t="shared" si="77"/>
        <v>17011.230987667692</v>
      </c>
      <c r="CO436" s="658">
        <f t="shared" si="77"/>
        <v>10847.112097930052</v>
      </c>
      <c r="CP436" s="658">
        <f t="shared" si="77"/>
        <v>4682.9932081924135</v>
      </c>
      <c r="CQ436" s="658">
        <f t="shared" si="77"/>
        <v>4682.9932081924135</v>
      </c>
      <c r="CR436" s="658">
        <f t="shared" si="77"/>
        <v>4682.9932081924135</v>
      </c>
      <c r="CS436" s="658">
        <f t="shared" si="77"/>
        <v>4682.9932081924135</v>
      </c>
      <c r="CT436" s="658">
        <f t="shared" si="77"/>
        <v>4682.9932081924135</v>
      </c>
      <c r="CU436" s="658">
        <f t="shared" si="77"/>
        <v>4682.9932081924135</v>
      </c>
      <c r="CV436" s="658">
        <f t="shared" si="77"/>
        <v>4682.9932081924135</v>
      </c>
      <c r="CW436" s="658">
        <f t="shared" si="77"/>
        <v>4682.9932081924135</v>
      </c>
      <c r="CX436" s="658">
        <f t="shared" si="77"/>
        <v>4682.9932081924135</v>
      </c>
      <c r="CY436" s="659">
        <f t="shared" si="77"/>
        <v>4682.9932081924135</v>
      </c>
      <c r="CZ436" s="660">
        <f t="shared" si="77"/>
        <v>0</v>
      </c>
      <c r="DA436" s="661">
        <f t="shared" si="77"/>
        <v>0</v>
      </c>
      <c r="DB436" s="661">
        <f t="shared" si="77"/>
        <v>0</v>
      </c>
      <c r="DC436" s="661">
        <f t="shared" si="77"/>
        <v>0</v>
      </c>
      <c r="DD436" s="661">
        <f t="shared" si="77"/>
        <v>0</v>
      </c>
      <c r="DE436" s="661">
        <f t="shared" si="77"/>
        <v>0</v>
      </c>
      <c r="DF436" s="661">
        <f t="shared" si="77"/>
        <v>0</v>
      </c>
      <c r="DG436" s="661">
        <f t="shared" si="77"/>
        <v>0</v>
      </c>
      <c r="DH436" s="661">
        <f t="shared" si="77"/>
        <v>0</v>
      </c>
      <c r="DI436" s="661">
        <f t="shared" si="77"/>
        <v>0</v>
      </c>
      <c r="DJ436" s="661">
        <f t="shared" si="77"/>
        <v>0</v>
      </c>
      <c r="DK436" s="661">
        <f t="shared" si="77"/>
        <v>0</v>
      </c>
      <c r="DL436" s="661">
        <f t="shared" si="77"/>
        <v>0</v>
      </c>
      <c r="DM436" s="661">
        <f t="shared" si="77"/>
        <v>0</v>
      </c>
      <c r="DN436" s="661">
        <f t="shared" si="77"/>
        <v>0</v>
      </c>
      <c r="DO436" s="661">
        <f t="shared" si="77"/>
        <v>0</v>
      </c>
      <c r="DP436" s="661">
        <f t="shared" si="77"/>
        <v>0</v>
      </c>
      <c r="DQ436" s="661">
        <f t="shared" si="77"/>
        <v>0</v>
      </c>
      <c r="DR436" s="661">
        <f t="shared" si="77"/>
        <v>0</v>
      </c>
      <c r="DS436" s="661">
        <f t="shared" si="77"/>
        <v>0</v>
      </c>
      <c r="DT436" s="661">
        <f t="shared" si="77"/>
        <v>0</v>
      </c>
      <c r="DU436" s="661">
        <f t="shared" si="77"/>
        <v>0</v>
      </c>
      <c r="DV436" s="661">
        <f t="shared" si="77"/>
        <v>0</v>
      </c>
      <c r="DW436" s="662">
        <f t="shared" si="77"/>
        <v>0</v>
      </c>
    </row>
    <row r="437" spans="2:127" x14ac:dyDescent="0.2">
      <c r="B437" s="593" t="s">
        <v>503</v>
      </c>
      <c r="C437" s="594" t="s">
        <v>504</v>
      </c>
      <c r="D437" s="586"/>
      <c r="E437" s="587"/>
      <c r="F437" s="587"/>
      <c r="G437" s="587"/>
      <c r="H437" s="587"/>
      <c r="I437" s="587"/>
      <c r="J437" s="587"/>
      <c r="K437" s="587"/>
      <c r="L437" s="587"/>
      <c r="M437" s="587"/>
      <c r="N437" s="587"/>
      <c r="O437" s="587"/>
      <c r="P437" s="587"/>
      <c r="Q437" s="587"/>
      <c r="R437" s="589"/>
      <c r="S437" s="664"/>
      <c r="T437" s="589"/>
      <c r="U437" s="664"/>
      <c r="V437" s="587"/>
      <c r="W437" s="587"/>
      <c r="X437" s="585">
        <f t="shared" ref="X437:BC437" si="78">SUMIF($C:$C,"58.3x",X:X)</f>
        <v>0</v>
      </c>
      <c r="Y437" s="585">
        <f t="shared" si="78"/>
        <v>0</v>
      </c>
      <c r="Z437" s="585">
        <f t="shared" si="78"/>
        <v>0</v>
      </c>
      <c r="AA437" s="585">
        <f t="shared" si="78"/>
        <v>0</v>
      </c>
      <c r="AB437" s="585">
        <f t="shared" si="78"/>
        <v>0</v>
      </c>
      <c r="AC437" s="585">
        <f t="shared" si="78"/>
        <v>0</v>
      </c>
      <c r="AD437" s="585">
        <f t="shared" si="78"/>
        <v>0</v>
      </c>
      <c r="AE437" s="585">
        <f t="shared" si="78"/>
        <v>0</v>
      </c>
      <c r="AF437" s="585">
        <f t="shared" si="78"/>
        <v>0</v>
      </c>
      <c r="AG437" s="585">
        <f t="shared" si="78"/>
        <v>0</v>
      </c>
      <c r="AH437" s="585">
        <f t="shared" si="78"/>
        <v>0</v>
      </c>
      <c r="AI437" s="585">
        <f t="shared" si="78"/>
        <v>0</v>
      </c>
      <c r="AJ437" s="585">
        <f t="shared" si="78"/>
        <v>0</v>
      </c>
      <c r="AK437" s="585">
        <f t="shared" si="78"/>
        <v>0</v>
      </c>
      <c r="AL437" s="585">
        <f t="shared" si="78"/>
        <v>0</v>
      </c>
      <c r="AM437" s="585">
        <f t="shared" si="78"/>
        <v>0</v>
      </c>
      <c r="AN437" s="585">
        <f t="shared" si="78"/>
        <v>0</v>
      </c>
      <c r="AO437" s="585">
        <f t="shared" si="78"/>
        <v>0</v>
      </c>
      <c r="AP437" s="585">
        <f t="shared" si="78"/>
        <v>0</v>
      </c>
      <c r="AQ437" s="585">
        <f t="shared" si="78"/>
        <v>0</v>
      </c>
      <c r="AR437" s="585">
        <f t="shared" si="78"/>
        <v>0</v>
      </c>
      <c r="AS437" s="585">
        <f t="shared" si="78"/>
        <v>0</v>
      </c>
      <c r="AT437" s="585">
        <f t="shared" si="78"/>
        <v>0</v>
      </c>
      <c r="AU437" s="585">
        <f t="shared" si="78"/>
        <v>0</v>
      </c>
      <c r="AV437" s="585">
        <f t="shared" si="78"/>
        <v>0</v>
      </c>
      <c r="AW437" s="585">
        <f t="shared" si="78"/>
        <v>0</v>
      </c>
      <c r="AX437" s="585">
        <f t="shared" si="78"/>
        <v>0</v>
      </c>
      <c r="AY437" s="585">
        <f t="shared" si="78"/>
        <v>0</v>
      </c>
      <c r="AZ437" s="585">
        <f t="shared" si="78"/>
        <v>0</v>
      </c>
      <c r="BA437" s="585">
        <f t="shared" si="78"/>
        <v>0</v>
      </c>
      <c r="BB437" s="585">
        <f t="shared" si="78"/>
        <v>0</v>
      </c>
      <c r="BC437" s="585">
        <f t="shared" si="78"/>
        <v>0</v>
      </c>
      <c r="BD437" s="585">
        <f t="shared" ref="BD437:CI437" si="79">SUMIF($C:$C,"58.3x",BD:BD)</f>
        <v>0</v>
      </c>
      <c r="BE437" s="585">
        <f t="shared" si="79"/>
        <v>0</v>
      </c>
      <c r="BF437" s="585">
        <f t="shared" si="79"/>
        <v>0</v>
      </c>
      <c r="BG437" s="585">
        <f t="shared" si="79"/>
        <v>0</v>
      </c>
      <c r="BH437" s="585">
        <f t="shared" si="79"/>
        <v>0</v>
      </c>
      <c r="BI437" s="585">
        <f t="shared" si="79"/>
        <v>0</v>
      </c>
      <c r="BJ437" s="585">
        <f t="shared" si="79"/>
        <v>0</v>
      </c>
      <c r="BK437" s="585">
        <f t="shared" si="79"/>
        <v>0</v>
      </c>
      <c r="BL437" s="585">
        <f t="shared" si="79"/>
        <v>0</v>
      </c>
      <c r="BM437" s="585">
        <f t="shared" si="79"/>
        <v>0</v>
      </c>
      <c r="BN437" s="585">
        <f t="shared" si="79"/>
        <v>0</v>
      </c>
      <c r="BO437" s="585">
        <f t="shared" si="79"/>
        <v>0</v>
      </c>
      <c r="BP437" s="585">
        <f t="shared" si="79"/>
        <v>0</v>
      </c>
      <c r="BQ437" s="585">
        <f t="shared" si="79"/>
        <v>0</v>
      </c>
      <c r="BR437" s="585">
        <f t="shared" si="79"/>
        <v>0</v>
      </c>
      <c r="BS437" s="585">
        <f t="shared" si="79"/>
        <v>0</v>
      </c>
      <c r="BT437" s="585">
        <f t="shared" si="79"/>
        <v>0</v>
      </c>
      <c r="BU437" s="585">
        <f t="shared" si="79"/>
        <v>0</v>
      </c>
      <c r="BV437" s="585">
        <f t="shared" si="79"/>
        <v>0</v>
      </c>
      <c r="BW437" s="585">
        <f t="shared" si="79"/>
        <v>0</v>
      </c>
      <c r="BX437" s="585">
        <f t="shared" si="79"/>
        <v>0</v>
      </c>
      <c r="BY437" s="585">
        <f t="shared" si="79"/>
        <v>0</v>
      </c>
      <c r="BZ437" s="585">
        <f t="shared" si="79"/>
        <v>0</v>
      </c>
      <c r="CA437" s="585">
        <f t="shared" si="79"/>
        <v>0</v>
      </c>
      <c r="CB437" s="585">
        <f t="shared" si="79"/>
        <v>0</v>
      </c>
      <c r="CC437" s="585">
        <f t="shared" si="79"/>
        <v>0</v>
      </c>
      <c r="CD437" s="585">
        <f t="shared" si="79"/>
        <v>0</v>
      </c>
      <c r="CE437" s="585">
        <f t="shared" si="79"/>
        <v>0</v>
      </c>
      <c r="CF437" s="585">
        <f t="shared" si="79"/>
        <v>0</v>
      </c>
      <c r="CG437" s="585">
        <f t="shared" si="79"/>
        <v>0</v>
      </c>
      <c r="CH437" s="585">
        <f t="shared" si="79"/>
        <v>0</v>
      </c>
      <c r="CI437" s="585">
        <f t="shared" si="79"/>
        <v>0</v>
      </c>
      <c r="CJ437" s="585">
        <f t="shared" ref="CJ437:DO437" si="80">SUMIF($C:$C,"58.3x",CJ:CJ)</f>
        <v>0</v>
      </c>
      <c r="CK437" s="585">
        <f t="shared" si="80"/>
        <v>0</v>
      </c>
      <c r="CL437" s="585">
        <f t="shared" si="80"/>
        <v>0</v>
      </c>
      <c r="CM437" s="585">
        <f t="shared" si="80"/>
        <v>0</v>
      </c>
      <c r="CN437" s="585">
        <f t="shared" si="80"/>
        <v>0</v>
      </c>
      <c r="CO437" s="585">
        <f t="shared" si="80"/>
        <v>0</v>
      </c>
      <c r="CP437" s="585">
        <f t="shared" si="80"/>
        <v>0</v>
      </c>
      <c r="CQ437" s="585">
        <f t="shared" si="80"/>
        <v>0</v>
      </c>
      <c r="CR437" s="585">
        <f t="shared" si="80"/>
        <v>0</v>
      </c>
      <c r="CS437" s="585">
        <f t="shared" si="80"/>
        <v>0</v>
      </c>
      <c r="CT437" s="585">
        <f t="shared" si="80"/>
        <v>0</v>
      </c>
      <c r="CU437" s="585">
        <f t="shared" si="80"/>
        <v>0</v>
      </c>
      <c r="CV437" s="585">
        <f t="shared" si="80"/>
        <v>0</v>
      </c>
      <c r="CW437" s="585">
        <f t="shared" si="80"/>
        <v>0</v>
      </c>
      <c r="CX437" s="585">
        <f t="shared" si="80"/>
        <v>0</v>
      </c>
      <c r="CY437" s="600">
        <f t="shared" si="80"/>
        <v>0</v>
      </c>
      <c r="CZ437" s="601">
        <f t="shared" si="80"/>
        <v>0</v>
      </c>
      <c r="DA437" s="601">
        <f t="shared" si="80"/>
        <v>0</v>
      </c>
      <c r="DB437" s="601">
        <f t="shared" si="80"/>
        <v>0</v>
      </c>
      <c r="DC437" s="601">
        <f t="shared" si="80"/>
        <v>0</v>
      </c>
      <c r="DD437" s="601">
        <f t="shared" si="80"/>
        <v>0</v>
      </c>
      <c r="DE437" s="601">
        <f t="shared" si="80"/>
        <v>0</v>
      </c>
      <c r="DF437" s="601">
        <f t="shared" si="80"/>
        <v>0</v>
      </c>
      <c r="DG437" s="601">
        <f t="shared" si="80"/>
        <v>0</v>
      </c>
      <c r="DH437" s="601">
        <f t="shared" si="80"/>
        <v>0</v>
      </c>
      <c r="DI437" s="601">
        <f t="shared" si="80"/>
        <v>0</v>
      </c>
      <c r="DJ437" s="601">
        <f t="shared" si="80"/>
        <v>0</v>
      </c>
      <c r="DK437" s="601">
        <f t="shared" si="80"/>
        <v>0</v>
      </c>
      <c r="DL437" s="601">
        <f t="shared" si="80"/>
        <v>0</v>
      </c>
      <c r="DM437" s="601">
        <f t="shared" si="80"/>
        <v>0</v>
      </c>
      <c r="DN437" s="601">
        <f t="shared" si="80"/>
        <v>0</v>
      </c>
      <c r="DO437" s="601">
        <f t="shared" si="80"/>
        <v>0</v>
      </c>
      <c r="DP437" s="601">
        <f t="shared" ref="DP437:DW437" si="81">SUMIF($C:$C,"58.3x",DP:DP)</f>
        <v>0</v>
      </c>
      <c r="DQ437" s="601">
        <f t="shared" si="81"/>
        <v>0</v>
      </c>
      <c r="DR437" s="601">
        <f t="shared" si="81"/>
        <v>0</v>
      </c>
      <c r="DS437" s="601">
        <f t="shared" si="81"/>
        <v>0</v>
      </c>
      <c r="DT437" s="601">
        <f t="shared" si="81"/>
        <v>0</v>
      </c>
      <c r="DU437" s="601">
        <f t="shared" si="81"/>
        <v>0</v>
      </c>
      <c r="DV437" s="601">
        <f t="shared" si="81"/>
        <v>0</v>
      </c>
      <c r="DW437" s="665">
        <f t="shared" si="81"/>
        <v>0</v>
      </c>
    </row>
    <row r="438" spans="2:127" ht="25.5" x14ac:dyDescent="0.2">
      <c r="B438" s="603" t="s">
        <v>485</v>
      </c>
      <c r="C438" s="604" t="s">
        <v>973</v>
      </c>
      <c r="D438" s="605" t="s">
        <v>894</v>
      </c>
      <c r="E438" s="606" t="s">
        <v>548</v>
      </c>
      <c r="F438" s="607" t="s">
        <v>827</v>
      </c>
      <c r="G438" s="608" t="s">
        <v>59</v>
      </c>
      <c r="H438" s="609" t="s">
        <v>487</v>
      </c>
      <c r="I438" s="609">
        <f>MAX(X438:AV438)</f>
        <v>60</v>
      </c>
      <c r="J438" s="609">
        <f>SUMPRODUCT($X$2:$CY$2,$X438:$CY438)*365</f>
        <v>522466.95028930245</v>
      </c>
      <c r="K438" s="609">
        <f>SUMPRODUCT($X$2:$CY$2,$X439:$CY439)+SUMPRODUCT($X$2:$CY$2,$X440:$CY440)+SUMPRODUCT($X$2:$CY$2,$X441:$CY441)</f>
        <v>229283.6583114934</v>
      </c>
      <c r="L438" s="609">
        <f>SUMPRODUCT($X$2:$CY$2,$X442:$CY442) +SUMPRODUCT($X$2:$CY$2,$X443:$CY443)</f>
        <v>832893.43235160399</v>
      </c>
      <c r="M438" s="609">
        <f>SUMPRODUCT($X$2:$CY$2,$X444:$CY444)</f>
        <v>0</v>
      </c>
      <c r="N438" s="609">
        <f>SUMPRODUCT($X$2:$CY$2,$X447:$CY447) +SUMPRODUCT($X$2:$CY$2,$X448:$CY448)</f>
        <v>3493.478580273561</v>
      </c>
      <c r="O438" s="609">
        <f>SUMPRODUCT($X$2:$CY$2,$X445:$CY445) +SUMPRODUCT($X$2:$CY$2,$X446:$CY446) +SUMPRODUCT($X$2:$CY$2,$X449:$CY449)</f>
        <v>105.5592059636013</v>
      </c>
      <c r="P438" s="609">
        <f>SUM(K438:O438)</f>
        <v>1065776.1284493343</v>
      </c>
      <c r="Q438" s="609">
        <f>(SUM(K438:M438)*100000)/(J438*1000)</f>
        <v>203.30034083016054</v>
      </c>
      <c r="R438" s="610">
        <f>(P438*100000)/(J438*1000)</f>
        <v>203.98919546187344</v>
      </c>
      <c r="S438" s="611">
        <v>3</v>
      </c>
      <c r="T438" s="612">
        <v>3</v>
      </c>
      <c r="U438" s="613" t="s">
        <v>488</v>
      </c>
      <c r="V438" s="614" t="s">
        <v>124</v>
      </c>
      <c r="W438" s="615" t="s">
        <v>75</v>
      </c>
      <c r="X438" s="607">
        <v>0</v>
      </c>
      <c r="Y438" s="607">
        <v>0</v>
      </c>
      <c r="Z438" s="607">
        <v>0</v>
      </c>
      <c r="AA438" s="607">
        <v>0</v>
      </c>
      <c r="AB438" s="607">
        <v>0</v>
      </c>
      <c r="AC438" s="607">
        <v>60</v>
      </c>
      <c r="AD438" s="607">
        <v>60</v>
      </c>
      <c r="AE438" s="607">
        <v>60</v>
      </c>
      <c r="AF438" s="607">
        <v>60</v>
      </c>
      <c r="AG438" s="607">
        <v>60</v>
      </c>
      <c r="AH438" s="607">
        <v>60</v>
      </c>
      <c r="AI438" s="607">
        <v>60</v>
      </c>
      <c r="AJ438" s="607">
        <v>60</v>
      </c>
      <c r="AK438" s="607">
        <v>60</v>
      </c>
      <c r="AL438" s="607">
        <v>60</v>
      </c>
      <c r="AM438" s="607">
        <v>60</v>
      </c>
      <c r="AN438" s="607">
        <v>60</v>
      </c>
      <c r="AO438" s="607">
        <v>60</v>
      </c>
      <c r="AP438" s="607">
        <v>60</v>
      </c>
      <c r="AQ438" s="607">
        <v>60</v>
      </c>
      <c r="AR438" s="607">
        <v>60</v>
      </c>
      <c r="AS438" s="607">
        <v>60</v>
      </c>
      <c r="AT438" s="607">
        <v>60</v>
      </c>
      <c r="AU438" s="607">
        <v>60</v>
      </c>
      <c r="AV438" s="607">
        <v>60</v>
      </c>
      <c r="AW438" s="607">
        <v>60</v>
      </c>
      <c r="AX438" s="607">
        <v>60</v>
      </c>
      <c r="AY438" s="607">
        <v>60</v>
      </c>
      <c r="AZ438" s="607">
        <v>60</v>
      </c>
      <c r="BA438" s="607">
        <v>60</v>
      </c>
      <c r="BB438" s="607">
        <v>60</v>
      </c>
      <c r="BC438" s="607">
        <v>60</v>
      </c>
      <c r="BD438" s="607">
        <v>60</v>
      </c>
      <c r="BE438" s="607">
        <v>60</v>
      </c>
      <c r="BF438" s="607">
        <v>60</v>
      </c>
      <c r="BG438" s="607">
        <v>60</v>
      </c>
      <c r="BH438" s="607">
        <v>60</v>
      </c>
      <c r="BI438" s="607">
        <v>60</v>
      </c>
      <c r="BJ438" s="607">
        <v>60</v>
      </c>
      <c r="BK438" s="607">
        <v>60</v>
      </c>
      <c r="BL438" s="607">
        <v>60</v>
      </c>
      <c r="BM438" s="607">
        <v>60</v>
      </c>
      <c r="BN438" s="607">
        <v>60</v>
      </c>
      <c r="BO438" s="607">
        <v>60</v>
      </c>
      <c r="BP438" s="607">
        <v>60</v>
      </c>
      <c r="BQ438" s="607">
        <v>60</v>
      </c>
      <c r="BR438" s="607">
        <v>60</v>
      </c>
      <c r="BS438" s="607">
        <v>60</v>
      </c>
      <c r="BT438" s="607">
        <v>60</v>
      </c>
      <c r="BU438" s="607">
        <v>60</v>
      </c>
      <c r="BV438" s="607">
        <v>60</v>
      </c>
      <c r="BW438" s="607">
        <v>60</v>
      </c>
      <c r="BX438" s="607">
        <v>60</v>
      </c>
      <c r="BY438" s="607">
        <v>60</v>
      </c>
      <c r="BZ438" s="607">
        <v>60</v>
      </c>
      <c r="CA438" s="607">
        <v>60</v>
      </c>
      <c r="CB438" s="607">
        <v>60</v>
      </c>
      <c r="CC438" s="607">
        <v>60</v>
      </c>
      <c r="CD438" s="607">
        <v>60</v>
      </c>
      <c r="CE438" s="616">
        <v>60</v>
      </c>
      <c r="CF438" s="616">
        <v>60</v>
      </c>
      <c r="CG438" s="616">
        <v>60</v>
      </c>
      <c r="CH438" s="616">
        <v>60</v>
      </c>
      <c r="CI438" s="616">
        <v>60</v>
      </c>
      <c r="CJ438" s="616">
        <v>60</v>
      </c>
      <c r="CK438" s="616">
        <v>60</v>
      </c>
      <c r="CL438" s="616">
        <v>60</v>
      </c>
      <c r="CM438" s="616">
        <v>60</v>
      </c>
      <c r="CN438" s="616">
        <v>60</v>
      </c>
      <c r="CO438" s="616">
        <v>60</v>
      </c>
      <c r="CP438" s="616">
        <v>60</v>
      </c>
      <c r="CQ438" s="616">
        <v>60</v>
      </c>
      <c r="CR438" s="616">
        <v>60</v>
      </c>
      <c r="CS438" s="616">
        <v>60</v>
      </c>
      <c r="CT438" s="616">
        <v>60</v>
      </c>
      <c r="CU438" s="616">
        <v>60</v>
      </c>
      <c r="CV438" s="616">
        <v>60</v>
      </c>
      <c r="CW438" s="616">
        <v>60</v>
      </c>
      <c r="CX438" s="616">
        <v>60</v>
      </c>
      <c r="CY438" s="617">
        <v>60</v>
      </c>
      <c r="CZ438" s="618">
        <v>0</v>
      </c>
      <c r="DA438" s="619">
        <v>0</v>
      </c>
      <c r="DB438" s="619">
        <v>0</v>
      </c>
      <c r="DC438" s="619">
        <v>0</v>
      </c>
      <c r="DD438" s="619">
        <v>0</v>
      </c>
      <c r="DE438" s="619">
        <v>0</v>
      </c>
      <c r="DF438" s="619">
        <v>0</v>
      </c>
      <c r="DG438" s="619">
        <v>0</v>
      </c>
      <c r="DH438" s="619">
        <v>0</v>
      </c>
      <c r="DI438" s="619">
        <v>0</v>
      </c>
      <c r="DJ438" s="619">
        <v>0</v>
      </c>
      <c r="DK438" s="619">
        <v>0</v>
      </c>
      <c r="DL438" s="619">
        <v>0</v>
      </c>
      <c r="DM438" s="619">
        <v>0</v>
      </c>
      <c r="DN438" s="619">
        <v>0</v>
      </c>
      <c r="DO438" s="619">
        <v>0</v>
      </c>
      <c r="DP438" s="619">
        <v>0</v>
      </c>
      <c r="DQ438" s="619">
        <v>0</v>
      </c>
      <c r="DR438" s="619">
        <v>0</v>
      </c>
      <c r="DS438" s="619">
        <v>0</v>
      </c>
      <c r="DT438" s="619">
        <v>0</v>
      </c>
      <c r="DU438" s="619">
        <v>0</v>
      </c>
      <c r="DV438" s="619">
        <v>0</v>
      </c>
      <c r="DW438" s="620">
        <v>0</v>
      </c>
    </row>
    <row r="439" spans="2:127" x14ac:dyDescent="0.2">
      <c r="B439" s="621"/>
      <c r="C439" s="622"/>
      <c r="D439" s="623"/>
      <c r="E439" s="624"/>
      <c r="F439" s="624"/>
      <c r="G439" s="623"/>
      <c r="H439" s="624"/>
      <c r="I439" s="624"/>
      <c r="J439" s="624"/>
      <c r="K439" s="624"/>
      <c r="L439" s="624"/>
      <c r="M439" s="624"/>
      <c r="N439" s="624"/>
      <c r="O439" s="624"/>
      <c r="P439" s="624"/>
      <c r="Q439" s="624"/>
      <c r="R439" s="625"/>
      <c r="S439" s="624"/>
      <c r="T439" s="624"/>
      <c r="U439" s="626" t="s">
        <v>489</v>
      </c>
      <c r="V439" s="614" t="s">
        <v>124</v>
      </c>
      <c r="W439" s="615" t="s">
        <v>490</v>
      </c>
      <c r="X439" s="607">
        <v>15391.600000000002</v>
      </c>
      <c r="Y439" s="607">
        <v>17590.400000000001</v>
      </c>
      <c r="Z439" s="607">
        <v>21988</v>
      </c>
      <c r="AA439" s="607">
        <v>87952</v>
      </c>
      <c r="AB439" s="607">
        <v>76958</v>
      </c>
      <c r="AC439" s="607">
        <v>0</v>
      </c>
      <c r="AD439" s="607">
        <v>0</v>
      </c>
      <c r="AE439" s="607">
        <v>0</v>
      </c>
      <c r="AF439" s="607">
        <v>0</v>
      </c>
      <c r="AG439" s="607">
        <v>0</v>
      </c>
      <c r="AH439" s="607">
        <v>0</v>
      </c>
      <c r="AI439" s="607">
        <v>0</v>
      </c>
      <c r="AJ439" s="607">
        <v>0</v>
      </c>
      <c r="AK439" s="607">
        <v>0</v>
      </c>
      <c r="AL439" s="607">
        <v>0</v>
      </c>
      <c r="AM439" s="607">
        <v>0</v>
      </c>
      <c r="AN439" s="607">
        <v>0</v>
      </c>
      <c r="AO439" s="607">
        <v>0</v>
      </c>
      <c r="AP439" s="607">
        <v>0</v>
      </c>
      <c r="AQ439" s="607">
        <v>0</v>
      </c>
      <c r="AR439" s="607">
        <v>2135.6999999999998</v>
      </c>
      <c r="AS439" s="607">
        <v>2440.8000000000002</v>
      </c>
      <c r="AT439" s="607">
        <v>3051</v>
      </c>
      <c r="AU439" s="607">
        <v>12204</v>
      </c>
      <c r="AV439" s="607">
        <v>10678.5</v>
      </c>
      <c r="AW439" s="607">
        <v>0</v>
      </c>
      <c r="AX439" s="607">
        <v>0</v>
      </c>
      <c r="AY439" s="607">
        <v>0</v>
      </c>
      <c r="AZ439" s="607">
        <v>0</v>
      </c>
      <c r="BA439" s="607">
        <v>0</v>
      </c>
      <c r="BB439" s="607">
        <v>0</v>
      </c>
      <c r="BC439" s="607">
        <v>0</v>
      </c>
      <c r="BD439" s="607">
        <v>0</v>
      </c>
      <c r="BE439" s="607">
        <v>0</v>
      </c>
      <c r="BF439" s="607">
        <v>0</v>
      </c>
      <c r="BG439" s="607">
        <v>0</v>
      </c>
      <c r="BH439" s="607">
        <v>0</v>
      </c>
      <c r="BI439" s="607">
        <v>0</v>
      </c>
      <c r="BJ439" s="607">
        <v>0</v>
      </c>
      <c r="BK439" s="607">
        <v>0</v>
      </c>
      <c r="BL439" s="607">
        <v>2135.6999999999998</v>
      </c>
      <c r="BM439" s="607">
        <v>2440.8000000000002</v>
      </c>
      <c r="BN439" s="607">
        <v>3051</v>
      </c>
      <c r="BO439" s="607">
        <v>12204</v>
      </c>
      <c r="BP439" s="607">
        <v>10678.5</v>
      </c>
      <c r="BQ439" s="607">
        <v>0</v>
      </c>
      <c r="BR439" s="607">
        <v>0</v>
      </c>
      <c r="BS439" s="607">
        <v>0</v>
      </c>
      <c r="BT439" s="607">
        <v>0</v>
      </c>
      <c r="BU439" s="607">
        <v>0</v>
      </c>
      <c r="BV439" s="607">
        <v>0</v>
      </c>
      <c r="BW439" s="607">
        <v>0</v>
      </c>
      <c r="BX439" s="607">
        <v>0</v>
      </c>
      <c r="BY439" s="607">
        <v>0</v>
      </c>
      <c r="BZ439" s="607">
        <v>0</v>
      </c>
      <c r="CA439" s="607">
        <v>0</v>
      </c>
      <c r="CB439" s="607">
        <v>0</v>
      </c>
      <c r="CC439" s="607">
        <v>0</v>
      </c>
      <c r="CD439" s="607">
        <v>0</v>
      </c>
      <c r="CE439" s="616">
        <v>0</v>
      </c>
      <c r="CF439" s="616">
        <v>4447.1000000000004</v>
      </c>
      <c r="CG439" s="616">
        <v>5082.3999999999996</v>
      </c>
      <c r="CH439" s="616">
        <v>6353</v>
      </c>
      <c r="CI439" s="616">
        <v>25412</v>
      </c>
      <c r="CJ439" s="616">
        <v>22235.5</v>
      </c>
      <c r="CK439" s="616">
        <v>0</v>
      </c>
      <c r="CL439" s="616">
        <v>0</v>
      </c>
      <c r="CM439" s="616">
        <v>0</v>
      </c>
      <c r="CN439" s="616">
        <v>0</v>
      </c>
      <c r="CO439" s="616">
        <v>0</v>
      </c>
      <c r="CP439" s="616">
        <v>0</v>
      </c>
      <c r="CQ439" s="616">
        <v>0</v>
      </c>
      <c r="CR439" s="616">
        <v>0</v>
      </c>
      <c r="CS439" s="616">
        <v>0</v>
      </c>
      <c r="CT439" s="616">
        <v>0</v>
      </c>
      <c r="CU439" s="616">
        <v>0</v>
      </c>
      <c r="CV439" s="616">
        <v>0</v>
      </c>
      <c r="CW439" s="616">
        <v>0</v>
      </c>
      <c r="CX439" s="616">
        <v>0</v>
      </c>
      <c r="CY439" s="617">
        <v>0</v>
      </c>
      <c r="CZ439" s="618">
        <v>0</v>
      </c>
      <c r="DA439" s="619">
        <v>0</v>
      </c>
      <c r="DB439" s="619">
        <v>0</v>
      </c>
      <c r="DC439" s="619">
        <v>0</v>
      </c>
      <c r="DD439" s="619">
        <v>0</v>
      </c>
      <c r="DE439" s="619">
        <v>0</v>
      </c>
      <c r="DF439" s="619">
        <v>0</v>
      </c>
      <c r="DG439" s="619">
        <v>0</v>
      </c>
      <c r="DH439" s="619">
        <v>0</v>
      </c>
      <c r="DI439" s="619">
        <v>0</v>
      </c>
      <c r="DJ439" s="619">
        <v>0</v>
      </c>
      <c r="DK439" s="619">
        <v>0</v>
      </c>
      <c r="DL439" s="619">
        <v>0</v>
      </c>
      <c r="DM439" s="619">
        <v>0</v>
      </c>
      <c r="DN439" s="619">
        <v>0</v>
      </c>
      <c r="DO439" s="619">
        <v>0</v>
      </c>
      <c r="DP439" s="619">
        <v>0</v>
      </c>
      <c r="DQ439" s="619">
        <v>0</v>
      </c>
      <c r="DR439" s="619">
        <v>0</v>
      </c>
      <c r="DS439" s="619">
        <v>0</v>
      </c>
      <c r="DT439" s="619">
        <v>0</v>
      </c>
      <c r="DU439" s="619">
        <v>0</v>
      </c>
      <c r="DV439" s="619">
        <v>0</v>
      </c>
      <c r="DW439" s="620">
        <v>0</v>
      </c>
    </row>
    <row r="440" spans="2:127" x14ac:dyDescent="0.2">
      <c r="B440" s="627"/>
      <c r="C440" s="628"/>
      <c r="D440" s="629"/>
      <c r="E440" s="629"/>
      <c r="F440" s="629"/>
      <c r="G440" s="629"/>
      <c r="H440" s="629"/>
      <c r="I440" s="630"/>
      <c r="J440" s="630"/>
      <c r="K440" s="630"/>
      <c r="L440" s="630"/>
      <c r="M440" s="630"/>
      <c r="N440" s="630"/>
      <c r="O440" s="630"/>
      <c r="P440" s="630"/>
      <c r="Q440" s="630"/>
      <c r="R440" s="631"/>
      <c r="S440" s="630"/>
      <c r="T440" s="630"/>
      <c r="U440" s="626" t="s">
        <v>491</v>
      </c>
      <c r="V440" s="614" t="s">
        <v>124</v>
      </c>
      <c r="W440" s="615" t="s">
        <v>490</v>
      </c>
      <c r="X440" s="607">
        <v>0</v>
      </c>
      <c r="Y440" s="607">
        <v>0</v>
      </c>
      <c r="Z440" s="607">
        <v>0</v>
      </c>
      <c r="AA440" s="607">
        <v>0</v>
      </c>
      <c r="AB440" s="607">
        <v>0</v>
      </c>
      <c r="AC440" s="607">
        <v>0</v>
      </c>
      <c r="AD440" s="607">
        <v>0</v>
      </c>
      <c r="AE440" s="607">
        <v>0</v>
      </c>
      <c r="AF440" s="607">
        <v>0</v>
      </c>
      <c r="AG440" s="607">
        <v>0</v>
      </c>
      <c r="AH440" s="607">
        <v>0</v>
      </c>
      <c r="AI440" s="607">
        <v>0</v>
      </c>
      <c r="AJ440" s="607">
        <v>0</v>
      </c>
      <c r="AK440" s="607">
        <v>0</v>
      </c>
      <c r="AL440" s="607">
        <v>0</v>
      </c>
      <c r="AM440" s="607">
        <v>0</v>
      </c>
      <c r="AN440" s="607">
        <v>0</v>
      </c>
      <c r="AO440" s="607">
        <v>0</v>
      </c>
      <c r="AP440" s="607">
        <v>0</v>
      </c>
      <c r="AQ440" s="607">
        <v>0</v>
      </c>
      <c r="AR440" s="607">
        <v>0</v>
      </c>
      <c r="AS440" s="607">
        <v>0</v>
      </c>
      <c r="AT440" s="607">
        <v>0</v>
      </c>
      <c r="AU440" s="607">
        <v>0</v>
      </c>
      <c r="AV440" s="607">
        <v>0</v>
      </c>
      <c r="AW440" s="607">
        <v>0</v>
      </c>
      <c r="AX440" s="607">
        <v>0</v>
      </c>
      <c r="AY440" s="607">
        <v>0</v>
      </c>
      <c r="AZ440" s="607">
        <v>0</v>
      </c>
      <c r="BA440" s="607">
        <v>0</v>
      </c>
      <c r="BB440" s="607">
        <v>0</v>
      </c>
      <c r="BC440" s="607">
        <v>0</v>
      </c>
      <c r="BD440" s="607">
        <v>0</v>
      </c>
      <c r="BE440" s="607">
        <v>0</v>
      </c>
      <c r="BF440" s="607">
        <v>0</v>
      </c>
      <c r="BG440" s="607">
        <v>0</v>
      </c>
      <c r="BH440" s="607">
        <v>0</v>
      </c>
      <c r="BI440" s="607">
        <v>0</v>
      </c>
      <c r="BJ440" s="607">
        <v>0</v>
      </c>
      <c r="BK440" s="607">
        <v>0</v>
      </c>
      <c r="BL440" s="607">
        <v>0</v>
      </c>
      <c r="BM440" s="607">
        <v>0</v>
      </c>
      <c r="BN440" s="607">
        <v>0</v>
      </c>
      <c r="BO440" s="607">
        <v>0</v>
      </c>
      <c r="BP440" s="607">
        <v>0</v>
      </c>
      <c r="BQ440" s="607">
        <v>0</v>
      </c>
      <c r="BR440" s="607">
        <v>0</v>
      </c>
      <c r="BS440" s="607">
        <v>0</v>
      </c>
      <c r="BT440" s="607">
        <v>0</v>
      </c>
      <c r="BU440" s="607">
        <v>0</v>
      </c>
      <c r="BV440" s="607">
        <v>0</v>
      </c>
      <c r="BW440" s="607">
        <v>0</v>
      </c>
      <c r="BX440" s="607">
        <v>0</v>
      </c>
      <c r="BY440" s="607">
        <v>0</v>
      </c>
      <c r="BZ440" s="607">
        <v>0</v>
      </c>
      <c r="CA440" s="607">
        <v>0</v>
      </c>
      <c r="CB440" s="607">
        <v>0</v>
      </c>
      <c r="CC440" s="607">
        <v>0</v>
      </c>
      <c r="CD440" s="607">
        <v>0</v>
      </c>
      <c r="CE440" s="616">
        <v>0</v>
      </c>
      <c r="CF440" s="616">
        <v>0</v>
      </c>
      <c r="CG440" s="616">
        <v>0</v>
      </c>
      <c r="CH440" s="616">
        <v>0</v>
      </c>
      <c r="CI440" s="616">
        <v>0</v>
      </c>
      <c r="CJ440" s="616">
        <v>0</v>
      </c>
      <c r="CK440" s="616">
        <v>0</v>
      </c>
      <c r="CL440" s="616">
        <v>0</v>
      </c>
      <c r="CM440" s="616">
        <v>0</v>
      </c>
      <c r="CN440" s="616">
        <v>0</v>
      </c>
      <c r="CO440" s="616">
        <v>0</v>
      </c>
      <c r="CP440" s="616">
        <v>0</v>
      </c>
      <c r="CQ440" s="616">
        <v>0</v>
      </c>
      <c r="CR440" s="616">
        <v>0</v>
      </c>
      <c r="CS440" s="616">
        <v>0</v>
      </c>
      <c r="CT440" s="616">
        <v>0</v>
      </c>
      <c r="CU440" s="616">
        <v>0</v>
      </c>
      <c r="CV440" s="616">
        <v>0</v>
      </c>
      <c r="CW440" s="616">
        <v>0</v>
      </c>
      <c r="CX440" s="616">
        <v>0</v>
      </c>
      <c r="CY440" s="617">
        <v>0</v>
      </c>
      <c r="CZ440" s="618">
        <v>0</v>
      </c>
      <c r="DA440" s="619">
        <v>0</v>
      </c>
      <c r="DB440" s="619">
        <v>0</v>
      </c>
      <c r="DC440" s="619">
        <v>0</v>
      </c>
      <c r="DD440" s="619">
        <v>0</v>
      </c>
      <c r="DE440" s="619">
        <v>0</v>
      </c>
      <c r="DF440" s="619">
        <v>0</v>
      </c>
      <c r="DG440" s="619">
        <v>0</v>
      </c>
      <c r="DH440" s="619">
        <v>0</v>
      </c>
      <c r="DI440" s="619">
        <v>0</v>
      </c>
      <c r="DJ440" s="619">
        <v>0</v>
      </c>
      <c r="DK440" s="619">
        <v>0</v>
      </c>
      <c r="DL440" s="619">
        <v>0</v>
      </c>
      <c r="DM440" s="619">
        <v>0</v>
      </c>
      <c r="DN440" s="619">
        <v>0</v>
      </c>
      <c r="DO440" s="619">
        <v>0</v>
      </c>
      <c r="DP440" s="619">
        <v>0</v>
      </c>
      <c r="DQ440" s="619">
        <v>0</v>
      </c>
      <c r="DR440" s="619">
        <v>0</v>
      </c>
      <c r="DS440" s="619">
        <v>0</v>
      </c>
      <c r="DT440" s="619">
        <v>0</v>
      </c>
      <c r="DU440" s="619">
        <v>0</v>
      </c>
      <c r="DV440" s="619">
        <v>0</v>
      </c>
      <c r="DW440" s="620">
        <v>0</v>
      </c>
    </row>
    <row r="441" spans="2:127" x14ac:dyDescent="0.2">
      <c r="B441" s="627"/>
      <c r="C441" s="628"/>
      <c r="D441" s="629"/>
      <c r="E441" s="629"/>
      <c r="F441" s="629"/>
      <c r="G441" s="629"/>
      <c r="H441" s="629"/>
      <c r="I441" s="630"/>
      <c r="J441" s="630"/>
      <c r="K441" s="630"/>
      <c r="L441" s="630"/>
      <c r="M441" s="630"/>
      <c r="N441" s="630"/>
      <c r="O441" s="630"/>
      <c r="P441" s="630"/>
      <c r="Q441" s="630"/>
      <c r="R441" s="631"/>
      <c r="S441" s="630"/>
      <c r="T441" s="630"/>
      <c r="U441" s="632" t="s">
        <v>828</v>
      </c>
      <c r="V441" s="633" t="s">
        <v>124</v>
      </c>
      <c r="W441" s="634" t="s">
        <v>490</v>
      </c>
      <c r="X441" s="607">
        <v>0</v>
      </c>
      <c r="Y441" s="607">
        <v>0</v>
      </c>
      <c r="Z441" s="607">
        <v>0</v>
      </c>
      <c r="AA441" s="607">
        <v>0</v>
      </c>
      <c r="AB441" s="607">
        <v>0</v>
      </c>
      <c r="AC441" s="607">
        <v>0</v>
      </c>
      <c r="AD441" s="607">
        <v>0</v>
      </c>
      <c r="AE441" s="607">
        <v>0</v>
      </c>
      <c r="AF441" s="607">
        <v>0</v>
      </c>
      <c r="AG441" s="607">
        <v>0</v>
      </c>
      <c r="AH441" s="607">
        <v>0</v>
      </c>
      <c r="AI441" s="607">
        <v>0</v>
      </c>
      <c r="AJ441" s="607">
        <v>0</v>
      </c>
      <c r="AK441" s="607">
        <v>0</v>
      </c>
      <c r="AL441" s="607">
        <v>0</v>
      </c>
      <c r="AM441" s="607">
        <v>0</v>
      </c>
      <c r="AN441" s="607">
        <v>0</v>
      </c>
      <c r="AO441" s="607">
        <v>0</v>
      </c>
      <c r="AP441" s="607">
        <v>0</v>
      </c>
      <c r="AQ441" s="607">
        <v>0</v>
      </c>
      <c r="AR441" s="607">
        <v>0</v>
      </c>
      <c r="AS441" s="607">
        <v>0</v>
      </c>
      <c r="AT441" s="607">
        <v>0</v>
      </c>
      <c r="AU441" s="607">
        <v>0</v>
      </c>
      <c r="AV441" s="607">
        <v>0</v>
      </c>
      <c r="AW441" s="607">
        <v>0</v>
      </c>
      <c r="AX441" s="607">
        <v>0</v>
      </c>
      <c r="AY441" s="607">
        <v>0</v>
      </c>
      <c r="AZ441" s="607">
        <v>0</v>
      </c>
      <c r="BA441" s="607">
        <v>0</v>
      </c>
      <c r="BB441" s="607">
        <v>0</v>
      </c>
      <c r="BC441" s="607">
        <v>0</v>
      </c>
      <c r="BD441" s="607">
        <v>0</v>
      </c>
      <c r="BE441" s="607">
        <v>0</v>
      </c>
      <c r="BF441" s="607">
        <v>0</v>
      </c>
      <c r="BG441" s="607">
        <v>0</v>
      </c>
      <c r="BH441" s="607">
        <v>0</v>
      </c>
      <c r="BI441" s="607">
        <v>0</v>
      </c>
      <c r="BJ441" s="607">
        <v>0</v>
      </c>
      <c r="BK441" s="607">
        <v>0</v>
      </c>
      <c r="BL441" s="607">
        <v>0</v>
      </c>
      <c r="BM441" s="607">
        <v>0</v>
      </c>
      <c r="BN441" s="607">
        <v>0</v>
      </c>
      <c r="BO441" s="607">
        <v>0</v>
      </c>
      <c r="BP441" s="607">
        <v>0</v>
      </c>
      <c r="BQ441" s="607">
        <v>0</v>
      </c>
      <c r="BR441" s="607">
        <v>0</v>
      </c>
      <c r="BS441" s="607">
        <v>0</v>
      </c>
      <c r="BT441" s="607">
        <v>0</v>
      </c>
      <c r="BU441" s="607">
        <v>0</v>
      </c>
      <c r="BV441" s="607">
        <v>0</v>
      </c>
      <c r="BW441" s="607">
        <v>0</v>
      </c>
      <c r="BX441" s="607">
        <v>0</v>
      </c>
      <c r="BY441" s="607">
        <v>0</v>
      </c>
      <c r="BZ441" s="607">
        <v>0</v>
      </c>
      <c r="CA441" s="607">
        <v>0</v>
      </c>
      <c r="CB441" s="607">
        <v>0</v>
      </c>
      <c r="CC441" s="607">
        <v>0</v>
      </c>
      <c r="CD441" s="607">
        <v>0</v>
      </c>
      <c r="CE441" s="607">
        <v>0</v>
      </c>
      <c r="CF441" s="607">
        <v>0</v>
      </c>
      <c r="CG441" s="607">
        <v>0</v>
      </c>
      <c r="CH441" s="607">
        <v>0</v>
      </c>
      <c r="CI441" s="607">
        <v>0</v>
      </c>
      <c r="CJ441" s="607">
        <v>0</v>
      </c>
      <c r="CK441" s="607">
        <v>0</v>
      </c>
      <c r="CL441" s="607">
        <v>0</v>
      </c>
      <c r="CM441" s="607">
        <v>0</v>
      </c>
      <c r="CN441" s="607">
        <v>0</v>
      </c>
      <c r="CO441" s="607">
        <v>0</v>
      </c>
      <c r="CP441" s="607">
        <v>0</v>
      </c>
      <c r="CQ441" s="607">
        <v>0</v>
      </c>
      <c r="CR441" s="607">
        <v>0</v>
      </c>
      <c r="CS441" s="607">
        <v>0</v>
      </c>
      <c r="CT441" s="607">
        <v>0</v>
      </c>
      <c r="CU441" s="607">
        <v>0</v>
      </c>
      <c r="CV441" s="607">
        <v>0</v>
      </c>
      <c r="CW441" s="607">
        <v>0</v>
      </c>
      <c r="CX441" s="607">
        <v>0</v>
      </c>
      <c r="CY441" s="607">
        <v>0</v>
      </c>
      <c r="CZ441" s="618">
        <v>0</v>
      </c>
      <c r="DA441" s="619">
        <v>0</v>
      </c>
      <c r="DB441" s="619">
        <v>0</v>
      </c>
      <c r="DC441" s="619">
        <v>0</v>
      </c>
      <c r="DD441" s="619">
        <v>0</v>
      </c>
      <c r="DE441" s="619">
        <v>0</v>
      </c>
      <c r="DF441" s="619">
        <v>0</v>
      </c>
      <c r="DG441" s="619">
        <v>0</v>
      </c>
      <c r="DH441" s="619">
        <v>0</v>
      </c>
      <c r="DI441" s="619">
        <v>0</v>
      </c>
      <c r="DJ441" s="619">
        <v>0</v>
      </c>
      <c r="DK441" s="619">
        <v>0</v>
      </c>
      <c r="DL441" s="619">
        <v>0</v>
      </c>
      <c r="DM441" s="619">
        <v>0</v>
      </c>
      <c r="DN441" s="619">
        <v>0</v>
      </c>
      <c r="DO441" s="619">
        <v>0</v>
      </c>
      <c r="DP441" s="619">
        <v>0</v>
      </c>
      <c r="DQ441" s="619">
        <v>0</v>
      </c>
      <c r="DR441" s="619">
        <v>0</v>
      </c>
      <c r="DS441" s="619">
        <v>0</v>
      </c>
      <c r="DT441" s="619">
        <v>0</v>
      </c>
      <c r="DU441" s="619">
        <v>0</v>
      </c>
      <c r="DV441" s="619">
        <v>0</v>
      </c>
      <c r="DW441" s="620">
        <v>0</v>
      </c>
    </row>
    <row r="442" spans="2:127" x14ac:dyDescent="0.2">
      <c r="B442" s="635"/>
      <c r="C442" s="636"/>
      <c r="D442" s="637"/>
      <c r="E442" s="637"/>
      <c r="F442" s="637"/>
      <c r="G442" s="637"/>
      <c r="H442" s="637"/>
      <c r="I442" s="638"/>
      <c r="J442" s="638"/>
      <c r="K442" s="638"/>
      <c r="L442" s="638"/>
      <c r="M442" s="638"/>
      <c r="N442" s="638"/>
      <c r="O442" s="638"/>
      <c r="P442" s="638"/>
      <c r="Q442" s="638"/>
      <c r="R442" s="639"/>
      <c r="S442" s="638"/>
      <c r="T442" s="638"/>
      <c r="U442" s="626" t="s">
        <v>492</v>
      </c>
      <c r="V442" s="614" t="s">
        <v>124</v>
      </c>
      <c r="W442" s="640" t="s">
        <v>490</v>
      </c>
      <c r="X442" s="607">
        <v>0</v>
      </c>
      <c r="Y442" s="607">
        <v>0</v>
      </c>
      <c r="Z442" s="607">
        <v>0</v>
      </c>
      <c r="AA442" s="607">
        <v>0</v>
      </c>
      <c r="AB442" s="607">
        <v>0</v>
      </c>
      <c r="AC442" s="607">
        <v>129</v>
      </c>
      <c r="AD442" s="607">
        <v>129</v>
      </c>
      <c r="AE442" s="607">
        <v>129</v>
      </c>
      <c r="AF442" s="607">
        <v>129</v>
      </c>
      <c r="AG442" s="607">
        <v>129</v>
      </c>
      <c r="AH442" s="607">
        <v>129</v>
      </c>
      <c r="AI442" s="607">
        <v>129</v>
      </c>
      <c r="AJ442" s="607">
        <v>129</v>
      </c>
      <c r="AK442" s="607">
        <v>129</v>
      </c>
      <c r="AL442" s="607">
        <v>129</v>
      </c>
      <c r="AM442" s="607">
        <v>129</v>
      </c>
      <c r="AN442" s="607">
        <v>129</v>
      </c>
      <c r="AO442" s="607">
        <v>129</v>
      </c>
      <c r="AP442" s="607">
        <v>129</v>
      </c>
      <c r="AQ442" s="607">
        <v>129</v>
      </c>
      <c r="AR442" s="607">
        <v>129</v>
      </c>
      <c r="AS442" s="607">
        <v>129</v>
      </c>
      <c r="AT442" s="607">
        <v>129</v>
      </c>
      <c r="AU442" s="607">
        <v>129</v>
      </c>
      <c r="AV442" s="607">
        <v>129</v>
      </c>
      <c r="AW442" s="607">
        <v>129</v>
      </c>
      <c r="AX442" s="607">
        <v>129</v>
      </c>
      <c r="AY442" s="607">
        <v>129</v>
      </c>
      <c r="AZ442" s="607">
        <v>129</v>
      </c>
      <c r="BA442" s="607">
        <v>129</v>
      </c>
      <c r="BB442" s="607">
        <v>129</v>
      </c>
      <c r="BC442" s="607">
        <v>129</v>
      </c>
      <c r="BD442" s="607">
        <v>129</v>
      </c>
      <c r="BE442" s="607">
        <v>129</v>
      </c>
      <c r="BF442" s="607">
        <v>129</v>
      </c>
      <c r="BG442" s="607">
        <v>129</v>
      </c>
      <c r="BH442" s="607">
        <v>129</v>
      </c>
      <c r="BI442" s="607">
        <v>129</v>
      </c>
      <c r="BJ442" s="607">
        <v>129</v>
      </c>
      <c r="BK442" s="607">
        <v>129</v>
      </c>
      <c r="BL442" s="607">
        <v>129</v>
      </c>
      <c r="BM442" s="607">
        <v>129</v>
      </c>
      <c r="BN442" s="607">
        <v>129</v>
      </c>
      <c r="BO442" s="607">
        <v>129</v>
      </c>
      <c r="BP442" s="607">
        <v>129</v>
      </c>
      <c r="BQ442" s="607">
        <v>129</v>
      </c>
      <c r="BR442" s="607">
        <v>129</v>
      </c>
      <c r="BS442" s="607">
        <v>129</v>
      </c>
      <c r="BT442" s="607">
        <v>129</v>
      </c>
      <c r="BU442" s="607">
        <v>129</v>
      </c>
      <c r="BV442" s="607">
        <v>129</v>
      </c>
      <c r="BW442" s="607">
        <v>129</v>
      </c>
      <c r="BX442" s="607">
        <v>129</v>
      </c>
      <c r="BY442" s="607">
        <v>129</v>
      </c>
      <c r="BZ442" s="607">
        <v>129</v>
      </c>
      <c r="CA442" s="607">
        <v>129</v>
      </c>
      <c r="CB442" s="607">
        <v>129</v>
      </c>
      <c r="CC442" s="607">
        <v>129</v>
      </c>
      <c r="CD442" s="607">
        <v>129</v>
      </c>
      <c r="CE442" s="616">
        <v>129</v>
      </c>
      <c r="CF442" s="616">
        <v>129</v>
      </c>
      <c r="CG442" s="616">
        <v>129</v>
      </c>
      <c r="CH442" s="616">
        <v>129</v>
      </c>
      <c r="CI442" s="616">
        <v>129</v>
      </c>
      <c r="CJ442" s="616">
        <v>129</v>
      </c>
      <c r="CK442" s="616">
        <v>129</v>
      </c>
      <c r="CL442" s="616">
        <v>129</v>
      </c>
      <c r="CM442" s="616">
        <v>129</v>
      </c>
      <c r="CN442" s="616">
        <v>129</v>
      </c>
      <c r="CO442" s="616">
        <v>129</v>
      </c>
      <c r="CP442" s="616">
        <v>129</v>
      </c>
      <c r="CQ442" s="616">
        <v>129</v>
      </c>
      <c r="CR442" s="616">
        <v>129</v>
      </c>
      <c r="CS442" s="616">
        <v>129</v>
      </c>
      <c r="CT442" s="616">
        <v>129</v>
      </c>
      <c r="CU442" s="616">
        <v>129</v>
      </c>
      <c r="CV442" s="616">
        <v>129</v>
      </c>
      <c r="CW442" s="616">
        <v>129</v>
      </c>
      <c r="CX442" s="616">
        <v>129</v>
      </c>
      <c r="CY442" s="617">
        <v>129</v>
      </c>
      <c r="CZ442" s="618">
        <v>0</v>
      </c>
      <c r="DA442" s="619">
        <v>0</v>
      </c>
      <c r="DB442" s="619">
        <v>0</v>
      </c>
      <c r="DC442" s="619">
        <v>0</v>
      </c>
      <c r="DD442" s="619">
        <v>0</v>
      </c>
      <c r="DE442" s="619">
        <v>0</v>
      </c>
      <c r="DF442" s="619">
        <v>0</v>
      </c>
      <c r="DG442" s="619">
        <v>0</v>
      </c>
      <c r="DH442" s="619">
        <v>0</v>
      </c>
      <c r="DI442" s="619">
        <v>0</v>
      </c>
      <c r="DJ442" s="619">
        <v>0</v>
      </c>
      <c r="DK442" s="619">
        <v>0</v>
      </c>
      <c r="DL442" s="619">
        <v>0</v>
      </c>
      <c r="DM442" s="619">
        <v>0</v>
      </c>
      <c r="DN442" s="619">
        <v>0</v>
      </c>
      <c r="DO442" s="619">
        <v>0</v>
      </c>
      <c r="DP442" s="619">
        <v>0</v>
      </c>
      <c r="DQ442" s="619">
        <v>0</v>
      </c>
      <c r="DR442" s="619">
        <v>0</v>
      </c>
      <c r="DS442" s="619">
        <v>0</v>
      </c>
      <c r="DT442" s="619">
        <v>0</v>
      </c>
      <c r="DU442" s="619">
        <v>0</v>
      </c>
      <c r="DV442" s="619">
        <v>0</v>
      </c>
      <c r="DW442" s="620">
        <v>0</v>
      </c>
    </row>
    <row r="443" spans="2:127" x14ac:dyDescent="0.2">
      <c r="B443" s="641"/>
      <c r="C443" s="642"/>
      <c r="D443" s="643"/>
      <c r="E443" s="643"/>
      <c r="F443" s="643"/>
      <c r="G443" s="643"/>
      <c r="H443" s="643"/>
      <c r="I443" s="644"/>
      <c r="J443" s="644"/>
      <c r="K443" s="644"/>
      <c r="L443" s="644"/>
      <c r="M443" s="644"/>
      <c r="N443" s="644"/>
      <c r="O443" s="644"/>
      <c r="P443" s="644"/>
      <c r="Q443" s="644"/>
      <c r="R443" s="645"/>
      <c r="S443" s="644"/>
      <c r="T443" s="644"/>
      <c r="U443" s="626" t="s">
        <v>493</v>
      </c>
      <c r="V443" s="614" t="s">
        <v>124</v>
      </c>
      <c r="W443" s="640" t="s">
        <v>490</v>
      </c>
      <c r="X443" s="607">
        <v>0</v>
      </c>
      <c r="Y443" s="607">
        <v>0</v>
      </c>
      <c r="Z443" s="607">
        <v>0</v>
      </c>
      <c r="AA443" s="607">
        <v>0</v>
      </c>
      <c r="AB443" s="607">
        <v>0</v>
      </c>
      <c r="AC443" s="607">
        <v>34782.999999999993</v>
      </c>
      <c r="AD443" s="607">
        <v>34782.999999999993</v>
      </c>
      <c r="AE443" s="607">
        <v>34782.999999999993</v>
      </c>
      <c r="AF443" s="607">
        <v>34782.999999999993</v>
      </c>
      <c r="AG443" s="607">
        <v>34782.999999999993</v>
      </c>
      <c r="AH443" s="607">
        <v>34782.999999999993</v>
      </c>
      <c r="AI443" s="607">
        <v>34782.999999999993</v>
      </c>
      <c r="AJ443" s="607">
        <v>34782.999999999993</v>
      </c>
      <c r="AK443" s="607">
        <v>34782.999999999993</v>
      </c>
      <c r="AL443" s="607">
        <v>34782.999999999993</v>
      </c>
      <c r="AM443" s="607">
        <v>34782.999999999993</v>
      </c>
      <c r="AN443" s="607">
        <v>34782.999999999993</v>
      </c>
      <c r="AO443" s="607">
        <v>34782.999999999993</v>
      </c>
      <c r="AP443" s="607">
        <v>34782.999999999993</v>
      </c>
      <c r="AQ443" s="607">
        <v>34782.999999999993</v>
      </c>
      <c r="AR443" s="607">
        <v>34782.999999999993</v>
      </c>
      <c r="AS443" s="607">
        <v>34782.999999999993</v>
      </c>
      <c r="AT443" s="607">
        <v>34782.999999999993</v>
      </c>
      <c r="AU443" s="607">
        <v>34782.999999999993</v>
      </c>
      <c r="AV443" s="607">
        <v>34782.999999999993</v>
      </c>
      <c r="AW443" s="607">
        <v>34782.999999999993</v>
      </c>
      <c r="AX443" s="607">
        <v>34782.999999999993</v>
      </c>
      <c r="AY443" s="607">
        <v>34782.999999999993</v>
      </c>
      <c r="AZ443" s="607">
        <v>34782.999999999993</v>
      </c>
      <c r="BA443" s="607">
        <v>34782.999999999993</v>
      </c>
      <c r="BB443" s="607">
        <v>34782.999999999993</v>
      </c>
      <c r="BC443" s="607">
        <v>34782.999999999993</v>
      </c>
      <c r="BD443" s="607">
        <v>34782.999999999993</v>
      </c>
      <c r="BE443" s="607">
        <v>34782.999999999993</v>
      </c>
      <c r="BF443" s="607">
        <v>34782.999999999993</v>
      </c>
      <c r="BG443" s="607">
        <v>34782.999999999993</v>
      </c>
      <c r="BH443" s="607">
        <v>34782.999999999993</v>
      </c>
      <c r="BI443" s="607">
        <v>34782.999999999993</v>
      </c>
      <c r="BJ443" s="607">
        <v>34782.999999999993</v>
      </c>
      <c r="BK443" s="607">
        <v>34782.999999999993</v>
      </c>
      <c r="BL443" s="607">
        <v>34782.999999999993</v>
      </c>
      <c r="BM443" s="607">
        <v>34782.999999999993</v>
      </c>
      <c r="BN443" s="607">
        <v>34782.999999999993</v>
      </c>
      <c r="BO443" s="607">
        <v>34782.999999999993</v>
      </c>
      <c r="BP443" s="607">
        <v>34782.999999999993</v>
      </c>
      <c r="BQ443" s="607">
        <v>34782.999999999993</v>
      </c>
      <c r="BR443" s="607">
        <v>34782.999999999993</v>
      </c>
      <c r="BS443" s="607">
        <v>34782.999999999993</v>
      </c>
      <c r="BT443" s="607">
        <v>34782.999999999993</v>
      </c>
      <c r="BU443" s="607">
        <v>34782.999999999993</v>
      </c>
      <c r="BV443" s="607">
        <v>34782.999999999993</v>
      </c>
      <c r="BW443" s="607">
        <v>34782.999999999993</v>
      </c>
      <c r="BX443" s="607">
        <v>34782.999999999993</v>
      </c>
      <c r="BY443" s="607">
        <v>34782.999999999993</v>
      </c>
      <c r="BZ443" s="607">
        <v>34782.999999999993</v>
      </c>
      <c r="CA443" s="607">
        <v>34782.999999999993</v>
      </c>
      <c r="CB443" s="607">
        <v>34782.999999999993</v>
      </c>
      <c r="CC443" s="607">
        <v>34782.999999999993</v>
      </c>
      <c r="CD443" s="607">
        <v>34782.999999999993</v>
      </c>
      <c r="CE443" s="616">
        <v>34782.999999999993</v>
      </c>
      <c r="CF443" s="616">
        <v>34782.999999999993</v>
      </c>
      <c r="CG443" s="616">
        <v>34782.999999999993</v>
      </c>
      <c r="CH443" s="616">
        <v>34782.999999999993</v>
      </c>
      <c r="CI443" s="616">
        <v>34782.999999999993</v>
      </c>
      <c r="CJ443" s="616">
        <v>34782.999999999993</v>
      </c>
      <c r="CK443" s="616">
        <v>34782.999999999993</v>
      </c>
      <c r="CL443" s="616">
        <v>34782.999999999993</v>
      </c>
      <c r="CM443" s="616">
        <v>34782.999999999993</v>
      </c>
      <c r="CN443" s="616">
        <v>34782.999999999993</v>
      </c>
      <c r="CO443" s="616">
        <v>34782.999999999993</v>
      </c>
      <c r="CP443" s="616">
        <v>34782.999999999993</v>
      </c>
      <c r="CQ443" s="616">
        <v>34782.999999999993</v>
      </c>
      <c r="CR443" s="616">
        <v>34782.999999999993</v>
      </c>
      <c r="CS443" s="616">
        <v>34782.999999999993</v>
      </c>
      <c r="CT443" s="616">
        <v>34782.999999999993</v>
      </c>
      <c r="CU443" s="616">
        <v>34782.999999999993</v>
      </c>
      <c r="CV443" s="616">
        <v>34782.999999999993</v>
      </c>
      <c r="CW443" s="616">
        <v>34782.999999999993</v>
      </c>
      <c r="CX443" s="616">
        <v>34782.999999999993</v>
      </c>
      <c r="CY443" s="617">
        <v>34782.999999999993</v>
      </c>
      <c r="CZ443" s="618">
        <v>0</v>
      </c>
      <c r="DA443" s="619">
        <v>0</v>
      </c>
      <c r="DB443" s="619">
        <v>0</v>
      </c>
      <c r="DC443" s="619">
        <v>0</v>
      </c>
      <c r="DD443" s="619">
        <v>0</v>
      </c>
      <c r="DE443" s="619">
        <v>0</v>
      </c>
      <c r="DF443" s="619">
        <v>0</v>
      </c>
      <c r="DG443" s="619">
        <v>0</v>
      </c>
      <c r="DH443" s="619">
        <v>0</v>
      </c>
      <c r="DI443" s="619">
        <v>0</v>
      </c>
      <c r="DJ443" s="619">
        <v>0</v>
      </c>
      <c r="DK443" s="619">
        <v>0</v>
      </c>
      <c r="DL443" s="619">
        <v>0</v>
      </c>
      <c r="DM443" s="619">
        <v>0</v>
      </c>
      <c r="DN443" s="619">
        <v>0</v>
      </c>
      <c r="DO443" s="619">
        <v>0</v>
      </c>
      <c r="DP443" s="619">
        <v>0</v>
      </c>
      <c r="DQ443" s="619">
        <v>0</v>
      </c>
      <c r="DR443" s="619">
        <v>0</v>
      </c>
      <c r="DS443" s="619">
        <v>0</v>
      </c>
      <c r="DT443" s="619">
        <v>0</v>
      </c>
      <c r="DU443" s="619">
        <v>0</v>
      </c>
      <c r="DV443" s="619">
        <v>0</v>
      </c>
      <c r="DW443" s="620">
        <v>0</v>
      </c>
    </row>
    <row r="444" spans="2:127" x14ac:dyDescent="0.2">
      <c r="B444" s="641"/>
      <c r="C444" s="642"/>
      <c r="D444" s="643"/>
      <c r="E444" s="643"/>
      <c r="F444" s="643"/>
      <c r="G444" s="643"/>
      <c r="H444" s="643"/>
      <c r="I444" s="644"/>
      <c r="J444" s="644"/>
      <c r="K444" s="644"/>
      <c r="L444" s="644"/>
      <c r="M444" s="644"/>
      <c r="N444" s="644"/>
      <c r="O444" s="644"/>
      <c r="P444" s="644"/>
      <c r="Q444" s="644"/>
      <c r="R444" s="645"/>
      <c r="S444" s="644"/>
      <c r="T444" s="644"/>
      <c r="U444" s="646" t="s">
        <v>494</v>
      </c>
      <c r="V444" s="647" t="s">
        <v>124</v>
      </c>
      <c r="W444" s="640" t="s">
        <v>490</v>
      </c>
      <c r="X444" s="607">
        <v>0</v>
      </c>
      <c r="Y444" s="607">
        <v>0</v>
      </c>
      <c r="Z444" s="607">
        <v>0</v>
      </c>
      <c r="AA444" s="607">
        <v>0</v>
      </c>
      <c r="AB444" s="607">
        <v>0</v>
      </c>
      <c r="AC444" s="607">
        <v>0</v>
      </c>
      <c r="AD444" s="607">
        <v>0</v>
      </c>
      <c r="AE444" s="607">
        <v>0</v>
      </c>
      <c r="AF444" s="607">
        <v>0</v>
      </c>
      <c r="AG444" s="607">
        <v>0</v>
      </c>
      <c r="AH444" s="607">
        <v>0</v>
      </c>
      <c r="AI444" s="607">
        <v>0</v>
      </c>
      <c r="AJ444" s="607">
        <v>0</v>
      </c>
      <c r="AK444" s="607">
        <v>0</v>
      </c>
      <c r="AL444" s="607">
        <v>0</v>
      </c>
      <c r="AM444" s="607">
        <v>0</v>
      </c>
      <c r="AN444" s="607">
        <v>0</v>
      </c>
      <c r="AO444" s="607">
        <v>0</v>
      </c>
      <c r="AP444" s="607">
        <v>0</v>
      </c>
      <c r="AQ444" s="607">
        <v>0</v>
      </c>
      <c r="AR444" s="607">
        <v>0</v>
      </c>
      <c r="AS444" s="607">
        <v>0</v>
      </c>
      <c r="AT444" s="607">
        <v>0</v>
      </c>
      <c r="AU444" s="607">
        <v>0</v>
      </c>
      <c r="AV444" s="607">
        <v>0</v>
      </c>
      <c r="AW444" s="607">
        <v>0</v>
      </c>
      <c r="AX444" s="607">
        <v>0</v>
      </c>
      <c r="AY444" s="607">
        <v>0</v>
      </c>
      <c r="AZ444" s="607">
        <v>0</v>
      </c>
      <c r="BA444" s="607">
        <v>0</v>
      </c>
      <c r="BB444" s="607">
        <v>0</v>
      </c>
      <c r="BC444" s="607">
        <v>0</v>
      </c>
      <c r="BD444" s="607">
        <v>0</v>
      </c>
      <c r="BE444" s="607">
        <v>0</v>
      </c>
      <c r="BF444" s="607">
        <v>0</v>
      </c>
      <c r="BG444" s="607">
        <v>0</v>
      </c>
      <c r="BH444" s="607">
        <v>0</v>
      </c>
      <c r="BI444" s="607">
        <v>0</v>
      </c>
      <c r="BJ444" s="607">
        <v>0</v>
      </c>
      <c r="BK444" s="607">
        <v>0</v>
      </c>
      <c r="BL444" s="607">
        <v>0</v>
      </c>
      <c r="BM444" s="607">
        <v>0</v>
      </c>
      <c r="BN444" s="607">
        <v>0</v>
      </c>
      <c r="BO444" s="607">
        <v>0</v>
      </c>
      <c r="BP444" s="607">
        <v>0</v>
      </c>
      <c r="BQ444" s="607">
        <v>0</v>
      </c>
      <c r="BR444" s="607">
        <v>0</v>
      </c>
      <c r="BS444" s="607">
        <v>0</v>
      </c>
      <c r="BT444" s="607">
        <v>0</v>
      </c>
      <c r="BU444" s="607">
        <v>0</v>
      </c>
      <c r="BV444" s="607">
        <v>0</v>
      </c>
      <c r="BW444" s="607">
        <v>0</v>
      </c>
      <c r="BX444" s="607">
        <v>0</v>
      </c>
      <c r="BY444" s="607">
        <v>0</v>
      </c>
      <c r="BZ444" s="607">
        <v>0</v>
      </c>
      <c r="CA444" s="607">
        <v>0</v>
      </c>
      <c r="CB444" s="607">
        <v>0</v>
      </c>
      <c r="CC444" s="607">
        <v>0</v>
      </c>
      <c r="CD444" s="607">
        <v>0</v>
      </c>
      <c r="CE444" s="616">
        <v>0</v>
      </c>
      <c r="CF444" s="616">
        <v>0</v>
      </c>
      <c r="CG444" s="616">
        <v>0</v>
      </c>
      <c r="CH444" s="616">
        <v>0</v>
      </c>
      <c r="CI444" s="616">
        <v>0</v>
      </c>
      <c r="CJ444" s="616">
        <v>0</v>
      </c>
      <c r="CK444" s="616">
        <v>0</v>
      </c>
      <c r="CL444" s="616">
        <v>0</v>
      </c>
      <c r="CM444" s="616">
        <v>0</v>
      </c>
      <c r="CN444" s="616">
        <v>0</v>
      </c>
      <c r="CO444" s="616">
        <v>0</v>
      </c>
      <c r="CP444" s="616">
        <v>0</v>
      </c>
      <c r="CQ444" s="616">
        <v>0</v>
      </c>
      <c r="CR444" s="616">
        <v>0</v>
      </c>
      <c r="CS444" s="616">
        <v>0</v>
      </c>
      <c r="CT444" s="616">
        <v>0</v>
      </c>
      <c r="CU444" s="616">
        <v>0</v>
      </c>
      <c r="CV444" s="616">
        <v>0</v>
      </c>
      <c r="CW444" s="616">
        <v>0</v>
      </c>
      <c r="CX444" s="616">
        <v>0</v>
      </c>
      <c r="CY444" s="617">
        <v>0</v>
      </c>
      <c r="CZ444" s="618">
        <v>0</v>
      </c>
      <c r="DA444" s="619">
        <v>0</v>
      </c>
      <c r="DB444" s="619">
        <v>0</v>
      </c>
      <c r="DC444" s="619">
        <v>0</v>
      </c>
      <c r="DD444" s="619">
        <v>0</v>
      </c>
      <c r="DE444" s="619">
        <v>0</v>
      </c>
      <c r="DF444" s="619">
        <v>0</v>
      </c>
      <c r="DG444" s="619">
        <v>0</v>
      </c>
      <c r="DH444" s="619">
        <v>0</v>
      </c>
      <c r="DI444" s="619">
        <v>0</v>
      </c>
      <c r="DJ444" s="619">
        <v>0</v>
      </c>
      <c r="DK444" s="619">
        <v>0</v>
      </c>
      <c r="DL444" s="619">
        <v>0</v>
      </c>
      <c r="DM444" s="619">
        <v>0</v>
      </c>
      <c r="DN444" s="619">
        <v>0</v>
      </c>
      <c r="DO444" s="619">
        <v>0</v>
      </c>
      <c r="DP444" s="619">
        <v>0</v>
      </c>
      <c r="DQ444" s="619">
        <v>0</v>
      </c>
      <c r="DR444" s="619">
        <v>0</v>
      </c>
      <c r="DS444" s="619">
        <v>0</v>
      </c>
      <c r="DT444" s="619">
        <v>0</v>
      </c>
      <c r="DU444" s="619">
        <v>0</v>
      </c>
      <c r="DV444" s="619">
        <v>0</v>
      </c>
      <c r="DW444" s="620">
        <v>0</v>
      </c>
    </row>
    <row r="445" spans="2:127" x14ac:dyDescent="0.2">
      <c r="B445" s="641"/>
      <c r="C445" s="642"/>
      <c r="D445" s="643"/>
      <c r="E445" s="643"/>
      <c r="F445" s="643"/>
      <c r="G445" s="643"/>
      <c r="H445" s="643"/>
      <c r="I445" s="644"/>
      <c r="J445" s="644"/>
      <c r="K445" s="644"/>
      <c r="L445" s="644"/>
      <c r="M445" s="644"/>
      <c r="N445" s="644"/>
      <c r="O445" s="644"/>
      <c r="P445" s="644"/>
      <c r="Q445" s="644"/>
      <c r="R445" s="645"/>
      <c r="S445" s="644"/>
      <c r="T445" s="644"/>
      <c r="U445" s="626" t="s">
        <v>495</v>
      </c>
      <c r="V445" s="614" t="s">
        <v>124</v>
      </c>
      <c r="W445" s="640" t="s">
        <v>490</v>
      </c>
      <c r="X445" s="607">
        <v>4.8440000000000012</v>
      </c>
      <c r="Y445" s="607">
        <v>5.5359999999999996</v>
      </c>
      <c r="Z445" s="607">
        <v>6.92</v>
      </c>
      <c r="AA445" s="607">
        <v>27.68</v>
      </c>
      <c r="AB445" s="607">
        <v>24.22</v>
      </c>
      <c r="AC445" s="607">
        <v>0</v>
      </c>
      <c r="AD445" s="607">
        <v>0</v>
      </c>
      <c r="AE445" s="607">
        <v>0</v>
      </c>
      <c r="AF445" s="607">
        <v>0</v>
      </c>
      <c r="AG445" s="607">
        <v>0</v>
      </c>
      <c r="AH445" s="607">
        <v>0</v>
      </c>
      <c r="AI445" s="607">
        <v>0</v>
      </c>
      <c r="AJ445" s="607">
        <v>0</v>
      </c>
      <c r="AK445" s="607">
        <v>0</v>
      </c>
      <c r="AL445" s="607">
        <v>0</v>
      </c>
      <c r="AM445" s="607">
        <v>0</v>
      </c>
      <c r="AN445" s="607">
        <v>0</v>
      </c>
      <c r="AO445" s="607">
        <v>0</v>
      </c>
      <c r="AP445" s="607">
        <v>0</v>
      </c>
      <c r="AQ445" s="607">
        <v>0</v>
      </c>
      <c r="AR445" s="607">
        <v>0.67214134982717844</v>
      </c>
      <c r="AS445" s="607">
        <v>0.76816154265963255</v>
      </c>
      <c r="AT445" s="607">
        <v>0.96020192832454077</v>
      </c>
      <c r="AU445" s="607">
        <v>3.8408077132981631</v>
      </c>
      <c r="AV445" s="607">
        <v>3.3607067491358924</v>
      </c>
      <c r="AW445" s="607">
        <v>0</v>
      </c>
      <c r="AX445" s="607">
        <v>0</v>
      </c>
      <c r="AY445" s="607">
        <v>0</v>
      </c>
      <c r="AZ445" s="607">
        <v>0</v>
      </c>
      <c r="BA445" s="607">
        <v>0</v>
      </c>
      <c r="BB445" s="607">
        <v>0</v>
      </c>
      <c r="BC445" s="607">
        <v>0</v>
      </c>
      <c r="BD445" s="607">
        <v>0</v>
      </c>
      <c r="BE445" s="607">
        <v>0</v>
      </c>
      <c r="BF445" s="607">
        <v>0</v>
      </c>
      <c r="BG445" s="607">
        <v>0</v>
      </c>
      <c r="BH445" s="607">
        <v>0</v>
      </c>
      <c r="BI445" s="607">
        <v>0</v>
      </c>
      <c r="BJ445" s="607">
        <v>0</v>
      </c>
      <c r="BK445" s="607">
        <v>0</v>
      </c>
      <c r="BL445" s="607">
        <v>0.67214134982717844</v>
      </c>
      <c r="BM445" s="607">
        <v>0.76816154265963255</v>
      </c>
      <c r="BN445" s="607">
        <v>0.96020192832454077</v>
      </c>
      <c r="BO445" s="607">
        <v>3.8408077132981631</v>
      </c>
      <c r="BP445" s="607">
        <v>3.3607067491358924</v>
      </c>
      <c r="BQ445" s="607">
        <v>0</v>
      </c>
      <c r="BR445" s="607">
        <v>0</v>
      </c>
      <c r="BS445" s="607">
        <v>0</v>
      </c>
      <c r="BT445" s="607">
        <v>0</v>
      </c>
      <c r="BU445" s="607">
        <v>0</v>
      </c>
      <c r="BV445" s="607">
        <v>0</v>
      </c>
      <c r="BW445" s="607">
        <v>0</v>
      </c>
      <c r="BX445" s="607">
        <v>0</v>
      </c>
      <c r="BY445" s="607">
        <v>0</v>
      </c>
      <c r="BZ445" s="607">
        <v>0</v>
      </c>
      <c r="CA445" s="607">
        <v>0</v>
      </c>
      <c r="CB445" s="607">
        <v>0</v>
      </c>
      <c r="CC445" s="607">
        <v>0</v>
      </c>
      <c r="CD445" s="607">
        <v>0</v>
      </c>
      <c r="CE445" s="616">
        <v>0</v>
      </c>
      <c r="CF445" s="616">
        <v>1.3995784973621976</v>
      </c>
      <c r="CG445" s="616">
        <v>1.5995182826996543</v>
      </c>
      <c r="CH445" s="616">
        <v>1.9993978533745678</v>
      </c>
      <c r="CI445" s="616">
        <v>7.9975914134982711</v>
      </c>
      <c r="CJ445" s="616">
        <v>6.9978924868109882</v>
      </c>
      <c r="CK445" s="616">
        <v>0</v>
      </c>
      <c r="CL445" s="616">
        <v>0</v>
      </c>
      <c r="CM445" s="616">
        <v>0</v>
      </c>
      <c r="CN445" s="616">
        <v>0</v>
      </c>
      <c r="CO445" s="616">
        <v>0</v>
      </c>
      <c r="CP445" s="616">
        <v>0</v>
      </c>
      <c r="CQ445" s="616">
        <v>0</v>
      </c>
      <c r="CR445" s="616">
        <v>0</v>
      </c>
      <c r="CS445" s="616">
        <v>0</v>
      </c>
      <c r="CT445" s="616">
        <v>0</v>
      </c>
      <c r="CU445" s="616">
        <v>0</v>
      </c>
      <c r="CV445" s="616">
        <v>0</v>
      </c>
      <c r="CW445" s="616">
        <v>0</v>
      </c>
      <c r="CX445" s="616">
        <v>0</v>
      </c>
      <c r="CY445" s="617">
        <v>0</v>
      </c>
      <c r="CZ445" s="618">
        <v>0</v>
      </c>
      <c r="DA445" s="619">
        <v>0</v>
      </c>
      <c r="DB445" s="619">
        <v>0</v>
      </c>
      <c r="DC445" s="619">
        <v>0</v>
      </c>
      <c r="DD445" s="619">
        <v>0</v>
      </c>
      <c r="DE445" s="619">
        <v>0</v>
      </c>
      <c r="DF445" s="619">
        <v>0</v>
      </c>
      <c r="DG445" s="619">
        <v>0</v>
      </c>
      <c r="DH445" s="619">
        <v>0</v>
      </c>
      <c r="DI445" s="619">
        <v>0</v>
      </c>
      <c r="DJ445" s="619">
        <v>0</v>
      </c>
      <c r="DK445" s="619">
        <v>0</v>
      </c>
      <c r="DL445" s="619">
        <v>0</v>
      </c>
      <c r="DM445" s="619">
        <v>0</v>
      </c>
      <c r="DN445" s="619">
        <v>0</v>
      </c>
      <c r="DO445" s="619">
        <v>0</v>
      </c>
      <c r="DP445" s="619">
        <v>0</v>
      </c>
      <c r="DQ445" s="619">
        <v>0</v>
      </c>
      <c r="DR445" s="619">
        <v>0</v>
      </c>
      <c r="DS445" s="619">
        <v>0</v>
      </c>
      <c r="DT445" s="619">
        <v>0</v>
      </c>
      <c r="DU445" s="619">
        <v>0</v>
      </c>
      <c r="DV445" s="619">
        <v>0</v>
      </c>
      <c r="DW445" s="620">
        <v>0</v>
      </c>
    </row>
    <row r="446" spans="2:127" x14ac:dyDescent="0.2">
      <c r="B446" s="648"/>
      <c r="C446" s="642"/>
      <c r="D446" s="643"/>
      <c r="E446" s="643"/>
      <c r="F446" s="643"/>
      <c r="G446" s="643"/>
      <c r="H446" s="643"/>
      <c r="I446" s="644"/>
      <c r="J446" s="644"/>
      <c r="K446" s="644"/>
      <c r="L446" s="644"/>
      <c r="M446" s="644"/>
      <c r="N446" s="644"/>
      <c r="O446" s="644"/>
      <c r="P446" s="644"/>
      <c r="Q446" s="644"/>
      <c r="R446" s="645"/>
      <c r="S446" s="644"/>
      <c r="T446" s="644"/>
      <c r="U446" s="626" t="s">
        <v>496</v>
      </c>
      <c r="V446" s="614" t="s">
        <v>124</v>
      </c>
      <c r="W446" s="640" t="s">
        <v>490</v>
      </c>
      <c r="X446" s="607">
        <v>0</v>
      </c>
      <c r="Y446" s="607">
        <v>0</v>
      </c>
      <c r="Z446" s="607">
        <v>0</v>
      </c>
      <c r="AA446" s="607">
        <v>0</v>
      </c>
      <c r="AB446" s="607">
        <v>0</v>
      </c>
      <c r="AC446" s="607">
        <v>1.4</v>
      </c>
      <c r="AD446" s="607">
        <v>1.4</v>
      </c>
      <c r="AE446" s="607">
        <v>1.4</v>
      </c>
      <c r="AF446" s="607">
        <v>1.4</v>
      </c>
      <c r="AG446" s="607">
        <v>1.4</v>
      </c>
      <c r="AH446" s="607">
        <v>1.4</v>
      </c>
      <c r="AI446" s="607">
        <v>1.4</v>
      </c>
      <c r="AJ446" s="607">
        <v>1.4</v>
      </c>
      <c r="AK446" s="607">
        <v>1.4</v>
      </c>
      <c r="AL446" s="607">
        <v>1.4</v>
      </c>
      <c r="AM446" s="607">
        <v>1.4</v>
      </c>
      <c r="AN446" s="607">
        <v>1.4</v>
      </c>
      <c r="AO446" s="607">
        <v>1.4</v>
      </c>
      <c r="AP446" s="607">
        <v>1.4</v>
      </c>
      <c r="AQ446" s="607">
        <v>1.4</v>
      </c>
      <c r="AR446" s="607">
        <v>1.4</v>
      </c>
      <c r="AS446" s="607">
        <v>1.4</v>
      </c>
      <c r="AT446" s="607">
        <v>1.4</v>
      </c>
      <c r="AU446" s="607">
        <v>1.4</v>
      </c>
      <c r="AV446" s="607">
        <v>1.4</v>
      </c>
      <c r="AW446" s="607">
        <v>1.4</v>
      </c>
      <c r="AX446" s="607">
        <v>1.4</v>
      </c>
      <c r="AY446" s="607">
        <v>1.4</v>
      </c>
      <c r="AZ446" s="607">
        <v>1.4</v>
      </c>
      <c r="BA446" s="607">
        <v>1.4</v>
      </c>
      <c r="BB446" s="607">
        <v>1.4</v>
      </c>
      <c r="BC446" s="607">
        <v>1.4</v>
      </c>
      <c r="BD446" s="607">
        <v>1.4</v>
      </c>
      <c r="BE446" s="607">
        <v>1.4</v>
      </c>
      <c r="BF446" s="607">
        <v>1.4</v>
      </c>
      <c r="BG446" s="607">
        <v>1.4</v>
      </c>
      <c r="BH446" s="607">
        <v>1.4</v>
      </c>
      <c r="BI446" s="607">
        <v>1.4</v>
      </c>
      <c r="BJ446" s="607">
        <v>1.4</v>
      </c>
      <c r="BK446" s="607">
        <v>1.4</v>
      </c>
      <c r="BL446" s="607">
        <v>1.4</v>
      </c>
      <c r="BM446" s="607">
        <v>1.4</v>
      </c>
      <c r="BN446" s="607">
        <v>1.4</v>
      </c>
      <c r="BO446" s="607">
        <v>1.4</v>
      </c>
      <c r="BP446" s="607">
        <v>1.4</v>
      </c>
      <c r="BQ446" s="607">
        <v>1.4</v>
      </c>
      <c r="BR446" s="607">
        <v>1.4</v>
      </c>
      <c r="BS446" s="607">
        <v>1.4</v>
      </c>
      <c r="BT446" s="607">
        <v>1.4</v>
      </c>
      <c r="BU446" s="607">
        <v>1.4</v>
      </c>
      <c r="BV446" s="607">
        <v>1.4</v>
      </c>
      <c r="BW446" s="607">
        <v>1.4</v>
      </c>
      <c r="BX446" s="607">
        <v>1.4</v>
      </c>
      <c r="BY446" s="607">
        <v>1.4</v>
      </c>
      <c r="BZ446" s="607">
        <v>1.4</v>
      </c>
      <c r="CA446" s="607">
        <v>1.4</v>
      </c>
      <c r="CB446" s="607">
        <v>1.4</v>
      </c>
      <c r="CC446" s="607">
        <v>1.4</v>
      </c>
      <c r="CD446" s="607">
        <v>1.4</v>
      </c>
      <c r="CE446" s="616">
        <v>1.4</v>
      </c>
      <c r="CF446" s="616">
        <v>1.4</v>
      </c>
      <c r="CG446" s="616">
        <v>1.4</v>
      </c>
      <c r="CH446" s="616">
        <v>1.4</v>
      </c>
      <c r="CI446" s="616">
        <v>1.4</v>
      </c>
      <c r="CJ446" s="616">
        <v>1.4</v>
      </c>
      <c r="CK446" s="616">
        <v>1.4</v>
      </c>
      <c r="CL446" s="616">
        <v>1.4</v>
      </c>
      <c r="CM446" s="616">
        <v>1.4</v>
      </c>
      <c r="CN446" s="616">
        <v>1.4</v>
      </c>
      <c r="CO446" s="616">
        <v>1.4</v>
      </c>
      <c r="CP446" s="616">
        <v>1.4</v>
      </c>
      <c r="CQ446" s="616">
        <v>1.4</v>
      </c>
      <c r="CR446" s="616">
        <v>1.4</v>
      </c>
      <c r="CS446" s="616">
        <v>1.4</v>
      </c>
      <c r="CT446" s="616">
        <v>1.4</v>
      </c>
      <c r="CU446" s="616">
        <v>1.4</v>
      </c>
      <c r="CV446" s="616">
        <v>1.4</v>
      </c>
      <c r="CW446" s="616">
        <v>1.4</v>
      </c>
      <c r="CX446" s="616">
        <v>1.4</v>
      </c>
      <c r="CY446" s="617">
        <v>1.4</v>
      </c>
      <c r="CZ446" s="618">
        <v>0</v>
      </c>
      <c r="DA446" s="619">
        <v>0</v>
      </c>
      <c r="DB446" s="619">
        <v>0</v>
      </c>
      <c r="DC446" s="619">
        <v>0</v>
      </c>
      <c r="DD446" s="619">
        <v>0</v>
      </c>
      <c r="DE446" s="619">
        <v>0</v>
      </c>
      <c r="DF446" s="619">
        <v>0</v>
      </c>
      <c r="DG446" s="619">
        <v>0</v>
      </c>
      <c r="DH446" s="619">
        <v>0</v>
      </c>
      <c r="DI446" s="619">
        <v>0</v>
      </c>
      <c r="DJ446" s="619">
        <v>0</v>
      </c>
      <c r="DK446" s="619">
        <v>0</v>
      </c>
      <c r="DL446" s="619">
        <v>0</v>
      </c>
      <c r="DM446" s="619">
        <v>0</v>
      </c>
      <c r="DN446" s="619">
        <v>0</v>
      </c>
      <c r="DO446" s="619">
        <v>0</v>
      </c>
      <c r="DP446" s="619">
        <v>0</v>
      </c>
      <c r="DQ446" s="619">
        <v>0</v>
      </c>
      <c r="DR446" s="619">
        <v>0</v>
      </c>
      <c r="DS446" s="619">
        <v>0</v>
      </c>
      <c r="DT446" s="619">
        <v>0</v>
      </c>
      <c r="DU446" s="619">
        <v>0</v>
      </c>
      <c r="DV446" s="619">
        <v>0</v>
      </c>
      <c r="DW446" s="620">
        <v>0</v>
      </c>
    </row>
    <row r="447" spans="2:127" x14ac:dyDescent="0.2">
      <c r="B447" s="648"/>
      <c r="C447" s="642"/>
      <c r="D447" s="643"/>
      <c r="E447" s="643"/>
      <c r="F447" s="643"/>
      <c r="G447" s="643"/>
      <c r="H447" s="643"/>
      <c r="I447" s="644"/>
      <c r="J447" s="644"/>
      <c r="K447" s="644"/>
      <c r="L447" s="644"/>
      <c r="M447" s="644"/>
      <c r="N447" s="644"/>
      <c r="O447" s="644"/>
      <c r="P447" s="644"/>
      <c r="Q447" s="644"/>
      <c r="R447" s="645"/>
      <c r="S447" s="644"/>
      <c r="T447" s="644"/>
      <c r="U447" s="626" t="s">
        <v>497</v>
      </c>
      <c r="V447" s="614" t="s">
        <v>124</v>
      </c>
      <c r="W447" s="640" t="s">
        <v>490</v>
      </c>
      <c r="X447" s="607">
        <v>27.988240000000001</v>
      </c>
      <c r="Y447" s="607">
        <v>31.986560000000001</v>
      </c>
      <c r="Z447" s="607">
        <v>39.983200000000004</v>
      </c>
      <c r="AA447" s="607">
        <v>159.93280000000001</v>
      </c>
      <c r="AB447" s="607">
        <v>139.94119999999998</v>
      </c>
      <c r="AC447" s="607">
        <v>0</v>
      </c>
      <c r="AD447" s="607">
        <v>0</v>
      </c>
      <c r="AE447" s="607">
        <v>0</v>
      </c>
      <c r="AF447" s="607">
        <v>0</v>
      </c>
      <c r="AG447" s="607">
        <v>0</v>
      </c>
      <c r="AH447" s="607">
        <v>0</v>
      </c>
      <c r="AI447" s="607">
        <v>0</v>
      </c>
      <c r="AJ447" s="607">
        <v>0</v>
      </c>
      <c r="AK447" s="607">
        <v>0</v>
      </c>
      <c r="AL447" s="607">
        <v>0</v>
      </c>
      <c r="AM447" s="607">
        <v>0</v>
      </c>
      <c r="AN447" s="607">
        <v>0</v>
      </c>
      <c r="AO447" s="607">
        <v>0</v>
      </c>
      <c r="AP447" s="607">
        <v>0</v>
      </c>
      <c r="AQ447" s="607">
        <v>0</v>
      </c>
      <c r="AR447" s="607">
        <v>3.8835783263598329</v>
      </c>
      <c r="AS447" s="607">
        <v>4.4383752301255228</v>
      </c>
      <c r="AT447" s="607">
        <v>5.5479690376569044</v>
      </c>
      <c r="AU447" s="607">
        <v>22.191876150627618</v>
      </c>
      <c r="AV447" s="607">
        <v>19.417891631799165</v>
      </c>
      <c r="AW447" s="607">
        <v>0</v>
      </c>
      <c r="AX447" s="607">
        <v>0</v>
      </c>
      <c r="AY447" s="607">
        <v>0</v>
      </c>
      <c r="AZ447" s="607">
        <v>0</v>
      </c>
      <c r="BA447" s="607">
        <v>0</v>
      </c>
      <c r="BB447" s="607">
        <v>0</v>
      </c>
      <c r="BC447" s="607">
        <v>0</v>
      </c>
      <c r="BD447" s="607">
        <v>0</v>
      </c>
      <c r="BE447" s="607">
        <v>0</v>
      </c>
      <c r="BF447" s="607">
        <v>0</v>
      </c>
      <c r="BG447" s="607">
        <v>0</v>
      </c>
      <c r="BH447" s="607">
        <v>0</v>
      </c>
      <c r="BI447" s="607">
        <v>0</v>
      </c>
      <c r="BJ447" s="607">
        <v>0</v>
      </c>
      <c r="BK447" s="607">
        <v>0</v>
      </c>
      <c r="BL447" s="607">
        <v>3.8835783263598329</v>
      </c>
      <c r="BM447" s="607">
        <v>4.4383752301255228</v>
      </c>
      <c r="BN447" s="607">
        <v>5.5479690376569044</v>
      </c>
      <c r="BO447" s="607">
        <v>22.191876150627618</v>
      </c>
      <c r="BP447" s="607">
        <v>19.417891631799165</v>
      </c>
      <c r="BQ447" s="607">
        <v>0</v>
      </c>
      <c r="BR447" s="607">
        <v>0</v>
      </c>
      <c r="BS447" s="607">
        <v>0</v>
      </c>
      <c r="BT447" s="607">
        <v>0</v>
      </c>
      <c r="BU447" s="607">
        <v>0</v>
      </c>
      <c r="BV447" s="607">
        <v>0</v>
      </c>
      <c r="BW447" s="607">
        <v>0</v>
      </c>
      <c r="BX447" s="607">
        <v>0</v>
      </c>
      <c r="BY447" s="607">
        <v>0</v>
      </c>
      <c r="BZ447" s="607">
        <v>0</v>
      </c>
      <c r="CA447" s="607">
        <v>0</v>
      </c>
      <c r="CB447" s="607">
        <v>0</v>
      </c>
      <c r="CC447" s="607">
        <v>0</v>
      </c>
      <c r="CD447" s="607">
        <v>0</v>
      </c>
      <c r="CE447" s="616">
        <v>0</v>
      </c>
      <c r="CF447" s="616">
        <v>8.0866512970711284</v>
      </c>
      <c r="CG447" s="616">
        <v>9.2418871966527192</v>
      </c>
      <c r="CH447" s="616">
        <v>11.552358995815899</v>
      </c>
      <c r="CI447" s="616">
        <v>46.209435983263596</v>
      </c>
      <c r="CJ447" s="616">
        <v>40.433256485355649</v>
      </c>
      <c r="CK447" s="616">
        <v>0</v>
      </c>
      <c r="CL447" s="616">
        <v>0</v>
      </c>
      <c r="CM447" s="616">
        <v>0</v>
      </c>
      <c r="CN447" s="616">
        <v>0</v>
      </c>
      <c r="CO447" s="616">
        <v>0</v>
      </c>
      <c r="CP447" s="616">
        <v>0</v>
      </c>
      <c r="CQ447" s="616">
        <v>0</v>
      </c>
      <c r="CR447" s="616">
        <v>0</v>
      </c>
      <c r="CS447" s="616">
        <v>0</v>
      </c>
      <c r="CT447" s="616">
        <v>0</v>
      </c>
      <c r="CU447" s="616">
        <v>0</v>
      </c>
      <c r="CV447" s="616">
        <v>0</v>
      </c>
      <c r="CW447" s="616">
        <v>0</v>
      </c>
      <c r="CX447" s="616">
        <v>0</v>
      </c>
      <c r="CY447" s="617">
        <v>0</v>
      </c>
      <c r="CZ447" s="618">
        <v>0</v>
      </c>
      <c r="DA447" s="619">
        <v>0</v>
      </c>
      <c r="DB447" s="619">
        <v>0</v>
      </c>
      <c r="DC447" s="619">
        <v>0</v>
      </c>
      <c r="DD447" s="619">
        <v>0</v>
      </c>
      <c r="DE447" s="619">
        <v>0</v>
      </c>
      <c r="DF447" s="619">
        <v>0</v>
      </c>
      <c r="DG447" s="619">
        <v>0</v>
      </c>
      <c r="DH447" s="619">
        <v>0</v>
      </c>
      <c r="DI447" s="619">
        <v>0</v>
      </c>
      <c r="DJ447" s="619">
        <v>0</v>
      </c>
      <c r="DK447" s="619">
        <v>0</v>
      </c>
      <c r="DL447" s="619">
        <v>0</v>
      </c>
      <c r="DM447" s="619">
        <v>0</v>
      </c>
      <c r="DN447" s="619">
        <v>0</v>
      </c>
      <c r="DO447" s="619">
        <v>0</v>
      </c>
      <c r="DP447" s="619">
        <v>0</v>
      </c>
      <c r="DQ447" s="619">
        <v>0</v>
      </c>
      <c r="DR447" s="619">
        <v>0</v>
      </c>
      <c r="DS447" s="619">
        <v>0</v>
      </c>
      <c r="DT447" s="619">
        <v>0</v>
      </c>
      <c r="DU447" s="619">
        <v>0</v>
      </c>
      <c r="DV447" s="619">
        <v>0</v>
      </c>
      <c r="DW447" s="620">
        <v>0</v>
      </c>
    </row>
    <row r="448" spans="2:127" x14ac:dyDescent="0.2">
      <c r="B448" s="648"/>
      <c r="C448" s="642"/>
      <c r="D448" s="643"/>
      <c r="E448" s="643"/>
      <c r="F448" s="643"/>
      <c r="G448" s="643"/>
      <c r="H448" s="643"/>
      <c r="I448" s="644"/>
      <c r="J448" s="644"/>
      <c r="K448" s="644"/>
      <c r="L448" s="644"/>
      <c r="M448" s="644"/>
      <c r="N448" s="644"/>
      <c r="O448" s="644"/>
      <c r="P448" s="644"/>
      <c r="Q448" s="644"/>
      <c r="R448" s="645"/>
      <c r="S448" s="644"/>
      <c r="T448" s="644"/>
      <c r="U448" s="626" t="s">
        <v>498</v>
      </c>
      <c r="V448" s="614" t="s">
        <v>124</v>
      </c>
      <c r="W448" s="640" t="s">
        <v>490</v>
      </c>
      <c r="X448" s="607">
        <v>0</v>
      </c>
      <c r="Y448" s="607">
        <v>0</v>
      </c>
      <c r="Z448" s="607">
        <v>0</v>
      </c>
      <c r="AA448" s="607">
        <v>0</v>
      </c>
      <c r="AB448" s="607">
        <v>0</v>
      </c>
      <c r="AC448" s="607">
        <v>341.20559222849823</v>
      </c>
      <c r="AD448" s="607">
        <v>316.08180293930457</v>
      </c>
      <c r="AE448" s="607">
        <v>300.42299279141832</v>
      </c>
      <c r="AF448" s="607">
        <v>295.08752902760386</v>
      </c>
      <c r="AG448" s="607">
        <v>274.9777467807175</v>
      </c>
      <c r="AH448" s="607">
        <v>259.57698856525121</v>
      </c>
      <c r="AI448" s="607">
        <v>244.1762303497849</v>
      </c>
      <c r="AJ448" s="607">
        <v>228.77547213431859</v>
      </c>
      <c r="AK448" s="607">
        <v>213.37471391885228</v>
      </c>
      <c r="AL448" s="607">
        <v>197.97395570338594</v>
      </c>
      <c r="AM448" s="607">
        <v>182.57319748791963</v>
      </c>
      <c r="AN448" s="607">
        <v>167.17243927245326</v>
      </c>
      <c r="AO448" s="607">
        <v>151.77168105698692</v>
      </c>
      <c r="AP448" s="607">
        <v>136.37092284152067</v>
      </c>
      <c r="AQ448" s="607">
        <v>120.97016462605433</v>
      </c>
      <c r="AR448" s="607">
        <v>105.56940641058802</v>
      </c>
      <c r="AS448" s="607">
        <v>90.16864819512169</v>
      </c>
      <c r="AT448" s="607">
        <v>74.767889979655394</v>
      </c>
      <c r="AU448" s="607">
        <v>59.367131764189054</v>
      </c>
      <c r="AV448" s="607">
        <v>43.96637354872275</v>
      </c>
      <c r="AW448" s="607">
        <v>43.96637354872275</v>
      </c>
      <c r="AX448" s="607">
        <v>43.96637354872275</v>
      </c>
      <c r="AY448" s="607">
        <v>43.96637354872275</v>
      </c>
      <c r="AZ448" s="607">
        <v>43.96637354872275</v>
      </c>
      <c r="BA448" s="607">
        <v>43.96637354872275</v>
      </c>
      <c r="BB448" s="607">
        <v>43.96637354872275</v>
      </c>
      <c r="BC448" s="607">
        <v>43.96637354872275</v>
      </c>
      <c r="BD448" s="607">
        <v>43.96637354872275</v>
      </c>
      <c r="BE448" s="607">
        <v>43.96637354872275</v>
      </c>
      <c r="BF448" s="607">
        <v>43.96637354872275</v>
      </c>
      <c r="BG448" s="607">
        <v>43.96637354872275</v>
      </c>
      <c r="BH448" s="607">
        <v>43.96637354872275</v>
      </c>
      <c r="BI448" s="607">
        <v>43.96637354872275</v>
      </c>
      <c r="BJ448" s="607">
        <v>43.96637354872275</v>
      </c>
      <c r="BK448" s="607">
        <v>43.96637354872275</v>
      </c>
      <c r="BL448" s="607">
        <v>43.96637354872275</v>
      </c>
      <c r="BM448" s="607">
        <v>43.96637354872275</v>
      </c>
      <c r="BN448" s="607">
        <v>43.96637354872275</v>
      </c>
      <c r="BO448" s="607">
        <v>43.96637354872275</v>
      </c>
      <c r="BP448" s="607">
        <v>43.96637354872275</v>
      </c>
      <c r="BQ448" s="607">
        <v>43.96637354872275</v>
      </c>
      <c r="BR448" s="607">
        <v>43.96637354872275</v>
      </c>
      <c r="BS448" s="607">
        <v>43.96637354872275</v>
      </c>
      <c r="BT448" s="607">
        <v>43.96637354872275</v>
      </c>
      <c r="BU448" s="607">
        <v>43.96637354872275</v>
      </c>
      <c r="BV448" s="607">
        <v>43.96637354872275</v>
      </c>
      <c r="BW448" s="607">
        <v>43.96637354872275</v>
      </c>
      <c r="BX448" s="607">
        <v>43.96637354872275</v>
      </c>
      <c r="BY448" s="607">
        <v>43.96637354872275</v>
      </c>
      <c r="BZ448" s="607">
        <v>43.96637354872275</v>
      </c>
      <c r="CA448" s="607">
        <v>43.96637354872275</v>
      </c>
      <c r="CB448" s="607">
        <v>43.96637354872275</v>
      </c>
      <c r="CC448" s="607">
        <v>43.96637354872275</v>
      </c>
      <c r="CD448" s="607">
        <v>43.96637354872275</v>
      </c>
      <c r="CE448" s="616">
        <v>43.96637354872275</v>
      </c>
      <c r="CF448" s="616">
        <v>43.96637354872275</v>
      </c>
      <c r="CG448" s="616">
        <v>43.96637354872275</v>
      </c>
      <c r="CH448" s="616">
        <v>43.96637354872275</v>
      </c>
      <c r="CI448" s="616">
        <v>43.96637354872275</v>
      </c>
      <c r="CJ448" s="616">
        <v>43.96637354872275</v>
      </c>
      <c r="CK448" s="616">
        <v>43.96637354872275</v>
      </c>
      <c r="CL448" s="616">
        <v>43.96637354872275</v>
      </c>
      <c r="CM448" s="616">
        <v>43.96637354872275</v>
      </c>
      <c r="CN448" s="616">
        <v>43.96637354872275</v>
      </c>
      <c r="CO448" s="616">
        <v>43.96637354872275</v>
      </c>
      <c r="CP448" s="616">
        <v>43.96637354872275</v>
      </c>
      <c r="CQ448" s="616">
        <v>43.96637354872275</v>
      </c>
      <c r="CR448" s="616">
        <v>43.96637354872275</v>
      </c>
      <c r="CS448" s="616">
        <v>43.96637354872275</v>
      </c>
      <c r="CT448" s="616">
        <v>43.96637354872275</v>
      </c>
      <c r="CU448" s="616">
        <v>43.96637354872275</v>
      </c>
      <c r="CV448" s="616">
        <v>43.96637354872275</v>
      </c>
      <c r="CW448" s="616">
        <v>43.96637354872275</v>
      </c>
      <c r="CX448" s="616">
        <v>43.96637354872275</v>
      </c>
      <c r="CY448" s="617">
        <v>43.96637354872275</v>
      </c>
      <c r="CZ448" s="618">
        <v>0</v>
      </c>
      <c r="DA448" s="619">
        <v>0</v>
      </c>
      <c r="DB448" s="619">
        <v>0</v>
      </c>
      <c r="DC448" s="619">
        <v>0</v>
      </c>
      <c r="DD448" s="619">
        <v>0</v>
      </c>
      <c r="DE448" s="619">
        <v>0</v>
      </c>
      <c r="DF448" s="619">
        <v>0</v>
      </c>
      <c r="DG448" s="619">
        <v>0</v>
      </c>
      <c r="DH448" s="619">
        <v>0</v>
      </c>
      <c r="DI448" s="619">
        <v>0</v>
      </c>
      <c r="DJ448" s="619">
        <v>0</v>
      </c>
      <c r="DK448" s="619">
        <v>0</v>
      </c>
      <c r="DL448" s="619">
        <v>0</v>
      </c>
      <c r="DM448" s="619">
        <v>0</v>
      </c>
      <c r="DN448" s="619">
        <v>0</v>
      </c>
      <c r="DO448" s="619">
        <v>0</v>
      </c>
      <c r="DP448" s="619">
        <v>0</v>
      </c>
      <c r="DQ448" s="619">
        <v>0</v>
      </c>
      <c r="DR448" s="619">
        <v>0</v>
      </c>
      <c r="DS448" s="619">
        <v>0</v>
      </c>
      <c r="DT448" s="619">
        <v>0</v>
      </c>
      <c r="DU448" s="619">
        <v>0</v>
      </c>
      <c r="DV448" s="619">
        <v>0</v>
      </c>
      <c r="DW448" s="620">
        <v>0</v>
      </c>
    </row>
    <row r="449" spans="2:127" x14ac:dyDescent="0.2">
      <c r="B449" s="648"/>
      <c r="C449" s="642"/>
      <c r="D449" s="643"/>
      <c r="E449" s="643"/>
      <c r="F449" s="643"/>
      <c r="G449" s="643"/>
      <c r="H449" s="643"/>
      <c r="I449" s="644"/>
      <c r="J449" s="644"/>
      <c r="K449" s="644"/>
      <c r="L449" s="644"/>
      <c r="M449" s="644"/>
      <c r="N449" s="644"/>
      <c r="O449" s="644"/>
      <c r="P449" s="644"/>
      <c r="Q449" s="644"/>
      <c r="R449" s="645"/>
      <c r="S449" s="644"/>
      <c r="T449" s="644"/>
      <c r="U449" s="649" t="s">
        <v>499</v>
      </c>
      <c r="V449" s="614" t="s">
        <v>124</v>
      </c>
      <c r="W449" s="640" t="s">
        <v>490</v>
      </c>
      <c r="X449" s="607">
        <v>0</v>
      </c>
      <c r="Y449" s="607">
        <v>0</v>
      </c>
      <c r="Z449" s="607">
        <v>0</v>
      </c>
      <c r="AA449" s="607">
        <v>0</v>
      </c>
      <c r="AB449" s="607">
        <v>0</v>
      </c>
      <c r="AC449" s="607">
        <v>0</v>
      </c>
      <c r="AD449" s="607">
        <v>0</v>
      </c>
      <c r="AE449" s="607">
        <v>0</v>
      </c>
      <c r="AF449" s="607">
        <v>0</v>
      </c>
      <c r="AG449" s="607">
        <v>0</v>
      </c>
      <c r="AH449" s="607">
        <v>0</v>
      </c>
      <c r="AI449" s="607">
        <v>0</v>
      </c>
      <c r="AJ449" s="607">
        <v>0</v>
      </c>
      <c r="AK449" s="607">
        <v>0</v>
      </c>
      <c r="AL449" s="607">
        <v>0</v>
      </c>
      <c r="AM449" s="607">
        <v>0</v>
      </c>
      <c r="AN449" s="607">
        <v>0</v>
      </c>
      <c r="AO449" s="607">
        <v>0</v>
      </c>
      <c r="AP449" s="607">
        <v>0</v>
      </c>
      <c r="AQ449" s="607">
        <v>0</v>
      </c>
      <c r="AR449" s="607">
        <v>0</v>
      </c>
      <c r="AS449" s="607">
        <v>0</v>
      </c>
      <c r="AT449" s="607">
        <v>0</v>
      </c>
      <c r="AU449" s="607">
        <v>0</v>
      </c>
      <c r="AV449" s="607">
        <v>0</v>
      </c>
      <c r="AW449" s="607">
        <v>0</v>
      </c>
      <c r="AX449" s="607">
        <v>0</v>
      </c>
      <c r="AY449" s="607">
        <v>0</v>
      </c>
      <c r="AZ449" s="607">
        <v>0</v>
      </c>
      <c r="BA449" s="607">
        <v>0</v>
      </c>
      <c r="BB449" s="607">
        <v>0</v>
      </c>
      <c r="BC449" s="607">
        <v>0</v>
      </c>
      <c r="BD449" s="607">
        <v>0</v>
      </c>
      <c r="BE449" s="607">
        <v>0</v>
      </c>
      <c r="BF449" s="607">
        <v>0</v>
      </c>
      <c r="BG449" s="607">
        <v>0</v>
      </c>
      <c r="BH449" s="607">
        <v>0</v>
      </c>
      <c r="BI449" s="607">
        <v>0</v>
      </c>
      <c r="BJ449" s="607">
        <v>0</v>
      </c>
      <c r="BK449" s="607">
        <v>0</v>
      </c>
      <c r="BL449" s="607">
        <v>0</v>
      </c>
      <c r="BM449" s="607">
        <v>0</v>
      </c>
      <c r="BN449" s="607">
        <v>0</v>
      </c>
      <c r="BO449" s="607">
        <v>0</v>
      </c>
      <c r="BP449" s="607">
        <v>0</v>
      </c>
      <c r="BQ449" s="607">
        <v>0</v>
      </c>
      <c r="BR449" s="607">
        <v>0</v>
      </c>
      <c r="BS449" s="607">
        <v>0</v>
      </c>
      <c r="BT449" s="607">
        <v>0</v>
      </c>
      <c r="BU449" s="607">
        <v>0</v>
      </c>
      <c r="BV449" s="607">
        <v>0</v>
      </c>
      <c r="BW449" s="607">
        <v>0</v>
      </c>
      <c r="BX449" s="607">
        <v>0</v>
      </c>
      <c r="BY449" s="607">
        <v>0</v>
      </c>
      <c r="BZ449" s="607">
        <v>0</v>
      </c>
      <c r="CA449" s="607">
        <v>0</v>
      </c>
      <c r="CB449" s="607">
        <v>0</v>
      </c>
      <c r="CC449" s="607">
        <v>0</v>
      </c>
      <c r="CD449" s="607">
        <v>0</v>
      </c>
      <c r="CE449" s="607">
        <v>0</v>
      </c>
      <c r="CF449" s="607">
        <v>0</v>
      </c>
      <c r="CG449" s="607">
        <v>0</v>
      </c>
      <c r="CH449" s="607">
        <v>0</v>
      </c>
      <c r="CI449" s="607">
        <v>0</v>
      </c>
      <c r="CJ449" s="607">
        <v>0</v>
      </c>
      <c r="CK449" s="607">
        <v>0</v>
      </c>
      <c r="CL449" s="607">
        <v>0</v>
      </c>
      <c r="CM449" s="607">
        <v>0</v>
      </c>
      <c r="CN449" s="607">
        <v>0</v>
      </c>
      <c r="CO449" s="607">
        <v>0</v>
      </c>
      <c r="CP449" s="607">
        <v>0</v>
      </c>
      <c r="CQ449" s="607">
        <v>0</v>
      </c>
      <c r="CR449" s="607">
        <v>0</v>
      </c>
      <c r="CS449" s="607">
        <v>0</v>
      </c>
      <c r="CT449" s="607">
        <v>0</v>
      </c>
      <c r="CU449" s="607">
        <v>0</v>
      </c>
      <c r="CV449" s="607">
        <v>0</v>
      </c>
      <c r="CW449" s="607">
        <v>0</v>
      </c>
      <c r="CX449" s="607">
        <v>0</v>
      </c>
      <c r="CY449" s="607">
        <v>0</v>
      </c>
      <c r="CZ449" s="618">
        <v>0</v>
      </c>
      <c r="DA449" s="619">
        <v>0</v>
      </c>
      <c r="DB449" s="619">
        <v>0</v>
      </c>
      <c r="DC449" s="619">
        <v>0</v>
      </c>
      <c r="DD449" s="619">
        <v>0</v>
      </c>
      <c r="DE449" s="619">
        <v>0</v>
      </c>
      <c r="DF449" s="619">
        <v>0</v>
      </c>
      <c r="DG449" s="619">
        <v>0</v>
      </c>
      <c r="DH449" s="619">
        <v>0</v>
      </c>
      <c r="DI449" s="619">
        <v>0</v>
      </c>
      <c r="DJ449" s="619">
        <v>0</v>
      </c>
      <c r="DK449" s="619">
        <v>0</v>
      </c>
      <c r="DL449" s="619">
        <v>0</v>
      </c>
      <c r="DM449" s="619">
        <v>0</v>
      </c>
      <c r="DN449" s="619">
        <v>0</v>
      </c>
      <c r="DO449" s="619">
        <v>0</v>
      </c>
      <c r="DP449" s="619">
        <v>0</v>
      </c>
      <c r="DQ449" s="619">
        <v>0</v>
      </c>
      <c r="DR449" s="619">
        <v>0</v>
      </c>
      <c r="DS449" s="619">
        <v>0</v>
      </c>
      <c r="DT449" s="619">
        <v>0</v>
      </c>
      <c r="DU449" s="619">
        <v>0</v>
      </c>
      <c r="DV449" s="619">
        <v>0</v>
      </c>
      <c r="DW449" s="620">
        <v>0</v>
      </c>
    </row>
    <row r="450" spans="2:127" ht="15.75" thickBot="1" x14ac:dyDescent="0.25">
      <c r="B450" s="650"/>
      <c r="C450" s="651"/>
      <c r="D450" s="652"/>
      <c r="E450" s="652"/>
      <c r="F450" s="652"/>
      <c r="G450" s="652"/>
      <c r="H450" s="652"/>
      <c r="I450" s="653"/>
      <c r="J450" s="653"/>
      <c r="K450" s="653"/>
      <c r="L450" s="653"/>
      <c r="M450" s="653"/>
      <c r="N450" s="653"/>
      <c r="O450" s="653"/>
      <c r="P450" s="653"/>
      <c r="Q450" s="653"/>
      <c r="R450" s="654"/>
      <c r="S450" s="653"/>
      <c r="T450" s="653"/>
      <c r="U450" s="655" t="s">
        <v>127</v>
      </c>
      <c r="V450" s="656" t="s">
        <v>500</v>
      </c>
      <c r="W450" s="657" t="s">
        <v>490</v>
      </c>
      <c r="X450" s="658">
        <f>SUM(X439:X449)</f>
        <v>15424.432240000002</v>
      </c>
      <c r="Y450" s="658">
        <f t="shared" ref="Y450:CJ450" si="82">SUM(Y439:Y449)</f>
        <v>17627.922560000003</v>
      </c>
      <c r="Z450" s="658">
        <f t="shared" si="82"/>
        <v>22034.903199999997</v>
      </c>
      <c r="AA450" s="658">
        <f t="shared" si="82"/>
        <v>88139.612799999988</v>
      </c>
      <c r="AB450" s="658">
        <f t="shared" si="82"/>
        <v>77122.161200000002</v>
      </c>
      <c r="AC450" s="658">
        <f t="shared" si="82"/>
        <v>35254.605592228494</v>
      </c>
      <c r="AD450" s="658">
        <f t="shared" si="82"/>
        <v>35229.481802939299</v>
      </c>
      <c r="AE450" s="658">
        <f t="shared" si="82"/>
        <v>35213.822992791414</v>
      </c>
      <c r="AF450" s="658">
        <f t="shared" si="82"/>
        <v>35208.487529027596</v>
      </c>
      <c r="AG450" s="658">
        <f t="shared" si="82"/>
        <v>35188.377746780709</v>
      </c>
      <c r="AH450" s="658">
        <f t="shared" si="82"/>
        <v>35172.976988565242</v>
      </c>
      <c r="AI450" s="658">
        <f t="shared" si="82"/>
        <v>35157.576230349776</v>
      </c>
      <c r="AJ450" s="658">
        <f t="shared" si="82"/>
        <v>35142.17547213431</v>
      </c>
      <c r="AK450" s="658">
        <f t="shared" si="82"/>
        <v>35126.774713918843</v>
      </c>
      <c r="AL450" s="658">
        <f t="shared" si="82"/>
        <v>35111.373955703377</v>
      </c>
      <c r="AM450" s="658">
        <f t="shared" si="82"/>
        <v>35095.973197487911</v>
      </c>
      <c r="AN450" s="658">
        <f t="shared" si="82"/>
        <v>35080.572439272444</v>
      </c>
      <c r="AO450" s="658">
        <f t="shared" si="82"/>
        <v>35065.171681056978</v>
      </c>
      <c r="AP450" s="658">
        <f t="shared" si="82"/>
        <v>35049.770922841511</v>
      </c>
      <c r="AQ450" s="658">
        <f t="shared" si="82"/>
        <v>35034.370164626045</v>
      </c>
      <c r="AR450" s="658">
        <f t="shared" si="82"/>
        <v>37159.225126086763</v>
      </c>
      <c r="AS450" s="658">
        <f t="shared" si="82"/>
        <v>37449.5751849679</v>
      </c>
      <c r="AT450" s="658">
        <f t="shared" si="82"/>
        <v>38045.676060945632</v>
      </c>
      <c r="AU450" s="658">
        <f t="shared" si="82"/>
        <v>47202.799815628103</v>
      </c>
      <c r="AV450" s="658">
        <f t="shared" si="82"/>
        <v>45658.644971929651</v>
      </c>
      <c r="AW450" s="658">
        <f t="shared" si="82"/>
        <v>34957.366373548713</v>
      </c>
      <c r="AX450" s="658">
        <f t="shared" si="82"/>
        <v>34957.366373548713</v>
      </c>
      <c r="AY450" s="658">
        <f t="shared" si="82"/>
        <v>34957.366373548713</v>
      </c>
      <c r="AZ450" s="658">
        <f t="shared" si="82"/>
        <v>34957.366373548713</v>
      </c>
      <c r="BA450" s="658">
        <f t="shared" si="82"/>
        <v>34957.366373548713</v>
      </c>
      <c r="BB450" s="658">
        <f t="shared" si="82"/>
        <v>34957.366373548713</v>
      </c>
      <c r="BC450" s="658">
        <f t="shared" si="82"/>
        <v>34957.366373548713</v>
      </c>
      <c r="BD450" s="658">
        <f t="shared" si="82"/>
        <v>34957.366373548713</v>
      </c>
      <c r="BE450" s="658">
        <f t="shared" si="82"/>
        <v>34957.366373548713</v>
      </c>
      <c r="BF450" s="658">
        <f t="shared" si="82"/>
        <v>34957.366373548713</v>
      </c>
      <c r="BG450" s="658">
        <f t="shared" si="82"/>
        <v>34957.366373548713</v>
      </c>
      <c r="BH450" s="658">
        <f t="shared" si="82"/>
        <v>34957.366373548713</v>
      </c>
      <c r="BI450" s="658">
        <f t="shared" si="82"/>
        <v>34957.366373548713</v>
      </c>
      <c r="BJ450" s="658">
        <f t="shared" si="82"/>
        <v>34957.366373548713</v>
      </c>
      <c r="BK450" s="658">
        <f t="shared" si="82"/>
        <v>34957.366373548713</v>
      </c>
      <c r="BL450" s="658">
        <f t="shared" si="82"/>
        <v>37097.622093224898</v>
      </c>
      <c r="BM450" s="658">
        <f t="shared" si="82"/>
        <v>37403.372910321501</v>
      </c>
      <c r="BN450" s="658">
        <f t="shared" si="82"/>
        <v>38014.8745445147</v>
      </c>
      <c r="BO450" s="658">
        <f t="shared" si="82"/>
        <v>47187.399057412636</v>
      </c>
      <c r="BP450" s="658">
        <f t="shared" si="82"/>
        <v>45658.644971929651</v>
      </c>
      <c r="BQ450" s="658">
        <f t="shared" si="82"/>
        <v>34957.366373548713</v>
      </c>
      <c r="BR450" s="658">
        <f t="shared" si="82"/>
        <v>34957.366373548713</v>
      </c>
      <c r="BS450" s="658">
        <f t="shared" si="82"/>
        <v>34957.366373548713</v>
      </c>
      <c r="BT450" s="658">
        <f t="shared" si="82"/>
        <v>34957.366373548713</v>
      </c>
      <c r="BU450" s="658">
        <f t="shared" si="82"/>
        <v>34957.366373548713</v>
      </c>
      <c r="BV450" s="658">
        <f t="shared" si="82"/>
        <v>34957.366373548713</v>
      </c>
      <c r="BW450" s="658">
        <f t="shared" si="82"/>
        <v>34957.366373548713</v>
      </c>
      <c r="BX450" s="658">
        <f t="shared" si="82"/>
        <v>34957.366373548713</v>
      </c>
      <c r="BY450" s="658">
        <f t="shared" si="82"/>
        <v>34957.366373548713</v>
      </c>
      <c r="BZ450" s="658">
        <f t="shared" si="82"/>
        <v>34957.366373548713</v>
      </c>
      <c r="CA450" s="658">
        <f t="shared" si="82"/>
        <v>34957.366373548713</v>
      </c>
      <c r="CB450" s="658">
        <f t="shared" si="82"/>
        <v>34957.366373548713</v>
      </c>
      <c r="CC450" s="658">
        <f t="shared" si="82"/>
        <v>34957.366373548713</v>
      </c>
      <c r="CD450" s="658">
        <f t="shared" si="82"/>
        <v>34957.366373548713</v>
      </c>
      <c r="CE450" s="658">
        <f t="shared" si="82"/>
        <v>34957.366373548713</v>
      </c>
      <c r="CF450" s="658">
        <f t="shared" si="82"/>
        <v>39413.952603343139</v>
      </c>
      <c r="CG450" s="658">
        <f t="shared" si="82"/>
        <v>40050.607779028069</v>
      </c>
      <c r="CH450" s="658">
        <f t="shared" si="82"/>
        <v>41323.918130397906</v>
      </c>
      <c r="CI450" s="658">
        <f t="shared" si="82"/>
        <v>60423.573400945475</v>
      </c>
      <c r="CJ450" s="658">
        <f t="shared" si="82"/>
        <v>57240.297522520879</v>
      </c>
      <c r="CK450" s="658">
        <f t="shared" ref="CK450:DW450" si="83">SUM(CK439:CK449)</f>
        <v>34957.366373548713</v>
      </c>
      <c r="CL450" s="658">
        <f t="shared" si="83"/>
        <v>34957.366373548713</v>
      </c>
      <c r="CM450" s="658">
        <f t="shared" si="83"/>
        <v>34957.366373548713</v>
      </c>
      <c r="CN450" s="658">
        <f t="shared" si="83"/>
        <v>34957.366373548713</v>
      </c>
      <c r="CO450" s="658">
        <f t="shared" si="83"/>
        <v>34957.366373548713</v>
      </c>
      <c r="CP450" s="658">
        <f t="shared" si="83"/>
        <v>34957.366373548713</v>
      </c>
      <c r="CQ450" s="658">
        <f t="shared" si="83"/>
        <v>34957.366373548713</v>
      </c>
      <c r="CR450" s="658">
        <f t="shared" si="83"/>
        <v>34957.366373548713</v>
      </c>
      <c r="CS450" s="658">
        <f t="shared" si="83"/>
        <v>34957.366373548713</v>
      </c>
      <c r="CT450" s="658">
        <f t="shared" si="83"/>
        <v>34957.366373548713</v>
      </c>
      <c r="CU450" s="658">
        <f t="shared" si="83"/>
        <v>34957.366373548713</v>
      </c>
      <c r="CV450" s="658">
        <f t="shared" si="83"/>
        <v>34957.366373548713</v>
      </c>
      <c r="CW450" s="658">
        <f t="shared" si="83"/>
        <v>34957.366373548713</v>
      </c>
      <c r="CX450" s="658">
        <f t="shared" si="83"/>
        <v>34957.366373548713</v>
      </c>
      <c r="CY450" s="659">
        <f t="shared" si="83"/>
        <v>34957.366373548713</v>
      </c>
      <c r="CZ450" s="660">
        <f t="shared" si="83"/>
        <v>0</v>
      </c>
      <c r="DA450" s="661">
        <f t="shared" si="83"/>
        <v>0</v>
      </c>
      <c r="DB450" s="661">
        <f t="shared" si="83"/>
        <v>0</v>
      </c>
      <c r="DC450" s="661">
        <f t="shared" si="83"/>
        <v>0</v>
      </c>
      <c r="DD450" s="661">
        <f t="shared" si="83"/>
        <v>0</v>
      </c>
      <c r="DE450" s="661">
        <f t="shared" si="83"/>
        <v>0</v>
      </c>
      <c r="DF450" s="661">
        <f t="shared" si="83"/>
        <v>0</v>
      </c>
      <c r="DG450" s="661">
        <f t="shared" si="83"/>
        <v>0</v>
      </c>
      <c r="DH450" s="661">
        <f t="shared" si="83"/>
        <v>0</v>
      </c>
      <c r="DI450" s="661">
        <f t="shared" si="83"/>
        <v>0</v>
      </c>
      <c r="DJ450" s="661">
        <f t="shared" si="83"/>
        <v>0</v>
      </c>
      <c r="DK450" s="661">
        <f t="shared" si="83"/>
        <v>0</v>
      </c>
      <c r="DL450" s="661">
        <f t="shared" si="83"/>
        <v>0</v>
      </c>
      <c r="DM450" s="661">
        <f t="shared" si="83"/>
        <v>0</v>
      </c>
      <c r="DN450" s="661">
        <f t="shared" si="83"/>
        <v>0</v>
      </c>
      <c r="DO450" s="661">
        <f t="shared" si="83"/>
        <v>0</v>
      </c>
      <c r="DP450" s="661">
        <f t="shared" si="83"/>
        <v>0</v>
      </c>
      <c r="DQ450" s="661">
        <f t="shared" si="83"/>
        <v>0</v>
      </c>
      <c r="DR450" s="661">
        <f t="shared" si="83"/>
        <v>0</v>
      </c>
      <c r="DS450" s="661">
        <f t="shared" si="83"/>
        <v>0</v>
      </c>
      <c r="DT450" s="661">
        <f t="shared" si="83"/>
        <v>0</v>
      </c>
      <c r="DU450" s="661">
        <f t="shared" si="83"/>
        <v>0</v>
      </c>
      <c r="DV450" s="661">
        <f t="shared" si="83"/>
        <v>0</v>
      </c>
      <c r="DW450" s="662">
        <f t="shared" si="83"/>
        <v>0</v>
      </c>
    </row>
    <row r="451" spans="2:127" ht="25.5" x14ac:dyDescent="0.2">
      <c r="B451" s="603" t="s">
        <v>485</v>
      </c>
      <c r="C451" s="604" t="s">
        <v>895</v>
      </c>
      <c r="D451" s="605" t="s">
        <v>896</v>
      </c>
      <c r="E451" s="606" t="s">
        <v>548</v>
      </c>
      <c r="F451" s="607" t="s">
        <v>827</v>
      </c>
      <c r="G451" s="608" t="s">
        <v>59</v>
      </c>
      <c r="H451" s="609" t="s">
        <v>487</v>
      </c>
      <c r="I451" s="609">
        <f>MAX(X451:AV451)</f>
        <v>20</v>
      </c>
      <c r="J451" s="609">
        <f>SUMPRODUCT($X$2:$CY$2,$X451:$CY451)*365</f>
        <v>174155.65009643423</v>
      </c>
      <c r="K451" s="609">
        <f>SUMPRODUCT($X$2:$CY$2,$X452:$CY452)+SUMPRODUCT($X$2:$CY$2,$X453:$CY453)+SUMPRODUCT($X$2:$CY$2,$X454:$CY454)</f>
        <v>41316.012844235578</v>
      </c>
      <c r="L451" s="609">
        <f>SUMPRODUCT($X$2:$CY$2,$X455:$CY455) +SUMPRODUCT($X$2:$CY$2,$X456:$CY456)</f>
        <v>181250.70356748623</v>
      </c>
      <c r="M451" s="609">
        <f>SUMPRODUCT($X$2:$CY$2,$X457:$CY457)</f>
        <v>0</v>
      </c>
      <c r="N451" s="609">
        <f>SUMPRODUCT($X$2:$CY$2,$X460:$CY460) +SUMPRODUCT($X$2:$CY$2,$X461:$CY461)</f>
        <v>581.4624458929751</v>
      </c>
      <c r="O451" s="609">
        <f>SUMPRODUCT($X$2:$CY$2,$X458:$CY458) +SUMPRODUCT($X$2:$CY$2,$X459:$CY459) +SUMPRODUCT($X$2:$CY$2,$X462:$CY462)</f>
        <v>119.20589247630457</v>
      </c>
      <c r="P451" s="609">
        <f>SUM(K451:O451)</f>
        <v>223267.38475009109</v>
      </c>
      <c r="Q451" s="609">
        <f>(SUM(K451:M451)*100000)/(J451*1000)</f>
        <v>127.7975858311121</v>
      </c>
      <c r="R451" s="610">
        <f>(P451*100000)/(J451*1000)</f>
        <v>128.19990888981351</v>
      </c>
      <c r="S451" s="611">
        <v>3</v>
      </c>
      <c r="T451" s="612">
        <v>3</v>
      </c>
      <c r="U451" s="613" t="s">
        <v>488</v>
      </c>
      <c r="V451" s="614" t="s">
        <v>124</v>
      </c>
      <c r="W451" s="615" t="s">
        <v>75</v>
      </c>
      <c r="X451" s="607">
        <v>0</v>
      </c>
      <c r="Y451" s="607">
        <v>0</v>
      </c>
      <c r="Z451" s="607">
        <v>0</v>
      </c>
      <c r="AA451" s="607">
        <v>0</v>
      </c>
      <c r="AB451" s="607">
        <v>0</v>
      </c>
      <c r="AC451" s="607">
        <v>20</v>
      </c>
      <c r="AD451" s="607">
        <v>20</v>
      </c>
      <c r="AE451" s="607">
        <v>20</v>
      </c>
      <c r="AF451" s="607">
        <v>20</v>
      </c>
      <c r="AG451" s="607">
        <v>20</v>
      </c>
      <c r="AH451" s="607">
        <v>20</v>
      </c>
      <c r="AI451" s="607">
        <v>20</v>
      </c>
      <c r="AJ451" s="607">
        <v>20</v>
      </c>
      <c r="AK451" s="607">
        <v>20</v>
      </c>
      <c r="AL451" s="607">
        <v>20</v>
      </c>
      <c r="AM451" s="607">
        <v>20</v>
      </c>
      <c r="AN451" s="607">
        <v>20</v>
      </c>
      <c r="AO451" s="607">
        <v>20</v>
      </c>
      <c r="AP451" s="607">
        <v>20</v>
      </c>
      <c r="AQ451" s="607">
        <v>20</v>
      </c>
      <c r="AR451" s="607">
        <v>20</v>
      </c>
      <c r="AS451" s="607">
        <v>20</v>
      </c>
      <c r="AT451" s="607">
        <v>20</v>
      </c>
      <c r="AU451" s="607">
        <v>20</v>
      </c>
      <c r="AV451" s="607">
        <v>20</v>
      </c>
      <c r="AW451" s="607">
        <v>20</v>
      </c>
      <c r="AX451" s="607">
        <v>20</v>
      </c>
      <c r="AY451" s="607">
        <v>20</v>
      </c>
      <c r="AZ451" s="607">
        <v>20</v>
      </c>
      <c r="BA451" s="607">
        <v>20</v>
      </c>
      <c r="BB451" s="607">
        <v>20</v>
      </c>
      <c r="BC451" s="607">
        <v>20</v>
      </c>
      <c r="BD451" s="607">
        <v>20</v>
      </c>
      <c r="BE451" s="607">
        <v>20</v>
      </c>
      <c r="BF451" s="607">
        <v>20</v>
      </c>
      <c r="BG451" s="607">
        <v>20</v>
      </c>
      <c r="BH451" s="607">
        <v>20</v>
      </c>
      <c r="BI451" s="607">
        <v>20</v>
      </c>
      <c r="BJ451" s="607">
        <v>20</v>
      </c>
      <c r="BK451" s="607">
        <v>20</v>
      </c>
      <c r="BL451" s="607">
        <v>20</v>
      </c>
      <c r="BM451" s="607">
        <v>20</v>
      </c>
      <c r="BN451" s="607">
        <v>20</v>
      </c>
      <c r="BO451" s="607">
        <v>20</v>
      </c>
      <c r="BP451" s="607">
        <v>20</v>
      </c>
      <c r="BQ451" s="607">
        <v>20</v>
      </c>
      <c r="BR451" s="607">
        <v>20</v>
      </c>
      <c r="BS451" s="607">
        <v>20</v>
      </c>
      <c r="BT451" s="607">
        <v>20</v>
      </c>
      <c r="BU451" s="607">
        <v>20</v>
      </c>
      <c r="BV451" s="607">
        <v>20</v>
      </c>
      <c r="BW451" s="607">
        <v>20</v>
      </c>
      <c r="BX451" s="607">
        <v>20</v>
      </c>
      <c r="BY451" s="607">
        <v>20</v>
      </c>
      <c r="BZ451" s="607">
        <v>20</v>
      </c>
      <c r="CA451" s="607">
        <v>20</v>
      </c>
      <c r="CB451" s="607">
        <v>20</v>
      </c>
      <c r="CC451" s="607">
        <v>20</v>
      </c>
      <c r="CD451" s="607">
        <v>20</v>
      </c>
      <c r="CE451" s="616">
        <v>20</v>
      </c>
      <c r="CF451" s="616">
        <v>20</v>
      </c>
      <c r="CG451" s="616">
        <v>20</v>
      </c>
      <c r="CH451" s="616">
        <v>20</v>
      </c>
      <c r="CI451" s="616">
        <v>20</v>
      </c>
      <c r="CJ451" s="616">
        <v>20</v>
      </c>
      <c r="CK451" s="616">
        <v>20</v>
      </c>
      <c r="CL451" s="616">
        <v>20</v>
      </c>
      <c r="CM451" s="616">
        <v>20</v>
      </c>
      <c r="CN451" s="616">
        <v>20</v>
      </c>
      <c r="CO451" s="616">
        <v>20</v>
      </c>
      <c r="CP451" s="616">
        <v>20</v>
      </c>
      <c r="CQ451" s="616">
        <v>20</v>
      </c>
      <c r="CR451" s="616">
        <v>20</v>
      </c>
      <c r="CS451" s="616">
        <v>20</v>
      </c>
      <c r="CT451" s="616">
        <v>20</v>
      </c>
      <c r="CU451" s="616">
        <v>20</v>
      </c>
      <c r="CV451" s="616">
        <v>20</v>
      </c>
      <c r="CW451" s="616">
        <v>20</v>
      </c>
      <c r="CX451" s="616">
        <v>20</v>
      </c>
      <c r="CY451" s="617">
        <v>20</v>
      </c>
      <c r="CZ451" s="618">
        <v>0</v>
      </c>
      <c r="DA451" s="619">
        <v>0</v>
      </c>
      <c r="DB451" s="619">
        <v>0</v>
      </c>
      <c r="DC451" s="619">
        <v>0</v>
      </c>
      <c r="DD451" s="619">
        <v>0</v>
      </c>
      <c r="DE451" s="619">
        <v>0</v>
      </c>
      <c r="DF451" s="619">
        <v>0</v>
      </c>
      <c r="DG451" s="619">
        <v>0</v>
      </c>
      <c r="DH451" s="619">
        <v>0</v>
      </c>
      <c r="DI451" s="619">
        <v>0</v>
      </c>
      <c r="DJ451" s="619">
        <v>0</v>
      </c>
      <c r="DK451" s="619">
        <v>0</v>
      </c>
      <c r="DL451" s="619">
        <v>0</v>
      </c>
      <c r="DM451" s="619">
        <v>0</v>
      </c>
      <c r="DN451" s="619">
        <v>0</v>
      </c>
      <c r="DO451" s="619">
        <v>0</v>
      </c>
      <c r="DP451" s="619">
        <v>0</v>
      </c>
      <c r="DQ451" s="619">
        <v>0</v>
      </c>
      <c r="DR451" s="619">
        <v>0</v>
      </c>
      <c r="DS451" s="619">
        <v>0</v>
      </c>
      <c r="DT451" s="619">
        <v>0</v>
      </c>
      <c r="DU451" s="619">
        <v>0</v>
      </c>
      <c r="DV451" s="619">
        <v>0</v>
      </c>
      <c r="DW451" s="620">
        <v>0</v>
      </c>
    </row>
    <row r="452" spans="2:127" x14ac:dyDescent="0.2">
      <c r="B452" s="621"/>
      <c r="C452" s="622"/>
      <c r="D452" s="623"/>
      <c r="E452" s="624"/>
      <c r="F452" s="624"/>
      <c r="G452" s="623"/>
      <c r="H452" s="624"/>
      <c r="I452" s="624"/>
      <c r="J452" s="624"/>
      <c r="K452" s="624"/>
      <c r="L452" s="624"/>
      <c r="M452" s="624"/>
      <c r="N452" s="624"/>
      <c r="O452" s="624"/>
      <c r="P452" s="624"/>
      <c r="Q452" s="624"/>
      <c r="R452" s="625"/>
      <c r="S452" s="624"/>
      <c r="T452" s="624"/>
      <c r="U452" s="626" t="s">
        <v>489</v>
      </c>
      <c r="V452" s="614" t="s">
        <v>124</v>
      </c>
      <c r="W452" s="615" t="s">
        <v>490</v>
      </c>
      <c r="X452" s="607">
        <v>2974.9300000000003</v>
      </c>
      <c r="Y452" s="607">
        <v>3399.92</v>
      </c>
      <c r="Z452" s="607">
        <v>4249.8999999999996</v>
      </c>
      <c r="AA452" s="607">
        <v>16999.599999999999</v>
      </c>
      <c r="AB452" s="607">
        <v>14874.649999999998</v>
      </c>
      <c r="AC452" s="607">
        <v>0</v>
      </c>
      <c r="AD452" s="607">
        <v>0</v>
      </c>
      <c r="AE452" s="607">
        <v>0</v>
      </c>
      <c r="AF452" s="607">
        <v>0</v>
      </c>
      <c r="AG452" s="607">
        <v>0</v>
      </c>
      <c r="AH452" s="607">
        <v>0</v>
      </c>
      <c r="AI452" s="607">
        <v>0</v>
      </c>
      <c r="AJ452" s="607">
        <v>0</v>
      </c>
      <c r="AK452" s="607">
        <v>0</v>
      </c>
      <c r="AL452" s="607">
        <v>0</v>
      </c>
      <c r="AM452" s="607">
        <v>0</v>
      </c>
      <c r="AN452" s="607">
        <v>0</v>
      </c>
      <c r="AO452" s="607">
        <v>0</v>
      </c>
      <c r="AP452" s="607">
        <v>0</v>
      </c>
      <c r="AQ452" s="607">
        <v>0</v>
      </c>
      <c r="AR452" s="607">
        <v>198.17</v>
      </c>
      <c r="AS452" s="607">
        <v>226.48</v>
      </c>
      <c r="AT452" s="607">
        <v>283.10000000000002</v>
      </c>
      <c r="AU452" s="607">
        <v>1132.4000000000001</v>
      </c>
      <c r="AV452" s="607">
        <v>990.85</v>
      </c>
      <c r="AW452" s="607">
        <v>0</v>
      </c>
      <c r="AX452" s="607">
        <v>0</v>
      </c>
      <c r="AY452" s="607">
        <v>0</v>
      </c>
      <c r="AZ452" s="607">
        <v>0</v>
      </c>
      <c r="BA452" s="607">
        <v>0</v>
      </c>
      <c r="BB452" s="607">
        <v>0</v>
      </c>
      <c r="BC452" s="607">
        <v>0</v>
      </c>
      <c r="BD452" s="607">
        <v>0</v>
      </c>
      <c r="BE452" s="607">
        <v>0</v>
      </c>
      <c r="BF452" s="607">
        <v>0</v>
      </c>
      <c r="BG452" s="607">
        <v>0</v>
      </c>
      <c r="BH452" s="607">
        <v>0</v>
      </c>
      <c r="BI452" s="607">
        <v>0</v>
      </c>
      <c r="BJ452" s="607">
        <v>0</v>
      </c>
      <c r="BK452" s="607">
        <v>0</v>
      </c>
      <c r="BL452" s="607">
        <v>198.17</v>
      </c>
      <c r="BM452" s="607">
        <v>226.48</v>
      </c>
      <c r="BN452" s="607">
        <v>283.10000000000002</v>
      </c>
      <c r="BO452" s="607">
        <v>1132.4000000000001</v>
      </c>
      <c r="BP452" s="607">
        <v>990.85</v>
      </c>
      <c r="BQ452" s="607">
        <v>0</v>
      </c>
      <c r="BR452" s="607">
        <v>0</v>
      </c>
      <c r="BS452" s="607">
        <v>0</v>
      </c>
      <c r="BT452" s="607">
        <v>0</v>
      </c>
      <c r="BU452" s="607">
        <v>0</v>
      </c>
      <c r="BV452" s="607">
        <v>0</v>
      </c>
      <c r="BW452" s="607">
        <v>0</v>
      </c>
      <c r="BX452" s="607">
        <v>0</v>
      </c>
      <c r="BY452" s="607">
        <v>0</v>
      </c>
      <c r="BZ452" s="607">
        <v>0</v>
      </c>
      <c r="CA452" s="607">
        <v>0</v>
      </c>
      <c r="CB452" s="607">
        <v>0</v>
      </c>
      <c r="CC452" s="607">
        <v>0</v>
      </c>
      <c r="CD452" s="607">
        <v>0</v>
      </c>
      <c r="CE452" s="616">
        <v>0</v>
      </c>
      <c r="CF452" s="616">
        <v>418.88</v>
      </c>
      <c r="CG452" s="616">
        <v>478.72</v>
      </c>
      <c r="CH452" s="616">
        <v>598.4</v>
      </c>
      <c r="CI452" s="616">
        <v>2393.6</v>
      </c>
      <c r="CJ452" s="616">
        <v>2094.4</v>
      </c>
      <c r="CK452" s="616">
        <v>0</v>
      </c>
      <c r="CL452" s="616">
        <v>0</v>
      </c>
      <c r="CM452" s="616">
        <v>0</v>
      </c>
      <c r="CN452" s="616">
        <v>0</v>
      </c>
      <c r="CO452" s="616">
        <v>0</v>
      </c>
      <c r="CP452" s="616">
        <v>0</v>
      </c>
      <c r="CQ452" s="616">
        <v>0</v>
      </c>
      <c r="CR452" s="616">
        <v>0</v>
      </c>
      <c r="CS452" s="616">
        <v>0</v>
      </c>
      <c r="CT452" s="616">
        <v>0</v>
      </c>
      <c r="CU452" s="616">
        <v>0</v>
      </c>
      <c r="CV452" s="616">
        <v>0</v>
      </c>
      <c r="CW452" s="616">
        <v>0</v>
      </c>
      <c r="CX452" s="616">
        <v>0</v>
      </c>
      <c r="CY452" s="617">
        <v>0</v>
      </c>
      <c r="CZ452" s="618">
        <v>0</v>
      </c>
      <c r="DA452" s="619">
        <v>0</v>
      </c>
      <c r="DB452" s="619">
        <v>0</v>
      </c>
      <c r="DC452" s="619">
        <v>0</v>
      </c>
      <c r="DD452" s="619">
        <v>0</v>
      </c>
      <c r="DE452" s="619">
        <v>0</v>
      </c>
      <c r="DF452" s="619">
        <v>0</v>
      </c>
      <c r="DG452" s="619">
        <v>0</v>
      </c>
      <c r="DH452" s="619">
        <v>0</v>
      </c>
      <c r="DI452" s="619">
        <v>0</v>
      </c>
      <c r="DJ452" s="619">
        <v>0</v>
      </c>
      <c r="DK452" s="619">
        <v>0</v>
      </c>
      <c r="DL452" s="619">
        <v>0</v>
      </c>
      <c r="DM452" s="619">
        <v>0</v>
      </c>
      <c r="DN452" s="619">
        <v>0</v>
      </c>
      <c r="DO452" s="619">
        <v>0</v>
      </c>
      <c r="DP452" s="619">
        <v>0</v>
      </c>
      <c r="DQ452" s="619">
        <v>0</v>
      </c>
      <c r="DR452" s="619">
        <v>0</v>
      </c>
      <c r="DS452" s="619">
        <v>0</v>
      </c>
      <c r="DT452" s="619">
        <v>0</v>
      </c>
      <c r="DU452" s="619">
        <v>0</v>
      </c>
      <c r="DV452" s="619">
        <v>0</v>
      </c>
      <c r="DW452" s="620">
        <v>0</v>
      </c>
    </row>
    <row r="453" spans="2:127" x14ac:dyDescent="0.2">
      <c r="B453" s="627"/>
      <c r="C453" s="628"/>
      <c r="D453" s="629"/>
      <c r="E453" s="629"/>
      <c r="F453" s="629"/>
      <c r="G453" s="629"/>
      <c r="H453" s="629"/>
      <c r="I453" s="630"/>
      <c r="J453" s="630"/>
      <c r="K453" s="630"/>
      <c r="L453" s="630"/>
      <c r="M453" s="630"/>
      <c r="N453" s="630"/>
      <c r="O453" s="630"/>
      <c r="P453" s="630"/>
      <c r="Q453" s="630"/>
      <c r="R453" s="631"/>
      <c r="S453" s="630"/>
      <c r="T453" s="630"/>
      <c r="U453" s="626" t="s">
        <v>491</v>
      </c>
      <c r="V453" s="614" t="s">
        <v>124</v>
      </c>
      <c r="W453" s="615" t="s">
        <v>490</v>
      </c>
      <c r="X453" s="607">
        <v>0</v>
      </c>
      <c r="Y453" s="607">
        <v>0</v>
      </c>
      <c r="Z453" s="607">
        <v>0</v>
      </c>
      <c r="AA453" s="607">
        <v>0</v>
      </c>
      <c r="AB453" s="607">
        <v>0</v>
      </c>
      <c r="AC453" s="607">
        <v>0</v>
      </c>
      <c r="AD453" s="607">
        <v>0</v>
      </c>
      <c r="AE453" s="607">
        <v>0</v>
      </c>
      <c r="AF453" s="607">
        <v>0</v>
      </c>
      <c r="AG453" s="607">
        <v>0</v>
      </c>
      <c r="AH453" s="607">
        <v>0</v>
      </c>
      <c r="AI453" s="607">
        <v>0</v>
      </c>
      <c r="AJ453" s="607">
        <v>0</v>
      </c>
      <c r="AK453" s="607">
        <v>0</v>
      </c>
      <c r="AL453" s="607">
        <v>0</v>
      </c>
      <c r="AM453" s="607">
        <v>0</v>
      </c>
      <c r="AN453" s="607">
        <v>0</v>
      </c>
      <c r="AO453" s="607">
        <v>0</v>
      </c>
      <c r="AP453" s="607">
        <v>0</v>
      </c>
      <c r="AQ453" s="607">
        <v>0</v>
      </c>
      <c r="AR453" s="607">
        <v>0</v>
      </c>
      <c r="AS453" s="607">
        <v>0</v>
      </c>
      <c r="AT453" s="607">
        <v>0</v>
      </c>
      <c r="AU453" s="607">
        <v>0</v>
      </c>
      <c r="AV453" s="607">
        <v>0</v>
      </c>
      <c r="AW453" s="607">
        <v>0</v>
      </c>
      <c r="AX453" s="607">
        <v>0</v>
      </c>
      <c r="AY453" s="607">
        <v>0</v>
      </c>
      <c r="AZ453" s="607">
        <v>0</v>
      </c>
      <c r="BA453" s="607">
        <v>0</v>
      </c>
      <c r="BB453" s="607">
        <v>0</v>
      </c>
      <c r="BC453" s="607">
        <v>0</v>
      </c>
      <c r="BD453" s="607">
        <v>0</v>
      </c>
      <c r="BE453" s="607">
        <v>0</v>
      </c>
      <c r="BF453" s="607">
        <v>0</v>
      </c>
      <c r="BG453" s="607">
        <v>0</v>
      </c>
      <c r="BH453" s="607">
        <v>0</v>
      </c>
      <c r="BI453" s="607">
        <v>0</v>
      </c>
      <c r="BJ453" s="607">
        <v>0</v>
      </c>
      <c r="BK453" s="607">
        <v>0</v>
      </c>
      <c r="BL453" s="607">
        <v>0</v>
      </c>
      <c r="BM453" s="607">
        <v>0</v>
      </c>
      <c r="BN453" s="607">
        <v>0</v>
      </c>
      <c r="BO453" s="607">
        <v>0</v>
      </c>
      <c r="BP453" s="607">
        <v>0</v>
      </c>
      <c r="BQ453" s="607">
        <v>0</v>
      </c>
      <c r="BR453" s="607">
        <v>0</v>
      </c>
      <c r="BS453" s="607">
        <v>0</v>
      </c>
      <c r="BT453" s="607">
        <v>0</v>
      </c>
      <c r="BU453" s="607">
        <v>0</v>
      </c>
      <c r="BV453" s="607">
        <v>0</v>
      </c>
      <c r="BW453" s="607">
        <v>0</v>
      </c>
      <c r="BX453" s="607">
        <v>0</v>
      </c>
      <c r="BY453" s="607">
        <v>0</v>
      </c>
      <c r="BZ453" s="607">
        <v>0</v>
      </c>
      <c r="CA453" s="607">
        <v>0</v>
      </c>
      <c r="CB453" s="607">
        <v>0</v>
      </c>
      <c r="CC453" s="607">
        <v>0</v>
      </c>
      <c r="CD453" s="607">
        <v>0</v>
      </c>
      <c r="CE453" s="616">
        <v>0</v>
      </c>
      <c r="CF453" s="616">
        <v>0</v>
      </c>
      <c r="CG453" s="616">
        <v>0</v>
      </c>
      <c r="CH453" s="616">
        <v>0</v>
      </c>
      <c r="CI453" s="616">
        <v>0</v>
      </c>
      <c r="CJ453" s="616">
        <v>0</v>
      </c>
      <c r="CK453" s="616">
        <v>0</v>
      </c>
      <c r="CL453" s="616">
        <v>0</v>
      </c>
      <c r="CM453" s="616">
        <v>0</v>
      </c>
      <c r="CN453" s="616">
        <v>0</v>
      </c>
      <c r="CO453" s="616">
        <v>0</v>
      </c>
      <c r="CP453" s="616">
        <v>0</v>
      </c>
      <c r="CQ453" s="616">
        <v>0</v>
      </c>
      <c r="CR453" s="616">
        <v>0</v>
      </c>
      <c r="CS453" s="616">
        <v>0</v>
      </c>
      <c r="CT453" s="616">
        <v>0</v>
      </c>
      <c r="CU453" s="616">
        <v>0</v>
      </c>
      <c r="CV453" s="616">
        <v>0</v>
      </c>
      <c r="CW453" s="616">
        <v>0</v>
      </c>
      <c r="CX453" s="616">
        <v>0</v>
      </c>
      <c r="CY453" s="617">
        <v>0</v>
      </c>
      <c r="CZ453" s="618">
        <v>0</v>
      </c>
      <c r="DA453" s="619">
        <v>0</v>
      </c>
      <c r="DB453" s="619">
        <v>0</v>
      </c>
      <c r="DC453" s="619">
        <v>0</v>
      </c>
      <c r="DD453" s="619">
        <v>0</v>
      </c>
      <c r="DE453" s="619">
        <v>0</v>
      </c>
      <c r="DF453" s="619">
        <v>0</v>
      </c>
      <c r="DG453" s="619">
        <v>0</v>
      </c>
      <c r="DH453" s="619">
        <v>0</v>
      </c>
      <c r="DI453" s="619">
        <v>0</v>
      </c>
      <c r="DJ453" s="619">
        <v>0</v>
      </c>
      <c r="DK453" s="619">
        <v>0</v>
      </c>
      <c r="DL453" s="619">
        <v>0</v>
      </c>
      <c r="DM453" s="619">
        <v>0</v>
      </c>
      <c r="DN453" s="619">
        <v>0</v>
      </c>
      <c r="DO453" s="619">
        <v>0</v>
      </c>
      <c r="DP453" s="619">
        <v>0</v>
      </c>
      <c r="DQ453" s="619">
        <v>0</v>
      </c>
      <c r="DR453" s="619">
        <v>0</v>
      </c>
      <c r="DS453" s="619">
        <v>0</v>
      </c>
      <c r="DT453" s="619">
        <v>0</v>
      </c>
      <c r="DU453" s="619">
        <v>0</v>
      </c>
      <c r="DV453" s="619">
        <v>0</v>
      </c>
      <c r="DW453" s="620">
        <v>0</v>
      </c>
    </row>
    <row r="454" spans="2:127" x14ac:dyDescent="0.2">
      <c r="B454" s="627"/>
      <c r="C454" s="628"/>
      <c r="D454" s="629"/>
      <c r="E454" s="629"/>
      <c r="F454" s="629"/>
      <c r="G454" s="629"/>
      <c r="H454" s="629"/>
      <c r="I454" s="630"/>
      <c r="J454" s="630"/>
      <c r="K454" s="630"/>
      <c r="L454" s="630"/>
      <c r="M454" s="630"/>
      <c r="N454" s="630"/>
      <c r="O454" s="630"/>
      <c r="P454" s="630"/>
      <c r="Q454" s="630"/>
      <c r="R454" s="631"/>
      <c r="S454" s="630"/>
      <c r="T454" s="630"/>
      <c r="U454" s="632" t="s">
        <v>828</v>
      </c>
      <c r="V454" s="633" t="s">
        <v>124</v>
      </c>
      <c r="W454" s="634" t="s">
        <v>490</v>
      </c>
      <c r="X454" s="607">
        <v>0</v>
      </c>
      <c r="Y454" s="607">
        <v>0</v>
      </c>
      <c r="Z454" s="607">
        <v>0</v>
      </c>
      <c r="AA454" s="607">
        <v>0</v>
      </c>
      <c r="AB454" s="607">
        <v>0</v>
      </c>
      <c r="AC454" s="607">
        <v>0</v>
      </c>
      <c r="AD454" s="607">
        <v>0</v>
      </c>
      <c r="AE454" s="607">
        <v>0</v>
      </c>
      <c r="AF454" s="607">
        <v>0</v>
      </c>
      <c r="AG454" s="607">
        <v>0</v>
      </c>
      <c r="AH454" s="607">
        <v>0</v>
      </c>
      <c r="AI454" s="607">
        <v>0</v>
      </c>
      <c r="AJ454" s="607">
        <v>0</v>
      </c>
      <c r="AK454" s="607">
        <v>0</v>
      </c>
      <c r="AL454" s="607">
        <v>0</v>
      </c>
      <c r="AM454" s="607">
        <v>0</v>
      </c>
      <c r="AN454" s="607">
        <v>0</v>
      </c>
      <c r="AO454" s="607">
        <v>0</v>
      </c>
      <c r="AP454" s="607">
        <v>0</v>
      </c>
      <c r="AQ454" s="607">
        <v>0</v>
      </c>
      <c r="AR454" s="607">
        <v>0</v>
      </c>
      <c r="AS454" s="607">
        <v>0</v>
      </c>
      <c r="AT454" s="607">
        <v>0</v>
      </c>
      <c r="AU454" s="607">
        <v>0</v>
      </c>
      <c r="AV454" s="607">
        <v>0</v>
      </c>
      <c r="AW454" s="607">
        <v>0</v>
      </c>
      <c r="AX454" s="607">
        <v>0</v>
      </c>
      <c r="AY454" s="607">
        <v>0</v>
      </c>
      <c r="AZ454" s="607">
        <v>0</v>
      </c>
      <c r="BA454" s="607">
        <v>0</v>
      </c>
      <c r="BB454" s="607">
        <v>0</v>
      </c>
      <c r="BC454" s="607">
        <v>0</v>
      </c>
      <c r="BD454" s="607">
        <v>0</v>
      </c>
      <c r="BE454" s="607">
        <v>0</v>
      </c>
      <c r="BF454" s="607">
        <v>0</v>
      </c>
      <c r="BG454" s="607">
        <v>0</v>
      </c>
      <c r="BH454" s="607">
        <v>0</v>
      </c>
      <c r="BI454" s="607">
        <v>0</v>
      </c>
      <c r="BJ454" s="607">
        <v>0</v>
      </c>
      <c r="BK454" s="607">
        <v>0</v>
      </c>
      <c r="BL454" s="607">
        <v>0</v>
      </c>
      <c r="BM454" s="607">
        <v>0</v>
      </c>
      <c r="BN454" s="607">
        <v>0</v>
      </c>
      <c r="BO454" s="607">
        <v>0</v>
      </c>
      <c r="BP454" s="607">
        <v>0</v>
      </c>
      <c r="BQ454" s="607">
        <v>0</v>
      </c>
      <c r="BR454" s="607">
        <v>0</v>
      </c>
      <c r="BS454" s="607">
        <v>0</v>
      </c>
      <c r="BT454" s="607">
        <v>0</v>
      </c>
      <c r="BU454" s="607">
        <v>0</v>
      </c>
      <c r="BV454" s="607">
        <v>0</v>
      </c>
      <c r="BW454" s="607">
        <v>0</v>
      </c>
      <c r="BX454" s="607">
        <v>0</v>
      </c>
      <c r="BY454" s="607">
        <v>0</v>
      </c>
      <c r="BZ454" s="607">
        <v>0</v>
      </c>
      <c r="CA454" s="607">
        <v>0</v>
      </c>
      <c r="CB454" s="607">
        <v>0</v>
      </c>
      <c r="CC454" s="607">
        <v>0</v>
      </c>
      <c r="CD454" s="607">
        <v>0</v>
      </c>
      <c r="CE454" s="607">
        <v>0</v>
      </c>
      <c r="CF454" s="607">
        <v>0</v>
      </c>
      <c r="CG454" s="607">
        <v>0</v>
      </c>
      <c r="CH454" s="607">
        <v>0</v>
      </c>
      <c r="CI454" s="607">
        <v>0</v>
      </c>
      <c r="CJ454" s="607">
        <v>0</v>
      </c>
      <c r="CK454" s="607">
        <v>0</v>
      </c>
      <c r="CL454" s="607">
        <v>0</v>
      </c>
      <c r="CM454" s="607">
        <v>0</v>
      </c>
      <c r="CN454" s="607">
        <v>0</v>
      </c>
      <c r="CO454" s="607">
        <v>0</v>
      </c>
      <c r="CP454" s="607">
        <v>0</v>
      </c>
      <c r="CQ454" s="607">
        <v>0</v>
      </c>
      <c r="CR454" s="607">
        <v>0</v>
      </c>
      <c r="CS454" s="607">
        <v>0</v>
      </c>
      <c r="CT454" s="607">
        <v>0</v>
      </c>
      <c r="CU454" s="607">
        <v>0</v>
      </c>
      <c r="CV454" s="607">
        <v>0</v>
      </c>
      <c r="CW454" s="607">
        <v>0</v>
      </c>
      <c r="CX454" s="607">
        <v>0</v>
      </c>
      <c r="CY454" s="607">
        <v>0</v>
      </c>
      <c r="CZ454" s="618">
        <v>0</v>
      </c>
      <c r="DA454" s="619">
        <v>0</v>
      </c>
      <c r="DB454" s="619">
        <v>0</v>
      </c>
      <c r="DC454" s="619">
        <v>0</v>
      </c>
      <c r="DD454" s="619">
        <v>0</v>
      </c>
      <c r="DE454" s="619">
        <v>0</v>
      </c>
      <c r="DF454" s="619">
        <v>0</v>
      </c>
      <c r="DG454" s="619">
        <v>0</v>
      </c>
      <c r="DH454" s="619">
        <v>0</v>
      </c>
      <c r="DI454" s="619">
        <v>0</v>
      </c>
      <c r="DJ454" s="619">
        <v>0</v>
      </c>
      <c r="DK454" s="619">
        <v>0</v>
      </c>
      <c r="DL454" s="619">
        <v>0</v>
      </c>
      <c r="DM454" s="619">
        <v>0</v>
      </c>
      <c r="DN454" s="619">
        <v>0</v>
      </c>
      <c r="DO454" s="619">
        <v>0</v>
      </c>
      <c r="DP454" s="619">
        <v>0</v>
      </c>
      <c r="DQ454" s="619">
        <v>0</v>
      </c>
      <c r="DR454" s="619">
        <v>0</v>
      </c>
      <c r="DS454" s="619">
        <v>0</v>
      </c>
      <c r="DT454" s="619">
        <v>0</v>
      </c>
      <c r="DU454" s="619">
        <v>0</v>
      </c>
      <c r="DV454" s="619">
        <v>0</v>
      </c>
      <c r="DW454" s="620">
        <v>0</v>
      </c>
    </row>
    <row r="455" spans="2:127" x14ac:dyDescent="0.2">
      <c r="B455" s="635"/>
      <c r="C455" s="636"/>
      <c r="D455" s="637"/>
      <c r="E455" s="637"/>
      <c r="F455" s="637"/>
      <c r="G455" s="637"/>
      <c r="H455" s="637"/>
      <c r="I455" s="638"/>
      <c r="J455" s="638"/>
      <c r="K455" s="638"/>
      <c r="L455" s="638"/>
      <c r="M455" s="638"/>
      <c r="N455" s="638"/>
      <c r="O455" s="638"/>
      <c r="P455" s="638"/>
      <c r="Q455" s="638"/>
      <c r="R455" s="639"/>
      <c r="S455" s="638"/>
      <c r="T455" s="638"/>
      <c r="U455" s="626" t="s">
        <v>492</v>
      </c>
      <c r="V455" s="614" t="s">
        <v>124</v>
      </c>
      <c r="W455" s="640" t="s">
        <v>490</v>
      </c>
      <c r="X455" s="607">
        <v>0</v>
      </c>
      <c r="Y455" s="607">
        <v>0</v>
      </c>
      <c r="Z455" s="607">
        <v>0</v>
      </c>
      <c r="AA455" s="607">
        <v>0</v>
      </c>
      <c r="AB455" s="607">
        <v>0</v>
      </c>
      <c r="AC455" s="607">
        <v>59.3</v>
      </c>
      <c r="AD455" s="607">
        <v>59.3</v>
      </c>
      <c r="AE455" s="607">
        <v>59.3</v>
      </c>
      <c r="AF455" s="607">
        <v>59.3</v>
      </c>
      <c r="AG455" s="607">
        <v>59.3</v>
      </c>
      <c r="AH455" s="607">
        <v>59.3</v>
      </c>
      <c r="AI455" s="607">
        <v>59.3</v>
      </c>
      <c r="AJ455" s="607">
        <v>59.3</v>
      </c>
      <c r="AK455" s="607">
        <v>59.3</v>
      </c>
      <c r="AL455" s="607">
        <v>59.3</v>
      </c>
      <c r="AM455" s="607">
        <v>59.3</v>
      </c>
      <c r="AN455" s="607">
        <v>59.3</v>
      </c>
      <c r="AO455" s="607">
        <v>59.3</v>
      </c>
      <c r="AP455" s="607">
        <v>59.3</v>
      </c>
      <c r="AQ455" s="607">
        <v>59.3</v>
      </c>
      <c r="AR455" s="607">
        <v>59.3</v>
      </c>
      <c r="AS455" s="607">
        <v>59.3</v>
      </c>
      <c r="AT455" s="607">
        <v>59.3</v>
      </c>
      <c r="AU455" s="607">
        <v>59.3</v>
      </c>
      <c r="AV455" s="607">
        <v>59.3</v>
      </c>
      <c r="AW455" s="607">
        <v>59.3</v>
      </c>
      <c r="AX455" s="607">
        <v>59.3</v>
      </c>
      <c r="AY455" s="607">
        <v>59.3</v>
      </c>
      <c r="AZ455" s="607">
        <v>59.3</v>
      </c>
      <c r="BA455" s="607">
        <v>59.3</v>
      </c>
      <c r="BB455" s="607">
        <v>59.3</v>
      </c>
      <c r="BC455" s="607">
        <v>59.3</v>
      </c>
      <c r="BD455" s="607">
        <v>59.3</v>
      </c>
      <c r="BE455" s="607">
        <v>59.3</v>
      </c>
      <c r="BF455" s="607">
        <v>59.3</v>
      </c>
      <c r="BG455" s="607">
        <v>59.3</v>
      </c>
      <c r="BH455" s="607">
        <v>59.3</v>
      </c>
      <c r="BI455" s="607">
        <v>59.3</v>
      </c>
      <c r="BJ455" s="607">
        <v>59.3</v>
      </c>
      <c r="BK455" s="607">
        <v>59.3</v>
      </c>
      <c r="BL455" s="607">
        <v>59.3</v>
      </c>
      <c r="BM455" s="607">
        <v>59.3</v>
      </c>
      <c r="BN455" s="607">
        <v>59.3</v>
      </c>
      <c r="BO455" s="607">
        <v>59.3</v>
      </c>
      <c r="BP455" s="607">
        <v>59.3</v>
      </c>
      <c r="BQ455" s="607">
        <v>59.3</v>
      </c>
      <c r="BR455" s="607">
        <v>59.3</v>
      </c>
      <c r="BS455" s="607">
        <v>59.3</v>
      </c>
      <c r="BT455" s="607">
        <v>59.3</v>
      </c>
      <c r="BU455" s="607">
        <v>59.3</v>
      </c>
      <c r="BV455" s="607">
        <v>59.3</v>
      </c>
      <c r="BW455" s="607">
        <v>59.3</v>
      </c>
      <c r="BX455" s="607">
        <v>59.3</v>
      </c>
      <c r="BY455" s="607">
        <v>59.3</v>
      </c>
      <c r="BZ455" s="607">
        <v>59.3</v>
      </c>
      <c r="CA455" s="607">
        <v>59.3</v>
      </c>
      <c r="CB455" s="607">
        <v>59.3</v>
      </c>
      <c r="CC455" s="607">
        <v>59.3</v>
      </c>
      <c r="CD455" s="607">
        <v>59.3</v>
      </c>
      <c r="CE455" s="616">
        <v>59.3</v>
      </c>
      <c r="CF455" s="616">
        <v>59.3</v>
      </c>
      <c r="CG455" s="616">
        <v>59.3</v>
      </c>
      <c r="CH455" s="616">
        <v>59.3</v>
      </c>
      <c r="CI455" s="616">
        <v>59.3</v>
      </c>
      <c r="CJ455" s="616">
        <v>59.3</v>
      </c>
      <c r="CK455" s="616">
        <v>59.3</v>
      </c>
      <c r="CL455" s="616">
        <v>59.3</v>
      </c>
      <c r="CM455" s="616">
        <v>59.3</v>
      </c>
      <c r="CN455" s="616">
        <v>59.3</v>
      </c>
      <c r="CO455" s="616">
        <v>59.3</v>
      </c>
      <c r="CP455" s="616">
        <v>59.3</v>
      </c>
      <c r="CQ455" s="616">
        <v>59.3</v>
      </c>
      <c r="CR455" s="616">
        <v>59.3</v>
      </c>
      <c r="CS455" s="616">
        <v>59.3</v>
      </c>
      <c r="CT455" s="616">
        <v>59.3</v>
      </c>
      <c r="CU455" s="616">
        <v>59.3</v>
      </c>
      <c r="CV455" s="616">
        <v>59.3</v>
      </c>
      <c r="CW455" s="616">
        <v>59.3</v>
      </c>
      <c r="CX455" s="616">
        <v>59.3</v>
      </c>
      <c r="CY455" s="617">
        <v>59.3</v>
      </c>
      <c r="CZ455" s="618">
        <v>0</v>
      </c>
      <c r="DA455" s="619">
        <v>0</v>
      </c>
      <c r="DB455" s="619">
        <v>0</v>
      </c>
      <c r="DC455" s="619">
        <v>0</v>
      </c>
      <c r="DD455" s="619">
        <v>0</v>
      </c>
      <c r="DE455" s="619">
        <v>0</v>
      </c>
      <c r="DF455" s="619">
        <v>0</v>
      </c>
      <c r="DG455" s="619">
        <v>0</v>
      </c>
      <c r="DH455" s="619">
        <v>0</v>
      </c>
      <c r="DI455" s="619">
        <v>0</v>
      </c>
      <c r="DJ455" s="619">
        <v>0</v>
      </c>
      <c r="DK455" s="619">
        <v>0</v>
      </c>
      <c r="DL455" s="619">
        <v>0</v>
      </c>
      <c r="DM455" s="619">
        <v>0</v>
      </c>
      <c r="DN455" s="619">
        <v>0</v>
      </c>
      <c r="DO455" s="619">
        <v>0</v>
      </c>
      <c r="DP455" s="619">
        <v>0</v>
      </c>
      <c r="DQ455" s="619">
        <v>0</v>
      </c>
      <c r="DR455" s="619">
        <v>0</v>
      </c>
      <c r="DS455" s="619">
        <v>0</v>
      </c>
      <c r="DT455" s="619">
        <v>0</v>
      </c>
      <c r="DU455" s="619">
        <v>0</v>
      </c>
      <c r="DV455" s="619">
        <v>0</v>
      </c>
      <c r="DW455" s="620">
        <v>0</v>
      </c>
    </row>
    <row r="456" spans="2:127" x14ac:dyDescent="0.2">
      <c r="B456" s="641"/>
      <c r="C456" s="642"/>
      <c r="D456" s="643"/>
      <c r="E456" s="643"/>
      <c r="F456" s="643"/>
      <c r="G456" s="643"/>
      <c r="H456" s="643"/>
      <c r="I456" s="644"/>
      <c r="J456" s="644"/>
      <c r="K456" s="644"/>
      <c r="L456" s="644"/>
      <c r="M456" s="644"/>
      <c r="N456" s="644"/>
      <c r="O456" s="644"/>
      <c r="P456" s="644"/>
      <c r="Q456" s="644"/>
      <c r="R456" s="645"/>
      <c r="S456" s="644"/>
      <c r="T456" s="644"/>
      <c r="U456" s="626" t="s">
        <v>493</v>
      </c>
      <c r="V456" s="614" t="s">
        <v>124</v>
      </c>
      <c r="W456" s="640" t="s">
        <v>490</v>
      </c>
      <c r="X456" s="607">
        <v>0</v>
      </c>
      <c r="Y456" s="607">
        <v>0</v>
      </c>
      <c r="Z456" s="607">
        <v>0</v>
      </c>
      <c r="AA456" s="607">
        <v>0</v>
      </c>
      <c r="AB456" s="607">
        <v>0</v>
      </c>
      <c r="AC456" s="607">
        <v>7538.1</v>
      </c>
      <c r="AD456" s="607">
        <v>7538.1</v>
      </c>
      <c r="AE456" s="607">
        <v>7538.1</v>
      </c>
      <c r="AF456" s="607">
        <v>7538.1</v>
      </c>
      <c r="AG456" s="607">
        <v>7538.1</v>
      </c>
      <c r="AH456" s="607">
        <v>7538.1</v>
      </c>
      <c r="AI456" s="607">
        <v>7538.1</v>
      </c>
      <c r="AJ456" s="607">
        <v>7538.1</v>
      </c>
      <c r="AK456" s="607">
        <v>7538.1</v>
      </c>
      <c r="AL456" s="607">
        <v>7538.1</v>
      </c>
      <c r="AM456" s="607">
        <v>7538.1</v>
      </c>
      <c r="AN456" s="607">
        <v>7538.1</v>
      </c>
      <c r="AO456" s="607">
        <v>7538.1</v>
      </c>
      <c r="AP456" s="607">
        <v>7538.1</v>
      </c>
      <c r="AQ456" s="607">
        <v>7538.1</v>
      </c>
      <c r="AR456" s="607">
        <v>7538.1</v>
      </c>
      <c r="AS456" s="607">
        <v>7538.1</v>
      </c>
      <c r="AT456" s="607">
        <v>7538.1</v>
      </c>
      <c r="AU456" s="607">
        <v>7538.1</v>
      </c>
      <c r="AV456" s="607">
        <v>7538.1</v>
      </c>
      <c r="AW456" s="607">
        <v>7538.1</v>
      </c>
      <c r="AX456" s="607">
        <v>7538.1</v>
      </c>
      <c r="AY456" s="607">
        <v>7538.1</v>
      </c>
      <c r="AZ456" s="607">
        <v>7538.1</v>
      </c>
      <c r="BA456" s="607">
        <v>7538.1</v>
      </c>
      <c r="BB456" s="607">
        <v>7538.1</v>
      </c>
      <c r="BC456" s="607">
        <v>7538.1</v>
      </c>
      <c r="BD456" s="607">
        <v>7538.1</v>
      </c>
      <c r="BE456" s="607">
        <v>7538.1</v>
      </c>
      <c r="BF456" s="607">
        <v>7538.1</v>
      </c>
      <c r="BG456" s="607">
        <v>7538.1</v>
      </c>
      <c r="BH456" s="607">
        <v>7538.1</v>
      </c>
      <c r="BI456" s="607">
        <v>7538.1</v>
      </c>
      <c r="BJ456" s="607">
        <v>7538.1</v>
      </c>
      <c r="BK456" s="607">
        <v>7538.1</v>
      </c>
      <c r="BL456" s="607">
        <v>7538.1</v>
      </c>
      <c r="BM456" s="607">
        <v>7538.1</v>
      </c>
      <c r="BN456" s="607">
        <v>7538.1</v>
      </c>
      <c r="BO456" s="607">
        <v>7538.1</v>
      </c>
      <c r="BP456" s="607">
        <v>7538.1</v>
      </c>
      <c r="BQ456" s="607">
        <v>7538.1</v>
      </c>
      <c r="BR456" s="607">
        <v>7538.1</v>
      </c>
      <c r="BS456" s="607">
        <v>7538.1</v>
      </c>
      <c r="BT456" s="607">
        <v>7538.1</v>
      </c>
      <c r="BU456" s="607">
        <v>7538.1</v>
      </c>
      <c r="BV456" s="607">
        <v>7538.1</v>
      </c>
      <c r="BW456" s="607">
        <v>7538.1</v>
      </c>
      <c r="BX456" s="607">
        <v>7538.1</v>
      </c>
      <c r="BY456" s="607">
        <v>7538.1</v>
      </c>
      <c r="BZ456" s="607">
        <v>7538.1</v>
      </c>
      <c r="CA456" s="607">
        <v>7538.1</v>
      </c>
      <c r="CB456" s="607">
        <v>7538.1</v>
      </c>
      <c r="CC456" s="607">
        <v>7538.1</v>
      </c>
      <c r="CD456" s="607">
        <v>7538.1</v>
      </c>
      <c r="CE456" s="616">
        <v>7538.1</v>
      </c>
      <c r="CF456" s="616">
        <v>7538.1</v>
      </c>
      <c r="CG456" s="616">
        <v>7538.1</v>
      </c>
      <c r="CH456" s="616">
        <v>7538.1</v>
      </c>
      <c r="CI456" s="616">
        <v>7538.1</v>
      </c>
      <c r="CJ456" s="616">
        <v>7538.1</v>
      </c>
      <c r="CK456" s="616">
        <v>7538.1</v>
      </c>
      <c r="CL456" s="616">
        <v>7538.1</v>
      </c>
      <c r="CM456" s="616">
        <v>7538.1</v>
      </c>
      <c r="CN456" s="616">
        <v>7538.1</v>
      </c>
      <c r="CO456" s="616">
        <v>7538.1</v>
      </c>
      <c r="CP456" s="616">
        <v>7538.1</v>
      </c>
      <c r="CQ456" s="616">
        <v>7538.1</v>
      </c>
      <c r="CR456" s="616">
        <v>7538.1</v>
      </c>
      <c r="CS456" s="616">
        <v>7538.1</v>
      </c>
      <c r="CT456" s="616">
        <v>7538.1</v>
      </c>
      <c r="CU456" s="616">
        <v>7538.1</v>
      </c>
      <c r="CV456" s="616">
        <v>7538.1</v>
      </c>
      <c r="CW456" s="616">
        <v>7538.1</v>
      </c>
      <c r="CX456" s="616">
        <v>7538.1</v>
      </c>
      <c r="CY456" s="617">
        <v>7538.1</v>
      </c>
      <c r="CZ456" s="618">
        <v>0</v>
      </c>
      <c r="DA456" s="619">
        <v>0</v>
      </c>
      <c r="DB456" s="619">
        <v>0</v>
      </c>
      <c r="DC456" s="619">
        <v>0</v>
      </c>
      <c r="DD456" s="619">
        <v>0</v>
      </c>
      <c r="DE456" s="619">
        <v>0</v>
      </c>
      <c r="DF456" s="619">
        <v>0</v>
      </c>
      <c r="DG456" s="619">
        <v>0</v>
      </c>
      <c r="DH456" s="619">
        <v>0</v>
      </c>
      <c r="DI456" s="619">
        <v>0</v>
      </c>
      <c r="DJ456" s="619">
        <v>0</v>
      </c>
      <c r="DK456" s="619">
        <v>0</v>
      </c>
      <c r="DL456" s="619">
        <v>0</v>
      </c>
      <c r="DM456" s="619">
        <v>0</v>
      </c>
      <c r="DN456" s="619">
        <v>0</v>
      </c>
      <c r="DO456" s="619">
        <v>0</v>
      </c>
      <c r="DP456" s="619">
        <v>0</v>
      </c>
      <c r="DQ456" s="619">
        <v>0</v>
      </c>
      <c r="DR456" s="619">
        <v>0</v>
      </c>
      <c r="DS456" s="619">
        <v>0</v>
      </c>
      <c r="DT456" s="619">
        <v>0</v>
      </c>
      <c r="DU456" s="619">
        <v>0</v>
      </c>
      <c r="DV456" s="619">
        <v>0</v>
      </c>
      <c r="DW456" s="620">
        <v>0</v>
      </c>
    </row>
    <row r="457" spans="2:127" x14ac:dyDescent="0.2">
      <c r="B457" s="641"/>
      <c r="C457" s="642"/>
      <c r="D457" s="643"/>
      <c r="E457" s="643"/>
      <c r="F457" s="643"/>
      <c r="G457" s="643"/>
      <c r="H457" s="643"/>
      <c r="I457" s="644"/>
      <c r="J457" s="644"/>
      <c r="K457" s="644"/>
      <c r="L457" s="644"/>
      <c r="M457" s="644"/>
      <c r="N457" s="644"/>
      <c r="O457" s="644"/>
      <c r="P457" s="644"/>
      <c r="Q457" s="644"/>
      <c r="R457" s="645"/>
      <c r="S457" s="644"/>
      <c r="T457" s="644"/>
      <c r="U457" s="646" t="s">
        <v>494</v>
      </c>
      <c r="V457" s="647" t="s">
        <v>124</v>
      </c>
      <c r="W457" s="640" t="s">
        <v>490</v>
      </c>
      <c r="X457" s="607">
        <v>0</v>
      </c>
      <c r="Y457" s="607">
        <v>0</v>
      </c>
      <c r="Z457" s="607">
        <v>0</v>
      </c>
      <c r="AA457" s="607">
        <v>0</v>
      </c>
      <c r="AB457" s="607">
        <v>0</v>
      </c>
      <c r="AC457" s="607">
        <v>0</v>
      </c>
      <c r="AD457" s="607">
        <v>0</v>
      </c>
      <c r="AE457" s="607">
        <v>0</v>
      </c>
      <c r="AF457" s="607">
        <v>0</v>
      </c>
      <c r="AG457" s="607">
        <v>0</v>
      </c>
      <c r="AH457" s="607">
        <v>0</v>
      </c>
      <c r="AI457" s="607">
        <v>0</v>
      </c>
      <c r="AJ457" s="607">
        <v>0</v>
      </c>
      <c r="AK457" s="607">
        <v>0</v>
      </c>
      <c r="AL457" s="607">
        <v>0</v>
      </c>
      <c r="AM457" s="607">
        <v>0</v>
      </c>
      <c r="AN457" s="607">
        <v>0</v>
      </c>
      <c r="AO457" s="607">
        <v>0</v>
      </c>
      <c r="AP457" s="607">
        <v>0</v>
      </c>
      <c r="AQ457" s="607">
        <v>0</v>
      </c>
      <c r="AR457" s="607">
        <v>0</v>
      </c>
      <c r="AS457" s="607">
        <v>0</v>
      </c>
      <c r="AT457" s="607">
        <v>0</v>
      </c>
      <c r="AU457" s="607">
        <v>0</v>
      </c>
      <c r="AV457" s="607">
        <v>0</v>
      </c>
      <c r="AW457" s="607">
        <v>0</v>
      </c>
      <c r="AX457" s="607">
        <v>0</v>
      </c>
      <c r="AY457" s="607">
        <v>0</v>
      </c>
      <c r="AZ457" s="607">
        <v>0</v>
      </c>
      <c r="BA457" s="607">
        <v>0</v>
      </c>
      <c r="BB457" s="607">
        <v>0</v>
      </c>
      <c r="BC457" s="607">
        <v>0</v>
      </c>
      <c r="BD457" s="607">
        <v>0</v>
      </c>
      <c r="BE457" s="607">
        <v>0</v>
      </c>
      <c r="BF457" s="607">
        <v>0</v>
      </c>
      <c r="BG457" s="607">
        <v>0</v>
      </c>
      <c r="BH457" s="607">
        <v>0</v>
      </c>
      <c r="BI457" s="607">
        <v>0</v>
      </c>
      <c r="BJ457" s="607">
        <v>0</v>
      </c>
      <c r="BK457" s="607">
        <v>0</v>
      </c>
      <c r="BL457" s="607">
        <v>0</v>
      </c>
      <c r="BM457" s="607">
        <v>0</v>
      </c>
      <c r="BN457" s="607">
        <v>0</v>
      </c>
      <c r="BO457" s="607">
        <v>0</v>
      </c>
      <c r="BP457" s="607">
        <v>0</v>
      </c>
      <c r="BQ457" s="607">
        <v>0</v>
      </c>
      <c r="BR457" s="607">
        <v>0</v>
      </c>
      <c r="BS457" s="607">
        <v>0</v>
      </c>
      <c r="BT457" s="607">
        <v>0</v>
      </c>
      <c r="BU457" s="607">
        <v>0</v>
      </c>
      <c r="BV457" s="607">
        <v>0</v>
      </c>
      <c r="BW457" s="607">
        <v>0</v>
      </c>
      <c r="BX457" s="607">
        <v>0</v>
      </c>
      <c r="BY457" s="607">
        <v>0</v>
      </c>
      <c r="BZ457" s="607">
        <v>0</v>
      </c>
      <c r="CA457" s="607">
        <v>0</v>
      </c>
      <c r="CB457" s="607">
        <v>0</v>
      </c>
      <c r="CC457" s="607">
        <v>0</v>
      </c>
      <c r="CD457" s="607">
        <v>0</v>
      </c>
      <c r="CE457" s="616">
        <v>0</v>
      </c>
      <c r="CF457" s="616">
        <v>0</v>
      </c>
      <c r="CG457" s="616">
        <v>0</v>
      </c>
      <c r="CH457" s="616">
        <v>0</v>
      </c>
      <c r="CI457" s="616">
        <v>0</v>
      </c>
      <c r="CJ457" s="616">
        <v>0</v>
      </c>
      <c r="CK457" s="616">
        <v>0</v>
      </c>
      <c r="CL457" s="616">
        <v>0</v>
      </c>
      <c r="CM457" s="616">
        <v>0</v>
      </c>
      <c r="CN457" s="616">
        <v>0</v>
      </c>
      <c r="CO457" s="616">
        <v>0</v>
      </c>
      <c r="CP457" s="616">
        <v>0</v>
      </c>
      <c r="CQ457" s="616">
        <v>0</v>
      </c>
      <c r="CR457" s="616">
        <v>0</v>
      </c>
      <c r="CS457" s="616">
        <v>0</v>
      </c>
      <c r="CT457" s="616">
        <v>0</v>
      </c>
      <c r="CU457" s="616">
        <v>0</v>
      </c>
      <c r="CV457" s="616">
        <v>0</v>
      </c>
      <c r="CW457" s="616">
        <v>0</v>
      </c>
      <c r="CX457" s="616">
        <v>0</v>
      </c>
      <c r="CY457" s="617">
        <v>0</v>
      </c>
      <c r="CZ457" s="618">
        <v>0</v>
      </c>
      <c r="DA457" s="619">
        <v>0</v>
      </c>
      <c r="DB457" s="619">
        <v>0</v>
      </c>
      <c r="DC457" s="619">
        <v>0</v>
      </c>
      <c r="DD457" s="619">
        <v>0</v>
      </c>
      <c r="DE457" s="619">
        <v>0</v>
      </c>
      <c r="DF457" s="619">
        <v>0</v>
      </c>
      <c r="DG457" s="619">
        <v>0</v>
      </c>
      <c r="DH457" s="619">
        <v>0</v>
      </c>
      <c r="DI457" s="619">
        <v>0</v>
      </c>
      <c r="DJ457" s="619">
        <v>0</v>
      </c>
      <c r="DK457" s="619">
        <v>0</v>
      </c>
      <c r="DL457" s="619">
        <v>0</v>
      </c>
      <c r="DM457" s="619">
        <v>0</v>
      </c>
      <c r="DN457" s="619">
        <v>0</v>
      </c>
      <c r="DO457" s="619">
        <v>0</v>
      </c>
      <c r="DP457" s="619">
        <v>0</v>
      </c>
      <c r="DQ457" s="619">
        <v>0</v>
      </c>
      <c r="DR457" s="619">
        <v>0</v>
      </c>
      <c r="DS457" s="619">
        <v>0</v>
      </c>
      <c r="DT457" s="619">
        <v>0</v>
      </c>
      <c r="DU457" s="619">
        <v>0</v>
      </c>
      <c r="DV457" s="619">
        <v>0</v>
      </c>
      <c r="DW457" s="620">
        <v>0</v>
      </c>
    </row>
    <row r="458" spans="2:127" x14ac:dyDescent="0.2">
      <c r="B458" s="641"/>
      <c r="C458" s="642"/>
      <c r="D458" s="643"/>
      <c r="E458" s="643"/>
      <c r="F458" s="643"/>
      <c r="G458" s="643"/>
      <c r="H458" s="643"/>
      <c r="I458" s="644"/>
      <c r="J458" s="644"/>
      <c r="K458" s="644"/>
      <c r="L458" s="644"/>
      <c r="M458" s="644"/>
      <c r="N458" s="644"/>
      <c r="O458" s="644"/>
      <c r="P458" s="644"/>
      <c r="Q458" s="644"/>
      <c r="R458" s="645"/>
      <c r="S458" s="644"/>
      <c r="T458" s="644"/>
      <c r="U458" s="626" t="s">
        <v>495</v>
      </c>
      <c r="V458" s="614" t="s">
        <v>124</v>
      </c>
      <c r="W458" s="640" t="s">
        <v>490</v>
      </c>
      <c r="X458" s="607">
        <v>3.6876000000000002</v>
      </c>
      <c r="Y458" s="607">
        <v>4.2143999999999995</v>
      </c>
      <c r="Z458" s="607">
        <v>5.2679999999999998</v>
      </c>
      <c r="AA458" s="607">
        <v>21.071999999999999</v>
      </c>
      <c r="AB458" s="607">
        <v>18.437999999999999</v>
      </c>
      <c r="AC458" s="607">
        <v>0</v>
      </c>
      <c r="AD458" s="607">
        <v>0</v>
      </c>
      <c r="AE458" s="607">
        <v>0</v>
      </c>
      <c r="AF458" s="607">
        <v>0</v>
      </c>
      <c r="AG458" s="607">
        <v>0</v>
      </c>
      <c r="AH458" s="607">
        <v>0</v>
      </c>
      <c r="AI458" s="607">
        <v>0</v>
      </c>
      <c r="AJ458" s="607">
        <v>0</v>
      </c>
      <c r="AK458" s="607">
        <v>0</v>
      </c>
      <c r="AL458" s="607">
        <v>0</v>
      </c>
      <c r="AM458" s="607">
        <v>0</v>
      </c>
      <c r="AN458" s="607">
        <v>0</v>
      </c>
      <c r="AO458" s="607">
        <v>0</v>
      </c>
      <c r="AP458" s="607">
        <v>0</v>
      </c>
      <c r="AQ458" s="607">
        <v>0</v>
      </c>
      <c r="AR458" s="607">
        <v>0.24564332337231465</v>
      </c>
      <c r="AS458" s="607">
        <v>0.28073522671121676</v>
      </c>
      <c r="AT458" s="607">
        <v>0.35091903338902092</v>
      </c>
      <c r="AU458" s="607">
        <v>1.4036761335560837</v>
      </c>
      <c r="AV458" s="607">
        <v>1.2282166168615731</v>
      </c>
      <c r="AW458" s="607">
        <v>0</v>
      </c>
      <c r="AX458" s="607">
        <v>0</v>
      </c>
      <c r="AY458" s="607">
        <v>0</v>
      </c>
      <c r="AZ458" s="607">
        <v>0</v>
      </c>
      <c r="BA458" s="607">
        <v>0</v>
      </c>
      <c r="BB458" s="607">
        <v>0</v>
      </c>
      <c r="BC458" s="607">
        <v>0</v>
      </c>
      <c r="BD458" s="607">
        <v>0</v>
      </c>
      <c r="BE458" s="607">
        <v>0</v>
      </c>
      <c r="BF458" s="607">
        <v>0</v>
      </c>
      <c r="BG458" s="607">
        <v>0</v>
      </c>
      <c r="BH458" s="607">
        <v>0</v>
      </c>
      <c r="BI458" s="607">
        <v>0</v>
      </c>
      <c r="BJ458" s="607">
        <v>0</v>
      </c>
      <c r="BK458" s="607">
        <v>0</v>
      </c>
      <c r="BL458" s="607">
        <v>0.24564332337231465</v>
      </c>
      <c r="BM458" s="607">
        <v>0.28073522671121676</v>
      </c>
      <c r="BN458" s="607">
        <v>0.35091903338902092</v>
      </c>
      <c r="BO458" s="607">
        <v>1.4036761335560837</v>
      </c>
      <c r="BP458" s="607">
        <v>1.2282166168615731</v>
      </c>
      <c r="BQ458" s="607">
        <v>0</v>
      </c>
      <c r="BR458" s="607">
        <v>0</v>
      </c>
      <c r="BS458" s="607">
        <v>0</v>
      </c>
      <c r="BT458" s="607">
        <v>0</v>
      </c>
      <c r="BU458" s="607">
        <v>0</v>
      </c>
      <c r="BV458" s="607">
        <v>0</v>
      </c>
      <c r="BW458" s="607">
        <v>0</v>
      </c>
      <c r="BX458" s="607">
        <v>0</v>
      </c>
      <c r="BY458" s="607">
        <v>0</v>
      </c>
      <c r="BZ458" s="607">
        <v>0</v>
      </c>
      <c r="CA458" s="607">
        <v>0</v>
      </c>
      <c r="CB458" s="607">
        <v>0</v>
      </c>
      <c r="CC458" s="607">
        <v>0</v>
      </c>
      <c r="CD458" s="607">
        <v>0</v>
      </c>
      <c r="CE458" s="616">
        <v>0</v>
      </c>
      <c r="CF458" s="616">
        <v>0.51922629708934331</v>
      </c>
      <c r="CG458" s="616">
        <v>0.59340148238782087</v>
      </c>
      <c r="CH458" s="616">
        <v>0.74175185298477608</v>
      </c>
      <c r="CI458" s="616">
        <v>2.9670074119391043</v>
      </c>
      <c r="CJ458" s="616">
        <v>2.5961314854467163</v>
      </c>
      <c r="CK458" s="616">
        <v>0</v>
      </c>
      <c r="CL458" s="616">
        <v>0</v>
      </c>
      <c r="CM458" s="616">
        <v>0</v>
      </c>
      <c r="CN458" s="616">
        <v>0</v>
      </c>
      <c r="CO458" s="616">
        <v>0</v>
      </c>
      <c r="CP458" s="616">
        <v>0</v>
      </c>
      <c r="CQ458" s="616">
        <v>0</v>
      </c>
      <c r="CR458" s="616">
        <v>0</v>
      </c>
      <c r="CS458" s="616">
        <v>0</v>
      </c>
      <c r="CT458" s="616">
        <v>0</v>
      </c>
      <c r="CU458" s="616">
        <v>0</v>
      </c>
      <c r="CV458" s="616">
        <v>0</v>
      </c>
      <c r="CW458" s="616">
        <v>0</v>
      </c>
      <c r="CX458" s="616">
        <v>0</v>
      </c>
      <c r="CY458" s="617">
        <v>0</v>
      </c>
      <c r="CZ458" s="618">
        <v>0</v>
      </c>
      <c r="DA458" s="619">
        <v>0</v>
      </c>
      <c r="DB458" s="619">
        <v>0</v>
      </c>
      <c r="DC458" s="619">
        <v>0</v>
      </c>
      <c r="DD458" s="619">
        <v>0</v>
      </c>
      <c r="DE458" s="619">
        <v>0</v>
      </c>
      <c r="DF458" s="619">
        <v>0</v>
      </c>
      <c r="DG458" s="619">
        <v>0</v>
      </c>
      <c r="DH458" s="619">
        <v>0</v>
      </c>
      <c r="DI458" s="619">
        <v>0</v>
      </c>
      <c r="DJ458" s="619">
        <v>0</v>
      </c>
      <c r="DK458" s="619">
        <v>0</v>
      </c>
      <c r="DL458" s="619">
        <v>0</v>
      </c>
      <c r="DM458" s="619">
        <v>0</v>
      </c>
      <c r="DN458" s="619">
        <v>0</v>
      </c>
      <c r="DO458" s="619">
        <v>0</v>
      </c>
      <c r="DP458" s="619">
        <v>0</v>
      </c>
      <c r="DQ458" s="619">
        <v>0</v>
      </c>
      <c r="DR458" s="619">
        <v>0</v>
      </c>
      <c r="DS458" s="619">
        <v>0</v>
      </c>
      <c r="DT458" s="619">
        <v>0</v>
      </c>
      <c r="DU458" s="619">
        <v>0</v>
      </c>
      <c r="DV458" s="619">
        <v>0</v>
      </c>
      <c r="DW458" s="620">
        <v>0</v>
      </c>
    </row>
    <row r="459" spans="2:127" x14ac:dyDescent="0.2">
      <c r="B459" s="648"/>
      <c r="C459" s="642"/>
      <c r="D459" s="643"/>
      <c r="E459" s="643"/>
      <c r="F459" s="643"/>
      <c r="G459" s="643"/>
      <c r="H459" s="643"/>
      <c r="I459" s="644"/>
      <c r="J459" s="644"/>
      <c r="K459" s="644"/>
      <c r="L459" s="644"/>
      <c r="M459" s="644"/>
      <c r="N459" s="644"/>
      <c r="O459" s="644"/>
      <c r="P459" s="644"/>
      <c r="Q459" s="644"/>
      <c r="R459" s="645"/>
      <c r="S459" s="644"/>
      <c r="T459" s="644"/>
      <c r="U459" s="626" t="s">
        <v>496</v>
      </c>
      <c r="V459" s="614" t="s">
        <v>124</v>
      </c>
      <c r="W459" s="640" t="s">
        <v>490</v>
      </c>
      <c r="X459" s="607">
        <v>0</v>
      </c>
      <c r="Y459" s="607">
        <v>0</v>
      </c>
      <c r="Z459" s="607">
        <v>0</v>
      </c>
      <c r="AA459" s="607">
        <v>0</v>
      </c>
      <c r="AB459" s="607">
        <v>0</v>
      </c>
      <c r="AC459" s="607">
        <v>2.85</v>
      </c>
      <c r="AD459" s="607">
        <v>2.85</v>
      </c>
      <c r="AE459" s="607">
        <v>2.85</v>
      </c>
      <c r="AF459" s="607">
        <v>2.85</v>
      </c>
      <c r="AG459" s="607">
        <v>2.85</v>
      </c>
      <c r="AH459" s="607">
        <v>2.85</v>
      </c>
      <c r="AI459" s="607">
        <v>2.85</v>
      </c>
      <c r="AJ459" s="607">
        <v>2.85</v>
      </c>
      <c r="AK459" s="607">
        <v>2.85</v>
      </c>
      <c r="AL459" s="607">
        <v>2.85</v>
      </c>
      <c r="AM459" s="607">
        <v>2.85</v>
      </c>
      <c r="AN459" s="607">
        <v>2.85</v>
      </c>
      <c r="AO459" s="607">
        <v>2.85</v>
      </c>
      <c r="AP459" s="607">
        <v>2.85</v>
      </c>
      <c r="AQ459" s="607">
        <v>2.85</v>
      </c>
      <c r="AR459" s="607">
        <v>2.85</v>
      </c>
      <c r="AS459" s="607">
        <v>2.85</v>
      </c>
      <c r="AT459" s="607">
        <v>2.85</v>
      </c>
      <c r="AU459" s="607">
        <v>2.85</v>
      </c>
      <c r="AV459" s="607">
        <v>2.85</v>
      </c>
      <c r="AW459" s="607">
        <v>2.85</v>
      </c>
      <c r="AX459" s="607">
        <v>2.85</v>
      </c>
      <c r="AY459" s="607">
        <v>2.85</v>
      </c>
      <c r="AZ459" s="607">
        <v>2.85</v>
      </c>
      <c r="BA459" s="607">
        <v>2.85</v>
      </c>
      <c r="BB459" s="607">
        <v>2.85</v>
      </c>
      <c r="BC459" s="607">
        <v>2.85</v>
      </c>
      <c r="BD459" s="607">
        <v>2.85</v>
      </c>
      <c r="BE459" s="607">
        <v>2.85</v>
      </c>
      <c r="BF459" s="607">
        <v>2.85</v>
      </c>
      <c r="BG459" s="607">
        <v>2.85</v>
      </c>
      <c r="BH459" s="607">
        <v>2.85</v>
      </c>
      <c r="BI459" s="607">
        <v>2.85</v>
      </c>
      <c r="BJ459" s="607">
        <v>2.85</v>
      </c>
      <c r="BK459" s="607">
        <v>2.85</v>
      </c>
      <c r="BL459" s="607">
        <v>2.85</v>
      </c>
      <c r="BM459" s="607">
        <v>2.85</v>
      </c>
      <c r="BN459" s="607">
        <v>2.85</v>
      </c>
      <c r="BO459" s="607">
        <v>2.85</v>
      </c>
      <c r="BP459" s="607">
        <v>2.85</v>
      </c>
      <c r="BQ459" s="607">
        <v>2.85</v>
      </c>
      <c r="BR459" s="607">
        <v>2.85</v>
      </c>
      <c r="BS459" s="607">
        <v>2.85</v>
      </c>
      <c r="BT459" s="607">
        <v>2.85</v>
      </c>
      <c r="BU459" s="607">
        <v>2.85</v>
      </c>
      <c r="BV459" s="607">
        <v>2.85</v>
      </c>
      <c r="BW459" s="607">
        <v>2.85</v>
      </c>
      <c r="BX459" s="607">
        <v>2.85</v>
      </c>
      <c r="BY459" s="607">
        <v>2.85</v>
      </c>
      <c r="BZ459" s="607">
        <v>2.85</v>
      </c>
      <c r="CA459" s="607">
        <v>2.85</v>
      </c>
      <c r="CB459" s="607">
        <v>2.85</v>
      </c>
      <c r="CC459" s="607">
        <v>2.85</v>
      </c>
      <c r="CD459" s="607">
        <v>2.85</v>
      </c>
      <c r="CE459" s="616">
        <v>2.85</v>
      </c>
      <c r="CF459" s="616">
        <v>2.85</v>
      </c>
      <c r="CG459" s="616">
        <v>2.85</v>
      </c>
      <c r="CH459" s="616">
        <v>2.85</v>
      </c>
      <c r="CI459" s="616">
        <v>2.85</v>
      </c>
      <c r="CJ459" s="616">
        <v>2.85</v>
      </c>
      <c r="CK459" s="616">
        <v>2.85</v>
      </c>
      <c r="CL459" s="616">
        <v>2.85</v>
      </c>
      <c r="CM459" s="616">
        <v>2.85</v>
      </c>
      <c r="CN459" s="616">
        <v>2.85</v>
      </c>
      <c r="CO459" s="616">
        <v>2.85</v>
      </c>
      <c r="CP459" s="616">
        <v>2.85</v>
      </c>
      <c r="CQ459" s="616">
        <v>2.85</v>
      </c>
      <c r="CR459" s="616">
        <v>2.85</v>
      </c>
      <c r="CS459" s="616">
        <v>2.85</v>
      </c>
      <c r="CT459" s="616">
        <v>2.85</v>
      </c>
      <c r="CU459" s="616">
        <v>2.85</v>
      </c>
      <c r="CV459" s="616">
        <v>2.85</v>
      </c>
      <c r="CW459" s="616">
        <v>2.85</v>
      </c>
      <c r="CX459" s="616">
        <v>2.85</v>
      </c>
      <c r="CY459" s="617">
        <v>2.85</v>
      </c>
      <c r="CZ459" s="618">
        <v>0</v>
      </c>
      <c r="DA459" s="619">
        <v>0</v>
      </c>
      <c r="DB459" s="619">
        <v>0</v>
      </c>
      <c r="DC459" s="619">
        <v>0</v>
      </c>
      <c r="DD459" s="619">
        <v>0</v>
      </c>
      <c r="DE459" s="619">
        <v>0</v>
      </c>
      <c r="DF459" s="619">
        <v>0</v>
      </c>
      <c r="DG459" s="619">
        <v>0</v>
      </c>
      <c r="DH459" s="619">
        <v>0</v>
      </c>
      <c r="DI459" s="619">
        <v>0</v>
      </c>
      <c r="DJ459" s="619">
        <v>0</v>
      </c>
      <c r="DK459" s="619">
        <v>0</v>
      </c>
      <c r="DL459" s="619">
        <v>0</v>
      </c>
      <c r="DM459" s="619">
        <v>0</v>
      </c>
      <c r="DN459" s="619">
        <v>0</v>
      </c>
      <c r="DO459" s="619">
        <v>0</v>
      </c>
      <c r="DP459" s="619">
        <v>0</v>
      </c>
      <c r="DQ459" s="619">
        <v>0</v>
      </c>
      <c r="DR459" s="619">
        <v>0</v>
      </c>
      <c r="DS459" s="619">
        <v>0</v>
      </c>
      <c r="DT459" s="619">
        <v>0</v>
      </c>
      <c r="DU459" s="619">
        <v>0</v>
      </c>
      <c r="DV459" s="619">
        <v>0</v>
      </c>
      <c r="DW459" s="620">
        <v>0</v>
      </c>
    </row>
    <row r="460" spans="2:127" x14ac:dyDescent="0.2">
      <c r="B460" s="648"/>
      <c r="C460" s="642"/>
      <c r="D460" s="643"/>
      <c r="E460" s="643"/>
      <c r="F460" s="643"/>
      <c r="G460" s="643"/>
      <c r="H460" s="643"/>
      <c r="I460" s="644"/>
      <c r="J460" s="644"/>
      <c r="K460" s="644"/>
      <c r="L460" s="644"/>
      <c r="M460" s="644"/>
      <c r="N460" s="644"/>
      <c r="O460" s="644"/>
      <c r="P460" s="644"/>
      <c r="Q460" s="644"/>
      <c r="R460" s="645"/>
      <c r="S460" s="644"/>
      <c r="T460" s="644"/>
      <c r="U460" s="626" t="s">
        <v>497</v>
      </c>
      <c r="V460" s="614" t="s">
        <v>124</v>
      </c>
      <c r="W460" s="640" t="s">
        <v>490</v>
      </c>
      <c r="X460" s="607">
        <v>8.2258119999999995</v>
      </c>
      <c r="Y460" s="607">
        <v>9.4009279999999986</v>
      </c>
      <c r="Z460" s="607">
        <v>11.751159999999999</v>
      </c>
      <c r="AA460" s="607">
        <v>47.004639999999995</v>
      </c>
      <c r="AB460" s="607">
        <v>41.129059999999988</v>
      </c>
      <c r="AC460" s="607">
        <v>0</v>
      </c>
      <c r="AD460" s="607">
        <v>0</v>
      </c>
      <c r="AE460" s="607">
        <v>0</v>
      </c>
      <c r="AF460" s="607">
        <v>0</v>
      </c>
      <c r="AG460" s="607">
        <v>0</v>
      </c>
      <c r="AH460" s="607">
        <v>0</v>
      </c>
      <c r="AI460" s="607">
        <v>0</v>
      </c>
      <c r="AJ460" s="607">
        <v>0</v>
      </c>
      <c r="AK460" s="607">
        <v>0</v>
      </c>
      <c r="AL460" s="607">
        <v>0</v>
      </c>
      <c r="AM460" s="607">
        <v>0</v>
      </c>
      <c r="AN460" s="607">
        <v>0</v>
      </c>
      <c r="AO460" s="607">
        <v>0</v>
      </c>
      <c r="AP460" s="607">
        <v>0</v>
      </c>
      <c r="AQ460" s="607">
        <v>0</v>
      </c>
      <c r="AR460" s="607">
        <v>0.54794874637050273</v>
      </c>
      <c r="AS460" s="607">
        <v>0.62622713870914593</v>
      </c>
      <c r="AT460" s="607">
        <v>0.78278392338643243</v>
      </c>
      <c r="AU460" s="607">
        <v>3.1311356935457297</v>
      </c>
      <c r="AV460" s="607">
        <v>2.7397437318525135</v>
      </c>
      <c r="AW460" s="607">
        <v>0</v>
      </c>
      <c r="AX460" s="607">
        <v>0</v>
      </c>
      <c r="AY460" s="607">
        <v>0</v>
      </c>
      <c r="AZ460" s="607">
        <v>0</v>
      </c>
      <c r="BA460" s="607">
        <v>0</v>
      </c>
      <c r="BB460" s="607">
        <v>0</v>
      </c>
      <c r="BC460" s="607">
        <v>0</v>
      </c>
      <c r="BD460" s="607">
        <v>0</v>
      </c>
      <c r="BE460" s="607">
        <v>0</v>
      </c>
      <c r="BF460" s="607">
        <v>0</v>
      </c>
      <c r="BG460" s="607">
        <v>0</v>
      </c>
      <c r="BH460" s="607">
        <v>0</v>
      </c>
      <c r="BI460" s="607">
        <v>0</v>
      </c>
      <c r="BJ460" s="607">
        <v>0</v>
      </c>
      <c r="BK460" s="607">
        <v>0</v>
      </c>
      <c r="BL460" s="607">
        <v>0.54794874637050273</v>
      </c>
      <c r="BM460" s="607">
        <v>0.62622713870914593</v>
      </c>
      <c r="BN460" s="607">
        <v>0.78278392338643243</v>
      </c>
      <c r="BO460" s="607">
        <v>3.1311356935457297</v>
      </c>
      <c r="BP460" s="607">
        <v>2.7397437318525135</v>
      </c>
      <c r="BQ460" s="607">
        <v>0</v>
      </c>
      <c r="BR460" s="607">
        <v>0</v>
      </c>
      <c r="BS460" s="607">
        <v>0</v>
      </c>
      <c r="BT460" s="607">
        <v>0</v>
      </c>
      <c r="BU460" s="607">
        <v>0</v>
      </c>
      <c r="BV460" s="607">
        <v>0</v>
      </c>
      <c r="BW460" s="607">
        <v>0</v>
      </c>
      <c r="BX460" s="607">
        <v>0</v>
      </c>
      <c r="BY460" s="607">
        <v>0</v>
      </c>
      <c r="BZ460" s="607">
        <v>0</v>
      </c>
      <c r="CA460" s="607">
        <v>0</v>
      </c>
      <c r="CB460" s="607">
        <v>0</v>
      </c>
      <c r="CC460" s="607">
        <v>0</v>
      </c>
      <c r="CD460" s="607">
        <v>0</v>
      </c>
      <c r="CE460" s="616">
        <v>0</v>
      </c>
      <c r="CF460" s="616">
        <v>1.1582215818725143</v>
      </c>
      <c r="CG460" s="616">
        <v>1.3236818078543022</v>
      </c>
      <c r="CH460" s="616">
        <v>1.6546022598178776</v>
      </c>
      <c r="CI460" s="616">
        <v>6.6184090392715103</v>
      </c>
      <c r="CJ460" s="616">
        <v>5.7911079093625721</v>
      </c>
      <c r="CK460" s="616">
        <v>0</v>
      </c>
      <c r="CL460" s="616">
        <v>0</v>
      </c>
      <c r="CM460" s="616">
        <v>0</v>
      </c>
      <c r="CN460" s="616">
        <v>0</v>
      </c>
      <c r="CO460" s="616">
        <v>0</v>
      </c>
      <c r="CP460" s="616">
        <v>0</v>
      </c>
      <c r="CQ460" s="616">
        <v>0</v>
      </c>
      <c r="CR460" s="616">
        <v>0</v>
      </c>
      <c r="CS460" s="616">
        <v>0</v>
      </c>
      <c r="CT460" s="616">
        <v>0</v>
      </c>
      <c r="CU460" s="616">
        <v>0</v>
      </c>
      <c r="CV460" s="616">
        <v>0</v>
      </c>
      <c r="CW460" s="616">
        <v>0</v>
      </c>
      <c r="CX460" s="616">
        <v>0</v>
      </c>
      <c r="CY460" s="617">
        <v>0</v>
      </c>
      <c r="CZ460" s="618">
        <v>0</v>
      </c>
      <c r="DA460" s="619">
        <v>0</v>
      </c>
      <c r="DB460" s="619">
        <v>0</v>
      </c>
      <c r="DC460" s="619">
        <v>0</v>
      </c>
      <c r="DD460" s="619">
        <v>0</v>
      </c>
      <c r="DE460" s="619">
        <v>0</v>
      </c>
      <c r="DF460" s="619">
        <v>0</v>
      </c>
      <c r="DG460" s="619">
        <v>0</v>
      </c>
      <c r="DH460" s="619">
        <v>0</v>
      </c>
      <c r="DI460" s="619">
        <v>0</v>
      </c>
      <c r="DJ460" s="619">
        <v>0</v>
      </c>
      <c r="DK460" s="619">
        <v>0</v>
      </c>
      <c r="DL460" s="619">
        <v>0</v>
      </c>
      <c r="DM460" s="619">
        <v>0</v>
      </c>
      <c r="DN460" s="619">
        <v>0</v>
      </c>
      <c r="DO460" s="619">
        <v>0</v>
      </c>
      <c r="DP460" s="619">
        <v>0</v>
      </c>
      <c r="DQ460" s="619">
        <v>0</v>
      </c>
      <c r="DR460" s="619">
        <v>0</v>
      </c>
      <c r="DS460" s="619">
        <v>0</v>
      </c>
      <c r="DT460" s="619">
        <v>0</v>
      </c>
      <c r="DU460" s="619">
        <v>0</v>
      </c>
      <c r="DV460" s="619">
        <v>0</v>
      </c>
      <c r="DW460" s="620">
        <v>0</v>
      </c>
    </row>
    <row r="461" spans="2:127" x14ac:dyDescent="0.2">
      <c r="B461" s="648"/>
      <c r="C461" s="642"/>
      <c r="D461" s="643"/>
      <c r="E461" s="643"/>
      <c r="F461" s="643"/>
      <c r="G461" s="643"/>
      <c r="H461" s="643"/>
      <c r="I461" s="644"/>
      <c r="J461" s="644"/>
      <c r="K461" s="644"/>
      <c r="L461" s="644"/>
      <c r="M461" s="644"/>
      <c r="N461" s="644"/>
      <c r="O461" s="644"/>
      <c r="P461" s="644"/>
      <c r="Q461" s="644"/>
      <c r="R461" s="645"/>
      <c r="S461" s="644"/>
      <c r="T461" s="644"/>
      <c r="U461" s="626" t="s">
        <v>498</v>
      </c>
      <c r="V461" s="614" t="s">
        <v>124</v>
      </c>
      <c r="W461" s="640" t="s">
        <v>490</v>
      </c>
      <c r="X461" s="607">
        <v>0</v>
      </c>
      <c r="Y461" s="607">
        <v>0</v>
      </c>
      <c r="Z461" s="607">
        <v>0</v>
      </c>
      <c r="AA461" s="607">
        <v>0</v>
      </c>
      <c r="AB461" s="607">
        <v>0</v>
      </c>
      <c r="AC461" s="607">
        <v>51.817416431715962</v>
      </c>
      <c r="AD461" s="607">
        <v>48.001975297125718</v>
      </c>
      <c r="AE461" s="607">
        <v>45.623939576905691</v>
      </c>
      <c r="AF461" s="607">
        <v>44.813665788893573</v>
      </c>
      <c r="AG461" s="607">
        <v>41.759680201400016</v>
      </c>
      <c r="AH461" s="607">
        <v>39.420833711215387</v>
      </c>
      <c r="AI461" s="607">
        <v>37.081987221030765</v>
      </c>
      <c r="AJ461" s="607">
        <v>34.743140730846143</v>
      </c>
      <c r="AK461" s="607">
        <v>32.404294240661521</v>
      </c>
      <c r="AL461" s="607">
        <v>30.065447750476896</v>
      </c>
      <c r="AM461" s="607">
        <v>27.72660126029227</v>
      </c>
      <c r="AN461" s="607">
        <v>25.387754770107641</v>
      </c>
      <c r="AO461" s="607">
        <v>23.048908279923012</v>
      </c>
      <c r="AP461" s="607">
        <v>20.710061789738397</v>
      </c>
      <c r="AQ461" s="607">
        <v>18.371215299553768</v>
      </c>
      <c r="AR461" s="607">
        <v>16.032368809369146</v>
      </c>
      <c r="AS461" s="607">
        <v>13.693522319184526</v>
      </c>
      <c r="AT461" s="607">
        <v>11.354675828999902</v>
      </c>
      <c r="AU461" s="607">
        <v>9.0158293388152799</v>
      </c>
      <c r="AV461" s="607">
        <v>6.6769828486306562</v>
      </c>
      <c r="AW461" s="607">
        <v>6.6769828486306562</v>
      </c>
      <c r="AX461" s="607">
        <v>6.6769828486306562</v>
      </c>
      <c r="AY461" s="607">
        <v>6.6769828486306562</v>
      </c>
      <c r="AZ461" s="607">
        <v>6.6769828486306562</v>
      </c>
      <c r="BA461" s="607">
        <v>6.6769828486306562</v>
      </c>
      <c r="BB461" s="607">
        <v>6.6769828486306562</v>
      </c>
      <c r="BC461" s="607">
        <v>6.6769828486306562</v>
      </c>
      <c r="BD461" s="607">
        <v>6.6769828486306562</v>
      </c>
      <c r="BE461" s="607">
        <v>6.6769828486306562</v>
      </c>
      <c r="BF461" s="607">
        <v>6.6769828486306562</v>
      </c>
      <c r="BG461" s="607">
        <v>6.6769828486306562</v>
      </c>
      <c r="BH461" s="607">
        <v>6.6769828486306562</v>
      </c>
      <c r="BI461" s="607">
        <v>6.6769828486306562</v>
      </c>
      <c r="BJ461" s="607">
        <v>6.6769828486306562</v>
      </c>
      <c r="BK461" s="607">
        <v>6.6769828486306562</v>
      </c>
      <c r="BL461" s="607">
        <v>6.6769828486306562</v>
      </c>
      <c r="BM461" s="607">
        <v>6.6769828486306562</v>
      </c>
      <c r="BN461" s="607">
        <v>6.6769828486306562</v>
      </c>
      <c r="BO461" s="607">
        <v>6.6769828486306562</v>
      </c>
      <c r="BP461" s="607">
        <v>6.6769828486306562</v>
      </c>
      <c r="BQ461" s="607">
        <v>6.6769828486306562</v>
      </c>
      <c r="BR461" s="607">
        <v>6.6769828486306562</v>
      </c>
      <c r="BS461" s="607">
        <v>6.6769828486306562</v>
      </c>
      <c r="BT461" s="607">
        <v>6.6769828486306562</v>
      </c>
      <c r="BU461" s="607">
        <v>6.6769828486306562</v>
      </c>
      <c r="BV461" s="607">
        <v>6.6769828486306562</v>
      </c>
      <c r="BW461" s="607">
        <v>6.6769828486306562</v>
      </c>
      <c r="BX461" s="607">
        <v>6.6769828486306562</v>
      </c>
      <c r="BY461" s="607">
        <v>6.6769828486306562</v>
      </c>
      <c r="BZ461" s="607">
        <v>6.6769828486306562</v>
      </c>
      <c r="CA461" s="607">
        <v>6.6769828486306562</v>
      </c>
      <c r="CB461" s="607">
        <v>6.6769828486306562</v>
      </c>
      <c r="CC461" s="607">
        <v>6.6769828486306562</v>
      </c>
      <c r="CD461" s="607">
        <v>6.6769828486306562</v>
      </c>
      <c r="CE461" s="616">
        <v>6.6769828486306562</v>
      </c>
      <c r="CF461" s="616">
        <v>6.6769828486306562</v>
      </c>
      <c r="CG461" s="616">
        <v>6.6769828486306562</v>
      </c>
      <c r="CH461" s="616">
        <v>6.6769828486306562</v>
      </c>
      <c r="CI461" s="616">
        <v>6.6769828486306562</v>
      </c>
      <c r="CJ461" s="616">
        <v>6.6769828486306562</v>
      </c>
      <c r="CK461" s="616">
        <v>6.6769828486306562</v>
      </c>
      <c r="CL461" s="616">
        <v>6.6769828486306562</v>
      </c>
      <c r="CM461" s="616">
        <v>6.6769828486306562</v>
      </c>
      <c r="CN461" s="616">
        <v>6.6769828486306562</v>
      </c>
      <c r="CO461" s="616">
        <v>6.6769828486306562</v>
      </c>
      <c r="CP461" s="616">
        <v>6.6769828486306562</v>
      </c>
      <c r="CQ461" s="616">
        <v>6.6769828486306562</v>
      </c>
      <c r="CR461" s="616">
        <v>6.6769828486306562</v>
      </c>
      <c r="CS461" s="616">
        <v>6.6769828486306562</v>
      </c>
      <c r="CT461" s="616">
        <v>6.6769828486306562</v>
      </c>
      <c r="CU461" s="616">
        <v>6.6769828486306562</v>
      </c>
      <c r="CV461" s="616">
        <v>6.6769828486306562</v>
      </c>
      <c r="CW461" s="616">
        <v>6.6769828486306562</v>
      </c>
      <c r="CX461" s="616">
        <v>6.6769828486306562</v>
      </c>
      <c r="CY461" s="617">
        <v>6.6769828486306562</v>
      </c>
      <c r="CZ461" s="618">
        <v>0</v>
      </c>
      <c r="DA461" s="619">
        <v>0</v>
      </c>
      <c r="DB461" s="619">
        <v>0</v>
      </c>
      <c r="DC461" s="619">
        <v>0</v>
      </c>
      <c r="DD461" s="619">
        <v>0</v>
      </c>
      <c r="DE461" s="619">
        <v>0</v>
      </c>
      <c r="DF461" s="619">
        <v>0</v>
      </c>
      <c r="DG461" s="619">
        <v>0</v>
      </c>
      <c r="DH461" s="619">
        <v>0</v>
      </c>
      <c r="DI461" s="619">
        <v>0</v>
      </c>
      <c r="DJ461" s="619">
        <v>0</v>
      </c>
      <c r="DK461" s="619">
        <v>0</v>
      </c>
      <c r="DL461" s="619">
        <v>0</v>
      </c>
      <c r="DM461" s="619">
        <v>0</v>
      </c>
      <c r="DN461" s="619">
        <v>0</v>
      </c>
      <c r="DO461" s="619">
        <v>0</v>
      </c>
      <c r="DP461" s="619">
        <v>0</v>
      </c>
      <c r="DQ461" s="619">
        <v>0</v>
      </c>
      <c r="DR461" s="619">
        <v>0</v>
      </c>
      <c r="DS461" s="619">
        <v>0</v>
      </c>
      <c r="DT461" s="619">
        <v>0</v>
      </c>
      <c r="DU461" s="619">
        <v>0</v>
      </c>
      <c r="DV461" s="619">
        <v>0</v>
      </c>
      <c r="DW461" s="620">
        <v>0</v>
      </c>
    </row>
    <row r="462" spans="2:127" x14ac:dyDescent="0.2">
      <c r="B462" s="648"/>
      <c r="C462" s="642"/>
      <c r="D462" s="643"/>
      <c r="E462" s="643"/>
      <c r="F462" s="643"/>
      <c r="G462" s="643"/>
      <c r="H462" s="643"/>
      <c r="I462" s="644"/>
      <c r="J462" s="644"/>
      <c r="K462" s="644"/>
      <c r="L462" s="644"/>
      <c r="M462" s="644"/>
      <c r="N462" s="644"/>
      <c r="O462" s="644"/>
      <c r="P462" s="644"/>
      <c r="Q462" s="644"/>
      <c r="R462" s="645"/>
      <c r="S462" s="644"/>
      <c r="T462" s="644"/>
      <c r="U462" s="649" t="s">
        <v>499</v>
      </c>
      <c r="V462" s="614" t="s">
        <v>124</v>
      </c>
      <c r="W462" s="640" t="s">
        <v>490</v>
      </c>
      <c r="X462" s="607">
        <v>0</v>
      </c>
      <c r="Y462" s="607">
        <v>0</v>
      </c>
      <c r="Z462" s="607">
        <v>0</v>
      </c>
      <c r="AA462" s="607">
        <v>0</v>
      </c>
      <c r="AB462" s="607">
        <v>0</v>
      </c>
      <c r="AC462" s="607">
        <v>0</v>
      </c>
      <c r="AD462" s="607">
        <v>0</v>
      </c>
      <c r="AE462" s="607">
        <v>0</v>
      </c>
      <c r="AF462" s="607">
        <v>0</v>
      </c>
      <c r="AG462" s="607">
        <v>0</v>
      </c>
      <c r="AH462" s="607">
        <v>0</v>
      </c>
      <c r="AI462" s="607">
        <v>0</v>
      </c>
      <c r="AJ462" s="607">
        <v>0</v>
      </c>
      <c r="AK462" s="607">
        <v>0</v>
      </c>
      <c r="AL462" s="607">
        <v>0</v>
      </c>
      <c r="AM462" s="607">
        <v>0</v>
      </c>
      <c r="AN462" s="607">
        <v>0</v>
      </c>
      <c r="AO462" s="607">
        <v>0</v>
      </c>
      <c r="AP462" s="607">
        <v>0</v>
      </c>
      <c r="AQ462" s="607">
        <v>0</v>
      </c>
      <c r="AR462" s="607">
        <v>0</v>
      </c>
      <c r="AS462" s="607">
        <v>0</v>
      </c>
      <c r="AT462" s="607">
        <v>0</v>
      </c>
      <c r="AU462" s="607">
        <v>0</v>
      </c>
      <c r="AV462" s="607">
        <v>0</v>
      </c>
      <c r="AW462" s="607">
        <v>0</v>
      </c>
      <c r="AX462" s="607">
        <v>0</v>
      </c>
      <c r="AY462" s="607">
        <v>0</v>
      </c>
      <c r="AZ462" s="607">
        <v>0</v>
      </c>
      <c r="BA462" s="607">
        <v>0</v>
      </c>
      <c r="BB462" s="607">
        <v>0</v>
      </c>
      <c r="BC462" s="607">
        <v>0</v>
      </c>
      <c r="BD462" s="607">
        <v>0</v>
      </c>
      <c r="BE462" s="607">
        <v>0</v>
      </c>
      <c r="BF462" s="607">
        <v>0</v>
      </c>
      <c r="BG462" s="607">
        <v>0</v>
      </c>
      <c r="BH462" s="607">
        <v>0</v>
      </c>
      <c r="BI462" s="607">
        <v>0</v>
      </c>
      <c r="BJ462" s="607">
        <v>0</v>
      </c>
      <c r="BK462" s="607">
        <v>0</v>
      </c>
      <c r="BL462" s="607">
        <v>0</v>
      </c>
      <c r="BM462" s="607">
        <v>0</v>
      </c>
      <c r="BN462" s="607">
        <v>0</v>
      </c>
      <c r="BO462" s="607">
        <v>0</v>
      </c>
      <c r="BP462" s="607">
        <v>0</v>
      </c>
      <c r="BQ462" s="607">
        <v>0</v>
      </c>
      <c r="BR462" s="607">
        <v>0</v>
      </c>
      <c r="BS462" s="607">
        <v>0</v>
      </c>
      <c r="BT462" s="607">
        <v>0</v>
      </c>
      <c r="BU462" s="607">
        <v>0</v>
      </c>
      <c r="BV462" s="607">
        <v>0</v>
      </c>
      <c r="BW462" s="607">
        <v>0</v>
      </c>
      <c r="BX462" s="607">
        <v>0</v>
      </c>
      <c r="BY462" s="607">
        <v>0</v>
      </c>
      <c r="BZ462" s="607">
        <v>0</v>
      </c>
      <c r="CA462" s="607">
        <v>0</v>
      </c>
      <c r="CB462" s="607">
        <v>0</v>
      </c>
      <c r="CC462" s="607">
        <v>0</v>
      </c>
      <c r="CD462" s="607">
        <v>0</v>
      </c>
      <c r="CE462" s="607">
        <v>0</v>
      </c>
      <c r="CF462" s="607">
        <v>0</v>
      </c>
      <c r="CG462" s="607">
        <v>0</v>
      </c>
      <c r="CH462" s="607">
        <v>0</v>
      </c>
      <c r="CI462" s="607">
        <v>0</v>
      </c>
      <c r="CJ462" s="607">
        <v>0</v>
      </c>
      <c r="CK462" s="607">
        <v>0</v>
      </c>
      <c r="CL462" s="607">
        <v>0</v>
      </c>
      <c r="CM462" s="607">
        <v>0</v>
      </c>
      <c r="CN462" s="607">
        <v>0</v>
      </c>
      <c r="CO462" s="607">
        <v>0</v>
      </c>
      <c r="CP462" s="607">
        <v>0</v>
      </c>
      <c r="CQ462" s="607">
        <v>0</v>
      </c>
      <c r="CR462" s="607">
        <v>0</v>
      </c>
      <c r="CS462" s="607">
        <v>0</v>
      </c>
      <c r="CT462" s="607">
        <v>0</v>
      </c>
      <c r="CU462" s="607">
        <v>0</v>
      </c>
      <c r="CV462" s="607">
        <v>0</v>
      </c>
      <c r="CW462" s="607">
        <v>0</v>
      </c>
      <c r="CX462" s="607">
        <v>0</v>
      </c>
      <c r="CY462" s="607">
        <v>0</v>
      </c>
      <c r="CZ462" s="618">
        <v>0</v>
      </c>
      <c r="DA462" s="619">
        <v>0</v>
      </c>
      <c r="DB462" s="619">
        <v>0</v>
      </c>
      <c r="DC462" s="619">
        <v>0</v>
      </c>
      <c r="DD462" s="619">
        <v>0</v>
      </c>
      <c r="DE462" s="619">
        <v>0</v>
      </c>
      <c r="DF462" s="619">
        <v>0</v>
      </c>
      <c r="DG462" s="619">
        <v>0</v>
      </c>
      <c r="DH462" s="619">
        <v>0</v>
      </c>
      <c r="DI462" s="619">
        <v>0</v>
      </c>
      <c r="DJ462" s="619">
        <v>0</v>
      </c>
      <c r="DK462" s="619">
        <v>0</v>
      </c>
      <c r="DL462" s="619">
        <v>0</v>
      </c>
      <c r="DM462" s="619">
        <v>0</v>
      </c>
      <c r="DN462" s="619">
        <v>0</v>
      </c>
      <c r="DO462" s="619">
        <v>0</v>
      </c>
      <c r="DP462" s="619">
        <v>0</v>
      </c>
      <c r="DQ462" s="619">
        <v>0</v>
      </c>
      <c r="DR462" s="619">
        <v>0</v>
      </c>
      <c r="DS462" s="619">
        <v>0</v>
      </c>
      <c r="DT462" s="619">
        <v>0</v>
      </c>
      <c r="DU462" s="619">
        <v>0</v>
      </c>
      <c r="DV462" s="619">
        <v>0</v>
      </c>
      <c r="DW462" s="620">
        <v>0</v>
      </c>
    </row>
    <row r="463" spans="2:127" ht="15.75" thickBot="1" x14ac:dyDescent="0.25">
      <c r="B463" s="650"/>
      <c r="C463" s="651"/>
      <c r="D463" s="652"/>
      <c r="E463" s="652"/>
      <c r="F463" s="652"/>
      <c r="G463" s="652"/>
      <c r="H463" s="652"/>
      <c r="I463" s="653"/>
      <c r="J463" s="653"/>
      <c r="K463" s="653"/>
      <c r="L463" s="653"/>
      <c r="M463" s="653"/>
      <c r="N463" s="653"/>
      <c r="O463" s="653"/>
      <c r="P463" s="653"/>
      <c r="Q463" s="653"/>
      <c r="R463" s="654"/>
      <c r="S463" s="653"/>
      <c r="T463" s="653"/>
      <c r="U463" s="655" t="s">
        <v>127</v>
      </c>
      <c r="V463" s="656" t="s">
        <v>500</v>
      </c>
      <c r="W463" s="657" t="s">
        <v>490</v>
      </c>
      <c r="X463" s="658">
        <f>SUM(X452:X462)</f>
        <v>2986.8434120000006</v>
      </c>
      <c r="Y463" s="658">
        <f t="shared" ref="Y463:CJ463" si="84">SUM(Y452:Y462)</f>
        <v>3413.5353279999999</v>
      </c>
      <c r="Z463" s="658">
        <f t="shared" si="84"/>
        <v>4266.9191599999995</v>
      </c>
      <c r="AA463" s="658">
        <f t="shared" si="84"/>
        <v>17067.676639999998</v>
      </c>
      <c r="AB463" s="658">
        <f t="shared" si="84"/>
        <v>14934.217059999997</v>
      </c>
      <c r="AC463" s="658">
        <f t="shared" si="84"/>
        <v>7652.067416431717</v>
      </c>
      <c r="AD463" s="658">
        <f t="shared" si="84"/>
        <v>7648.2519752971266</v>
      </c>
      <c r="AE463" s="658">
        <f t="shared" si="84"/>
        <v>7645.8739395769062</v>
      </c>
      <c r="AF463" s="658">
        <f t="shared" si="84"/>
        <v>7645.0636657888945</v>
      </c>
      <c r="AG463" s="658">
        <f t="shared" si="84"/>
        <v>7642.0096802014014</v>
      </c>
      <c r="AH463" s="658">
        <f t="shared" si="84"/>
        <v>7639.6708337112159</v>
      </c>
      <c r="AI463" s="658">
        <f t="shared" si="84"/>
        <v>7637.3319872210313</v>
      </c>
      <c r="AJ463" s="658">
        <f t="shared" si="84"/>
        <v>7634.9931407308468</v>
      </c>
      <c r="AK463" s="658">
        <f t="shared" si="84"/>
        <v>7632.6542942406622</v>
      </c>
      <c r="AL463" s="658">
        <f t="shared" si="84"/>
        <v>7630.3154477504777</v>
      </c>
      <c r="AM463" s="658">
        <f t="shared" si="84"/>
        <v>7627.9766012602931</v>
      </c>
      <c r="AN463" s="658">
        <f t="shared" si="84"/>
        <v>7625.6377547701086</v>
      </c>
      <c r="AO463" s="658">
        <f t="shared" si="84"/>
        <v>7623.298908279924</v>
      </c>
      <c r="AP463" s="658">
        <f t="shared" si="84"/>
        <v>7620.9600617897395</v>
      </c>
      <c r="AQ463" s="658">
        <f t="shared" si="84"/>
        <v>7618.6212152995549</v>
      </c>
      <c r="AR463" s="658">
        <f t="shared" si="84"/>
        <v>7815.2459608791132</v>
      </c>
      <c r="AS463" s="658">
        <f t="shared" si="84"/>
        <v>7841.3304846846058</v>
      </c>
      <c r="AT463" s="658">
        <f t="shared" si="84"/>
        <v>7895.8383787857747</v>
      </c>
      <c r="AU463" s="658">
        <f t="shared" si="84"/>
        <v>8746.2006411659186</v>
      </c>
      <c r="AV463" s="658">
        <f t="shared" si="84"/>
        <v>8601.7449431973455</v>
      </c>
      <c r="AW463" s="658">
        <f t="shared" si="84"/>
        <v>7606.9269828486313</v>
      </c>
      <c r="AX463" s="658">
        <f t="shared" si="84"/>
        <v>7606.9269828486313</v>
      </c>
      <c r="AY463" s="658">
        <f t="shared" si="84"/>
        <v>7606.9269828486313</v>
      </c>
      <c r="AZ463" s="658">
        <f t="shared" si="84"/>
        <v>7606.9269828486313</v>
      </c>
      <c r="BA463" s="658">
        <f t="shared" si="84"/>
        <v>7606.9269828486313</v>
      </c>
      <c r="BB463" s="658">
        <f t="shared" si="84"/>
        <v>7606.9269828486313</v>
      </c>
      <c r="BC463" s="658">
        <f t="shared" si="84"/>
        <v>7606.9269828486313</v>
      </c>
      <c r="BD463" s="658">
        <f t="shared" si="84"/>
        <v>7606.9269828486313</v>
      </c>
      <c r="BE463" s="658">
        <f t="shared" si="84"/>
        <v>7606.9269828486313</v>
      </c>
      <c r="BF463" s="658">
        <f t="shared" si="84"/>
        <v>7606.9269828486313</v>
      </c>
      <c r="BG463" s="658">
        <f t="shared" si="84"/>
        <v>7606.9269828486313</v>
      </c>
      <c r="BH463" s="658">
        <f t="shared" si="84"/>
        <v>7606.9269828486313</v>
      </c>
      <c r="BI463" s="658">
        <f t="shared" si="84"/>
        <v>7606.9269828486313</v>
      </c>
      <c r="BJ463" s="658">
        <f t="shared" si="84"/>
        <v>7606.9269828486313</v>
      </c>
      <c r="BK463" s="658">
        <f t="shared" si="84"/>
        <v>7606.9269828486313</v>
      </c>
      <c r="BL463" s="658">
        <f t="shared" si="84"/>
        <v>7805.8905749183741</v>
      </c>
      <c r="BM463" s="658">
        <f t="shared" si="84"/>
        <v>7834.3139452140513</v>
      </c>
      <c r="BN463" s="658">
        <f t="shared" si="84"/>
        <v>7891.1606858054056</v>
      </c>
      <c r="BO463" s="658">
        <f t="shared" si="84"/>
        <v>8743.8617946757331</v>
      </c>
      <c r="BP463" s="658">
        <f t="shared" si="84"/>
        <v>8601.7449431973455</v>
      </c>
      <c r="BQ463" s="658">
        <f t="shared" si="84"/>
        <v>7606.9269828486313</v>
      </c>
      <c r="BR463" s="658">
        <f t="shared" si="84"/>
        <v>7606.9269828486313</v>
      </c>
      <c r="BS463" s="658">
        <f t="shared" si="84"/>
        <v>7606.9269828486313</v>
      </c>
      <c r="BT463" s="658">
        <f t="shared" si="84"/>
        <v>7606.9269828486313</v>
      </c>
      <c r="BU463" s="658">
        <f t="shared" si="84"/>
        <v>7606.9269828486313</v>
      </c>
      <c r="BV463" s="658">
        <f t="shared" si="84"/>
        <v>7606.9269828486313</v>
      </c>
      <c r="BW463" s="658">
        <f t="shared" si="84"/>
        <v>7606.9269828486313</v>
      </c>
      <c r="BX463" s="658">
        <f t="shared" si="84"/>
        <v>7606.9269828486313</v>
      </c>
      <c r="BY463" s="658">
        <f t="shared" si="84"/>
        <v>7606.9269828486313</v>
      </c>
      <c r="BZ463" s="658">
        <f t="shared" si="84"/>
        <v>7606.9269828486313</v>
      </c>
      <c r="CA463" s="658">
        <f t="shared" si="84"/>
        <v>7606.9269828486313</v>
      </c>
      <c r="CB463" s="658">
        <f t="shared" si="84"/>
        <v>7606.9269828486313</v>
      </c>
      <c r="CC463" s="658">
        <f t="shared" si="84"/>
        <v>7606.9269828486313</v>
      </c>
      <c r="CD463" s="658">
        <f t="shared" si="84"/>
        <v>7606.9269828486313</v>
      </c>
      <c r="CE463" s="658">
        <f t="shared" si="84"/>
        <v>7606.9269828486313</v>
      </c>
      <c r="CF463" s="658">
        <f t="shared" si="84"/>
        <v>8027.4844307275935</v>
      </c>
      <c r="CG463" s="658">
        <f t="shared" si="84"/>
        <v>8087.5640661388734</v>
      </c>
      <c r="CH463" s="658">
        <f t="shared" si="84"/>
        <v>8207.7233369614351</v>
      </c>
      <c r="CI463" s="658">
        <f t="shared" si="84"/>
        <v>10010.11239929984</v>
      </c>
      <c r="CJ463" s="658">
        <f t="shared" si="84"/>
        <v>9709.7142222434413</v>
      </c>
      <c r="CK463" s="658">
        <f t="shared" ref="CK463:DW463" si="85">SUM(CK452:CK462)</f>
        <v>7606.9269828486313</v>
      </c>
      <c r="CL463" s="658">
        <f t="shared" si="85"/>
        <v>7606.9269828486313</v>
      </c>
      <c r="CM463" s="658">
        <f t="shared" si="85"/>
        <v>7606.9269828486313</v>
      </c>
      <c r="CN463" s="658">
        <f t="shared" si="85"/>
        <v>7606.9269828486313</v>
      </c>
      <c r="CO463" s="658">
        <f t="shared" si="85"/>
        <v>7606.9269828486313</v>
      </c>
      <c r="CP463" s="658">
        <f t="shared" si="85"/>
        <v>7606.9269828486313</v>
      </c>
      <c r="CQ463" s="658">
        <f t="shared" si="85"/>
        <v>7606.9269828486313</v>
      </c>
      <c r="CR463" s="658">
        <f t="shared" si="85"/>
        <v>7606.9269828486313</v>
      </c>
      <c r="CS463" s="658">
        <f t="shared" si="85"/>
        <v>7606.9269828486313</v>
      </c>
      <c r="CT463" s="658">
        <f t="shared" si="85"/>
        <v>7606.9269828486313</v>
      </c>
      <c r="CU463" s="658">
        <f t="shared" si="85"/>
        <v>7606.9269828486313</v>
      </c>
      <c r="CV463" s="658">
        <f t="shared" si="85"/>
        <v>7606.9269828486313</v>
      </c>
      <c r="CW463" s="658">
        <f t="shared" si="85"/>
        <v>7606.9269828486313</v>
      </c>
      <c r="CX463" s="658">
        <f t="shared" si="85"/>
        <v>7606.9269828486313</v>
      </c>
      <c r="CY463" s="659">
        <f t="shared" si="85"/>
        <v>7606.9269828486313</v>
      </c>
      <c r="CZ463" s="660">
        <f t="shared" si="85"/>
        <v>0</v>
      </c>
      <c r="DA463" s="661">
        <f t="shared" si="85"/>
        <v>0</v>
      </c>
      <c r="DB463" s="661">
        <f t="shared" si="85"/>
        <v>0</v>
      </c>
      <c r="DC463" s="661">
        <f t="shared" si="85"/>
        <v>0</v>
      </c>
      <c r="DD463" s="661">
        <f t="shared" si="85"/>
        <v>0</v>
      </c>
      <c r="DE463" s="661">
        <f t="shared" si="85"/>
        <v>0</v>
      </c>
      <c r="DF463" s="661">
        <f t="shared" si="85"/>
        <v>0</v>
      </c>
      <c r="DG463" s="661">
        <f t="shared" si="85"/>
        <v>0</v>
      </c>
      <c r="DH463" s="661">
        <f t="shared" si="85"/>
        <v>0</v>
      </c>
      <c r="DI463" s="661">
        <f t="shared" si="85"/>
        <v>0</v>
      </c>
      <c r="DJ463" s="661">
        <f t="shared" si="85"/>
        <v>0</v>
      </c>
      <c r="DK463" s="661">
        <f t="shared" si="85"/>
        <v>0</v>
      </c>
      <c r="DL463" s="661">
        <f t="shared" si="85"/>
        <v>0</v>
      </c>
      <c r="DM463" s="661">
        <f t="shared" si="85"/>
        <v>0</v>
      </c>
      <c r="DN463" s="661">
        <f t="shared" si="85"/>
        <v>0</v>
      </c>
      <c r="DO463" s="661">
        <f t="shared" si="85"/>
        <v>0</v>
      </c>
      <c r="DP463" s="661">
        <f t="shared" si="85"/>
        <v>0</v>
      </c>
      <c r="DQ463" s="661">
        <f t="shared" si="85"/>
        <v>0</v>
      </c>
      <c r="DR463" s="661">
        <f t="shared" si="85"/>
        <v>0</v>
      </c>
      <c r="DS463" s="661">
        <f t="shared" si="85"/>
        <v>0</v>
      </c>
      <c r="DT463" s="661">
        <f t="shared" si="85"/>
        <v>0</v>
      </c>
      <c r="DU463" s="661">
        <f t="shared" si="85"/>
        <v>0</v>
      </c>
      <c r="DV463" s="661">
        <f t="shared" si="85"/>
        <v>0</v>
      </c>
      <c r="DW463" s="662">
        <f t="shared" si="85"/>
        <v>0</v>
      </c>
    </row>
    <row r="464" spans="2:127" x14ac:dyDescent="0.2">
      <c r="B464" s="593" t="s">
        <v>505</v>
      </c>
      <c r="C464" s="594" t="s">
        <v>928</v>
      </c>
      <c r="D464" s="586"/>
      <c r="E464" s="587"/>
      <c r="F464" s="587"/>
      <c r="G464" s="587"/>
      <c r="H464" s="587"/>
      <c r="I464" s="587"/>
      <c r="J464" s="587"/>
      <c r="K464" s="587"/>
      <c r="L464" s="587"/>
      <c r="M464" s="587"/>
      <c r="N464" s="587"/>
      <c r="O464" s="587"/>
      <c r="P464" s="587"/>
      <c r="Q464" s="587"/>
      <c r="R464" s="589"/>
      <c r="S464" s="664"/>
      <c r="T464" s="589"/>
      <c r="U464" s="664"/>
      <c r="V464" s="587"/>
      <c r="W464" s="587"/>
      <c r="X464" s="585">
        <f t="shared" ref="X464:BC464" si="86">SUMIF($C:$C,"58.4x",X:X)</f>
        <v>0</v>
      </c>
      <c r="Y464" s="585">
        <f t="shared" si="86"/>
        <v>0</v>
      </c>
      <c r="Z464" s="585">
        <f t="shared" si="86"/>
        <v>0</v>
      </c>
      <c r="AA464" s="585">
        <f t="shared" si="86"/>
        <v>0</v>
      </c>
      <c r="AB464" s="585">
        <f t="shared" si="86"/>
        <v>0</v>
      </c>
      <c r="AC464" s="585">
        <f t="shared" si="86"/>
        <v>0</v>
      </c>
      <c r="AD464" s="585">
        <f t="shared" si="86"/>
        <v>0</v>
      </c>
      <c r="AE464" s="585">
        <f t="shared" si="86"/>
        <v>0</v>
      </c>
      <c r="AF464" s="585">
        <f t="shared" si="86"/>
        <v>0</v>
      </c>
      <c r="AG464" s="585">
        <f t="shared" si="86"/>
        <v>0</v>
      </c>
      <c r="AH464" s="585">
        <f t="shared" si="86"/>
        <v>0</v>
      </c>
      <c r="AI464" s="585">
        <f t="shared" si="86"/>
        <v>0</v>
      </c>
      <c r="AJ464" s="585">
        <f t="shared" si="86"/>
        <v>0</v>
      </c>
      <c r="AK464" s="585">
        <f t="shared" si="86"/>
        <v>0</v>
      </c>
      <c r="AL464" s="585">
        <f t="shared" si="86"/>
        <v>0</v>
      </c>
      <c r="AM464" s="585">
        <f t="shared" si="86"/>
        <v>0</v>
      </c>
      <c r="AN464" s="585">
        <f t="shared" si="86"/>
        <v>0</v>
      </c>
      <c r="AO464" s="585">
        <f t="shared" si="86"/>
        <v>0</v>
      </c>
      <c r="AP464" s="585">
        <f t="shared" si="86"/>
        <v>0</v>
      </c>
      <c r="AQ464" s="585">
        <f t="shared" si="86"/>
        <v>0</v>
      </c>
      <c r="AR464" s="585">
        <f t="shared" si="86"/>
        <v>0</v>
      </c>
      <c r="AS464" s="585">
        <f t="shared" si="86"/>
        <v>0</v>
      </c>
      <c r="AT464" s="585">
        <f t="shared" si="86"/>
        <v>0</v>
      </c>
      <c r="AU464" s="585">
        <f t="shared" si="86"/>
        <v>0</v>
      </c>
      <c r="AV464" s="585">
        <f t="shared" si="86"/>
        <v>0</v>
      </c>
      <c r="AW464" s="585">
        <f t="shared" si="86"/>
        <v>0</v>
      </c>
      <c r="AX464" s="585">
        <f t="shared" si="86"/>
        <v>0</v>
      </c>
      <c r="AY464" s="585">
        <f t="shared" si="86"/>
        <v>0</v>
      </c>
      <c r="AZ464" s="585">
        <f t="shared" si="86"/>
        <v>0</v>
      </c>
      <c r="BA464" s="585">
        <f t="shared" si="86"/>
        <v>0</v>
      </c>
      <c r="BB464" s="585">
        <f t="shared" si="86"/>
        <v>0</v>
      </c>
      <c r="BC464" s="585">
        <f t="shared" si="86"/>
        <v>0</v>
      </c>
      <c r="BD464" s="585">
        <f t="shared" ref="BD464:CI464" si="87">SUMIF($C:$C,"58.4x",BD:BD)</f>
        <v>0</v>
      </c>
      <c r="BE464" s="585">
        <f t="shared" si="87"/>
        <v>0</v>
      </c>
      <c r="BF464" s="585">
        <f t="shared" si="87"/>
        <v>0</v>
      </c>
      <c r="BG464" s="585">
        <f t="shared" si="87"/>
        <v>0</v>
      </c>
      <c r="BH464" s="585">
        <f t="shared" si="87"/>
        <v>0</v>
      </c>
      <c r="BI464" s="585">
        <f t="shared" si="87"/>
        <v>0</v>
      </c>
      <c r="BJ464" s="585">
        <f t="shared" si="87"/>
        <v>0</v>
      </c>
      <c r="BK464" s="585">
        <f t="shared" si="87"/>
        <v>0</v>
      </c>
      <c r="BL464" s="585">
        <f t="shared" si="87"/>
        <v>0</v>
      </c>
      <c r="BM464" s="585">
        <f t="shared" si="87"/>
        <v>0</v>
      </c>
      <c r="BN464" s="585">
        <f t="shared" si="87"/>
        <v>0</v>
      </c>
      <c r="BO464" s="585">
        <f t="shared" si="87"/>
        <v>0</v>
      </c>
      <c r="BP464" s="585">
        <f t="shared" si="87"/>
        <v>0</v>
      </c>
      <c r="BQ464" s="585">
        <f t="shared" si="87"/>
        <v>0</v>
      </c>
      <c r="BR464" s="585">
        <f t="shared" si="87"/>
        <v>0</v>
      </c>
      <c r="BS464" s="585">
        <f t="shared" si="87"/>
        <v>0</v>
      </c>
      <c r="BT464" s="585">
        <f t="shared" si="87"/>
        <v>0</v>
      </c>
      <c r="BU464" s="585">
        <f t="shared" si="87"/>
        <v>0</v>
      </c>
      <c r="BV464" s="585">
        <f t="shared" si="87"/>
        <v>0</v>
      </c>
      <c r="BW464" s="585">
        <f t="shared" si="87"/>
        <v>0</v>
      </c>
      <c r="BX464" s="585">
        <f t="shared" si="87"/>
        <v>0</v>
      </c>
      <c r="BY464" s="585">
        <f t="shared" si="87"/>
        <v>0</v>
      </c>
      <c r="BZ464" s="585">
        <f t="shared" si="87"/>
        <v>0</v>
      </c>
      <c r="CA464" s="585">
        <f t="shared" si="87"/>
        <v>0</v>
      </c>
      <c r="CB464" s="585">
        <f t="shared" si="87"/>
        <v>0</v>
      </c>
      <c r="CC464" s="585">
        <f t="shared" si="87"/>
        <v>0</v>
      </c>
      <c r="CD464" s="585">
        <f t="shared" si="87"/>
        <v>0</v>
      </c>
      <c r="CE464" s="585">
        <f t="shared" si="87"/>
        <v>0</v>
      </c>
      <c r="CF464" s="585">
        <f t="shared" si="87"/>
        <v>0</v>
      </c>
      <c r="CG464" s="585">
        <f t="shared" si="87"/>
        <v>0</v>
      </c>
      <c r="CH464" s="585">
        <f t="shared" si="87"/>
        <v>0</v>
      </c>
      <c r="CI464" s="585">
        <f t="shared" si="87"/>
        <v>0</v>
      </c>
      <c r="CJ464" s="585">
        <f t="shared" ref="CJ464:DO464" si="88">SUMIF($C:$C,"58.4x",CJ:CJ)</f>
        <v>0</v>
      </c>
      <c r="CK464" s="585">
        <f t="shared" si="88"/>
        <v>0</v>
      </c>
      <c r="CL464" s="585">
        <f t="shared" si="88"/>
        <v>0</v>
      </c>
      <c r="CM464" s="585">
        <f t="shared" si="88"/>
        <v>0</v>
      </c>
      <c r="CN464" s="585">
        <f t="shared" si="88"/>
        <v>0</v>
      </c>
      <c r="CO464" s="585">
        <f t="shared" si="88"/>
        <v>0</v>
      </c>
      <c r="CP464" s="585">
        <f t="shared" si="88"/>
        <v>0</v>
      </c>
      <c r="CQ464" s="585">
        <f t="shared" si="88"/>
        <v>0</v>
      </c>
      <c r="CR464" s="585">
        <f t="shared" si="88"/>
        <v>0</v>
      </c>
      <c r="CS464" s="585">
        <f t="shared" si="88"/>
        <v>0</v>
      </c>
      <c r="CT464" s="585">
        <f t="shared" si="88"/>
        <v>0</v>
      </c>
      <c r="CU464" s="585">
        <f t="shared" si="88"/>
        <v>0</v>
      </c>
      <c r="CV464" s="585">
        <f t="shared" si="88"/>
        <v>0</v>
      </c>
      <c r="CW464" s="585">
        <f t="shared" si="88"/>
        <v>0</v>
      </c>
      <c r="CX464" s="585">
        <f t="shared" si="88"/>
        <v>0</v>
      </c>
      <c r="CY464" s="600">
        <f t="shared" si="88"/>
        <v>0</v>
      </c>
      <c r="CZ464" s="601">
        <f t="shared" si="88"/>
        <v>0</v>
      </c>
      <c r="DA464" s="601">
        <f t="shared" si="88"/>
        <v>0</v>
      </c>
      <c r="DB464" s="601">
        <f t="shared" si="88"/>
        <v>0</v>
      </c>
      <c r="DC464" s="601">
        <f t="shared" si="88"/>
        <v>0</v>
      </c>
      <c r="DD464" s="601">
        <f t="shared" si="88"/>
        <v>0</v>
      </c>
      <c r="DE464" s="601">
        <f t="shared" si="88"/>
        <v>0</v>
      </c>
      <c r="DF464" s="601">
        <f t="shared" si="88"/>
        <v>0</v>
      </c>
      <c r="DG464" s="601">
        <f t="shared" si="88"/>
        <v>0</v>
      </c>
      <c r="DH464" s="601">
        <f t="shared" si="88"/>
        <v>0</v>
      </c>
      <c r="DI464" s="601">
        <f t="shared" si="88"/>
        <v>0</v>
      </c>
      <c r="DJ464" s="601">
        <f t="shared" si="88"/>
        <v>0</v>
      </c>
      <c r="DK464" s="601">
        <f t="shared" si="88"/>
        <v>0</v>
      </c>
      <c r="DL464" s="601">
        <f t="shared" si="88"/>
        <v>0</v>
      </c>
      <c r="DM464" s="601">
        <f t="shared" si="88"/>
        <v>0</v>
      </c>
      <c r="DN464" s="601">
        <f t="shared" si="88"/>
        <v>0</v>
      </c>
      <c r="DO464" s="601">
        <f t="shared" si="88"/>
        <v>0</v>
      </c>
      <c r="DP464" s="601">
        <f t="shared" ref="DP464:DW464" si="89">SUMIF($C:$C,"58.4x",DP:DP)</f>
        <v>0</v>
      </c>
      <c r="DQ464" s="601">
        <f t="shared" si="89"/>
        <v>0</v>
      </c>
      <c r="DR464" s="601">
        <f t="shared" si="89"/>
        <v>0</v>
      </c>
      <c r="DS464" s="601">
        <f t="shared" si="89"/>
        <v>0</v>
      </c>
      <c r="DT464" s="601">
        <f t="shared" si="89"/>
        <v>0</v>
      </c>
      <c r="DU464" s="601">
        <f t="shared" si="89"/>
        <v>0</v>
      </c>
      <c r="DV464" s="601">
        <f t="shared" si="89"/>
        <v>0</v>
      </c>
      <c r="DW464" s="665">
        <f t="shared" si="89"/>
        <v>0</v>
      </c>
    </row>
    <row r="465" spans="2:127" x14ac:dyDescent="0.2">
      <c r="B465" s="593" t="s">
        <v>506</v>
      </c>
      <c r="C465" s="594" t="s">
        <v>507</v>
      </c>
      <c r="D465" s="586"/>
      <c r="E465" s="587"/>
      <c r="F465" s="587"/>
      <c r="G465" s="587"/>
      <c r="H465" s="587"/>
      <c r="I465" s="587"/>
      <c r="J465" s="587"/>
      <c r="K465" s="587"/>
      <c r="L465" s="587"/>
      <c r="M465" s="587"/>
      <c r="N465" s="587"/>
      <c r="O465" s="587"/>
      <c r="P465" s="587"/>
      <c r="Q465" s="587"/>
      <c r="R465" s="589"/>
      <c r="S465" s="664"/>
      <c r="T465" s="589"/>
      <c r="U465" s="664"/>
      <c r="V465" s="587"/>
      <c r="W465" s="587"/>
      <c r="X465" s="585">
        <f t="shared" ref="X465:BC465" si="90">SUMIF($C:$C,"58.5x",X:X)</f>
        <v>0</v>
      </c>
      <c r="Y465" s="585">
        <f t="shared" si="90"/>
        <v>0</v>
      </c>
      <c r="Z465" s="585">
        <f t="shared" si="90"/>
        <v>0</v>
      </c>
      <c r="AA465" s="585">
        <f t="shared" si="90"/>
        <v>0</v>
      </c>
      <c r="AB465" s="585">
        <f t="shared" si="90"/>
        <v>0</v>
      </c>
      <c r="AC465" s="585">
        <f t="shared" si="90"/>
        <v>0</v>
      </c>
      <c r="AD465" s="585">
        <f t="shared" si="90"/>
        <v>0</v>
      </c>
      <c r="AE465" s="585">
        <f t="shared" si="90"/>
        <v>0</v>
      </c>
      <c r="AF465" s="585">
        <f t="shared" si="90"/>
        <v>0</v>
      </c>
      <c r="AG465" s="585">
        <f t="shared" si="90"/>
        <v>0</v>
      </c>
      <c r="AH465" s="585">
        <f t="shared" si="90"/>
        <v>0</v>
      </c>
      <c r="AI465" s="585">
        <f t="shared" si="90"/>
        <v>0</v>
      </c>
      <c r="AJ465" s="585">
        <f t="shared" si="90"/>
        <v>0</v>
      </c>
      <c r="AK465" s="585">
        <f t="shared" si="90"/>
        <v>0</v>
      </c>
      <c r="AL465" s="585">
        <f t="shared" si="90"/>
        <v>0</v>
      </c>
      <c r="AM465" s="585">
        <f t="shared" si="90"/>
        <v>0</v>
      </c>
      <c r="AN465" s="585">
        <f t="shared" si="90"/>
        <v>0</v>
      </c>
      <c r="AO465" s="585">
        <f t="shared" si="90"/>
        <v>0</v>
      </c>
      <c r="AP465" s="585">
        <f t="shared" si="90"/>
        <v>0</v>
      </c>
      <c r="AQ465" s="585">
        <f t="shared" si="90"/>
        <v>0</v>
      </c>
      <c r="AR465" s="585">
        <f t="shared" si="90"/>
        <v>0</v>
      </c>
      <c r="AS465" s="585">
        <f t="shared" si="90"/>
        <v>0</v>
      </c>
      <c r="AT465" s="585">
        <f t="shared" si="90"/>
        <v>0</v>
      </c>
      <c r="AU465" s="585">
        <f t="shared" si="90"/>
        <v>0</v>
      </c>
      <c r="AV465" s="585">
        <f t="shared" si="90"/>
        <v>0</v>
      </c>
      <c r="AW465" s="585">
        <f t="shared" si="90"/>
        <v>0</v>
      </c>
      <c r="AX465" s="585">
        <f t="shared" si="90"/>
        <v>0</v>
      </c>
      <c r="AY465" s="585">
        <f t="shared" si="90"/>
        <v>0</v>
      </c>
      <c r="AZ465" s="585">
        <f t="shared" si="90"/>
        <v>0</v>
      </c>
      <c r="BA465" s="585">
        <f t="shared" si="90"/>
        <v>0</v>
      </c>
      <c r="BB465" s="585">
        <f t="shared" si="90"/>
        <v>0</v>
      </c>
      <c r="BC465" s="585">
        <f t="shared" si="90"/>
        <v>0</v>
      </c>
      <c r="BD465" s="585">
        <f t="shared" ref="BD465:CI465" si="91">SUMIF($C:$C,"58.5x",BD:BD)</f>
        <v>0</v>
      </c>
      <c r="BE465" s="585">
        <f t="shared" si="91"/>
        <v>0</v>
      </c>
      <c r="BF465" s="585">
        <f t="shared" si="91"/>
        <v>0</v>
      </c>
      <c r="BG465" s="585">
        <f t="shared" si="91"/>
        <v>0</v>
      </c>
      <c r="BH465" s="585">
        <f t="shared" si="91"/>
        <v>0</v>
      </c>
      <c r="BI465" s="585">
        <f t="shared" si="91"/>
        <v>0</v>
      </c>
      <c r="BJ465" s="585">
        <f t="shared" si="91"/>
        <v>0</v>
      </c>
      <c r="BK465" s="585">
        <f t="shared" si="91"/>
        <v>0</v>
      </c>
      <c r="BL465" s="585">
        <f t="shared" si="91"/>
        <v>0</v>
      </c>
      <c r="BM465" s="585">
        <f t="shared" si="91"/>
        <v>0</v>
      </c>
      <c r="BN465" s="585">
        <f t="shared" si="91"/>
        <v>0</v>
      </c>
      <c r="BO465" s="585">
        <f t="shared" si="91"/>
        <v>0</v>
      </c>
      <c r="BP465" s="585">
        <f t="shared" si="91"/>
        <v>0</v>
      </c>
      <c r="BQ465" s="585">
        <f t="shared" si="91"/>
        <v>0</v>
      </c>
      <c r="BR465" s="585">
        <f t="shared" si="91"/>
        <v>0</v>
      </c>
      <c r="BS465" s="585">
        <f t="shared" si="91"/>
        <v>0</v>
      </c>
      <c r="BT465" s="585">
        <f t="shared" si="91"/>
        <v>0</v>
      </c>
      <c r="BU465" s="585">
        <f t="shared" si="91"/>
        <v>0</v>
      </c>
      <c r="BV465" s="585">
        <f t="shared" si="91"/>
        <v>0</v>
      </c>
      <c r="BW465" s="585">
        <f t="shared" si="91"/>
        <v>0</v>
      </c>
      <c r="BX465" s="585">
        <f t="shared" si="91"/>
        <v>0</v>
      </c>
      <c r="BY465" s="585">
        <f t="shared" si="91"/>
        <v>0</v>
      </c>
      <c r="BZ465" s="585">
        <f t="shared" si="91"/>
        <v>0</v>
      </c>
      <c r="CA465" s="585">
        <f t="shared" si="91"/>
        <v>0</v>
      </c>
      <c r="CB465" s="585">
        <f t="shared" si="91"/>
        <v>0</v>
      </c>
      <c r="CC465" s="585">
        <f t="shared" si="91"/>
        <v>0</v>
      </c>
      <c r="CD465" s="585">
        <f t="shared" si="91"/>
        <v>0</v>
      </c>
      <c r="CE465" s="585">
        <f t="shared" si="91"/>
        <v>0</v>
      </c>
      <c r="CF465" s="585">
        <f t="shared" si="91"/>
        <v>0</v>
      </c>
      <c r="CG465" s="585">
        <f t="shared" si="91"/>
        <v>0</v>
      </c>
      <c r="CH465" s="585">
        <f t="shared" si="91"/>
        <v>0</v>
      </c>
      <c r="CI465" s="585">
        <f t="shared" si="91"/>
        <v>0</v>
      </c>
      <c r="CJ465" s="585">
        <f t="shared" ref="CJ465:DO465" si="92">SUMIF($C:$C,"58.5x",CJ:CJ)</f>
        <v>0</v>
      </c>
      <c r="CK465" s="585">
        <f t="shared" si="92"/>
        <v>0</v>
      </c>
      <c r="CL465" s="585">
        <f t="shared" si="92"/>
        <v>0</v>
      </c>
      <c r="CM465" s="585">
        <f t="shared" si="92"/>
        <v>0</v>
      </c>
      <c r="CN465" s="585">
        <f t="shared" si="92"/>
        <v>0</v>
      </c>
      <c r="CO465" s="585">
        <f t="shared" si="92"/>
        <v>0</v>
      </c>
      <c r="CP465" s="585">
        <f t="shared" si="92"/>
        <v>0</v>
      </c>
      <c r="CQ465" s="585">
        <f t="shared" si="92"/>
        <v>0</v>
      </c>
      <c r="CR465" s="585">
        <f t="shared" si="92"/>
        <v>0</v>
      </c>
      <c r="CS465" s="585">
        <f t="shared" si="92"/>
        <v>0</v>
      </c>
      <c r="CT465" s="585">
        <f t="shared" si="92"/>
        <v>0</v>
      </c>
      <c r="CU465" s="585">
        <f t="shared" si="92"/>
        <v>0</v>
      </c>
      <c r="CV465" s="585">
        <f t="shared" si="92"/>
        <v>0</v>
      </c>
      <c r="CW465" s="585">
        <f t="shared" si="92"/>
        <v>0</v>
      </c>
      <c r="CX465" s="585">
        <f t="shared" si="92"/>
        <v>0</v>
      </c>
      <c r="CY465" s="600">
        <f t="shared" si="92"/>
        <v>0</v>
      </c>
      <c r="CZ465" s="601">
        <f t="shared" si="92"/>
        <v>0</v>
      </c>
      <c r="DA465" s="601">
        <f t="shared" si="92"/>
        <v>0</v>
      </c>
      <c r="DB465" s="601">
        <f t="shared" si="92"/>
        <v>0</v>
      </c>
      <c r="DC465" s="601">
        <f t="shared" si="92"/>
        <v>0</v>
      </c>
      <c r="DD465" s="601">
        <f t="shared" si="92"/>
        <v>0</v>
      </c>
      <c r="DE465" s="601">
        <f t="shared" si="92"/>
        <v>0</v>
      </c>
      <c r="DF465" s="601">
        <f t="shared" si="92"/>
        <v>0</v>
      </c>
      <c r="DG465" s="601">
        <f t="shared" si="92"/>
        <v>0</v>
      </c>
      <c r="DH465" s="601">
        <f t="shared" si="92"/>
        <v>0</v>
      </c>
      <c r="DI465" s="601">
        <f t="shared" si="92"/>
        <v>0</v>
      </c>
      <c r="DJ465" s="601">
        <f t="shared" si="92"/>
        <v>0</v>
      </c>
      <c r="DK465" s="601">
        <f t="shared" si="92"/>
        <v>0</v>
      </c>
      <c r="DL465" s="601">
        <f t="shared" si="92"/>
        <v>0</v>
      </c>
      <c r="DM465" s="601">
        <f t="shared" si="92"/>
        <v>0</v>
      </c>
      <c r="DN465" s="601">
        <f t="shared" si="92"/>
        <v>0</v>
      </c>
      <c r="DO465" s="601">
        <f t="shared" si="92"/>
        <v>0</v>
      </c>
      <c r="DP465" s="601">
        <f t="shared" ref="DP465:DW465" si="93">SUMIF($C:$C,"58.5x",DP:DP)</f>
        <v>0</v>
      </c>
      <c r="DQ465" s="601">
        <f t="shared" si="93"/>
        <v>0</v>
      </c>
      <c r="DR465" s="601">
        <f t="shared" si="93"/>
        <v>0</v>
      </c>
      <c r="DS465" s="601">
        <f t="shared" si="93"/>
        <v>0</v>
      </c>
      <c r="DT465" s="601">
        <f t="shared" si="93"/>
        <v>0</v>
      </c>
      <c r="DU465" s="601">
        <f t="shared" si="93"/>
        <v>0</v>
      </c>
      <c r="DV465" s="601">
        <f t="shared" si="93"/>
        <v>0</v>
      </c>
      <c r="DW465" s="665">
        <f t="shared" si="93"/>
        <v>0</v>
      </c>
    </row>
    <row r="466" spans="2:127" ht="25.5" x14ac:dyDescent="0.2">
      <c r="B466" s="603" t="s">
        <v>485</v>
      </c>
      <c r="C466" s="604" t="s">
        <v>974</v>
      </c>
      <c r="D466" s="605" t="s">
        <v>851</v>
      </c>
      <c r="E466" s="606" t="s">
        <v>548</v>
      </c>
      <c r="F466" s="607" t="s">
        <v>827</v>
      </c>
      <c r="G466" s="608" t="s">
        <v>59</v>
      </c>
      <c r="H466" s="609" t="s">
        <v>487</v>
      </c>
      <c r="I466" s="609">
        <f>MAX(X466:AV466)</f>
        <v>20</v>
      </c>
      <c r="J466" s="609">
        <f>SUMPRODUCT($X$2:$CY$2,$X466:$CY466)*365</f>
        <v>174155.65009643423</v>
      </c>
      <c r="K466" s="609">
        <f>SUMPRODUCT($X$2:$CY$2,$X467:$CY467)+SUMPRODUCT($X$2:$CY$2,$X468:$CY468)+SUMPRODUCT($X$2:$CY$2,$X469:$CY469)</f>
        <v>11642.571637478763</v>
      </c>
      <c r="L466" s="609">
        <f>SUMPRODUCT($X$2:$CY$2,$X470:$CY470) +SUMPRODUCT($X$2:$CY$2,$X471:$CY471)</f>
        <v>55696.408317141824</v>
      </c>
      <c r="M466" s="609">
        <f>SUMPRODUCT($X$2:$CY$2,$X472:$CY472)</f>
        <v>0</v>
      </c>
      <c r="N466" s="609">
        <f>SUMPRODUCT($X$2:$CY$2,$X475:$CY475) +SUMPRODUCT($X$2:$CY$2,$X476:$CY476)</f>
        <v>67.429712762858031</v>
      </c>
      <c r="O466" s="609">
        <f>SUMPRODUCT($X$2:$CY$2,$X473:$CY473) +SUMPRODUCT($X$2:$CY$2,$X474:$CY474) +SUMPRODUCT($X$2:$CY$2,$X477:$CY477)</f>
        <v>10.019914115137308</v>
      </c>
      <c r="P466" s="609">
        <f>SUM(K466:O466)</f>
        <v>67416.429581498582</v>
      </c>
      <c r="Q466" s="609">
        <f>(SUM(K466:M466)*100000)/(J466*1000)</f>
        <v>38.665974900804741</v>
      </c>
      <c r="R466" s="610">
        <f>(P466*100000)/(J466*1000)</f>
        <v>38.710446399050767</v>
      </c>
      <c r="S466" s="611">
        <v>3</v>
      </c>
      <c r="T466" s="612">
        <v>3</v>
      </c>
      <c r="U466" s="613" t="s">
        <v>488</v>
      </c>
      <c r="V466" s="614" t="s">
        <v>124</v>
      </c>
      <c r="W466" s="615" t="s">
        <v>75</v>
      </c>
      <c r="X466" s="607">
        <v>0</v>
      </c>
      <c r="Y466" s="607">
        <v>0</v>
      </c>
      <c r="Z466" s="607">
        <v>0</v>
      </c>
      <c r="AA466" s="607">
        <v>0</v>
      </c>
      <c r="AB466" s="607">
        <v>0</v>
      </c>
      <c r="AC466" s="607">
        <v>20</v>
      </c>
      <c r="AD466" s="607">
        <v>20</v>
      </c>
      <c r="AE466" s="607">
        <v>20</v>
      </c>
      <c r="AF466" s="607">
        <v>20</v>
      </c>
      <c r="AG466" s="607">
        <v>20</v>
      </c>
      <c r="AH466" s="607">
        <v>20</v>
      </c>
      <c r="AI466" s="607">
        <v>20</v>
      </c>
      <c r="AJ466" s="607">
        <v>20</v>
      </c>
      <c r="AK466" s="607">
        <v>20</v>
      </c>
      <c r="AL466" s="607">
        <v>20</v>
      </c>
      <c r="AM466" s="607">
        <v>20</v>
      </c>
      <c r="AN466" s="607">
        <v>20</v>
      </c>
      <c r="AO466" s="607">
        <v>20</v>
      </c>
      <c r="AP466" s="607">
        <v>20</v>
      </c>
      <c r="AQ466" s="607">
        <v>20</v>
      </c>
      <c r="AR466" s="607">
        <v>20</v>
      </c>
      <c r="AS466" s="607">
        <v>20</v>
      </c>
      <c r="AT466" s="607">
        <v>20</v>
      </c>
      <c r="AU466" s="607">
        <v>20</v>
      </c>
      <c r="AV466" s="607">
        <v>20</v>
      </c>
      <c r="AW466" s="607">
        <v>20</v>
      </c>
      <c r="AX466" s="607">
        <v>20</v>
      </c>
      <c r="AY466" s="607">
        <v>20</v>
      </c>
      <c r="AZ466" s="607">
        <v>20</v>
      </c>
      <c r="BA466" s="607">
        <v>20</v>
      </c>
      <c r="BB466" s="607">
        <v>20</v>
      </c>
      <c r="BC466" s="607">
        <v>20</v>
      </c>
      <c r="BD466" s="607">
        <v>20</v>
      </c>
      <c r="BE466" s="607">
        <v>20</v>
      </c>
      <c r="BF466" s="607">
        <v>20</v>
      </c>
      <c r="BG466" s="607">
        <v>20</v>
      </c>
      <c r="BH466" s="607">
        <v>20</v>
      </c>
      <c r="BI466" s="607">
        <v>20</v>
      </c>
      <c r="BJ466" s="607">
        <v>20</v>
      </c>
      <c r="BK466" s="607">
        <v>20</v>
      </c>
      <c r="BL466" s="607">
        <v>20</v>
      </c>
      <c r="BM466" s="607">
        <v>20</v>
      </c>
      <c r="BN466" s="607">
        <v>20</v>
      </c>
      <c r="BO466" s="607">
        <v>20</v>
      </c>
      <c r="BP466" s="607">
        <v>20</v>
      </c>
      <c r="BQ466" s="607">
        <v>20</v>
      </c>
      <c r="BR466" s="607">
        <v>20</v>
      </c>
      <c r="BS466" s="607">
        <v>20</v>
      </c>
      <c r="BT466" s="607">
        <v>20</v>
      </c>
      <c r="BU466" s="607">
        <v>20</v>
      </c>
      <c r="BV466" s="607">
        <v>20</v>
      </c>
      <c r="BW466" s="607">
        <v>20</v>
      </c>
      <c r="BX466" s="607">
        <v>20</v>
      </c>
      <c r="BY466" s="607">
        <v>20</v>
      </c>
      <c r="BZ466" s="607">
        <v>20</v>
      </c>
      <c r="CA466" s="607">
        <v>20</v>
      </c>
      <c r="CB466" s="607">
        <v>20</v>
      </c>
      <c r="CC466" s="607">
        <v>20</v>
      </c>
      <c r="CD466" s="607">
        <v>20</v>
      </c>
      <c r="CE466" s="616">
        <v>20</v>
      </c>
      <c r="CF466" s="616">
        <v>20</v>
      </c>
      <c r="CG466" s="616">
        <v>20</v>
      </c>
      <c r="CH466" s="616">
        <v>20</v>
      </c>
      <c r="CI466" s="616">
        <v>20</v>
      </c>
      <c r="CJ466" s="616">
        <v>20</v>
      </c>
      <c r="CK466" s="616">
        <v>20</v>
      </c>
      <c r="CL466" s="616">
        <v>20</v>
      </c>
      <c r="CM466" s="616">
        <v>20</v>
      </c>
      <c r="CN466" s="616">
        <v>20</v>
      </c>
      <c r="CO466" s="616">
        <v>20</v>
      </c>
      <c r="CP466" s="616">
        <v>20</v>
      </c>
      <c r="CQ466" s="616">
        <v>20</v>
      </c>
      <c r="CR466" s="616">
        <v>20</v>
      </c>
      <c r="CS466" s="616">
        <v>20</v>
      </c>
      <c r="CT466" s="616">
        <v>20</v>
      </c>
      <c r="CU466" s="616">
        <v>20</v>
      </c>
      <c r="CV466" s="616">
        <v>20</v>
      </c>
      <c r="CW466" s="616">
        <v>20</v>
      </c>
      <c r="CX466" s="616">
        <v>20</v>
      </c>
      <c r="CY466" s="617">
        <v>20</v>
      </c>
      <c r="CZ466" s="618">
        <v>0</v>
      </c>
      <c r="DA466" s="619">
        <v>0</v>
      </c>
      <c r="DB466" s="619">
        <v>0</v>
      </c>
      <c r="DC466" s="619">
        <v>0</v>
      </c>
      <c r="DD466" s="619">
        <v>0</v>
      </c>
      <c r="DE466" s="619">
        <v>0</v>
      </c>
      <c r="DF466" s="619">
        <v>0</v>
      </c>
      <c r="DG466" s="619">
        <v>0</v>
      </c>
      <c r="DH466" s="619">
        <v>0</v>
      </c>
      <c r="DI466" s="619">
        <v>0</v>
      </c>
      <c r="DJ466" s="619">
        <v>0</v>
      </c>
      <c r="DK466" s="619">
        <v>0</v>
      </c>
      <c r="DL466" s="619">
        <v>0</v>
      </c>
      <c r="DM466" s="619">
        <v>0</v>
      </c>
      <c r="DN466" s="619">
        <v>0</v>
      </c>
      <c r="DO466" s="619">
        <v>0</v>
      </c>
      <c r="DP466" s="619">
        <v>0</v>
      </c>
      <c r="DQ466" s="619">
        <v>0</v>
      </c>
      <c r="DR466" s="619">
        <v>0</v>
      </c>
      <c r="DS466" s="619">
        <v>0</v>
      </c>
      <c r="DT466" s="619">
        <v>0</v>
      </c>
      <c r="DU466" s="619">
        <v>0</v>
      </c>
      <c r="DV466" s="619">
        <v>0</v>
      </c>
      <c r="DW466" s="620">
        <v>0</v>
      </c>
    </row>
    <row r="467" spans="2:127" x14ac:dyDescent="0.2">
      <c r="B467" s="621"/>
      <c r="C467" s="622"/>
      <c r="D467" s="623"/>
      <c r="E467" s="624"/>
      <c r="F467" s="624"/>
      <c r="G467" s="623"/>
      <c r="H467" s="624"/>
      <c r="I467" s="624"/>
      <c r="J467" s="624"/>
      <c r="K467" s="624"/>
      <c r="L467" s="624"/>
      <c r="M467" s="624"/>
      <c r="N467" s="624"/>
      <c r="O467" s="624"/>
      <c r="P467" s="624"/>
      <c r="Q467" s="624"/>
      <c r="R467" s="625"/>
      <c r="S467" s="624"/>
      <c r="T467" s="624"/>
      <c r="U467" s="626" t="s">
        <v>489</v>
      </c>
      <c r="V467" s="614" t="s">
        <v>124</v>
      </c>
      <c r="W467" s="615" t="s">
        <v>490</v>
      </c>
      <c r="X467" s="607">
        <v>784.91000000000008</v>
      </c>
      <c r="Y467" s="607">
        <v>897.04</v>
      </c>
      <c r="Z467" s="607">
        <v>1121.3</v>
      </c>
      <c r="AA467" s="607">
        <v>4485.2</v>
      </c>
      <c r="AB467" s="607">
        <v>3924.5499999999997</v>
      </c>
      <c r="AC467" s="607">
        <v>0</v>
      </c>
      <c r="AD467" s="607">
        <v>0</v>
      </c>
      <c r="AE467" s="607">
        <v>0</v>
      </c>
      <c r="AF467" s="607">
        <v>0</v>
      </c>
      <c r="AG467" s="607">
        <v>0</v>
      </c>
      <c r="AH467" s="607">
        <v>0</v>
      </c>
      <c r="AI467" s="607">
        <v>0</v>
      </c>
      <c r="AJ467" s="607">
        <v>0</v>
      </c>
      <c r="AK467" s="607">
        <v>0</v>
      </c>
      <c r="AL467" s="607">
        <v>0</v>
      </c>
      <c r="AM467" s="607">
        <v>0</v>
      </c>
      <c r="AN467" s="607">
        <v>0</v>
      </c>
      <c r="AO467" s="607">
        <v>0</v>
      </c>
      <c r="AP467" s="607">
        <v>0</v>
      </c>
      <c r="AQ467" s="607">
        <v>0</v>
      </c>
      <c r="AR467" s="607">
        <v>34.93</v>
      </c>
      <c r="AS467" s="607">
        <v>39.92</v>
      </c>
      <c r="AT467" s="607">
        <v>49.9</v>
      </c>
      <c r="AU467" s="607">
        <v>199.6</v>
      </c>
      <c r="AV467" s="607">
        <v>174.65</v>
      </c>
      <c r="AW467" s="607">
        <v>0</v>
      </c>
      <c r="AX467" s="607">
        <v>0</v>
      </c>
      <c r="AY467" s="607">
        <v>0</v>
      </c>
      <c r="AZ467" s="607">
        <v>0</v>
      </c>
      <c r="BA467" s="607">
        <v>0</v>
      </c>
      <c r="BB467" s="607">
        <v>0</v>
      </c>
      <c r="BC467" s="607">
        <v>0</v>
      </c>
      <c r="BD467" s="607">
        <v>0</v>
      </c>
      <c r="BE467" s="607">
        <v>0</v>
      </c>
      <c r="BF467" s="607">
        <v>0</v>
      </c>
      <c r="BG467" s="607">
        <v>0</v>
      </c>
      <c r="BH467" s="607">
        <v>0</v>
      </c>
      <c r="BI467" s="607">
        <v>0</v>
      </c>
      <c r="BJ467" s="607">
        <v>0</v>
      </c>
      <c r="BK467" s="607">
        <v>0</v>
      </c>
      <c r="BL467" s="607">
        <v>34.93</v>
      </c>
      <c r="BM467" s="607">
        <v>39.92</v>
      </c>
      <c r="BN467" s="607">
        <v>49.9</v>
      </c>
      <c r="BO467" s="607">
        <v>199.6</v>
      </c>
      <c r="BP467" s="607">
        <v>174.65</v>
      </c>
      <c r="BQ467" s="607">
        <v>0</v>
      </c>
      <c r="BR467" s="607">
        <v>0</v>
      </c>
      <c r="BS467" s="607">
        <v>0</v>
      </c>
      <c r="BT467" s="607">
        <v>0</v>
      </c>
      <c r="BU467" s="607">
        <v>0</v>
      </c>
      <c r="BV467" s="607">
        <v>0</v>
      </c>
      <c r="BW467" s="607">
        <v>0</v>
      </c>
      <c r="BX467" s="607">
        <v>0</v>
      </c>
      <c r="BY467" s="607">
        <v>0</v>
      </c>
      <c r="BZ467" s="607">
        <v>0</v>
      </c>
      <c r="CA467" s="607">
        <v>0</v>
      </c>
      <c r="CB467" s="607">
        <v>0</v>
      </c>
      <c r="CC467" s="607">
        <v>0</v>
      </c>
      <c r="CD467" s="607">
        <v>0</v>
      </c>
      <c r="CE467" s="616">
        <v>0</v>
      </c>
      <c r="CF467" s="616">
        <v>583.24</v>
      </c>
      <c r="CG467" s="616">
        <v>666.56</v>
      </c>
      <c r="CH467" s="616">
        <v>833.2</v>
      </c>
      <c r="CI467" s="616">
        <v>3332.8</v>
      </c>
      <c r="CJ467" s="616">
        <v>2916.2</v>
      </c>
      <c r="CK467" s="616">
        <v>0</v>
      </c>
      <c r="CL467" s="616">
        <v>0</v>
      </c>
      <c r="CM467" s="616">
        <v>0</v>
      </c>
      <c r="CN467" s="616">
        <v>0</v>
      </c>
      <c r="CO467" s="616">
        <v>0</v>
      </c>
      <c r="CP467" s="616">
        <v>0</v>
      </c>
      <c r="CQ467" s="616">
        <v>0</v>
      </c>
      <c r="CR467" s="616">
        <v>0</v>
      </c>
      <c r="CS467" s="616">
        <v>0</v>
      </c>
      <c r="CT467" s="616">
        <v>0</v>
      </c>
      <c r="CU467" s="616">
        <v>0</v>
      </c>
      <c r="CV467" s="616">
        <v>0</v>
      </c>
      <c r="CW467" s="616">
        <v>0</v>
      </c>
      <c r="CX467" s="616">
        <v>0</v>
      </c>
      <c r="CY467" s="617">
        <v>0</v>
      </c>
      <c r="CZ467" s="618">
        <v>0</v>
      </c>
      <c r="DA467" s="619">
        <v>0</v>
      </c>
      <c r="DB467" s="619">
        <v>0</v>
      </c>
      <c r="DC467" s="619">
        <v>0</v>
      </c>
      <c r="DD467" s="619">
        <v>0</v>
      </c>
      <c r="DE467" s="619">
        <v>0</v>
      </c>
      <c r="DF467" s="619">
        <v>0</v>
      </c>
      <c r="DG467" s="619">
        <v>0</v>
      </c>
      <c r="DH467" s="619">
        <v>0</v>
      </c>
      <c r="DI467" s="619">
        <v>0</v>
      </c>
      <c r="DJ467" s="619">
        <v>0</v>
      </c>
      <c r="DK467" s="619">
        <v>0</v>
      </c>
      <c r="DL467" s="619">
        <v>0</v>
      </c>
      <c r="DM467" s="619">
        <v>0</v>
      </c>
      <c r="DN467" s="619">
        <v>0</v>
      </c>
      <c r="DO467" s="619">
        <v>0</v>
      </c>
      <c r="DP467" s="619">
        <v>0</v>
      </c>
      <c r="DQ467" s="619">
        <v>0</v>
      </c>
      <c r="DR467" s="619">
        <v>0</v>
      </c>
      <c r="DS467" s="619">
        <v>0</v>
      </c>
      <c r="DT467" s="619">
        <v>0</v>
      </c>
      <c r="DU467" s="619">
        <v>0</v>
      </c>
      <c r="DV467" s="619">
        <v>0</v>
      </c>
      <c r="DW467" s="620">
        <v>0</v>
      </c>
    </row>
    <row r="468" spans="2:127" x14ac:dyDescent="0.2">
      <c r="B468" s="627"/>
      <c r="C468" s="628"/>
      <c r="D468" s="629"/>
      <c r="E468" s="629"/>
      <c r="F468" s="629"/>
      <c r="G468" s="629"/>
      <c r="H468" s="629"/>
      <c r="I468" s="630"/>
      <c r="J468" s="630"/>
      <c r="K468" s="630"/>
      <c r="L468" s="630"/>
      <c r="M468" s="630"/>
      <c r="N468" s="630"/>
      <c r="O468" s="630"/>
      <c r="P468" s="630"/>
      <c r="Q468" s="630"/>
      <c r="R468" s="631"/>
      <c r="S468" s="630"/>
      <c r="T468" s="630"/>
      <c r="U468" s="626" t="s">
        <v>491</v>
      </c>
      <c r="V468" s="614" t="s">
        <v>124</v>
      </c>
      <c r="W468" s="615" t="s">
        <v>490</v>
      </c>
      <c r="X468" s="607">
        <v>0</v>
      </c>
      <c r="Y468" s="607">
        <v>0</v>
      </c>
      <c r="Z468" s="607">
        <v>0</v>
      </c>
      <c r="AA468" s="607">
        <v>0</v>
      </c>
      <c r="AB468" s="607">
        <v>0</v>
      </c>
      <c r="AC468" s="607">
        <v>0</v>
      </c>
      <c r="AD468" s="607">
        <v>0</v>
      </c>
      <c r="AE468" s="607">
        <v>0</v>
      </c>
      <c r="AF468" s="607">
        <v>0</v>
      </c>
      <c r="AG468" s="607">
        <v>0</v>
      </c>
      <c r="AH468" s="607">
        <v>0</v>
      </c>
      <c r="AI468" s="607">
        <v>0</v>
      </c>
      <c r="AJ468" s="607">
        <v>0</v>
      </c>
      <c r="AK468" s="607">
        <v>0</v>
      </c>
      <c r="AL468" s="607">
        <v>0</v>
      </c>
      <c r="AM468" s="607">
        <v>0</v>
      </c>
      <c r="AN468" s="607">
        <v>0</v>
      </c>
      <c r="AO468" s="607">
        <v>0</v>
      </c>
      <c r="AP468" s="607">
        <v>0</v>
      </c>
      <c r="AQ468" s="607">
        <v>0</v>
      </c>
      <c r="AR468" s="607">
        <v>0</v>
      </c>
      <c r="AS468" s="607">
        <v>0</v>
      </c>
      <c r="AT468" s="607">
        <v>0</v>
      </c>
      <c r="AU468" s="607">
        <v>0</v>
      </c>
      <c r="AV468" s="607">
        <v>0</v>
      </c>
      <c r="AW468" s="607">
        <v>0</v>
      </c>
      <c r="AX468" s="607">
        <v>0</v>
      </c>
      <c r="AY468" s="607">
        <v>0</v>
      </c>
      <c r="AZ468" s="607">
        <v>0</v>
      </c>
      <c r="BA468" s="607">
        <v>0</v>
      </c>
      <c r="BB468" s="607">
        <v>0</v>
      </c>
      <c r="BC468" s="607">
        <v>0</v>
      </c>
      <c r="BD468" s="607">
        <v>0</v>
      </c>
      <c r="BE468" s="607">
        <v>0</v>
      </c>
      <c r="BF468" s="607">
        <v>0</v>
      </c>
      <c r="BG468" s="607">
        <v>0</v>
      </c>
      <c r="BH468" s="607">
        <v>0</v>
      </c>
      <c r="BI468" s="607">
        <v>0</v>
      </c>
      <c r="BJ468" s="607">
        <v>0</v>
      </c>
      <c r="BK468" s="607">
        <v>0</v>
      </c>
      <c r="BL468" s="607">
        <v>0</v>
      </c>
      <c r="BM468" s="607">
        <v>0</v>
      </c>
      <c r="BN468" s="607">
        <v>0</v>
      </c>
      <c r="BO468" s="607">
        <v>0</v>
      </c>
      <c r="BP468" s="607">
        <v>0</v>
      </c>
      <c r="BQ468" s="607">
        <v>0</v>
      </c>
      <c r="BR468" s="607">
        <v>0</v>
      </c>
      <c r="BS468" s="607">
        <v>0</v>
      </c>
      <c r="BT468" s="607">
        <v>0</v>
      </c>
      <c r="BU468" s="607">
        <v>0</v>
      </c>
      <c r="BV468" s="607">
        <v>0</v>
      </c>
      <c r="BW468" s="607">
        <v>0</v>
      </c>
      <c r="BX468" s="607">
        <v>0</v>
      </c>
      <c r="BY468" s="607">
        <v>0</v>
      </c>
      <c r="BZ468" s="607">
        <v>0</v>
      </c>
      <c r="CA468" s="607">
        <v>0</v>
      </c>
      <c r="CB468" s="607">
        <v>0</v>
      </c>
      <c r="CC468" s="607">
        <v>0</v>
      </c>
      <c r="CD468" s="607">
        <v>0</v>
      </c>
      <c r="CE468" s="616">
        <v>0</v>
      </c>
      <c r="CF468" s="616">
        <v>0</v>
      </c>
      <c r="CG468" s="616">
        <v>0</v>
      </c>
      <c r="CH468" s="616">
        <v>0</v>
      </c>
      <c r="CI468" s="616">
        <v>0</v>
      </c>
      <c r="CJ468" s="616">
        <v>0</v>
      </c>
      <c r="CK468" s="616">
        <v>0</v>
      </c>
      <c r="CL468" s="616">
        <v>0</v>
      </c>
      <c r="CM468" s="616">
        <v>0</v>
      </c>
      <c r="CN468" s="616">
        <v>0</v>
      </c>
      <c r="CO468" s="616">
        <v>0</v>
      </c>
      <c r="CP468" s="616">
        <v>0</v>
      </c>
      <c r="CQ468" s="616">
        <v>0</v>
      </c>
      <c r="CR468" s="616">
        <v>0</v>
      </c>
      <c r="CS468" s="616">
        <v>0</v>
      </c>
      <c r="CT468" s="616">
        <v>0</v>
      </c>
      <c r="CU468" s="616">
        <v>0</v>
      </c>
      <c r="CV468" s="616">
        <v>0</v>
      </c>
      <c r="CW468" s="616">
        <v>0</v>
      </c>
      <c r="CX468" s="616">
        <v>0</v>
      </c>
      <c r="CY468" s="617">
        <v>0</v>
      </c>
      <c r="CZ468" s="618">
        <v>0</v>
      </c>
      <c r="DA468" s="619">
        <v>0</v>
      </c>
      <c r="DB468" s="619">
        <v>0</v>
      </c>
      <c r="DC468" s="619">
        <v>0</v>
      </c>
      <c r="DD468" s="619">
        <v>0</v>
      </c>
      <c r="DE468" s="619">
        <v>0</v>
      </c>
      <c r="DF468" s="619">
        <v>0</v>
      </c>
      <c r="DG468" s="619">
        <v>0</v>
      </c>
      <c r="DH468" s="619">
        <v>0</v>
      </c>
      <c r="DI468" s="619">
        <v>0</v>
      </c>
      <c r="DJ468" s="619">
        <v>0</v>
      </c>
      <c r="DK468" s="619">
        <v>0</v>
      </c>
      <c r="DL468" s="619">
        <v>0</v>
      </c>
      <c r="DM468" s="619">
        <v>0</v>
      </c>
      <c r="DN468" s="619">
        <v>0</v>
      </c>
      <c r="DO468" s="619">
        <v>0</v>
      </c>
      <c r="DP468" s="619">
        <v>0</v>
      </c>
      <c r="DQ468" s="619">
        <v>0</v>
      </c>
      <c r="DR468" s="619">
        <v>0</v>
      </c>
      <c r="DS468" s="619">
        <v>0</v>
      </c>
      <c r="DT468" s="619">
        <v>0</v>
      </c>
      <c r="DU468" s="619">
        <v>0</v>
      </c>
      <c r="DV468" s="619">
        <v>0</v>
      </c>
      <c r="DW468" s="620">
        <v>0</v>
      </c>
    </row>
    <row r="469" spans="2:127" x14ac:dyDescent="0.2">
      <c r="B469" s="627"/>
      <c r="C469" s="628"/>
      <c r="D469" s="629"/>
      <c r="E469" s="629"/>
      <c r="F469" s="629"/>
      <c r="G469" s="629"/>
      <c r="H469" s="629"/>
      <c r="I469" s="630"/>
      <c r="J469" s="630"/>
      <c r="K469" s="630"/>
      <c r="L469" s="630"/>
      <c r="M469" s="630"/>
      <c r="N469" s="630"/>
      <c r="O469" s="630"/>
      <c r="P469" s="630"/>
      <c r="Q469" s="630"/>
      <c r="R469" s="631"/>
      <c r="S469" s="630"/>
      <c r="T469" s="630"/>
      <c r="U469" s="632" t="s">
        <v>828</v>
      </c>
      <c r="V469" s="633" t="s">
        <v>124</v>
      </c>
      <c r="W469" s="634" t="s">
        <v>490</v>
      </c>
      <c r="X469" s="607">
        <v>0</v>
      </c>
      <c r="Y469" s="607">
        <v>0</v>
      </c>
      <c r="Z469" s="607">
        <v>0</v>
      </c>
      <c r="AA469" s="607">
        <v>0</v>
      </c>
      <c r="AB469" s="607">
        <v>0</v>
      </c>
      <c r="AC469" s="607">
        <v>0</v>
      </c>
      <c r="AD469" s="607">
        <v>0</v>
      </c>
      <c r="AE469" s="607">
        <v>0</v>
      </c>
      <c r="AF469" s="607">
        <v>0</v>
      </c>
      <c r="AG469" s="607">
        <v>0</v>
      </c>
      <c r="AH469" s="607">
        <v>0</v>
      </c>
      <c r="AI469" s="607">
        <v>0</v>
      </c>
      <c r="AJ469" s="607">
        <v>0</v>
      </c>
      <c r="AK469" s="607">
        <v>0</v>
      </c>
      <c r="AL469" s="607">
        <v>0</v>
      </c>
      <c r="AM469" s="607">
        <v>0</v>
      </c>
      <c r="AN469" s="607">
        <v>0</v>
      </c>
      <c r="AO469" s="607">
        <v>0</v>
      </c>
      <c r="AP469" s="607">
        <v>0</v>
      </c>
      <c r="AQ469" s="607">
        <v>0</v>
      </c>
      <c r="AR469" s="607">
        <v>0</v>
      </c>
      <c r="AS469" s="607">
        <v>0</v>
      </c>
      <c r="AT469" s="607">
        <v>0</v>
      </c>
      <c r="AU469" s="607">
        <v>0</v>
      </c>
      <c r="AV469" s="607">
        <v>0</v>
      </c>
      <c r="AW469" s="607">
        <v>0</v>
      </c>
      <c r="AX469" s="607">
        <v>0</v>
      </c>
      <c r="AY469" s="607">
        <v>0</v>
      </c>
      <c r="AZ469" s="607">
        <v>0</v>
      </c>
      <c r="BA469" s="607">
        <v>0</v>
      </c>
      <c r="BB469" s="607">
        <v>0</v>
      </c>
      <c r="BC469" s="607">
        <v>0</v>
      </c>
      <c r="BD469" s="607">
        <v>0</v>
      </c>
      <c r="BE469" s="607">
        <v>0</v>
      </c>
      <c r="BF469" s="607">
        <v>0</v>
      </c>
      <c r="BG469" s="607">
        <v>0</v>
      </c>
      <c r="BH469" s="607">
        <v>0</v>
      </c>
      <c r="BI469" s="607">
        <v>0</v>
      </c>
      <c r="BJ469" s="607">
        <v>0</v>
      </c>
      <c r="BK469" s="607">
        <v>0</v>
      </c>
      <c r="BL469" s="607">
        <v>0</v>
      </c>
      <c r="BM469" s="607">
        <v>0</v>
      </c>
      <c r="BN469" s="607">
        <v>0</v>
      </c>
      <c r="BO469" s="607">
        <v>0</v>
      </c>
      <c r="BP469" s="607">
        <v>0</v>
      </c>
      <c r="BQ469" s="607">
        <v>0</v>
      </c>
      <c r="BR469" s="607">
        <v>0</v>
      </c>
      <c r="BS469" s="607">
        <v>0</v>
      </c>
      <c r="BT469" s="607">
        <v>0</v>
      </c>
      <c r="BU469" s="607">
        <v>0</v>
      </c>
      <c r="BV469" s="607">
        <v>0</v>
      </c>
      <c r="BW469" s="607">
        <v>0</v>
      </c>
      <c r="BX469" s="607">
        <v>0</v>
      </c>
      <c r="BY469" s="607">
        <v>0</v>
      </c>
      <c r="BZ469" s="607">
        <v>0</v>
      </c>
      <c r="CA469" s="607">
        <v>0</v>
      </c>
      <c r="CB469" s="607">
        <v>0</v>
      </c>
      <c r="CC469" s="607">
        <v>0</v>
      </c>
      <c r="CD469" s="607">
        <v>0</v>
      </c>
      <c r="CE469" s="607">
        <v>0</v>
      </c>
      <c r="CF469" s="607">
        <v>0</v>
      </c>
      <c r="CG469" s="607">
        <v>0</v>
      </c>
      <c r="CH469" s="607">
        <v>0</v>
      </c>
      <c r="CI469" s="607">
        <v>0</v>
      </c>
      <c r="CJ469" s="607">
        <v>0</v>
      </c>
      <c r="CK469" s="607">
        <v>0</v>
      </c>
      <c r="CL469" s="607">
        <v>0</v>
      </c>
      <c r="CM469" s="607">
        <v>0</v>
      </c>
      <c r="CN469" s="607">
        <v>0</v>
      </c>
      <c r="CO469" s="607">
        <v>0</v>
      </c>
      <c r="CP469" s="607">
        <v>0</v>
      </c>
      <c r="CQ469" s="607">
        <v>0</v>
      </c>
      <c r="CR469" s="607">
        <v>0</v>
      </c>
      <c r="CS469" s="607">
        <v>0</v>
      </c>
      <c r="CT469" s="607">
        <v>0</v>
      </c>
      <c r="CU469" s="607">
        <v>0</v>
      </c>
      <c r="CV469" s="607">
        <v>0</v>
      </c>
      <c r="CW469" s="607">
        <v>0</v>
      </c>
      <c r="CX469" s="607">
        <v>0</v>
      </c>
      <c r="CY469" s="607">
        <v>0</v>
      </c>
      <c r="CZ469" s="618">
        <v>0</v>
      </c>
      <c r="DA469" s="619">
        <v>0</v>
      </c>
      <c r="DB469" s="619">
        <v>0</v>
      </c>
      <c r="DC469" s="619">
        <v>0</v>
      </c>
      <c r="DD469" s="619">
        <v>0</v>
      </c>
      <c r="DE469" s="619">
        <v>0</v>
      </c>
      <c r="DF469" s="619">
        <v>0</v>
      </c>
      <c r="DG469" s="619">
        <v>0</v>
      </c>
      <c r="DH469" s="619">
        <v>0</v>
      </c>
      <c r="DI469" s="619">
        <v>0</v>
      </c>
      <c r="DJ469" s="619">
        <v>0</v>
      </c>
      <c r="DK469" s="619">
        <v>0</v>
      </c>
      <c r="DL469" s="619">
        <v>0</v>
      </c>
      <c r="DM469" s="619">
        <v>0</v>
      </c>
      <c r="DN469" s="619">
        <v>0</v>
      </c>
      <c r="DO469" s="619">
        <v>0</v>
      </c>
      <c r="DP469" s="619">
        <v>0</v>
      </c>
      <c r="DQ469" s="619">
        <v>0</v>
      </c>
      <c r="DR469" s="619">
        <v>0</v>
      </c>
      <c r="DS469" s="619">
        <v>0</v>
      </c>
      <c r="DT469" s="619">
        <v>0</v>
      </c>
      <c r="DU469" s="619">
        <v>0</v>
      </c>
      <c r="DV469" s="619">
        <v>0</v>
      </c>
      <c r="DW469" s="620">
        <v>0</v>
      </c>
    </row>
    <row r="470" spans="2:127" x14ac:dyDescent="0.2">
      <c r="B470" s="635"/>
      <c r="C470" s="636"/>
      <c r="D470" s="637"/>
      <c r="E470" s="637"/>
      <c r="F470" s="637"/>
      <c r="G470" s="637"/>
      <c r="H470" s="637"/>
      <c r="I470" s="638"/>
      <c r="J470" s="638"/>
      <c r="K470" s="638"/>
      <c r="L470" s="638"/>
      <c r="M470" s="638"/>
      <c r="N470" s="638"/>
      <c r="O470" s="638"/>
      <c r="P470" s="638"/>
      <c r="Q470" s="638"/>
      <c r="R470" s="639"/>
      <c r="S470" s="638"/>
      <c r="T470" s="638"/>
      <c r="U470" s="626" t="s">
        <v>492</v>
      </c>
      <c r="V470" s="614" t="s">
        <v>124</v>
      </c>
      <c r="W470" s="640" t="s">
        <v>490</v>
      </c>
      <c r="X470" s="607">
        <v>0</v>
      </c>
      <c r="Y470" s="607">
        <v>0</v>
      </c>
      <c r="Z470" s="607">
        <v>0</v>
      </c>
      <c r="AA470" s="607">
        <v>0</v>
      </c>
      <c r="AB470" s="607">
        <v>0</v>
      </c>
      <c r="AC470" s="607">
        <v>2154.6</v>
      </c>
      <c r="AD470" s="607">
        <v>2154.6</v>
      </c>
      <c r="AE470" s="607">
        <v>2154.6</v>
      </c>
      <c r="AF470" s="607">
        <v>2154.6</v>
      </c>
      <c r="AG470" s="607">
        <v>2154.6</v>
      </c>
      <c r="AH470" s="607">
        <v>2154.6</v>
      </c>
      <c r="AI470" s="607">
        <v>2154.6</v>
      </c>
      <c r="AJ470" s="607">
        <v>2154.6</v>
      </c>
      <c r="AK470" s="607">
        <v>2154.6</v>
      </c>
      <c r="AL470" s="607">
        <v>2154.6</v>
      </c>
      <c r="AM470" s="607">
        <v>2154.6</v>
      </c>
      <c r="AN470" s="607">
        <v>2154.6</v>
      </c>
      <c r="AO470" s="607">
        <v>2154.6</v>
      </c>
      <c r="AP470" s="607">
        <v>2154.6</v>
      </c>
      <c r="AQ470" s="607">
        <v>2154.6</v>
      </c>
      <c r="AR470" s="607">
        <v>2154.6</v>
      </c>
      <c r="AS470" s="607">
        <v>2154.6</v>
      </c>
      <c r="AT470" s="607">
        <v>2154.6</v>
      </c>
      <c r="AU470" s="607">
        <v>2154.6</v>
      </c>
      <c r="AV470" s="607">
        <v>2154.6</v>
      </c>
      <c r="AW470" s="607">
        <v>2154.6</v>
      </c>
      <c r="AX470" s="607">
        <v>2154.6</v>
      </c>
      <c r="AY470" s="607">
        <v>2154.6</v>
      </c>
      <c r="AZ470" s="607">
        <v>2154.6</v>
      </c>
      <c r="BA470" s="607">
        <v>2154.6</v>
      </c>
      <c r="BB470" s="607">
        <v>2154.6</v>
      </c>
      <c r="BC470" s="607">
        <v>2154.6</v>
      </c>
      <c r="BD470" s="607">
        <v>2154.6</v>
      </c>
      <c r="BE470" s="607">
        <v>2154.6</v>
      </c>
      <c r="BF470" s="607">
        <v>2154.6</v>
      </c>
      <c r="BG470" s="607">
        <v>2154.6</v>
      </c>
      <c r="BH470" s="607">
        <v>2154.6</v>
      </c>
      <c r="BI470" s="607">
        <v>2154.6</v>
      </c>
      <c r="BJ470" s="607">
        <v>2154.6</v>
      </c>
      <c r="BK470" s="607">
        <v>2154.6</v>
      </c>
      <c r="BL470" s="607">
        <v>2154.6</v>
      </c>
      <c r="BM470" s="607">
        <v>2154.6</v>
      </c>
      <c r="BN470" s="607">
        <v>2154.6</v>
      </c>
      <c r="BO470" s="607">
        <v>2154.6</v>
      </c>
      <c r="BP470" s="607">
        <v>2154.6</v>
      </c>
      <c r="BQ470" s="607">
        <v>2154.6</v>
      </c>
      <c r="BR470" s="607">
        <v>2154.6</v>
      </c>
      <c r="BS470" s="607">
        <v>2154.6</v>
      </c>
      <c r="BT470" s="607">
        <v>2154.6</v>
      </c>
      <c r="BU470" s="607">
        <v>2154.6</v>
      </c>
      <c r="BV470" s="607">
        <v>2154.6</v>
      </c>
      <c r="BW470" s="607">
        <v>2154.6</v>
      </c>
      <c r="BX470" s="607">
        <v>2154.6</v>
      </c>
      <c r="BY470" s="607">
        <v>2154.6</v>
      </c>
      <c r="BZ470" s="607">
        <v>2154.6</v>
      </c>
      <c r="CA470" s="607">
        <v>2154.6</v>
      </c>
      <c r="CB470" s="607">
        <v>2154.6</v>
      </c>
      <c r="CC470" s="607">
        <v>2154.6</v>
      </c>
      <c r="CD470" s="607">
        <v>2154.6</v>
      </c>
      <c r="CE470" s="616">
        <v>2154.6</v>
      </c>
      <c r="CF470" s="616">
        <v>2154.6</v>
      </c>
      <c r="CG470" s="616">
        <v>2154.6</v>
      </c>
      <c r="CH470" s="616">
        <v>2154.6</v>
      </c>
      <c r="CI470" s="616">
        <v>2154.6</v>
      </c>
      <c r="CJ470" s="616">
        <v>2154.6</v>
      </c>
      <c r="CK470" s="616">
        <v>2154.6</v>
      </c>
      <c r="CL470" s="616">
        <v>2154.6</v>
      </c>
      <c r="CM470" s="616">
        <v>2154.6</v>
      </c>
      <c r="CN470" s="616">
        <v>2154.6</v>
      </c>
      <c r="CO470" s="616">
        <v>2154.6</v>
      </c>
      <c r="CP470" s="616">
        <v>2154.6</v>
      </c>
      <c r="CQ470" s="616">
        <v>2154.6</v>
      </c>
      <c r="CR470" s="616">
        <v>2154.6</v>
      </c>
      <c r="CS470" s="616">
        <v>2154.6</v>
      </c>
      <c r="CT470" s="616">
        <v>2154.6</v>
      </c>
      <c r="CU470" s="616">
        <v>2154.6</v>
      </c>
      <c r="CV470" s="616">
        <v>2154.6</v>
      </c>
      <c r="CW470" s="616">
        <v>2154.6</v>
      </c>
      <c r="CX470" s="616">
        <v>2154.6</v>
      </c>
      <c r="CY470" s="617">
        <v>2154.6</v>
      </c>
      <c r="CZ470" s="618">
        <v>0</v>
      </c>
      <c r="DA470" s="619">
        <v>0</v>
      </c>
      <c r="DB470" s="619">
        <v>0</v>
      </c>
      <c r="DC470" s="619">
        <v>0</v>
      </c>
      <c r="DD470" s="619">
        <v>0</v>
      </c>
      <c r="DE470" s="619">
        <v>0</v>
      </c>
      <c r="DF470" s="619">
        <v>0</v>
      </c>
      <c r="DG470" s="619">
        <v>0</v>
      </c>
      <c r="DH470" s="619">
        <v>0</v>
      </c>
      <c r="DI470" s="619">
        <v>0</v>
      </c>
      <c r="DJ470" s="619">
        <v>0</v>
      </c>
      <c r="DK470" s="619">
        <v>0</v>
      </c>
      <c r="DL470" s="619">
        <v>0</v>
      </c>
      <c r="DM470" s="619">
        <v>0</v>
      </c>
      <c r="DN470" s="619">
        <v>0</v>
      </c>
      <c r="DO470" s="619">
        <v>0</v>
      </c>
      <c r="DP470" s="619">
        <v>0</v>
      </c>
      <c r="DQ470" s="619">
        <v>0</v>
      </c>
      <c r="DR470" s="619">
        <v>0</v>
      </c>
      <c r="DS470" s="619">
        <v>0</v>
      </c>
      <c r="DT470" s="619">
        <v>0</v>
      </c>
      <c r="DU470" s="619">
        <v>0</v>
      </c>
      <c r="DV470" s="619">
        <v>0</v>
      </c>
      <c r="DW470" s="620">
        <v>0</v>
      </c>
    </row>
    <row r="471" spans="2:127" x14ac:dyDescent="0.2">
      <c r="B471" s="641"/>
      <c r="C471" s="642"/>
      <c r="D471" s="643"/>
      <c r="E471" s="643"/>
      <c r="F471" s="643"/>
      <c r="G471" s="643"/>
      <c r="H471" s="643"/>
      <c r="I471" s="644"/>
      <c r="J471" s="644"/>
      <c r="K471" s="644"/>
      <c r="L471" s="644"/>
      <c r="M471" s="644"/>
      <c r="N471" s="644"/>
      <c r="O471" s="644"/>
      <c r="P471" s="644"/>
      <c r="Q471" s="644"/>
      <c r="R471" s="645"/>
      <c r="S471" s="644"/>
      <c r="T471" s="644"/>
      <c r="U471" s="626" t="s">
        <v>493</v>
      </c>
      <c r="V471" s="614" t="s">
        <v>124</v>
      </c>
      <c r="W471" s="640" t="s">
        <v>490</v>
      </c>
      <c r="X471" s="607">
        <v>0</v>
      </c>
      <c r="Y471" s="607">
        <v>0</v>
      </c>
      <c r="Z471" s="607">
        <v>0</v>
      </c>
      <c r="AA471" s="607">
        <v>0</v>
      </c>
      <c r="AB471" s="607">
        <v>0</v>
      </c>
      <c r="AC471" s="607">
        <v>180</v>
      </c>
      <c r="AD471" s="607">
        <v>180</v>
      </c>
      <c r="AE471" s="607">
        <v>180</v>
      </c>
      <c r="AF471" s="607">
        <v>180</v>
      </c>
      <c r="AG471" s="607">
        <v>180</v>
      </c>
      <c r="AH471" s="607">
        <v>180</v>
      </c>
      <c r="AI471" s="607">
        <v>180</v>
      </c>
      <c r="AJ471" s="607">
        <v>180</v>
      </c>
      <c r="AK471" s="607">
        <v>180</v>
      </c>
      <c r="AL471" s="607">
        <v>180</v>
      </c>
      <c r="AM471" s="607">
        <v>180</v>
      </c>
      <c r="AN471" s="607">
        <v>180</v>
      </c>
      <c r="AO471" s="607">
        <v>180</v>
      </c>
      <c r="AP471" s="607">
        <v>180</v>
      </c>
      <c r="AQ471" s="607">
        <v>180</v>
      </c>
      <c r="AR471" s="607">
        <v>180</v>
      </c>
      <c r="AS471" s="607">
        <v>180</v>
      </c>
      <c r="AT471" s="607">
        <v>180</v>
      </c>
      <c r="AU471" s="607">
        <v>180</v>
      </c>
      <c r="AV471" s="607">
        <v>180</v>
      </c>
      <c r="AW471" s="607">
        <v>180</v>
      </c>
      <c r="AX471" s="607">
        <v>180</v>
      </c>
      <c r="AY471" s="607">
        <v>180</v>
      </c>
      <c r="AZ471" s="607">
        <v>180</v>
      </c>
      <c r="BA471" s="607">
        <v>180</v>
      </c>
      <c r="BB471" s="607">
        <v>180</v>
      </c>
      <c r="BC471" s="607">
        <v>180</v>
      </c>
      <c r="BD471" s="607">
        <v>180</v>
      </c>
      <c r="BE471" s="607">
        <v>180</v>
      </c>
      <c r="BF471" s="607">
        <v>180</v>
      </c>
      <c r="BG471" s="607">
        <v>180</v>
      </c>
      <c r="BH471" s="607">
        <v>180</v>
      </c>
      <c r="BI471" s="607">
        <v>180</v>
      </c>
      <c r="BJ471" s="607">
        <v>180</v>
      </c>
      <c r="BK471" s="607">
        <v>180</v>
      </c>
      <c r="BL471" s="607">
        <v>180</v>
      </c>
      <c r="BM471" s="607">
        <v>180</v>
      </c>
      <c r="BN471" s="607">
        <v>180</v>
      </c>
      <c r="BO471" s="607">
        <v>180</v>
      </c>
      <c r="BP471" s="607">
        <v>180</v>
      </c>
      <c r="BQ471" s="607">
        <v>180</v>
      </c>
      <c r="BR471" s="607">
        <v>180</v>
      </c>
      <c r="BS471" s="607">
        <v>180</v>
      </c>
      <c r="BT471" s="607">
        <v>180</v>
      </c>
      <c r="BU471" s="607">
        <v>180</v>
      </c>
      <c r="BV471" s="607">
        <v>180</v>
      </c>
      <c r="BW471" s="607">
        <v>180</v>
      </c>
      <c r="BX471" s="607">
        <v>180</v>
      </c>
      <c r="BY471" s="607">
        <v>180</v>
      </c>
      <c r="BZ471" s="607">
        <v>180</v>
      </c>
      <c r="CA471" s="607">
        <v>180</v>
      </c>
      <c r="CB471" s="607">
        <v>180</v>
      </c>
      <c r="CC471" s="607">
        <v>180</v>
      </c>
      <c r="CD471" s="607">
        <v>180</v>
      </c>
      <c r="CE471" s="616">
        <v>180</v>
      </c>
      <c r="CF471" s="616">
        <v>180</v>
      </c>
      <c r="CG471" s="616">
        <v>180</v>
      </c>
      <c r="CH471" s="616">
        <v>180</v>
      </c>
      <c r="CI471" s="616">
        <v>180</v>
      </c>
      <c r="CJ471" s="616">
        <v>180</v>
      </c>
      <c r="CK471" s="616">
        <v>180</v>
      </c>
      <c r="CL471" s="616">
        <v>180</v>
      </c>
      <c r="CM471" s="616">
        <v>180</v>
      </c>
      <c r="CN471" s="616">
        <v>180</v>
      </c>
      <c r="CO471" s="616">
        <v>180</v>
      </c>
      <c r="CP471" s="616">
        <v>180</v>
      </c>
      <c r="CQ471" s="616">
        <v>180</v>
      </c>
      <c r="CR471" s="616">
        <v>180</v>
      </c>
      <c r="CS471" s="616">
        <v>180</v>
      </c>
      <c r="CT471" s="616">
        <v>180</v>
      </c>
      <c r="CU471" s="616">
        <v>180</v>
      </c>
      <c r="CV471" s="616">
        <v>180</v>
      </c>
      <c r="CW471" s="616">
        <v>180</v>
      </c>
      <c r="CX471" s="616">
        <v>180</v>
      </c>
      <c r="CY471" s="617">
        <v>180</v>
      </c>
      <c r="CZ471" s="618">
        <v>0</v>
      </c>
      <c r="DA471" s="619">
        <v>0</v>
      </c>
      <c r="DB471" s="619">
        <v>0</v>
      </c>
      <c r="DC471" s="619">
        <v>0</v>
      </c>
      <c r="DD471" s="619">
        <v>0</v>
      </c>
      <c r="DE471" s="619">
        <v>0</v>
      </c>
      <c r="DF471" s="619">
        <v>0</v>
      </c>
      <c r="DG471" s="619">
        <v>0</v>
      </c>
      <c r="DH471" s="619">
        <v>0</v>
      </c>
      <c r="DI471" s="619">
        <v>0</v>
      </c>
      <c r="DJ471" s="619">
        <v>0</v>
      </c>
      <c r="DK471" s="619">
        <v>0</v>
      </c>
      <c r="DL471" s="619">
        <v>0</v>
      </c>
      <c r="DM471" s="619">
        <v>0</v>
      </c>
      <c r="DN471" s="619">
        <v>0</v>
      </c>
      <c r="DO471" s="619">
        <v>0</v>
      </c>
      <c r="DP471" s="619">
        <v>0</v>
      </c>
      <c r="DQ471" s="619">
        <v>0</v>
      </c>
      <c r="DR471" s="619">
        <v>0</v>
      </c>
      <c r="DS471" s="619">
        <v>0</v>
      </c>
      <c r="DT471" s="619">
        <v>0</v>
      </c>
      <c r="DU471" s="619">
        <v>0</v>
      </c>
      <c r="DV471" s="619">
        <v>0</v>
      </c>
      <c r="DW471" s="620">
        <v>0</v>
      </c>
    </row>
    <row r="472" spans="2:127" x14ac:dyDescent="0.2">
      <c r="B472" s="641"/>
      <c r="C472" s="642"/>
      <c r="D472" s="643"/>
      <c r="E472" s="643"/>
      <c r="F472" s="643"/>
      <c r="G472" s="643"/>
      <c r="H472" s="643"/>
      <c r="I472" s="644"/>
      <c r="J472" s="644"/>
      <c r="K472" s="644"/>
      <c r="L472" s="644"/>
      <c r="M472" s="644"/>
      <c r="N472" s="644"/>
      <c r="O472" s="644"/>
      <c r="P472" s="644"/>
      <c r="Q472" s="644"/>
      <c r="R472" s="645"/>
      <c r="S472" s="644"/>
      <c r="T472" s="644"/>
      <c r="U472" s="646" t="s">
        <v>494</v>
      </c>
      <c r="V472" s="647" t="s">
        <v>124</v>
      </c>
      <c r="W472" s="640" t="s">
        <v>490</v>
      </c>
      <c r="X472" s="607">
        <v>0</v>
      </c>
      <c r="Y472" s="607">
        <v>0</v>
      </c>
      <c r="Z472" s="607">
        <v>0</v>
      </c>
      <c r="AA472" s="607">
        <v>0</v>
      </c>
      <c r="AB472" s="607">
        <v>0</v>
      </c>
      <c r="AC472" s="607">
        <v>0</v>
      </c>
      <c r="AD472" s="607">
        <v>0</v>
      </c>
      <c r="AE472" s="607">
        <v>0</v>
      </c>
      <c r="AF472" s="607">
        <v>0</v>
      </c>
      <c r="AG472" s="607">
        <v>0</v>
      </c>
      <c r="AH472" s="607">
        <v>0</v>
      </c>
      <c r="AI472" s="607">
        <v>0</v>
      </c>
      <c r="AJ472" s="607">
        <v>0</v>
      </c>
      <c r="AK472" s="607">
        <v>0</v>
      </c>
      <c r="AL472" s="607">
        <v>0</v>
      </c>
      <c r="AM472" s="607">
        <v>0</v>
      </c>
      <c r="AN472" s="607">
        <v>0</v>
      </c>
      <c r="AO472" s="607">
        <v>0</v>
      </c>
      <c r="AP472" s="607">
        <v>0</v>
      </c>
      <c r="AQ472" s="607">
        <v>0</v>
      </c>
      <c r="AR472" s="607">
        <v>0</v>
      </c>
      <c r="AS472" s="607">
        <v>0</v>
      </c>
      <c r="AT472" s="607">
        <v>0</v>
      </c>
      <c r="AU472" s="607">
        <v>0</v>
      </c>
      <c r="AV472" s="607">
        <v>0</v>
      </c>
      <c r="AW472" s="607">
        <v>0</v>
      </c>
      <c r="AX472" s="607">
        <v>0</v>
      </c>
      <c r="AY472" s="607">
        <v>0</v>
      </c>
      <c r="AZ472" s="607">
        <v>0</v>
      </c>
      <c r="BA472" s="607">
        <v>0</v>
      </c>
      <c r="BB472" s="607">
        <v>0</v>
      </c>
      <c r="BC472" s="607">
        <v>0</v>
      </c>
      <c r="BD472" s="607">
        <v>0</v>
      </c>
      <c r="BE472" s="607">
        <v>0</v>
      </c>
      <c r="BF472" s="607">
        <v>0</v>
      </c>
      <c r="BG472" s="607">
        <v>0</v>
      </c>
      <c r="BH472" s="607">
        <v>0</v>
      </c>
      <c r="BI472" s="607">
        <v>0</v>
      </c>
      <c r="BJ472" s="607">
        <v>0</v>
      </c>
      <c r="BK472" s="607">
        <v>0</v>
      </c>
      <c r="BL472" s="607">
        <v>0</v>
      </c>
      <c r="BM472" s="607">
        <v>0</v>
      </c>
      <c r="BN472" s="607">
        <v>0</v>
      </c>
      <c r="BO472" s="607">
        <v>0</v>
      </c>
      <c r="BP472" s="607">
        <v>0</v>
      </c>
      <c r="BQ472" s="607">
        <v>0</v>
      </c>
      <c r="BR472" s="607">
        <v>0</v>
      </c>
      <c r="BS472" s="607">
        <v>0</v>
      </c>
      <c r="BT472" s="607">
        <v>0</v>
      </c>
      <c r="BU472" s="607">
        <v>0</v>
      </c>
      <c r="BV472" s="607">
        <v>0</v>
      </c>
      <c r="BW472" s="607">
        <v>0</v>
      </c>
      <c r="BX472" s="607">
        <v>0</v>
      </c>
      <c r="BY472" s="607">
        <v>0</v>
      </c>
      <c r="BZ472" s="607">
        <v>0</v>
      </c>
      <c r="CA472" s="607">
        <v>0</v>
      </c>
      <c r="CB472" s="607">
        <v>0</v>
      </c>
      <c r="CC472" s="607">
        <v>0</v>
      </c>
      <c r="CD472" s="607">
        <v>0</v>
      </c>
      <c r="CE472" s="616">
        <v>0</v>
      </c>
      <c r="CF472" s="616">
        <v>0</v>
      </c>
      <c r="CG472" s="616">
        <v>0</v>
      </c>
      <c r="CH472" s="616">
        <v>0</v>
      </c>
      <c r="CI472" s="616">
        <v>0</v>
      </c>
      <c r="CJ472" s="616">
        <v>0</v>
      </c>
      <c r="CK472" s="616">
        <v>0</v>
      </c>
      <c r="CL472" s="616">
        <v>0</v>
      </c>
      <c r="CM472" s="616">
        <v>0</v>
      </c>
      <c r="CN472" s="616">
        <v>0</v>
      </c>
      <c r="CO472" s="616">
        <v>0</v>
      </c>
      <c r="CP472" s="616">
        <v>0</v>
      </c>
      <c r="CQ472" s="616">
        <v>0</v>
      </c>
      <c r="CR472" s="616">
        <v>0</v>
      </c>
      <c r="CS472" s="616">
        <v>0</v>
      </c>
      <c r="CT472" s="616">
        <v>0</v>
      </c>
      <c r="CU472" s="616">
        <v>0</v>
      </c>
      <c r="CV472" s="616">
        <v>0</v>
      </c>
      <c r="CW472" s="616">
        <v>0</v>
      </c>
      <c r="CX472" s="616">
        <v>0</v>
      </c>
      <c r="CY472" s="617">
        <v>0</v>
      </c>
      <c r="CZ472" s="618">
        <v>0</v>
      </c>
      <c r="DA472" s="619">
        <v>0</v>
      </c>
      <c r="DB472" s="619">
        <v>0</v>
      </c>
      <c r="DC472" s="619">
        <v>0</v>
      </c>
      <c r="DD472" s="619">
        <v>0</v>
      </c>
      <c r="DE472" s="619">
        <v>0</v>
      </c>
      <c r="DF472" s="619">
        <v>0</v>
      </c>
      <c r="DG472" s="619">
        <v>0</v>
      </c>
      <c r="DH472" s="619">
        <v>0</v>
      </c>
      <c r="DI472" s="619">
        <v>0</v>
      </c>
      <c r="DJ472" s="619">
        <v>0</v>
      </c>
      <c r="DK472" s="619">
        <v>0</v>
      </c>
      <c r="DL472" s="619">
        <v>0</v>
      </c>
      <c r="DM472" s="619">
        <v>0</v>
      </c>
      <c r="DN472" s="619">
        <v>0</v>
      </c>
      <c r="DO472" s="619">
        <v>0</v>
      </c>
      <c r="DP472" s="619">
        <v>0</v>
      </c>
      <c r="DQ472" s="619">
        <v>0</v>
      </c>
      <c r="DR472" s="619">
        <v>0</v>
      </c>
      <c r="DS472" s="619">
        <v>0</v>
      </c>
      <c r="DT472" s="619">
        <v>0</v>
      </c>
      <c r="DU472" s="619">
        <v>0</v>
      </c>
      <c r="DV472" s="619">
        <v>0</v>
      </c>
      <c r="DW472" s="620">
        <v>0</v>
      </c>
    </row>
    <row r="473" spans="2:127" x14ac:dyDescent="0.2">
      <c r="B473" s="641"/>
      <c r="C473" s="642"/>
      <c r="D473" s="643"/>
      <c r="E473" s="643"/>
      <c r="F473" s="643"/>
      <c r="G473" s="643"/>
      <c r="H473" s="643"/>
      <c r="I473" s="644"/>
      <c r="J473" s="644"/>
      <c r="K473" s="644"/>
      <c r="L473" s="644"/>
      <c r="M473" s="644"/>
      <c r="N473" s="644"/>
      <c r="O473" s="644"/>
      <c r="P473" s="644"/>
      <c r="Q473" s="644"/>
      <c r="R473" s="645"/>
      <c r="S473" s="644"/>
      <c r="T473" s="644"/>
      <c r="U473" s="626" t="s">
        <v>495</v>
      </c>
      <c r="V473" s="614" t="s">
        <v>124</v>
      </c>
      <c r="W473" s="640" t="s">
        <v>490</v>
      </c>
      <c r="X473" s="607">
        <v>0</v>
      </c>
      <c r="Y473" s="607">
        <v>0</v>
      </c>
      <c r="Z473" s="607">
        <v>0</v>
      </c>
      <c r="AA473" s="607">
        <v>0</v>
      </c>
      <c r="AB473" s="607">
        <v>0</v>
      </c>
      <c r="AC473" s="607">
        <v>0</v>
      </c>
      <c r="AD473" s="607">
        <v>0</v>
      </c>
      <c r="AE473" s="607">
        <v>0</v>
      </c>
      <c r="AF473" s="607">
        <v>0</v>
      </c>
      <c r="AG473" s="607">
        <v>0</v>
      </c>
      <c r="AH473" s="607">
        <v>0</v>
      </c>
      <c r="AI473" s="607">
        <v>0</v>
      </c>
      <c r="AJ473" s="607">
        <v>0</v>
      </c>
      <c r="AK473" s="607">
        <v>0</v>
      </c>
      <c r="AL473" s="607">
        <v>0</v>
      </c>
      <c r="AM473" s="607">
        <v>0</v>
      </c>
      <c r="AN473" s="607">
        <v>0</v>
      </c>
      <c r="AO473" s="607">
        <v>0</v>
      </c>
      <c r="AP473" s="607">
        <v>0</v>
      </c>
      <c r="AQ473" s="607">
        <v>0</v>
      </c>
      <c r="AR473" s="607">
        <v>0</v>
      </c>
      <c r="AS473" s="607">
        <v>0</v>
      </c>
      <c r="AT473" s="607">
        <v>0</v>
      </c>
      <c r="AU473" s="607">
        <v>0</v>
      </c>
      <c r="AV473" s="607">
        <v>0</v>
      </c>
      <c r="AW473" s="607">
        <v>0</v>
      </c>
      <c r="AX473" s="607">
        <v>0</v>
      </c>
      <c r="AY473" s="607">
        <v>0</v>
      </c>
      <c r="AZ473" s="607">
        <v>0</v>
      </c>
      <c r="BA473" s="607">
        <v>0</v>
      </c>
      <c r="BB473" s="607">
        <v>0</v>
      </c>
      <c r="BC473" s="607">
        <v>0</v>
      </c>
      <c r="BD473" s="607">
        <v>0</v>
      </c>
      <c r="BE473" s="607">
        <v>0</v>
      </c>
      <c r="BF473" s="607">
        <v>0</v>
      </c>
      <c r="BG473" s="607">
        <v>0</v>
      </c>
      <c r="BH473" s="607">
        <v>0</v>
      </c>
      <c r="BI473" s="607">
        <v>0</v>
      </c>
      <c r="BJ473" s="607">
        <v>0</v>
      </c>
      <c r="BK473" s="607">
        <v>0</v>
      </c>
      <c r="BL473" s="607">
        <v>0</v>
      </c>
      <c r="BM473" s="607">
        <v>0</v>
      </c>
      <c r="BN473" s="607">
        <v>0</v>
      </c>
      <c r="BO473" s="607">
        <v>0</v>
      </c>
      <c r="BP473" s="607">
        <v>0</v>
      </c>
      <c r="BQ473" s="607">
        <v>0</v>
      </c>
      <c r="BR473" s="607">
        <v>0</v>
      </c>
      <c r="BS473" s="607">
        <v>0</v>
      </c>
      <c r="BT473" s="607">
        <v>0</v>
      </c>
      <c r="BU473" s="607">
        <v>0</v>
      </c>
      <c r="BV473" s="607">
        <v>0</v>
      </c>
      <c r="BW473" s="607">
        <v>0</v>
      </c>
      <c r="BX473" s="607">
        <v>0</v>
      </c>
      <c r="BY473" s="607">
        <v>0</v>
      </c>
      <c r="BZ473" s="607">
        <v>0</v>
      </c>
      <c r="CA473" s="607">
        <v>0</v>
      </c>
      <c r="CB473" s="607">
        <v>0</v>
      </c>
      <c r="CC473" s="607">
        <v>0</v>
      </c>
      <c r="CD473" s="607">
        <v>0</v>
      </c>
      <c r="CE473" s="616">
        <v>0</v>
      </c>
      <c r="CF473" s="616">
        <v>0</v>
      </c>
      <c r="CG473" s="616">
        <v>0</v>
      </c>
      <c r="CH473" s="616">
        <v>0</v>
      </c>
      <c r="CI473" s="616">
        <v>0</v>
      </c>
      <c r="CJ473" s="616">
        <v>0</v>
      </c>
      <c r="CK473" s="616">
        <v>0</v>
      </c>
      <c r="CL473" s="616">
        <v>0</v>
      </c>
      <c r="CM473" s="616">
        <v>0</v>
      </c>
      <c r="CN473" s="616">
        <v>0</v>
      </c>
      <c r="CO473" s="616">
        <v>0</v>
      </c>
      <c r="CP473" s="616">
        <v>0</v>
      </c>
      <c r="CQ473" s="616">
        <v>0</v>
      </c>
      <c r="CR473" s="616">
        <v>0</v>
      </c>
      <c r="CS473" s="616">
        <v>0</v>
      </c>
      <c r="CT473" s="616">
        <v>0</v>
      </c>
      <c r="CU473" s="616">
        <v>0</v>
      </c>
      <c r="CV473" s="616">
        <v>0</v>
      </c>
      <c r="CW473" s="616">
        <v>0</v>
      </c>
      <c r="CX473" s="616">
        <v>0</v>
      </c>
      <c r="CY473" s="617">
        <v>0</v>
      </c>
      <c r="CZ473" s="618">
        <v>0</v>
      </c>
      <c r="DA473" s="619">
        <v>0</v>
      </c>
      <c r="DB473" s="619">
        <v>0</v>
      </c>
      <c r="DC473" s="619">
        <v>0</v>
      </c>
      <c r="DD473" s="619">
        <v>0</v>
      </c>
      <c r="DE473" s="619">
        <v>0</v>
      </c>
      <c r="DF473" s="619">
        <v>0</v>
      </c>
      <c r="DG473" s="619">
        <v>0</v>
      </c>
      <c r="DH473" s="619">
        <v>0</v>
      </c>
      <c r="DI473" s="619">
        <v>0</v>
      </c>
      <c r="DJ473" s="619">
        <v>0</v>
      </c>
      <c r="DK473" s="619">
        <v>0</v>
      </c>
      <c r="DL473" s="619">
        <v>0</v>
      </c>
      <c r="DM473" s="619">
        <v>0</v>
      </c>
      <c r="DN473" s="619">
        <v>0</v>
      </c>
      <c r="DO473" s="619">
        <v>0</v>
      </c>
      <c r="DP473" s="619">
        <v>0</v>
      </c>
      <c r="DQ473" s="619">
        <v>0</v>
      </c>
      <c r="DR473" s="619">
        <v>0</v>
      </c>
      <c r="DS473" s="619">
        <v>0</v>
      </c>
      <c r="DT473" s="619">
        <v>0</v>
      </c>
      <c r="DU473" s="619">
        <v>0</v>
      </c>
      <c r="DV473" s="619">
        <v>0</v>
      </c>
      <c r="DW473" s="620">
        <v>0</v>
      </c>
    </row>
    <row r="474" spans="2:127" x14ac:dyDescent="0.2">
      <c r="B474" s="648"/>
      <c r="C474" s="642"/>
      <c r="D474" s="643"/>
      <c r="E474" s="643"/>
      <c r="F474" s="643"/>
      <c r="G474" s="643"/>
      <c r="H474" s="643"/>
      <c r="I474" s="644"/>
      <c r="J474" s="644"/>
      <c r="K474" s="644"/>
      <c r="L474" s="644"/>
      <c r="M474" s="644"/>
      <c r="N474" s="644"/>
      <c r="O474" s="644"/>
      <c r="P474" s="644"/>
      <c r="Q474" s="644"/>
      <c r="R474" s="645"/>
      <c r="S474" s="644"/>
      <c r="T474" s="644"/>
      <c r="U474" s="626" t="s">
        <v>496</v>
      </c>
      <c r="V474" s="614" t="s">
        <v>124</v>
      </c>
      <c r="W474" s="640" t="s">
        <v>490</v>
      </c>
      <c r="X474" s="607">
        <v>0</v>
      </c>
      <c r="Y474" s="607">
        <v>0</v>
      </c>
      <c r="Z474" s="607">
        <v>0</v>
      </c>
      <c r="AA474" s="607">
        <v>0</v>
      </c>
      <c r="AB474" s="607">
        <v>0</v>
      </c>
      <c r="AC474" s="607">
        <v>0.42</v>
      </c>
      <c r="AD474" s="607">
        <v>0.42</v>
      </c>
      <c r="AE474" s="607">
        <v>0.42</v>
      </c>
      <c r="AF474" s="607">
        <v>0.42</v>
      </c>
      <c r="AG474" s="607">
        <v>0.42</v>
      </c>
      <c r="AH474" s="607">
        <v>0.42</v>
      </c>
      <c r="AI474" s="607">
        <v>0.42</v>
      </c>
      <c r="AJ474" s="607">
        <v>0.42</v>
      </c>
      <c r="AK474" s="607">
        <v>0.42</v>
      </c>
      <c r="AL474" s="607">
        <v>0.42</v>
      </c>
      <c r="AM474" s="607">
        <v>0.42</v>
      </c>
      <c r="AN474" s="607">
        <v>0.42</v>
      </c>
      <c r="AO474" s="607">
        <v>0.42</v>
      </c>
      <c r="AP474" s="607">
        <v>0.42</v>
      </c>
      <c r="AQ474" s="607">
        <v>0.42</v>
      </c>
      <c r="AR474" s="607">
        <v>0.42</v>
      </c>
      <c r="AS474" s="607">
        <v>0.42</v>
      </c>
      <c r="AT474" s="607">
        <v>0.42</v>
      </c>
      <c r="AU474" s="607">
        <v>0.42</v>
      </c>
      <c r="AV474" s="607">
        <v>0.42</v>
      </c>
      <c r="AW474" s="607">
        <v>0.42</v>
      </c>
      <c r="AX474" s="607">
        <v>0.42</v>
      </c>
      <c r="AY474" s="607">
        <v>0.42</v>
      </c>
      <c r="AZ474" s="607">
        <v>0.42</v>
      </c>
      <c r="BA474" s="607">
        <v>0.42</v>
      </c>
      <c r="BB474" s="607">
        <v>0.42</v>
      </c>
      <c r="BC474" s="607">
        <v>0.42</v>
      </c>
      <c r="BD474" s="607">
        <v>0.42</v>
      </c>
      <c r="BE474" s="607">
        <v>0.42</v>
      </c>
      <c r="BF474" s="607">
        <v>0.42</v>
      </c>
      <c r="BG474" s="607">
        <v>0.42</v>
      </c>
      <c r="BH474" s="607">
        <v>0.42</v>
      </c>
      <c r="BI474" s="607">
        <v>0.42</v>
      </c>
      <c r="BJ474" s="607">
        <v>0.42</v>
      </c>
      <c r="BK474" s="607">
        <v>0.42</v>
      </c>
      <c r="BL474" s="607">
        <v>0.42</v>
      </c>
      <c r="BM474" s="607">
        <v>0.42</v>
      </c>
      <c r="BN474" s="607">
        <v>0.42</v>
      </c>
      <c r="BO474" s="607">
        <v>0.42</v>
      </c>
      <c r="BP474" s="607">
        <v>0.42</v>
      </c>
      <c r="BQ474" s="607">
        <v>0.42</v>
      </c>
      <c r="BR474" s="607">
        <v>0.42</v>
      </c>
      <c r="BS474" s="607">
        <v>0.42</v>
      </c>
      <c r="BT474" s="607">
        <v>0.42</v>
      </c>
      <c r="BU474" s="607">
        <v>0.42</v>
      </c>
      <c r="BV474" s="607">
        <v>0.42</v>
      </c>
      <c r="BW474" s="607">
        <v>0.42</v>
      </c>
      <c r="BX474" s="607">
        <v>0.42</v>
      </c>
      <c r="BY474" s="607">
        <v>0.42</v>
      </c>
      <c r="BZ474" s="607">
        <v>0.42</v>
      </c>
      <c r="CA474" s="607">
        <v>0.42</v>
      </c>
      <c r="CB474" s="607">
        <v>0.42</v>
      </c>
      <c r="CC474" s="607">
        <v>0.42</v>
      </c>
      <c r="CD474" s="607">
        <v>0.42</v>
      </c>
      <c r="CE474" s="616">
        <v>0.42</v>
      </c>
      <c r="CF474" s="616">
        <v>0.42</v>
      </c>
      <c r="CG474" s="616">
        <v>0.42</v>
      </c>
      <c r="CH474" s="616">
        <v>0.42</v>
      </c>
      <c r="CI474" s="616">
        <v>0.42</v>
      </c>
      <c r="CJ474" s="616">
        <v>0.42</v>
      </c>
      <c r="CK474" s="616">
        <v>0.42</v>
      </c>
      <c r="CL474" s="616">
        <v>0.42</v>
      </c>
      <c r="CM474" s="616">
        <v>0.42</v>
      </c>
      <c r="CN474" s="616">
        <v>0.42</v>
      </c>
      <c r="CO474" s="616">
        <v>0.42</v>
      </c>
      <c r="CP474" s="616">
        <v>0.42</v>
      </c>
      <c r="CQ474" s="616">
        <v>0.42</v>
      </c>
      <c r="CR474" s="616">
        <v>0.42</v>
      </c>
      <c r="CS474" s="616">
        <v>0.42</v>
      </c>
      <c r="CT474" s="616">
        <v>0.42</v>
      </c>
      <c r="CU474" s="616">
        <v>0.42</v>
      </c>
      <c r="CV474" s="616">
        <v>0.42</v>
      </c>
      <c r="CW474" s="616">
        <v>0.42</v>
      </c>
      <c r="CX474" s="616">
        <v>0.42</v>
      </c>
      <c r="CY474" s="617">
        <v>0.42</v>
      </c>
      <c r="CZ474" s="618">
        <v>0</v>
      </c>
      <c r="DA474" s="619">
        <v>0</v>
      </c>
      <c r="DB474" s="619">
        <v>0</v>
      </c>
      <c r="DC474" s="619">
        <v>0</v>
      </c>
      <c r="DD474" s="619">
        <v>0</v>
      </c>
      <c r="DE474" s="619">
        <v>0</v>
      </c>
      <c r="DF474" s="619">
        <v>0</v>
      </c>
      <c r="DG474" s="619">
        <v>0</v>
      </c>
      <c r="DH474" s="619">
        <v>0</v>
      </c>
      <c r="DI474" s="619">
        <v>0</v>
      </c>
      <c r="DJ474" s="619">
        <v>0</v>
      </c>
      <c r="DK474" s="619">
        <v>0</v>
      </c>
      <c r="DL474" s="619">
        <v>0</v>
      </c>
      <c r="DM474" s="619">
        <v>0</v>
      </c>
      <c r="DN474" s="619">
        <v>0</v>
      </c>
      <c r="DO474" s="619">
        <v>0</v>
      </c>
      <c r="DP474" s="619">
        <v>0</v>
      </c>
      <c r="DQ474" s="619">
        <v>0</v>
      </c>
      <c r="DR474" s="619">
        <v>0</v>
      </c>
      <c r="DS474" s="619">
        <v>0</v>
      </c>
      <c r="DT474" s="619">
        <v>0</v>
      </c>
      <c r="DU474" s="619">
        <v>0</v>
      </c>
      <c r="DV474" s="619">
        <v>0</v>
      </c>
      <c r="DW474" s="620">
        <v>0</v>
      </c>
    </row>
    <row r="475" spans="2:127" x14ac:dyDescent="0.2">
      <c r="B475" s="648"/>
      <c r="C475" s="642"/>
      <c r="D475" s="643"/>
      <c r="E475" s="643"/>
      <c r="F475" s="643"/>
      <c r="G475" s="643"/>
      <c r="H475" s="643"/>
      <c r="I475" s="644"/>
      <c r="J475" s="644"/>
      <c r="K475" s="644"/>
      <c r="L475" s="644"/>
      <c r="M475" s="644"/>
      <c r="N475" s="644"/>
      <c r="O475" s="644"/>
      <c r="P475" s="644"/>
      <c r="Q475" s="644"/>
      <c r="R475" s="645"/>
      <c r="S475" s="644"/>
      <c r="T475" s="644"/>
      <c r="U475" s="626" t="s">
        <v>497</v>
      </c>
      <c r="V475" s="614" t="s">
        <v>124</v>
      </c>
      <c r="W475" s="640" t="s">
        <v>490</v>
      </c>
      <c r="X475" s="607">
        <v>0</v>
      </c>
      <c r="Y475" s="607">
        <v>0</v>
      </c>
      <c r="Z475" s="607">
        <v>0</v>
      </c>
      <c r="AA475" s="607">
        <v>0</v>
      </c>
      <c r="AB475" s="607">
        <v>0</v>
      </c>
      <c r="AC475" s="607">
        <v>0</v>
      </c>
      <c r="AD475" s="607">
        <v>0</v>
      </c>
      <c r="AE475" s="607">
        <v>0</v>
      </c>
      <c r="AF475" s="607">
        <v>0</v>
      </c>
      <c r="AG475" s="607">
        <v>0</v>
      </c>
      <c r="AH475" s="607">
        <v>0</v>
      </c>
      <c r="AI475" s="607">
        <v>0</v>
      </c>
      <c r="AJ475" s="607">
        <v>0</v>
      </c>
      <c r="AK475" s="607">
        <v>0</v>
      </c>
      <c r="AL475" s="607">
        <v>0</v>
      </c>
      <c r="AM475" s="607">
        <v>0</v>
      </c>
      <c r="AN475" s="607">
        <v>0</v>
      </c>
      <c r="AO475" s="607">
        <v>0</v>
      </c>
      <c r="AP475" s="607">
        <v>0</v>
      </c>
      <c r="AQ475" s="607">
        <v>0</v>
      </c>
      <c r="AR475" s="607">
        <v>0</v>
      </c>
      <c r="AS475" s="607">
        <v>0</v>
      </c>
      <c r="AT475" s="607">
        <v>0</v>
      </c>
      <c r="AU475" s="607">
        <v>0</v>
      </c>
      <c r="AV475" s="607">
        <v>0</v>
      </c>
      <c r="AW475" s="607">
        <v>0</v>
      </c>
      <c r="AX475" s="607">
        <v>0</v>
      </c>
      <c r="AY475" s="607">
        <v>0</v>
      </c>
      <c r="AZ475" s="607">
        <v>0</v>
      </c>
      <c r="BA475" s="607">
        <v>0</v>
      </c>
      <c r="BB475" s="607">
        <v>0</v>
      </c>
      <c r="BC475" s="607">
        <v>0</v>
      </c>
      <c r="BD475" s="607">
        <v>0</v>
      </c>
      <c r="BE475" s="607">
        <v>0</v>
      </c>
      <c r="BF475" s="607">
        <v>0</v>
      </c>
      <c r="BG475" s="607">
        <v>0</v>
      </c>
      <c r="BH475" s="607">
        <v>0</v>
      </c>
      <c r="BI475" s="607">
        <v>0</v>
      </c>
      <c r="BJ475" s="607">
        <v>0</v>
      </c>
      <c r="BK475" s="607">
        <v>0</v>
      </c>
      <c r="BL475" s="607">
        <v>0</v>
      </c>
      <c r="BM475" s="607">
        <v>0</v>
      </c>
      <c r="BN475" s="607">
        <v>0</v>
      </c>
      <c r="BO475" s="607">
        <v>0</v>
      </c>
      <c r="BP475" s="607">
        <v>0</v>
      </c>
      <c r="BQ475" s="607">
        <v>0</v>
      </c>
      <c r="BR475" s="607">
        <v>0</v>
      </c>
      <c r="BS475" s="607">
        <v>0</v>
      </c>
      <c r="BT475" s="607">
        <v>0</v>
      </c>
      <c r="BU475" s="607">
        <v>0</v>
      </c>
      <c r="BV475" s="607">
        <v>0</v>
      </c>
      <c r="BW475" s="607">
        <v>0</v>
      </c>
      <c r="BX475" s="607">
        <v>0</v>
      </c>
      <c r="BY475" s="607">
        <v>0</v>
      </c>
      <c r="BZ475" s="607">
        <v>0</v>
      </c>
      <c r="CA475" s="607">
        <v>0</v>
      </c>
      <c r="CB475" s="607">
        <v>0</v>
      </c>
      <c r="CC475" s="607">
        <v>0</v>
      </c>
      <c r="CD475" s="607">
        <v>0</v>
      </c>
      <c r="CE475" s="616">
        <v>0</v>
      </c>
      <c r="CF475" s="616">
        <v>0</v>
      </c>
      <c r="CG475" s="616">
        <v>0</v>
      </c>
      <c r="CH475" s="616">
        <v>0</v>
      </c>
      <c r="CI475" s="616">
        <v>0</v>
      </c>
      <c r="CJ475" s="616">
        <v>0</v>
      </c>
      <c r="CK475" s="616">
        <v>0</v>
      </c>
      <c r="CL475" s="616">
        <v>0</v>
      </c>
      <c r="CM475" s="616">
        <v>0</v>
      </c>
      <c r="CN475" s="616">
        <v>0</v>
      </c>
      <c r="CO475" s="616">
        <v>0</v>
      </c>
      <c r="CP475" s="616">
        <v>0</v>
      </c>
      <c r="CQ475" s="616">
        <v>0</v>
      </c>
      <c r="CR475" s="616">
        <v>0</v>
      </c>
      <c r="CS475" s="616">
        <v>0</v>
      </c>
      <c r="CT475" s="616">
        <v>0</v>
      </c>
      <c r="CU475" s="616">
        <v>0</v>
      </c>
      <c r="CV475" s="616">
        <v>0</v>
      </c>
      <c r="CW475" s="616">
        <v>0</v>
      </c>
      <c r="CX475" s="616">
        <v>0</v>
      </c>
      <c r="CY475" s="617">
        <v>0</v>
      </c>
      <c r="CZ475" s="618">
        <v>0</v>
      </c>
      <c r="DA475" s="619">
        <v>0</v>
      </c>
      <c r="DB475" s="619">
        <v>0</v>
      </c>
      <c r="DC475" s="619">
        <v>0</v>
      </c>
      <c r="DD475" s="619">
        <v>0</v>
      </c>
      <c r="DE475" s="619">
        <v>0</v>
      </c>
      <c r="DF475" s="619">
        <v>0</v>
      </c>
      <c r="DG475" s="619">
        <v>0</v>
      </c>
      <c r="DH475" s="619">
        <v>0</v>
      </c>
      <c r="DI475" s="619">
        <v>0</v>
      </c>
      <c r="DJ475" s="619">
        <v>0</v>
      </c>
      <c r="DK475" s="619">
        <v>0</v>
      </c>
      <c r="DL475" s="619">
        <v>0</v>
      </c>
      <c r="DM475" s="619">
        <v>0</v>
      </c>
      <c r="DN475" s="619">
        <v>0</v>
      </c>
      <c r="DO475" s="619">
        <v>0</v>
      </c>
      <c r="DP475" s="619">
        <v>0</v>
      </c>
      <c r="DQ475" s="619">
        <v>0</v>
      </c>
      <c r="DR475" s="619">
        <v>0</v>
      </c>
      <c r="DS475" s="619">
        <v>0</v>
      </c>
      <c r="DT475" s="619">
        <v>0</v>
      </c>
      <c r="DU475" s="619">
        <v>0</v>
      </c>
      <c r="DV475" s="619">
        <v>0</v>
      </c>
      <c r="DW475" s="620">
        <v>0</v>
      </c>
    </row>
    <row r="476" spans="2:127" x14ac:dyDescent="0.2">
      <c r="B476" s="648"/>
      <c r="C476" s="642"/>
      <c r="D476" s="643"/>
      <c r="E476" s="643"/>
      <c r="F476" s="643"/>
      <c r="G476" s="643"/>
      <c r="H476" s="643"/>
      <c r="I476" s="644"/>
      <c r="J476" s="644"/>
      <c r="K476" s="644"/>
      <c r="L476" s="644"/>
      <c r="M476" s="644"/>
      <c r="N476" s="644"/>
      <c r="O476" s="644"/>
      <c r="P476" s="644"/>
      <c r="Q476" s="644"/>
      <c r="R476" s="645"/>
      <c r="S476" s="644"/>
      <c r="T476" s="644"/>
      <c r="U476" s="626" t="s">
        <v>498</v>
      </c>
      <c r="V476" s="614" t="s">
        <v>124</v>
      </c>
      <c r="W476" s="640" t="s">
        <v>490</v>
      </c>
      <c r="X476" s="607">
        <v>0</v>
      </c>
      <c r="Y476" s="607">
        <v>0</v>
      </c>
      <c r="Z476" s="607">
        <v>0</v>
      </c>
      <c r="AA476" s="607">
        <v>0</v>
      </c>
      <c r="AB476" s="607">
        <v>0</v>
      </c>
      <c r="AC476" s="607">
        <v>7.4783177447095648</v>
      </c>
      <c r="AD476" s="607">
        <v>6.9276712033425074</v>
      </c>
      <c r="AE476" s="607">
        <v>6.5844717937866548</v>
      </c>
      <c r="AF476" s="607">
        <v>6.4675326396520756</v>
      </c>
      <c r="AG476" s="607">
        <v>6.0267797773179081</v>
      </c>
      <c r="AH476" s="607">
        <v>5.6892361787722683</v>
      </c>
      <c r="AI476" s="607">
        <v>5.3516925802266284</v>
      </c>
      <c r="AJ476" s="607">
        <v>5.0141489816809885</v>
      </c>
      <c r="AK476" s="607">
        <v>4.6766053831353496</v>
      </c>
      <c r="AL476" s="607">
        <v>4.3390617845897106</v>
      </c>
      <c r="AM476" s="607">
        <v>4.0015181860440707</v>
      </c>
      <c r="AN476" s="607">
        <v>3.66397458749843</v>
      </c>
      <c r="AO476" s="607">
        <v>3.3264309889527905</v>
      </c>
      <c r="AP476" s="607">
        <v>2.9888873904071516</v>
      </c>
      <c r="AQ476" s="607">
        <v>2.6513437918615117</v>
      </c>
      <c r="AR476" s="607">
        <v>2.3138001933158727</v>
      </c>
      <c r="AS476" s="607">
        <v>1.9762565947702333</v>
      </c>
      <c r="AT476" s="607">
        <v>1.6387129962245939</v>
      </c>
      <c r="AU476" s="607">
        <v>1.3011693976789542</v>
      </c>
      <c r="AV476" s="607">
        <v>0.96362579913331492</v>
      </c>
      <c r="AW476" s="607">
        <v>0.96362579913331492</v>
      </c>
      <c r="AX476" s="607">
        <v>0.96362579913331492</v>
      </c>
      <c r="AY476" s="607">
        <v>0.96362579913331492</v>
      </c>
      <c r="AZ476" s="607">
        <v>0.96362579913331492</v>
      </c>
      <c r="BA476" s="607">
        <v>0.96362579913331492</v>
      </c>
      <c r="BB476" s="607">
        <v>0.96362579913331492</v>
      </c>
      <c r="BC476" s="607">
        <v>0.96362579913331492</v>
      </c>
      <c r="BD476" s="607">
        <v>0.96362579913331492</v>
      </c>
      <c r="BE476" s="607">
        <v>0.96362579913331492</v>
      </c>
      <c r="BF476" s="607">
        <v>0.96362579913331492</v>
      </c>
      <c r="BG476" s="607">
        <v>0.96362579913331492</v>
      </c>
      <c r="BH476" s="607">
        <v>0.96362579913331492</v>
      </c>
      <c r="BI476" s="607">
        <v>0.96362579913331492</v>
      </c>
      <c r="BJ476" s="607">
        <v>0.96362579913331492</v>
      </c>
      <c r="BK476" s="607">
        <v>0.96362579913331492</v>
      </c>
      <c r="BL476" s="607">
        <v>0.96362579913331492</v>
      </c>
      <c r="BM476" s="607">
        <v>0.96362579913331492</v>
      </c>
      <c r="BN476" s="607">
        <v>0.96362579913331492</v>
      </c>
      <c r="BO476" s="607">
        <v>0.96362579913331492</v>
      </c>
      <c r="BP476" s="607">
        <v>0.96362579913331492</v>
      </c>
      <c r="BQ476" s="607">
        <v>0.96362579913331492</v>
      </c>
      <c r="BR476" s="607">
        <v>0.96362579913331492</v>
      </c>
      <c r="BS476" s="607">
        <v>0.96362579913331492</v>
      </c>
      <c r="BT476" s="607">
        <v>0.96362579913331492</v>
      </c>
      <c r="BU476" s="607">
        <v>0.96362579913331492</v>
      </c>
      <c r="BV476" s="607">
        <v>0.96362579913331492</v>
      </c>
      <c r="BW476" s="607">
        <v>0.96362579913331492</v>
      </c>
      <c r="BX476" s="607">
        <v>0.96362579913331492</v>
      </c>
      <c r="BY476" s="607">
        <v>0.96362579913331492</v>
      </c>
      <c r="BZ476" s="607">
        <v>0.96362579913331492</v>
      </c>
      <c r="CA476" s="607">
        <v>0.96362579913331492</v>
      </c>
      <c r="CB476" s="607">
        <v>0.96362579913331492</v>
      </c>
      <c r="CC476" s="607">
        <v>0.96362579913331492</v>
      </c>
      <c r="CD476" s="607">
        <v>0.96362579913331492</v>
      </c>
      <c r="CE476" s="616">
        <v>0.96362579913331492</v>
      </c>
      <c r="CF476" s="616">
        <v>0.96362579913331492</v>
      </c>
      <c r="CG476" s="616">
        <v>0.96362579913331492</v>
      </c>
      <c r="CH476" s="616">
        <v>0.96362579913331492</v>
      </c>
      <c r="CI476" s="616">
        <v>0.96362579913331492</v>
      </c>
      <c r="CJ476" s="616">
        <v>0.96362579913331492</v>
      </c>
      <c r="CK476" s="616">
        <v>0.96362579913331492</v>
      </c>
      <c r="CL476" s="616">
        <v>0.96362579913331492</v>
      </c>
      <c r="CM476" s="616">
        <v>0.96362579913331492</v>
      </c>
      <c r="CN476" s="616">
        <v>0.96362579913331492</v>
      </c>
      <c r="CO476" s="616">
        <v>0.96362579913331492</v>
      </c>
      <c r="CP476" s="616">
        <v>0.96362579913331492</v>
      </c>
      <c r="CQ476" s="616">
        <v>0.96362579913331492</v>
      </c>
      <c r="CR476" s="616">
        <v>0.96362579913331492</v>
      </c>
      <c r="CS476" s="616">
        <v>0.96362579913331492</v>
      </c>
      <c r="CT476" s="616">
        <v>0.96362579913331492</v>
      </c>
      <c r="CU476" s="616">
        <v>0.96362579913331492</v>
      </c>
      <c r="CV476" s="616">
        <v>0.96362579913331492</v>
      </c>
      <c r="CW476" s="616">
        <v>0.96362579913331492</v>
      </c>
      <c r="CX476" s="616">
        <v>0.96362579913331492</v>
      </c>
      <c r="CY476" s="617">
        <v>0.96362579913331492</v>
      </c>
      <c r="CZ476" s="618">
        <v>0</v>
      </c>
      <c r="DA476" s="619">
        <v>0</v>
      </c>
      <c r="DB476" s="619">
        <v>0</v>
      </c>
      <c r="DC476" s="619">
        <v>0</v>
      </c>
      <c r="DD476" s="619">
        <v>0</v>
      </c>
      <c r="DE476" s="619">
        <v>0</v>
      </c>
      <c r="DF476" s="619">
        <v>0</v>
      </c>
      <c r="DG476" s="619">
        <v>0</v>
      </c>
      <c r="DH476" s="619">
        <v>0</v>
      </c>
      <c r="DI476" s="619">
        <v>0</v>
      </c>
      <c r="DJ476" s="619">
        <v>0</v>
      </c>
      <c r="DK476" s="619">
        <v>0</v>
      </c>
      <c r="DL476" s="619">
        <v>0</v>
      </c>
      <c r="DM476" s="619">
        <v>0</v>
      </c>
      <c r="DN476" s="619">
        <v>0</v>
      </c>
      <c r="DO476" s="619">
        <v>0</v>
      </c>
      <c r="DP476" s="619">
        <v>0</v>
      </c>
      <c r="DQ476" s="619">
        <v>0</v>
      </c>
      <c r="DR476" s="619">
        <v>0</v>
      </c>
      <c r="DS476" s="619">
        <v>0</v>
      </c>
      <c r="DT476" s="619">
        <v>0</v>
      </c>
      <c r="DU476" s="619">
        <v>0</v>
      </c>
      <c r="DV476" s="619">
        <v>0</v>
      </c>
      <c r="DW476" s="620">
        <v>0</v>
      </c>
    </row>
    <row r="477" spans="2:127" x14ac:dyDescent="0.2">
      <c r="B477" s="648"/>
      <c r="C477" s="642"/>
      <c r="D477" s="643"/>
      <c r="E477" s="643"/>
      <c r="F477" s="643"/>
      <c r="G477" s="643"/>
      <c r="H477" s="643"/>
      <c r="I477" s="644"/>
      <c r="J477" s="644"/>
      <c r="K477" s="644"/>
      <c r="L477" s="644"/>
      <c r="M477" s="644"/>
      <c r="N477" s="644"/>
      <c r="O477" s="644"/>
      <c r="P477" s="644"/>
      <c r="Q477" s="644"/>
      <c r="R477" s="645"/>
      <c r="S477" s="644"/>
      <c r="T477" s="644"/>
      <c r="U477" s="649" t="s">
        <v>499</v>
      </c>
      <c r="V477" s="614" t="s">
        <v>124</v>
      </c>
      <c r="W477" s="640" t="s">
        <v>490</v>
      </c>
      <c r="X477" s="607">
        <v>0</v>
      </c>
      <c r="Y477" s="607">
        <v>0</v>
      </c>
      <c r="Z477" s="607">
        <v>0</v>
      </c>
      <c r="AA477" s="607">
        <v>0</v>
      </c>
      <c r="AB477" s="607">
        <v>0</v>
      </c>
      <c r="AC477" s="607">
        <v>0</v>
      </c>
      <c r="AD477" s="607">
        <v>0</v>
      </c>
      <c r="AE477" s="607">
        <v>0</v>
      </c>
      <c r="AF477" s="607">
        <v>0</v>
      </c>
      <c r="AG477" s="607">
        <v>0</v>
      </c>
      <c r="AH477" s="607">
        <v>0</v>
      </c>
      <c r="AI477" s="607">
        <v>0</v>
      </c>
      <c r="AJ477" s="607">
        <v>0</v>
      </c>
      <c r="AK477" s="607">
        <v>0</v>
      </c>
      <c r="AL477" s="607">
        <v>0</v>
      </c>
      <c r="AM477" s="607">
        <v>0</v>
      </c>
      <c r="AN477" s="607">
        <v>0</v>
      </c>
      <c r="AO477" s="607">
        <v>0</v>
      </c>
      <c r="AP477" s="607">
        <v>0</v>
      </c>
      <c r="AQ477" s="607">
        <v>0</v>
      </c>
      <c r="AR477" s="607">
        <v>0</v>
      </c>
      <c r="AS477" s="607">
        <v>0</v>
      </c>
      <c r="AT477" s="607">
        <v>0</v>
      </c>
      <c r="AU477" s="607">
        <v>0</v>
      </c>
      <c r="AV477" s="607">
        <v>0</v>
      </c>
      <c r="AW477" s="607">
        <v>0</v>
      </c>
      <c r="AX477" s="607">
        <v>0</v>
      </c>
      <c r="AY477" s="607">
        <v>0</v>
      </c>
      <c r="AZ477" s="607">
        <v>0</v>
      </c>
      <c r="BA477" s="607">
        <v>0</v>
      </c>
      <c r="BB477" s="607">
        <v>0</v>
      </c>
      <c r="BC477" s="607">
        <v>0</v>
      </c>
      <c r="BD477" s="607">
        <v>0</v>
      </c>
      <c r="BE477" s="607">
        <v>0</v>
      </c>
      <c r="BF477" s="607">
        <v>0</v>
      </c>
      <c r="BG477" s="607">
        <v>0</v>
      </c>
      <c r="BH477" s="607">
        <v>0</v>
      </c>
      <c r="BI477" s="607">
        <v>0</v>
      </c>
      <c r="BJ477" s="607">
        <v>0</v>
      </c>
      <c r="BK477" s="607">
        <v>0</v>
      </c>
      <c r="BL477" s="607">
        <v>0</v>
      </c>
      <c r="BM477" s="607">
        <v>0</v>
      </c>
      <c r="BN477" s="607">
        <v>0</v>
      </c>
      <c r="BO477" s="607">
        <v>0</v>
      </c>
      <c r="BP477" s="607">
        <v>0</v>
      </c>
      <c r="BQ477" s="607">
        <v>0</v>
      </c>
      <c r="BR477" s="607">
        <v>0</v>
      </c>
      <c r="BS477" s="607">
        <v>0</v>
      </c>
      <c r="BT477" s="607">
        <v>0</v>
      </c>
      <c r="BU477" s="607">
        <v>0</v>
      </c>
      <c r="BV477" s="607">
        <v>0</v>
      </c>
      <c r="BW477" s="607">
        <v>0</v>
      </c>
      <c r="BX477" s="607">
        <v>0</v>
      </c>
      <c r="BY477" s="607">
        <v>0</v>
      </c>
      <c r="BZ477" s="607">
        <v>0</v>
      </c>
      <c r="CA477" s="607">
        <v>0</v>
      </c>
      <c r="CB477" s="607">
        <v>0</v>
      </c>
      <c r="CC477" s="607">
        <v>0</v>
      </c>
      <c r="CD477" s="607">
        <v>0</v>
      </c>
      <c r="CE477" s="607">
        <v>0</v>
      </c>
      <c r="CF477" s="607">
        <v>0</v>
      </c>
      <c r="CG477" s="607">
        <v>0</v>
      </c>
      <c r="CH477" s="607">
        <v>0</v>
      </c>
      <c r="CI477" s="607">
        <v>0</v>
      </c>
      <c r="CJ477" s="607">
        <v>0</v>
      </c>
      <c r="CK477" s="607">
        <v>0</v>
      </c>
      <c r="CL477" s="607">
        <v>0</v>
      </c>
      <c r="CM477" s="607">
        <v>0</v>
      </c>
      <c r="CN477" s="607">
        <v>0</v>
      </c>
      <c r="CO477" s="607">
        <v>0</v>
      </c>
      <c r="CP477" s="607">
        <v>0</v>
      </c>
      <c r="CQ477" s="607">
        <v>0</v>
      </c>
      <c r="CR477" s="607">
        <v>0</v>
      </c>
      <c r="CS477" s="607">
        <v>0</v>
      </c>
      <c r="CT477" s="607">
        <v>0</v>
      </c>
      <c r="CU477" s="607">
        <v>0</v>
      </c>
      <c r="CV477" s="607">
        <v>0</v>
      </c>
      <c r="CW477" s="607">
        <v>0</v>
      </c>
      <c r="CX477" s="607">
        <v>0</v>
      </c>
      <c r="CY477" s="607">
        <v>0</v>
      </c>
      <c r="CZ477" s="618">
        <v>0</v>
      </c>
      <c r="DA477" s="619">
        <v>0</v>
      </c>
      <c r="DB477" s="619">
        <v>0</v>
      </c>
      <c r="DC477" s="619">
        <v>0</v>
      </c>
      <c r="DD477" s="619">
        <v>0</v>
      </c>
      <c r="DE477" s="619">
        <v>0</v>
      </c>
      <c r="DF477" s="619">
        <v>0</v>
      </c>
      <c r="DG477" s="619">
        <v>0</v>
      </c>
      <c r="DH477" s="619">
        <v>0</v>
      </c>
      <c r="DI477" s="619">
        <v>0</v>
      </c>
      <c r="DJ477" s="619">
        <v>0</v>
      </c>
      <c r="DK477" s="619">
        <v>0</v>
      </c>
      <c r="DL477" s="619">
        <v>0</v>
      </c>
      <c r="DM477" s="619">
        <v>0</v>
      </c>
      <c r="DN477" s="619">
        <v>0</v>
      </c>
      <c r="DO477" s="619">
        <v>0</v>
      </c>
      <c r="DP477" s="619">
        <v>0</v>
      </c>
      <c r="DQ477" s="619">
        <v>0</v>
      </c>
      <c r="DR477" s="619">
        <v>0</v>
      </c>
      <c r="DS477" s="619">
        <v>0</v>
      </c>
      <c r="DT477" s="619">
        <v>0</v>
      </c>
      <c r="DU477" s="619">
        <v>0</v>
      </c>
      <c r="DV477" s="619">
        <v>0</v>
      </c>
      <c r="DW477" s="620">
        <v>0</v>
      </c>
    </row>
    <row r="478" spans="2:127" ht="15.75" thickBot="1" x14ac:dyDescent="0.25">
      <c r="B478" s="650"/>
      <c r="C478" s="651"/>
      <c r="D478" s="652"/>
      <c r="E478" s="652"/>
      <c r="F478" s="652"/>
      <c r="G478" s="652"/>
      <c r="H478" s="652"/>
      <c r="I478" s="653"/>
      <c r="J478" s="653"/>
      <c r="K478" s="653"/>
      <c r="L478" s="653"/>
      <c r="M478" s="653"/>
      <c r="N478" s="653"/>
      <c r="O478" s="653"/>
      <c r="P478" s="653"/>
      <c r="Q478" s="653"/>
      <c r="R478" s="654"/>
      <c r="S478" s="653"/>
      <c r="T478" s="653"/>
      <c r="U478" s="655" t="s">
        <v>127</v>
      </c>
      <c r="V478" s="656" t="s">
        <v>500</v>
      </c>
      <c r="W478" s="657" t="s">
        <v>490</v>
      </c>
      <c r="X478" s="658">
        <f>SUM(X467:X477)</f>
        <v>784.91000000000008</v>
      </c>
      <c r="Y478" s="658">
        <f t="shared" ref="Y478:CJ478" si="94">SUM(Y467:Y477)</f>
        <v>897.04</v>
      </c>
      <c r="Z478" s="658">
        <f t="shared" si="94"/>
        <v>1121.3</v>
      </c>
      <c r="AA478" s="658">
        <f t="shared" si="94"/>
        <v>4485.2</v>
      </c>
      <c r="AB478" s="658">
        <f t="shared" si="94"/>
        <v>3924.5499999999997</v>
      </c>
      <c r="AC478" s="658">
        <f t="shared" si="94"/>
        <v>2342.4983177447098</v>
      </c>
      <c r="AD478" s="658">
        <f t="shared" si="94"/>
        <v>2341.9476712033425</v>
      </c>
      <c r="AE478" s="658">
        <f t="shared" si="94"/>
        <v>2341.6044717937866</v>
      </c>
      <c r="AF478" s="658">
        <f t="shared" si="94"/>
        <v>2341.4875326396523</v>
      </c>
      <c r="AG478" s="658">
        <f t="shared" si="94"/>
        <v>2341.0467797773181</v>
      </c>
      <c r="AH478" s="658">
        <f t="shared" si="94"/>
        <v>2340.7092361787722</v>
      </c>
      <c r="AI478" s="658">
        <f t="shared" si="94"/>
        <v>2340.3716925802264</v>
      </c>
      <c r="AJ478" s="658">
        <f t="shared" si="94"/>
        <v>2340.034148981681</v>
      </c>
      <c r="AK478" s="658">
        <f t="shared" si="94"/>
        <v>2339.6966053831352</v>
      </c>
      <c r="AL478" s="658">
        <f t="shared" si="94"/>
        <v>2339.3590617845898</v>
      </c>
      <c r="AM478" s="658">
        <f t="shared" si="94"/>
        <v>2339.021518186044</v>
      </c>
      <c r="AN478" s="658">
        <f t="shared" si="94"/>
        <v>2338.6839745874986</v>
      </c>
      <c r="AO478" s="658">
        <f t="shared" si="94"/>
        <v>2338.3464309889528</v>
      </c>
      <c r="AP478" s="658">
        <f t="shared" si="94"/>
        <v>2338.0088873904069</v>
      </c>
      <c r="AQ478" s="658">
        <f t="shared" si="94"/>
        <v>2337.6713437918615</v>
      </c>
      <c r="AR478" s="658">
        <f t="shared" si="94"/>
        <v>2372.2638001933155</v>
      </c>
      <c r="AS478" s="658">
        <f t="shared" si="94"/>
        <v>2376.9162565947704</v>
      </c>
      <c r="AT478" s="658">
        <f t="shared" si="94"/>
        <v>2386.5587129962246</v>
      </c>
      <c r="AU478" s="658">
        <f t="shared" si="94"/>
        <v>2535.921169397679</v>
      </c>
      <c r="AV478" s="658">
        <f t="shared" si="94"/>
        <v>2510.6336257991334</v>
      </c>
      <c r="AW478" s="658">
        <f t="shared" si="94"/>
        <v>2335.9836257991333</v>
      </c>
      <c r="AX478" s="658">
        <f t="shared" si="94"/>
        <v>2335.9836257991333</v>
      </c>
      <c r="AY478" s="658">
        <f t="shared" si="94"/>
        <v>2335.9836257991333</v>
      </c>
      <c r="AZ478" s="658">
        <f t="shared" si="94"/>
        <v>2335.9836257991333</v>
      </c>
      <c r="BA478" s="658">
        <f t="shared" si="94"/>
        <v>2335.9836257991333</v>
      </c>
      <c r="BB478" s="658">
        <f t="shared" si="94"/>
        <v>2335.9836257991333</v>
      </c>
      <c r="BC478" s="658">
        <f t="shared" si="94"/>
        <v>2335.9836257991333</v>
      </c>
      <c r="BD478" s="658">
        <f t="shared" si="94"/>
        <v>2335.9836257991333</v>
      </c>
      <c r="BE478" s="658">
        <f t="shared" si="94"/>
        <v>2335.9836257991333</v>
      </c>
      <c r="BF478" s="658">
        <f t="shared" si="94"/>
        <v>2335.9836257991333</v>
      </c>
      <c r="BG478" s="658">
        <f t="shared" si="94"/>
        <v>2335.9836257991333</v>
      </c>
      <c r="BH478" s="658">
        <f t="shared" si="94"/>
        <v>2335.9836257991333</v>
      </c>
      <c r="BI478" s="658">
        <f t="shared" si="94"/>
        <v>2335.9836257991333</v>
      </c>
      <c r="BJ478" s="658">
        <f t="shared" si="94"/>
        <v>2335.9836257991333</v>
      </c>
      <c r="BK478" s="658">
        <f t="shared" si="94"/>
        <v>2335.9836257991333</v>
      </c>
      <c r="BL478" s="658">
        <f t="shared" si="94"/>
        <v>2370.9136257991331</v>
      </c>
      <c r="BM478" s="658">
        <f t="shared" si="94"/>
        <v>2375.9036257991334</v>
      </c>
      <c r="BN478" s="658">
        <f t="shared" si="94"/>
        <v>2385.8836257991334</v>
      </c>
      <c r="BO478" s="658">
        <f t="shared" si="94"/>
        <v>2535.5836257991332</v>
      </c>
      <c r="BP478" s="658">
        <f t="shared" si="94"/>
        <v>2510.6336257991334</v>
      </c>
      <c r="BQ478" s="658">
        <f t="shared" si="94"/>
        <v>2335.9836257991333</v>
      </c>
      <c r="BR478" s="658">
        <f t="shared" si="94"/>
        <v>2335.9836257991333</v>
      </c>
      <c r="BS478" s="658">
        <f t="shared" si="94"/>
        <v>2335.9836257991333</v>
      </c>
      <c r="BT478" s="658">
        <f t="shared" si="94"/>
        <v>2335.9836257991333</v>
      </c>
      <c r="BU478" s="658">
        <f t="shared" si="94"/>
        <v>2335.9836257991333</v>
      </c>
      <c r="BV478" s="658">
        <f t="shared" si="94"/>
        <v>2335.9836257991333</v>
      </c>
      <c r="BW478" s="658">
        <f t="shared" si="94"/>
        <v>2335.9836257991333</v>
      </c>
      <c r="BX478" s="658">
        <f t="shared" si="94"/>
        <v>2335.9836257991333</v>
      </c>
      <c r="BY478" s="658">
        <f t="shared" si="94"/>
        <v>2335.9836257991333</v>
      </c>
      <c r="BZ478" s="658">
        <f t="shared" si="94"/>
        <v>2335.9836257991333</v>
      </c>
      <c r="CA478" s="658">
        <f t="shared" si="94"/>
        <v>2335.9836257991333</v>
      </c>
      <c r="CB478" s="658">
        <f t="shared" si="94"/>
        <v>2335.9836257991333</v>
      </c>
      <c r="CC478" s="658">
        <f t="shared" si="94"/>
        <v>2335.9836257991333</v>
      </c>
      <c r="CD478" s="658">
        <f t="shared" si="94"/>
        <v>2335.9836257991333</v>
      </c>
      <c r="CE478" s="658">
        <f t="shared" si="94"/>
        <v>2335.9836257991333</v>
      </c>
      <c r="CF478" s="658">
        <f t="shared" si="94"/>
        <v>2919.2236257991335</v>
      </c>
      <c r="CG478" s="658">
        <f t="shared" si="94"/>
        <v>3002.5436257991332</v>
      </c>
      <c r="CH478" s="658">
        <f t="shared" si="94"/>
        <v>3169.1836257991336</v>
      </c>
      <c r="CI478" s="658">
        <f t="shared" si="94"/>
        <v>5668.783625799133</v>
      </c>
      <c r="CJ478" s="658">
        <f t="shared" si="94"/>
        <v>5252.1836257991326</v>
      </c>
      <c r="CK478" s="658">
        <f t="shared" ref="CK478:DW478" si="95">SUM(CK467:CK477)</f>
        <v>2335.9836257991333</v>
      </c>
      <c r="CL478" s="658">
        <f t="shared" si="95"/>
        <v>2335.9836257991333</v>
      </c>
      <c r="CM478" s="658">
        <f t="shared" si="95"/>
        <v>2335.9836257991333</v>
      </c>
      <c r="CN478" s="658">
        <f t="shared" si="95"/>
        <v>2335.9836257991333</v>
      </c>
      <c r="CO478" s="658">
        <f t="shared" si="95"/>
        <v>2335.9836257991333</v>
      </c>
      <c r="CP478" s="658">
        <f t="shared" si="95"/>
        <v>2335.9836257991333</v>
      </c>
      <c r="CQ478" s="658">
        <f t="shared" si="95"/>
        <v>2335.9836257991333</v>
      </c>
      <c r="CR478" s="658">
        <f t="shared" si="95"/>
        <v>2335.9836257991333</v>
      </c>
      <c r="CS478" s="658">
        <f t="shared" si="95"/>
        <v>2335.9836257991333</v>
      </c>
      <c r="CT478" s="658">
        <f t="shared" si="95"/>
        <v>2335.9836257991333</v>
      </c>
      <c r="CU478" s="658">
        <f t="shared" si="95"/>
        <v>2335.9836257991333</v>
      </c>
      <c r="CV478" s="658">
        <f t="shared" si="95"/>
        <v>2335.9836257991333</v>
      </c>
      <c r="CW478" s="658">
        <f t="shared" si="95"/>
        <v>2335.9836257991333</v>
      </c>
      <c r="CX478" s="658">
        <f t="shared" si="95"/>
        <v>2335.9836257991333</v>
      </c>
      <c r="CY478" s="659">
        <f t="shared" si="95"/>
        <v>2335.9836257991333</v>
      </c>
      <c r="CZ478" s="660">
        <f t="shared" si="95"/>
        <v>0</v>
      </c>
      <c r="DA478" s="661">
        <f t="shared" si="95"/>
        <v>0</v>
      </c>
      <c r="DB478" s="661">
        <f t="shared" si="95"/>
        <v>0</v>
      </c>
      <c r="DC478" s="661">
        <f t="shared" si="95"/>
        <v>0</v>
      </c>
      <c r="DD478" s="661">
        <f t="shared" si="95"/>
        <v>0</v>
      </c>
      <c r="DE478" s="661">
        <f t="shared" si="95"/>
        <v>0</v>
      </c>
      <c r="DF478" s="661">
        <f t="shared" si="95"/>
        <v>0</v>
      </c>
      <c r="DG478" s="661">
        <f t="shared" si="95"/>
        <v>0</v>
      </c>
      <c r="DH478" s="661">
        <f t="shared" si="95"/>
        <v>0</v>
      </c>
      <c r="DI478" s="661">
        <f t="shared" si="95"/>
        <v>0</v>
      </c>
      <c r="DJ478" s="661">
        <f t="shared" si="95"/>
        <v>0</v>
      </c>
      <c r="DK478" s="661">
        <f t="shared" si="95"/>
        <v>0</v>
      </c>
      <c r="DL478" s="661">
        <f t="shared" si="95"/>
        <v>0</v>
      </c>
      <c r="DM478" s="661">
        <f t="shared" si="95"/>
        <v>0</v>
      </c>
      <c r="DN478" s="661">
        <f t="shared" si="95"/>
        <v>0</v>
      </c>
      <c r="DO478" s="661">
        <f t="shared" si="95"/>
        <v>0</v>
      </c>
      <c r="DP478" s="661">
        <f t="shared" si="95"/>
        <v>0</v>
      </c>
      <c r="DQ478" s="661">
        <f t="shared" si="95"/>
        <v>0</v>
      </c>
      <c r="DR478" s="661">
        <f t="shared" si="95"/>
        <v>0</v>
      </c>
      <c r="DS478" s="661">
        <f t="shared" si="95"/>
        <v>0</v>
      </c>
      <c r="DT478" s="661">
        <f t="shared" si="95"/>
        <v>0</v>
      </c>
      <c r="DU478" s="661">
        <f t="shared" si="95"/>
        <v>0</v>
      </c>
      <c r="DV478" s="661">
        <f t="shared" si="95"/>
        <v>0</v>
      </c>
      <c r="DW478" s="662">
        <f t="shared" si="95"/>
        <v>0</v>
      </c>
    </row>
    <row r="479" spans="2:127" ht="25.5" x14ac:dyDescent="0.2">
      <c r="B479" s="603" t="s">
        <v>485</v>
      </c>
      <c r="C479" s="604" t="s">
        <v>975</v>
      </c>
      <c r="D479" s="605" t="s">
        <v>897</v>
      </c>
      <c r="E479" s="606" t="s">
        <v>548</v>
      </c>
      <c r="F479" s="607" t="s">
        <v>827</v>
      </c>
      <c r="G479" s="608" t="s">
        <v>558</v>
      </c>
      <c r="H479" s="609" t="s">
        <v>487</v>
      </c>
      <c r="I479" s="609">
        <f>MAX(X479:AV479)</f>
        <v>50</v>
      </c>
      <c r="J479" s="609">
        <f>SUMPRODUCT($X$2:$CY$2,$X479:$CY479)*365</f>
        <v>363582.54201141419</v>
      </c>
      <c r="K479" s="609">
        <f>SUMPRODUCT($X$2:$CY$2,$X480:$CY480)+SUMPRODUCT($X$2:$CY$2,$X481:$CY481)+SUMPRODUCT($X$2:$CY$2,$X482:$CY482)</f>
        <v>144107.52102267125</v>
      </c>
      <c r="L479" s="609">
        <f>SUMPRODUCT($X$2:$CY$2,$X483:$CY483) +SUMPRODUCT($X$2:$CY$2,$X484:$CY484)</f>
        <v>112848.05210791527</v>
      </c>
      <c r="M479" s="609">
        <f>SUMPRODUCT($X$2:$CY$2,$X485:$CY485)</f>
        <v>0</v>
      </c>
      <c r="N479" s="609">
        <f>SUMPRODUCT($X$2:$CY$2,$X488:$CY488) +SUMPRODUCT($X$2:$CY$2,$X489:$CY489)</f>
        <v>678.15129618813194</v>
      </c>
      <c r="O479" s="609">
        <f>SUMPRODUCT($X$2:$CY$2,$X486:$CY486) +SUMPRODUCT($X$2:$CY$2,$X487:$CY487) +SUMPRODUCT($X$2:$CY$2,$X490:$CY490)</f>
        <v>105.24785368548629</v>
      </c>
      <c r="P479" s="609">
        <f>SUM(K479:O479)</f>
        <v>257738.97228046015</v>
      </c>
      <c r="Q479" s="609">
        <f>(SUM(K479:M479)*100000)/(J479*1000)</f>
        <v>70.67324292004092</v>
      </c>
      <c r="R479" s="610">
        <f>(P479*100000)/(J479*1000)</f>
        <v>70.88870957736161</v>
      </c>
      <c r="S479" s="611">
        <v>3</v>
      </c>
      <c r="T479" s="612">
        <v>3</v>
      </c>
      <c r="U479" s="613" t="s">
        <v>488</v>
      </c>
      <c r="V479" s="614" t="s">
        <v>124</v>
      </c>
      <c r="W479" s="615" t="s">
        <v>75</v>
      </c>
      <c r="X479" s="607">
        <v>0</v>
      </c>
      <c r="Y479" s="607">
        <v>0</v>
      </c>
      <c r="Z479" s="607">
        <v>0</v>
      </c>
      <c r="AA479" s="607">
        <v>0</v>
      </c>
      <c r="AB479" s="607">
        <v>0</v>
      </c>
      <c r="AC479" s="607">
        <v>0</v>
      </c>
      <c r="AD479" s="607">
        <v>0</v>
      </c>
      <c r="AE479" s="607">
        <v>0</v>
      </c>
      <c r="AF479" s="607">
        <v>0</v>
      </c>
      <c r="AG479" s="607">
        <v>0</v>
      </c>
      <c r="AH479" s="607">
        <v>50</v>
      </c>
      <c r="AI479" s="607">
        <v>50</v>
      </c>
      <c r="AJ479" s="607">
        <v>50</v>
      </c>
      <c r="AK479" s="607">
        <v>50</v>
      </c>
      <c r="AL479" s="607">
        <v>50</v>
      </c>
      <c r="AM479" s="607">
        <v>50</v>
      </c>
      <c r="AN479" s="607">
        <v>50</v>
      </c>
      <c r="AO479" s="607">
        <v>50</v>
      </c>
      <c r="AP479" s="607">
        <v>50</v>
      </c>
      <c r="AQ479" s="607">
        <v>50</v>
      </c>
      <c r="AR479" s="607">
        <v>50</v>
      </c>
      <c r="AS479" s="607">
        <v>50</v>
      </c>
      <c r="AT479" s="607">
        <v>50</v>
      </c>
      <c r="AU479" s="607">
        <v>50</v>
      </c>
      <c r="AV479" s="607">
        <v>50</v>
      </c>
      <c r="AW479" s="607">
        <v>50</v>
      </c>
      <c r="AX479" s="607">
        <v>50</v>
      </c>
      <c r="AY479" s="607">
        <v>50</v>
      </c>
      <c r="AZ479" s="607">
        <v>50</v>
      </c>
      <c r="BA479" s="607">
        <v>50</v>
      </c>
      <c r="BB479" s="607">
        <v>50</v>
      </c>
      <c r="BC479" s="607">
        <v>50</v>
      </c>
      <c r="BD479" s="607">
        <v>50</v>
      </c>
      <c r="BE479" s="607">
        <v>50</v>
      </c>
      <c r="BF479" s="607">
        <v>50</v>
      </c>
      <c r="BG479" s="607">
        <v>50</v>
      </c>
      <c r="BH479" s="607">
        <v>50</v>
      </c>
      <c r="BI479" s="607">
        <v>50</v>
      </c>
      <c r="BJ479" s="607">
        <v>50</v>
      </c>
      <c r="BK479" s="607">
        <v>50</v>
      </c>
      <c r="BL479" s="607">
        <v>50</v>
      </c>
      <c r="BM479" s="607">
        <v>50</v>
      </c>
      <c r="BN479" s="607">
        <v>50</v>
      </c>
      <c r="BO479" s="607">
        <v>50</v>
      </c>
      <c r="BP479" s="607">
        <v>50</v>
      </c>
      <c r="BQ479" s="607">
        <v>50</v>
      </c>
      <c r="BR479" s="607">
        <v>50</v>
      </c>
      <c r="BS479" s="607">
        <v>50</v>
      </c>
      <c r="BT479" s="607">
        <v>50</v>
      </c>
      <c r="BU479" s="607">
        <v>50</v>
      </c>
      <c r="BV479" s="607">
        <v>50</v>
      </c>
      <c r="BW479" s="607">
        <v>50</v>
      </c>
      <c r="BX479" s="607">
        <v>50</v>
      </c>
      <c r="BY479" s="607">
        <v>50</v>
      </c>
      <c r="BZ479" s="607">
        <v>50</v>
      </c>
      <c r="CA479" s="607">
        <v>50</v>
      </c>
      <c r="CB479" s="607">
        <v>50</v>
      </c>
      <c r="CC479" s="607">
        <v>50</v>
      </c>
      <c r="CD479" s="607">
        <v>50</v>
      </c>
      <c r="CE479" s="616">
        <v>50</v>
      </c>
      <c r="CF479" s="616">
        <v>50</v>
      </c>
      <c r="CG479" s="616">
        <v>50</v>
      </c>
      <c r="CH479" s="616">
        <v>50</v>
      </c>
      <c r="CI479" s="616">
        <v>50</v>
      </c>
      <c r="CJ479" s="616">
        <v>50</v>
      </c>
      <c r="CK479" s="616">
        <v>50</v>
      </c>
      <c r="CL479" s="616">
        <v>50</v>
      </c>
      <c r="CM479" s="616">
        <v>50</v>
      </c>
      <c r="CN479" s="616">
        <v>50</v>
      </c>
      <c r="CO479" s="616">
        <v>50</v>
      </c>
      <c r="CP479" s="616">
        <v>50</v>
      </c>
      <c r="CQ479" s="616">
        <v>50</v>
      </c>
      <c r="CR479" s="616">
        <v>50</v>
      </c>
      <c r="CS479" s="616">
        <v>50</v>
      </c>
      <c r="CT479" s="616">
        <v>50</v>
      </c>
      <c r="CU479" s="616">
        <v>50</v>
      </c>
      <c r="CV479" s="616">
        <v>50</v>
      </c>
      <c r="CW479" s="616">
        <v>50</v>
      </c>
      <c r="CX479" s="616">
        <v>50</v>
      </c>
      <c r="CY479" s="617">
        <v>50</v>
      </c>
      <c r="CZ479" s="618">
        <v>0</v>
      </c>
      <c r="DA479" s="619">
        <v>0</v>
      </c>
      <c r="DB479" s="619">
        <v>0</v>
      </c>
      <c r="DC479" s="619">
        <v>0</v>
      </c>
      <c r="DD479" s="619">
        <v>0</v>
      </c>
      <c r="DE479" s="619">
        <v>0</v>
      </c>
      <c r="DF479" s="619">
        <v>0</v>
      </c>
      <c r="DG479" s="619">
        <v>0</v>
      </c>
      <c r="DH479" s="619">
        <v>0</v>
      </c>
      <c r="DI479" s="619">
        <v>0</v>
      </c>
      <c r="DJ479" s="619">
        <v>0</v>
      </c>
      <c r="DK479" s="619">
        <v>0</v>
      </c>
      <c r="DL479" s="619">
        <v>0</v>
      </c>
      <c r="DM479" s="619">
        <v>0</v>
      </c>
      <c r="DN479" s="619">
        <v>0</v>
      </c>
      <c r="DO479" s="619">
        <v>0</v>
      </c>
      <c r="DP479" s="619">
        <v>0</v>
      </c>
      <c r="DQ479" s="619">
        <v>0</v>
      </c>
      <c r="DR479" s="619">
        <v>0</v>
      </c>
      <c r="DS479" s="619">
        <v>0</v>
      </c>
      <c r="DT479" s="619">
        <v>0</v>
      </c>
      <c r="DU479" s="619">
        <v>0</v>
      </c>
      <c r="DV479" s="619">
        <v>0</v>
      </c>
      <c r="DW479" s="620">
        <v>0</v>
      </c>
    </row>
    <row r="480" spans="2:127" x14ac:dyDescent="0.2">
      <c r="B480" s="621"/>
      <c r="C480" s="622"/>
      <c r="D480" s="623"/>
      <c r="E480" s="624"/>
      <c r="F480" s="624"/>
      <c r="G480" s="623"/>
      <c r="H480" s="624"/>
      <c r="I480" s="624"/>
      <c r="J480" s="624"/>
      <c r="K480" s="624"/>
      <c r="L480" s="624"/>
      <c r="M480" s="624"/>
      <c r="N480" s="624"/>
      <c r="O480" s="624"/>
      <c r="P480" s="624"/>
      <c r="Q480" s="624"/>
      <c r="R480" s="625"/>
      <c r="S480" s="624"/>
      <c r="T480" s="624"/>
      <c r="U480" s="626" t="s">
        <v>489</v>
      </c>
      <c r="V480" s="614" t="s">
        <v>124</v>
      </c>
      <c r="W480" s="615" t="s">
        <v>490</v>
      </c>
      <c r="X480" s="607">
        <v>2869.78</v>
      </c>
      <c r="Y480" s="607">
        <v>4304.67</v>
      </c>
      <c r="Z480" s="607">
        <v>8609.34</v>
      </c>
      <c r="AA480" s="607">
        <v>10044.230000000001</v>
      </c>
      <c r="AB480" s="607">
        <v>12914.01</v>
      </c>
      <c r="AC480" s="607">
        <v>14348.9</v>
      </c>
      <c r="AD480" s="607">
        <v>18653.57</v>
      </c>
      <c r="AE480" s="607">
        <v>28697.8</v>
      </c>
      <c r="AF480" s="607">
        <v>28697.8</v>
      </c>
      <c r="AG480" s="607">
        <v>14348.9</v>
      </c>
      <c r="AH480" s="607">
        <v>0</v>
      </c>
      <c r="AI480" s="607">
        <v>0</v>
      </c>
      <c r="AJ480" s="607">
        <v>0</v>
      </c>
      <c r="AK480" s="607">
        <v>0</v>
      </c>
      <c r="AL480" s="607">
        <v>0</v>
      </c>
      <c r="AM480" s="607">
        <v>0</v>
      </c>
      <c r="AN480" s="607">
        <v>0</v>
      </c>
      <c r="AO480" s="607">
        <v>0</v>
      </c>
      <c r="AP480" s="607">
        <v>0</v>
      </c>
      <c r="AQ480" s="607">
        <v>0</v>
      </c>
      <c r="AR480" s="607">
        <v>565.55999999999995</v>
      </c>
      <c r="AS480" s="607">
        <v>848.34</v>
      </c>
      <c r="AT480" s="607">
        <v>1696.68</v>
      </c>
      <c r="AU480" s="607">
        <v>1979.46</v>
      </c>
      <c r="AV480" s="607">
        <v>2545.02</v>
      </c>
      <c r="AW480" s="607">
        <v>2827.8</v>
      </c>
      <c r="AX480" s="607">
        <v>3676.14</v>
      </c>
      <c r="AY480" s="607">
        <v>5655.6</v>
      </c>
      <c r="AZ480" s="607">
        <v>5655.6</v>
      </c>
      <c r="BA480" s="607">
        <v>2827.8</v>
      </c>
      <c r="BB480" s="607">
        <v>0</v>
      </c>
      <c r="BC480" s="607">
        <v>0</v>
      </c>
      <c r="BD480" s="607">
        <v>0</v>
      </c>
      <c r="BE480" s="607">
        <v>0</v>
      </c>
      <c r="BF480" s="607">
        <v>0</v>
      </c>
      <c r="BG480" s="607">
        <v>0</v>
      </c>
      <c r="BH480" s="607">
        <v>0</v>
      </c>
      <c r="BI480" s="607">
        <v>0</v>
      </c>
      <c r="BJ480" s="607">
        <v>0</v>
      </c>
      <c r="BK480" s="607">
        <v>0</v>
      </c>
      <c r="BL480" s="607">
        <v>565.55999999999995</v>
      </c>
      <c r="BM480" s="607">
        <v>848.34</v>
      </c>
      <c r="BN480" s="607">
        <v>1696.68</v>
      </c>
      <c r="BO480" s="607">
        <v>1979.46</v>
      </c>
      <c r="BP480" s="607">
        <v>2545.02</v>
      </c>
      <c r="BQ480" s="607">
        <v>2827.8</v>
      </c>
      <c r="BR480" s="607">
        <v>3676.14</v>
      </c>
      <c r="BS480" s="607">
        <v>5655.6</v>
      </c>
      <c r="BT480" s="607">
        <v>5655.6</v>
      </c>
      <c r="BU480" s="607">
        <v>2827.8</v>
      </c>
      <c r="BV480" s="607">
        <v>0</v>
      </c>
      <c r="BW480" s="607">
        <v>0</v>
      </c>
      <c r="BX480" s="607">
        <v>0</v>
      </c>
      <c r="BY480" s="607">
        <v>0</v>
      </c>
      <c r="BZ480" s="607">
        <v>0</v>
      </c>
      <c r="CA480" s="607">
        <v>0</v>
      </c>
      <c r="CB480" s="607">
        <v>0</v>
      </c>
      <c r="CC480" s="607">
        <v>0</v>
      </c>
      <c r="CD480" s="607">
        <v>0</v>
      </c>
      <c r="CE480" s="616">
        <v>0</v>
      </c>
      <c r="CF480" s="616">
        <v>1387.12</v>
      </c>
      <c r="CG480" s="616">
        <v>2080.6799999999998</v>
      </c>
      <c r="CH480" s="616">
        <v>4161.3599999999997</v>
      </c>
      <c r="CI480" s="616">
        <v>4854.92</v>
      </c>
      <c r="CJ480" s="616">
        <v>6242.04</v>
      </c>
      <c r="CK480" s="616">
        <v>6935.6</v>
      </c>
      <c r="CL480" s="616">
        <v>9016.2800000000007</v>
      </c>
      <c r="CM480" s="616">
        <v>13871.2</v>
      </c>
      <c r="CN480" s="616">
        <v>13871.2</v>
      </c>
      <c r="CO480" s="616">
        <v>6935.6</v>
      </c>
      <c r="CP480" s="616">
        <v>0</v>
      </c>
      <c r="CQ480" s="616">
        <v>0</v>
      </c>
      <c r="CR480" s="616">
        <v>0</v>
      </c>
      <c r="CS480" s="616">
        <v>0</v>
      </c>
      <c r="CT480" s="616">
        <v>0</v>
      </c>
      <c r="CU480" s="616">
        <v>0</v>
      </c>
      <c r="CV480" s="616">
        <v>0</v>
      </c>
      <c r="CW480" s="616">
        <v>0</v>
      </c>
      <c r="CX480" s="616">
        <v>0</v>
      </c>
      <c r="CY480" s="617">
        <v>0</v>
      </c>
      <c r="CZ480" s="618">
        <v>0</v>
      </c>
      <c r="DA480" s="619">
        <v>0</v>
      </c>
      <c r="DB480" s="619">
        <v>0</v>
      </c>
      <c r="DC480" s="619">
        <v>0</v>
      </c>
      <c r="DD480" s="619">
        <v>0</v>
      </c>
      <c r="DE480" s="619">
        <v>0</v>
      </c>
      <c r="DF480" s="619">
        <v>0</v>
      </c>
      <c r="DG480" s="619">
        <v>0</v>
      </c>
      <c r="DH480" s="619">
        <v>0</v>
      </c>
      <c r="DI480" s="619">
        <v>0</v>
      </c>
      <c r="DJ480" s="619">
        <v>0</v>
      </c>
      <c r="DK480" s="619">
        <v>0</v>
      </c>
      <c r="DL480" s="619">
        <v>0</v>
      </c>
      <c r="DM480" s="619">
        <v>0</v>
      </c>
      <c r="DN480" s="619">
        <v>0</v>
      </c>
      <c r="DO480" s="619">
        <v>0</v>
      </c>
      <c r="DP480" s="619">
        <v>0</v>
      </c>
      <c r="DQ480" s="619">
        <v>0</v>
      </c>
      <c r="DR480" s="619">
        <v>0</v>
      </c>
      <c r="DS480" s="619">
        <v>0</v>
      </c>
      <c r="DT480" s="619">
        <v>0</v>
      </c>
      <c r="DU480" s="619">
        <v>0</v>
      </c>
      <c r="DV480" s="619">
        <v>0</v>
      </c>
      <c r="DW480" s="620">
        <v>0</v>
      </c>
    </row>
    <row r="481" spans="2:127" x14ac:dyDescent="0.2">
      <c r="B481" s="627"/>
      <c r="C481" s="628"/>
      <c r="D481" s="629"/>
      <c r="E481" s="629"/>
      <c r="F481" s="629"/>
      <c r="G481" s="629"/>
      <c r="H481" s="629"/>
      <c r="I481" s="630"/>
      <c r="J481" s="630"/>
      <c r="K481" s="630"/>
      <c r="L481" s="630"/>
      <c r="M481" s="630"/>
      <c r="N481" s="630"/>
      <c r="O481" s="630"/>
      <c r="P481" s="630"/>
      <c r="Q481" s="630"/>
      <c r="R481" s="631"/>
      <c r="S481" s="630"/>
      <c r="T481" s="630"/>
      <c r="U481" s="626" t="s">
        <v>491</v>
      </c>
      <c r="V481" s="614" t="s">
        <v>124</v>
      </c>
      <c r="W481" s="615" t="s">
        <v>490</v>
      </c>
      <c r="X481" s="607">
        <v>0</v>
      </c>
      <c r="Y481" s="607">
        <v>0</v>
      </c>
      <c r="Z481" s="607">
        <v>0</v>
      </c>
      <c r="AA481" s="607">
        <v>0</v>
      </c>
      <c r="AB481" s="607">
        <v>0</v>
      </c>
      <c r="AC481" s="607">
        <v>0</v>
      </c>
      <c r="AD481" s="607">
        <v>0</v>
      </c>
      <c r="AE481" s="607">
        <v>0</v>
      </c>
      <c r="AF481" s="607">
        <v>0</v>
      </c>
      <c r="AG481" s="607">
        <v>0</v>
      </c>
      <c r="AH481" s="607">
        <v>0</v>
      </c>
      <c r="AI481" s="607">
        <v>0</v>
      </c>
      <c r="AJ481" s="607">
        <v>0</v>
      </c>
      <c r="AK481" s="607">
        <v>0</v>
      </c>
      <c r="AL481" s="607">
        <v>0</v>
      </c>
      <c r="AM481" s="607">
        <v>0</v>
      </c>
      <c r="AN481" s="607">
        <v>0</v>
      </c>
      <c r="AO481" s="607">
        <v>0</v>
      </c>
      <c r="AP481" s="607">
        <v>0</v>
      </c>
      <c r="AQ481" s="607">
        <v>0</v>
      </c>
      <c r="AR481" s="607">
        <v>0</v>
      </c>
      <c r="AS481" s="607">
        <v>0</v>
      </c>
      <c r="AT481" s="607">
        <v>0</v>
      </c>
      <c r="AU481" s="607">
        <v>0</v>
      </c>
      <c r="AV481" s="607">
        <v>0</v>
      </c>
      <c r="AW481" s="607">
        <v>0</v>
      </c>
      <c r="AX481" s="607">
        <v>0</v>
      </c>
      <c r="AY481" s="607">
        <v>0</v>
      </c>
      <c r="AZ481" s="607">
        <v>0</v>
      </c>
      <c r="BA481" s="607">
        <v>0</v>
      </c>
      <c r="BB481" s="607">
        <v>0</v>
      </c>
      <c r="BC481" s="607">
        <v>0</v>
      </c>
      <c r="BD481" s="607">
        <v>0</v>
      </c>
      <c r="BE481" s="607">
        <v>0</v>
      </c>
      <c r="BF481" s="607">
        <v>0</v>
      </c>
      <c r="BG481" s="607">
        <v>0</v>
      </c>
      <c r="BH481" s="607">
        <v>0</v>
      </c>
      <c r="BI481" s="607">
        <v>0</v>
      </c>
      <c r="BJ481" s="607">
        <v>0</v>
      </c>
      <c r="BK481" s="607">
        <v>0</v>
      </c>
      <c r="BL481" s="607">
        <v>0</v>
      </c>
      <c r="BM481" s="607">
        <v>0</v>
      </c>
      <c r="BN481" s="607">
        <v>0</v>
      </c>
      <c r="BO481" s="607">
        <v>0</v>
      </c>
      <c r="BP481" s="607">
        <v>0</v>
      </c>
      <c r="BQ481" s="607">
        <v>0</v>
      </c>
      <c r="BR481" s="607">
        <v>0</v>
      </c>
      <c r="BS481" s="607">
        <v>0</v>
      </c>
      <c r="BT481" s="607">
        <v>0</v>
      </c>
      <c r="BU481" s="607">
        <v>0</v>
      </c>
      <c r="BV481" s="607">
        <v>0</v>
      </c>
      <c r="BW481" s="607">
        <v>0</v>
      </c>
      <c r="BX481" s="607">
        <v>0</v>
      </c>
      <c r="BY481" s="607">
        <v>0</v>
      </c>
      <c r="BZ481" s="607">
        <v>0</v>
      </c>
      <c r="CA481" s="607">
        <v>0</v>
      </c>
      <c r="CB481" s="607">
        <v>0</v>
      </c>
      <c r="CC481" s="607">
        <v>0</v>
      </c>
      <c r="CD481" s="607">
        <v>0</v>
      </c>
      <c r="CE481" s="616">
        <v>0</v>
      </c>
      <c r="CF481" s="616">
        <v>0</v>
      </c>
      <c r="CG481" s="616">
        <v>0</v>
      </c>
      <c r="CH481" s="616">
        <v>0</v>
      </c>
      <c r="CI481" s="616">
        <v>0</v>
      </c>
      <c r="CJ481" s="616">
        <v>0</v>
      </c>
      <c r="CK481" s="616">
        <v>0</v>
      </c>
      <c r="CL481" s="616">
        <v>0</v>
      </c>
      <c r="CM481" s="616">
        <v>0</v>
      </c>
      <c r="CN481" s="616">
        <v>0</v>
      </c>
      <c r="CO481" s="616">
        <v>0</v>
      </c>
      <c r="CP481" s="616">
        <v>0</v>
      </c>
      <c r="CQ481" s="616">
        <v>0</v>
      </c>
      <c r="CR481" s="616">
        <v>0</v>
      </c>
      <c r="CS481" s="616">
        <v>0</v>
      </c>
      <c r="CT481" s="616">
        <v>0</v>
      </c>
      <c r="CU481" s="616">
        <v>0</v>
      </c>
      <c r="CV481" s="616">
        <v>0</v>
      </c>
      <c r="CW481" s="616">
        <v>0</v>
      </c>
      <c r="CX481" s="616">
        <v>0</v>
      </c>
      <c r="CY481" s="617">
        <v>0</v>
      </c>
      <c r="CZ481" s="618">
        <v>0</v>
      </c>
      <c r="DA481" s="619">
        <v>0</v>
      </c>
      <c r="DB481" s="619">
        <v>0</v>
      </c>
      <c r="DC481" s="619">
        <v>0</v>
      </c>
      <c r="DD481" s="619">
        <v>0</v>
      </c>
      <c r="DE481" s="619">
        <v>0</v>
      </c>
      <c r="DF481" s="619">
        <v>0</v>
      </c>
      <c r="DG481" s="619">
        <v>0</v>
      </c>
      <c r="DH481" s="619">
        <v>0</v>
      </c>
      <c r="DI481" s="619">
        <v>0</v>
      </c>
      <c r="DJ481" s="619">
        <v>0</v>
      </c>
      <c r="DK481" s="619">
        <v>0</v>
      </c>
      <c r="DL481" s="619">
        <v>0</v>
      </c>
      <c r="DM481" s="619">
        <v>0</v>
      </c>
      <c r="DN481" s="619">
        <v>0</v>
      </c>
      <c r="DO481" s="619">
        <v>0</v>
      </c>
      <c r="DP481" s="619">
        <v>0</v>
      </c>
      <c r="DQ481" s="619">
        <v>0</v>
      </c>
      <c r="DR481" s="619">
        <v>0</v>
      </c>
      <c r="DS481" s="619">
        <v>0</v>
      </c>
      <c r="DT481" s="619">
        <v>0</v>
      </c>
      <c r="DU481" s="619">
        <v>0</v>
      </c>
      <c r="DV481" s="619">
        <v>0</v>
      </c>
      <c r="DW481" s="620">
        <v>0</v>
      </c>
    </row>
    <row r="482" spans="2:127" x14ac:dyDescent="0.2">
      <c r="B482" s="627"/>
      <c r="C482" s="628"/>
      <c r="D482" s="629"/>
      <c r="E482" s="629"/>
      <c r="F482" s="629"/>
      <c r="G482" s="629"/>
      <c r="H482" s="629"/>
      <c r="I482" s="630"/>
      <c r="J482" s="630"/>
      <c r="K482" s="630"/>
      <c r="L482" s="630"/>
      <c r="M482" s="630"/>
      <c r="N482" s="630"/>
      <c r="O482" s="630"/>
      <c r="P482" s="630"/>
      <c r="Q482" s="630"/>
      <c r="R482" s="631"/>
      <c r="S482" s="630"/>
      <c r="T482" s="630"/>
      <c r="U482" s="632" t="s">
        <v>828</v>
      </c>
      <c r="V482" s="633" t="s">
        <v>124</v>
      </c>
      <c r="W482" s="634" t="s">
        <v>490</v>
      </c>
      <c r="X482" s="607">
        <v>0</v>
      </c>
      <c r="Y482" s="607">
        <v>0</v>
      </c>
      <c r="Z482" s="607">
        <v>0</v>
      </c>
      <c r="AA482" s="607">
        <v>0</v>
      </c>
      <c r="AB482" s="607">
        <v>0</v>
      </c>
      <c r="AC482" s="607">
        <v>0</v>
      </c>
      <c r="AD482" s="607">
        <v>0</v>
      </c>
      <c r="AE482" s="607">
        <v>0</v>
      </c>
      <c r="AF482" s="607">
        <v>0</v>
      </c>
      <c r="AG482" s="607">
        <v>0</v>
      </c>
      <c r="AH482" s="607">
        <v>0</v>
      </c>
      <c r="AI482" s="607">
        <v>0</v>
      </c>
      <c r="AJ482" s="607">
        <v>0</v>
      </c>
      <c r="AK482" s="607">
        <v>0</v>
      </c>
      <c r="AL482" s="607">
        <v>0</v>
      </c>
      <c r="AM482" s="607">
        <v>0</v>
      </c>
      <c r="AN482" s="607">
        <v>0</v>
      </c>
      <c r="AO482" s="607">
        <v>0</v>
      </c>
      <c r="AP482" s="607">
        <v>0</v>
      </c>
      <c r="AQ482" s="607">
        <v>0</v>
      </c>
      <c r="AR482" s="607">
        <v>0</v>
      </c>
      <c r="AS482" s="607">
        <v>0</v>
      </c>
      <c r="AT482" s="607">
        <v>0</v>
      </c>
      <c r="AU482" s="607">
        <v>0</v>
      </c>
      <c r="AV482" s="607">
        <v>0</v>
      </c>
      <c r="AW482" s="607">
        <v>0</v>
      </c>
      <c r="AX482" s="607">
        <v>0</v>
      </c>
      <c r="AY482" s="607">
        <v>0</v>
      </c>
      <c r="AZ482" s="607">
        <v>0</v>
      </c>
      <c r="BA482" s="607">
        <v>0</v>
      </c>
      <c r="BB482" s="607">
        <v>0</v>
      </c>
      <c r="BC482" s="607">
        <v>0</v>
      </c>
      <c r="BD482" s="607">
        <v>0</v>
      </c>
      <c r="BE482" s="607">
        <v>0</v>
      </c>
      <c r="BF482" s="607">
        <v>0</v>
      </c>
      <c r="BG482" s="607">
        <v>0</v>
      </c>
      <c r="BH482" s="607">
        <v>0</v>
      </c>
      <c r="BI482" s="607">
        <v>0</v>
      </c>
      <c r="BJ482" s="607">
        <v>0</v>
      </c>
      <c r="BK482" s="607">
        <v>0</v>
      </c>
      <c r="BL482" s="607">
        <v>0</v>
      </c>
      <c r="BM482" s="607">
        <v>0</v>
      </c>
      <c r="BN482" s="607">
        <v>0</v>
      </c>
      <c r="BO482" s="607">
        <v>0</v>
      </c>
      <c r="BP482" s="607">
        <v>0</v>
      </c>
      <c r="BQ482" s="607">
        <v>0</v>
      </c>
      <c r="BR482" s="607">
        <v>0</v>
      </c>
      <c r="BS482" s="607">
        <v>0</v>
      </c>
      <c r="BT482" s="607">
        <v>0</v>
      </c>
      <c r="BU482" s="607">
        <v>0</v>
      </c>
      <c r="BV482" s="607">
        <v>0</v>
      </c>
      <c r="BW482" s="607">
        <v>0</v>
      </c>
      <c r="BX482" s="607">
        <v>0</v>
      </c>
      <c r="BY482" s="607">
        <v>0</v>
      </c>
      <c r="BZ482" s="607">
        <v>0</v>
      </c>
      <c r="CA482" s="607">
        <v>0</v>
      </c>
      <c r="CB482" s="607">
        <v>0</v>
      </c>
      <c r="CC482" s="607">
        <v>0</v>
      </c>
      <c r="CD482" s="607">
        <v>0</v>
      </c>
      <c r="CE482" s="607">
        <v>0</v>
      </c>
      <c r="CF482" s="607">
        <v>0</v>
      </c>
      <c r="CG482" s="607">
        <v>0</v>
      </c>
      <c r="CH482" s="607">
        <v>0</v>
      </c>
      <c r="CI482" s="607">
        <v>0</v>
      </c>
      <c r="CJ482" s="607">
        <v>0</v>
      </c>
      <c r="CK482" s="607">
        <v>0</v>
      </c>
      <c r="CL482" s="607">
        <v>0</v>
      </c>
      <c r="CM482" s="607">
        <v>0</v>
      </c>
      <c r="CN482" s="607">
        <v>0</v>
      </c>
      <c r="CO482" s="607">
        <v>0</v>
      </c>
      <c r="CP482" s="607">
        <v>0</v>
      </c>
      <c r="CQ482" s="607">
        <v>0</v>
      </c>
      <c r="CR482" s="607">
        <v>0</v>
      </c>
      <c r="CS482" s="607">
        <v>0</v>
      </c>
      <c r="CT482" s="607">
        <v>0</v>
      </c>
      <c r="CU482" s="607">
        <v>0</v>
      </c>
      <c r="CV482" s="607">
        <v>0</v>
      </c>
      <c r="CW482" s="607">
        <v>0</v>
      </c>
      <c r="CX482" s="607">
        <v>0</v>
      </c>
      <c r="CY482" s="607">
        <v>0</v>
      </c>
      <c r="CZ482" s="618">
        <v>0</v>
      </c>
      <c r="DA482" s="619">
        <v>0</v>
      </c>
      <c r="DB482" s="619">
        <v>0</v>
      </c>
      <c r="DC482" s="619">
        <v>0</v>
      </c>
      <c r="DD482" s="619">
        <v>0</v>
      </c>
      <c r="DE482" s="619">
        <v>0</v>
      </c>
      <c r="DF482" s="619">
        <v>0</v>
      </c>
      <c r="DG482" s="619">
        <v>0</v>
      </c>
      <c r="DH482" s="619">
        <v>0</v>
      </c>
      <c r="DI482" s="619">
        <v>0</v>
      </c>
      <c r="DJ482" s="619">
        <v>0</v>
      </c>
      <c r="DK482" s="619">
        <v>0</v>
      </c>
      <c r="DL482" s="619">
        <v>0</v>
      </c>
      <c r="DM482" s="619">
        <v>0</v>
      </c>
      <c r="DN482" s="619">
        <v>0</v>
      </c>
      <c r="DO482" s="619">
        <v>0</v>
      </c>
      <c r="DP482" s="619">
        <v>0</v>
      </c>
      <c r="DQ482" s="619">
        <v>0</v>
      </c>
      <c r="DR482" s="619">
        <v>0</v>
      </c>
      <c r="DS482" s="619">
        <v>0</v>
      </c>
      <c r="DT482" s="619">
        <v>0</v>
      </c>
      <c r="DU482" s="619">
        <v>0</v>
      </c>
      <c r="DV482" s="619">
        <v>0</v>
      </c>
      <c r="DW482" s="620">
        <v>0</v>
      </c>
    </row>
    <row r="483" spans="2:127" x14ac:dyDescent="0.2">
      <c r="B483" s="635"/>
      <c r="C483" s="636"/>
      <c r="D483" s="637"/>
      <c r="E483" s="637"/>
      <c r="F483" s="637"/>
      <c r="G483" s="637"/>
      <c r="H483" s="637"/>
      <c r="I483" s="638"/>
      <c r="J483" s="638"/>
      <c r="K483" s="638"/>
      <c r="L483" s="638"/>
      <c r="M483" s="638"/>
      <c r="N483" s="638"/>
      <c r="O483" s="638"/>
      <c r="P483" s="638"/>
      <c r="Q483" s="638"/>
      <c r="R483" s="639"/>
      <c r="S483" s="638"/>
      <c r="T483" s="638"/>
      <c r="U483" s="626" t="s">
        <v>492</v>
      </c>
      <c r="V483" s="614" t="s">
        <v>124</v>
      </c>
      <c r="W483" s="640" t="s">
        <v>490</v>
      </c>
      <c r="X483" s="607">
        <v>0</v>
      </c>
      <c r="Y483" s="607">
        <v>0</v>
      </c>
      <c r="Z483" s="607">
        <v>0</v>
      </c>
      <c r="AA483" s="607">
        <v>0</v>
      </c>
      <c r="AB483" s="607">
        <v>0</v>
      </c>
      <c r="AC483" s="607">
        <v>0</v>
      </c>
      <c r="AD483" s="607">
        <v>0</v>
      </c>
      <c r="AE483" s="607">
        <v>0</v>
      </c>
      <c r="AF483" s="607">
        <v>0</v>
      </c>
      <c r="AG483" s="607">
        <v>0</v>
      </c>
      <c r="AH483" s="607">
        <v>4389.8999999999996</v>
      </c>
      <c r="AI483" s="607">
        <v>4389.8999999999996</v>
      </c>
      <c r="AJ483" s="607">
        <v>4389.8999999999996</v>
      </c>
      <c r="AK483" s="607">
        <v>4389.8999999999996</v>
      </c>
      <c r="AL483" s="607">
        <v>4389.8999999999996</v>
      </c>
      <c r="AM483" s="607">
        <v>4389.8999999999996</v>
      </c>
      <c r="AN483" s="607">
        <v>4389.8999999999996</v>
      </c>
      <c r="AO483" s="607">
        <v>4389.8999999999996</v>
      </c>
      <c r="AP483" s="607">
        <v>4389.8999999999996</v>
      </c>
      <c r="AQ483" s="607">
        <v>4389.8999999999996</v>
      </c>
      <c r="AR483" s="607">
        <v>4389.8999999999996</v>
      </c>
      <c r="AS483" s="607">
        <v>4389.8999999999996</v>
      </c>
      <c r="AT483" s="607">
        <v>4389.8999999999996</v>
      </c>
      <c r="AU483" s="607">
        <v>4389.8999999999996</v>
      </c>
      <c r="AV483" s="607">
        <v>4389.8999999999996</v>
      </c>
      <c r="AW483" s="607">
        <v>4389.8999999999996</v>
      </c>
      <c r="AX483" s="607">
        <v>4389.8999999999996</v>
      </c>
      <c r="AY483" s="607">
        <v>4389.8999999999996</v>
      </c>
      <c r="AZ483" s="607">
        <v>4389.8999999999996</v>
      </c>
      <c r="BA483" s="607">
        <v>4389.8999999999996</v>
      </c>
      <c r="BB483" s="607">
        <v>4389.8999999999996</v>
      </c>
      <c r="BC483" s="607">
        <v>4389.8999999999996</v>
      </c>
      <c r="BD483" s="607">
        <v>4389.8999999999996</v>
      </c>
      <c r="BE483" s="607">
        <v>4389.8999999999996</v>
      </c>
      <c r="BF483" s="607">
        <v>4389.8999999999996</v>
      </c>
      <c r="BG483" s="607">
        <v>4389.8999999999996</v>
      </c>
      <c r="BH483" s="607">
        <v>4389.8999999999996</v>
      </c>
      <c r="BI483" s="607">
        <v>4389.8999999999996</v>
      </c>
      <c r="BJ483" s="607">
        <v>4389.8999999999996</v>
      </c>
      <c r="BK483" s="607">
        <v>4389.8999999999996</v>
      </c>
      <c r="BL483" s="607">
        <v>4389.8999999999996</v>
      </c>
      <c r="BM483" s="607">
        <v>4389.8999999999996</v>
      </c>
      <c r="BN483" s="607">
        <v>4389.8999999999996</v>
      </c>
      <c r="BO483" s="607">
        <v>4389.8999999999996</v>
      </c>
      <c r="BP483" s="607">
        <v>4389.8999999999996</v>
      </c>
      <c r="BQ483" s="607">
        <v>4389.8999999999996</v>
      </c>
      <c r="BR483" s="607">
        <v>4389.8999999999996</v>
      </c>
      <c r="BS483" s="607">
        <v>4389.8999999999996</v>
      </c>
      <c r="BT483" s="607">
        <v>4389.8999999999996</v>
      </c>
      <c r="BU483" s="607">
        <v>4389.8999999999996</v>
      </c>
      <c r="BV483" s="607">
        <v>4389.8999999999996</v>
      </c>
      <c r="BW483" s="607">
        <v>4389.8999999999996</v>
      </c>
      <c r="BX483" s="607">
        <v>4389.8999999999996</v>
      </c>
      <c r="BY483" s="607">
        <v>4389.8999999999996</v>
      </c>
      <c r="BZ483" s="607">
        <v>4389.8999999999996</v>
      </c>
      <c r="CA483" s="607">
        <v>4389.8999999999996</v>
      </c>
      <c r="CB483" s="607">
        <v>4389.8999999999996</v>
      </c>
      <c r="CC483" s="607">
        <v>4389.8999999999996</v>
      </c>
      <c r="CD483" s="607">
        <v>4389.8999999999996</v>
      </c>
      <c r="CE483" s="616">
        <v>4389.8999999999996</v>
      </c>
      <c r="CF483" s="616">
        <v>4389.8999999999996</v>
      </c>
      <c r="CG483" s="616">
        <v>4389.8999999999996</v>
      </c>
      <c r="CH483" s="616">
        <v>4389.8999999999996</v>
      </c>
      <c r="CI483" s="616">
        <v>4389.8999999999996</v>
      </c>
      <c r="CJ483" s="616">
        <v>4389.8999999999996</v>
      </c>
      <c r="CK483" s="616">
        <v>4389.8999999999996</v>
      </c>
      <c r="CL483" s="616">
        <v>4389.8999999999996</v>
      </c>
      <c r="CM483" s="616">
        <v>4389.8999999999996</v>
      </c>
      <c r="CN483" s="616">
        <v>4389.8999999999996</v>
      </c>
      <c r="CO483" s="616">
        <v>4389.8999999999996</v>
      </c>
      <c r="CP483" s="616">
        <v>4389.8999999999996</v>
      </c>
      <c r="CQ483" s="616">
        <v>4389.8999999999996</v>
      </c>
      <c r="CR483" s="616">
        <v>4389.8999999999996</v>
      </c>
      <c r="CS483" s="616">
        <v>4389.8999999999996</v>
      </c>
      <c r="CT483" s="616">
        <v>4389.8999999999996</v>
      </c>
      <c r="CU483" s="616">
        <v>4389.8999999999996</v>
      </c>
      <c r="CV483" s="616">
        <v>4389.8999999999996</v>
      </c>
      <c r="CW483" s="616">
        <v>4389.8999999999996</v>
      </c>
      <c r="CX483" s="616">
        <v>4389.8999999999996</v>
      </c>
      <c r="CY483" s="617">
        <v>4389.8999999999996</v>
      </c>
      <c r="CZ483" s="618">
        <v>0</v>
      </c>
      <c r="DA483" s="619">
        <v>0</v>
      </c>
      <c r="DB483" s="619">
        <v>0</v>
      </c>
      <c r="DC483" s="619">
        <v>0</v>
      </c>
      <c r="DD483" s="619">
        <v>0</v>
      </c>
      <c r="DE483" s="619">
        <v>0</v>
      </c>
      <c r="DF483" s="619">
        <v>0</v>
      </c>
      <c r="DG483" s="619">
        <v>0</v>
      </c>
      <c r="DH483" s="619">
        <v>0</v>
      </c>
      <c r="DI483" s="619">
        <v>0</v>
      </c>
      <c r="DJ483" s="619">
        <v>0</v>
      </c>
      <c r="DK483" s="619">
        <v>0</v>
      </c>
      <c r="DL483" s="619">
        <v>0</v>
      </c>
      <c r="DM483" s="619">
        <v>0</v>
      </c>
      <c r="DN483" s="619">
        <v>0</v>
      </c>
      <c r="DO483" s="619">
        <v>0</v>
      </c>
      <c r="DP483" s="619">
        <v>0</v>
      </c>
      <c r="DQ483" s="619">
        <v>0</v>
      </c>
      <c r="DR483" s="619">
        <v>0</v>
      </c>
      <c r="DS483" s="619">
        <v>0</v>
      </c>
      <c r="DT483" s="619">
        <v>0</v>
      </c>
      <c r="DU483" s="619">
        <v>0</v>
      </c>
      <c r="DV483" s="619">
        <v>0</v>
      </c>
      <c r="DW483" s="620">
        <v>0</v>
      </c>
    </row>
    <row r="484" spans="2:127" x14ac:dyDescent="0.2">
      <c r="B484" s="641"/>
      <c r="C484" s="642"/>
      <c r="D484" s="643"/>
      <c r="E484" s="643"/>
      <c r="F484" s="643"/>
      <c r="G484" s="643"/>
      <c r="H484" s="643"/>
      <c r="I484" s="644"/>
      <c r="J484" s="644"/>
      <c r="K484" s="644"/>
      <c r="L484" s="644"/>
      <c r="M484" s="644"/>
      <c r="N484" s="644"/>
      <c r="O484" s="644"/>
      <c r="P484" s="644"/>
      <c r="Q484" s="644"/>
      <c r="R484" s="645"/>
      <c r="S484" s="644"/>
      <c r="T484" s="644"/>
      <c r="U484" s="626" t="s">
        <v>493</v>
      </c>
      <c r="V484" s="614" t="s">
        <v>124</v>
      </c>
      <c r="W484" s="640" t="s">
        <v>490</v>
      </c>
      <c r="X484" s="607">
        <v>0</v>
      </c>
      <c r="Y484" s="607">
        <v>0</v>
      </c>
      <c r="Z484" s="607">
        <v>0</v>
      </c>
      <c r="AA484" s="607">
        <v>0</v>
      </c>
      <c r="AB484" s="607">
        <v>0</v>
      </c>
      <c r="AC484" s="607">
        <v>0</v>
      </c>
      <c r="AD484" s="607">
        <v>0</v>
      </c>
      <c r="AE484" s="607">
        <v>0</v>
      </c>
      <c r="AF484" s="607">
        <v>0</v>
      </c>
      <c r="AG484" s="607">
        <v>0</v>
      </c>
      <c r="AH484" s="607">
        <v>1274.5</v>
      </c>
      <c r="AI484" s="607">
        <v>1274.5</v>
      </c>
      <c r="AJ484" s="607">
        <v>1274.5</v>
      </c>
      <c r="AK484" s="607">
        <v>1274.5</v>
      </c>
      <c r="AL484" s="607">
        <v>1274.5</v>
      </c>
      <c r="AM484" s="607">
        <v>1274.5</v>
      </c>
      <c r="AN484" s="607">
        <v>1274.5</v>
      </c>
      <c r="AO484" s="607">
        <v>1274.5</v>
      </c>
      <c r="AP484" s="607">
        <v>1274.5</v>
      </c>
      <c r="AQ484" s="607">
        <v>1274.5</v>
      </c>
      <c r="AR484" s="607">
        <v>1274.5</v>
      </c>
      <c r="AS484" s="607">
        <v>1274.5</v>
      </c>
      <c r="AT484" s="607">
        <v>1274.5</v>
      </c>
      <c r="AU484" s="607">
        <v>1274.5</v>
      </c>
      <c r="AV484" s="607">
        <v>1274.5</v>
      </c>
      <c r="AW484" s="607">
        <v>1274.5</v>
      </c>
      <c r="AX484" s="607">
        <v>1274.5</v>
      </c>
      <c r="AY484" s="607">
        <v>1274.5</v>
      </c>
      <c r="AZ484" s="607">
        <v>1274.5</v>
      </c>
      <c r="BA484" s="607">
        <v>1274.5</v>
      </c>
      <c r="BB484" s="607">
        <v>1274.5</v>
      </c>
      <c r="BC484" s="607">
        <v>1274.5</v>
      </c>
      <c r="BD484" s="607">
        <v>1274.5</v>
      </c>
      <c r="BE484" s="607">
        <v>1274.5</v>
      </c>
      <c r="BF484" s="607">
        <v>1274.5</v>
      </c>
      <c r="BG484" s="607">
        <v>1274.5</v>
      </c>
      <c r="BH484" s="607">
        <v>1274.5</v>
      </c>
      <c r="BI484" s="607">
        <v>1274.5</v>
      </c>
      <c r="BJ484" s="607">
        <v>1274.5</v>
      </c>
      <c r="BK484" s="607">
        <v>1274.5</v>
      </c>
      <c r="BL484" s="607">
        <v>1274.5</v>
      </c>
      <c r="BM484" s="607">
        <v>1274.5</v>
      </c>
      <c r="BN484" s="607">
        <v>1274.5</v>
      </c>
      <c r="BO484" s="607">
        <v>1274.5</v>
      </c>
      <c r="BP484" s="607">
        <v>1274.5</v>
      </c>
      <c r="BQ484" s="607">
        <v>1274.5</v>
      </c>
      <c r="BR484" s="607">
        <v>1274.5</v>
      </c>
      <c r="BS484" s="607">
        <v>1274.5</v>
      </c>
      <c r="BT484" s="607">
        <v>1274.5</v>
      </c>
      <c r="BU484" s="607">
        <v>1274.5</v>
      </c>
      <c r="BV484" s="607">
        <v>1274.5</v>
      </c>
      <c r="BW484" s="607">
        <v>1274.5</v>
      </c>
      <c r="BX484" s="607">
        <v>1274.5</v>
      </c>
      <c r="BY484" s="607">
        <v>1274.5</v>
      </c>
      <c r="BZ484" s="607">
        <v>1274.5</v>
      </c>
      <c r="CA484" s="607">
        <v>1274.5</v>
      </c>
      <c r="CB484" s="607">
        <v>1274.5</v>
      </c>
      <c r="CC484" s="607">
        <v>1274.5</v>
      </c>
      <c r="CD484" s="607">
        <v>1274.5</v>
      </c>
      <c r="CE484" s="616">
        <v>1274.5</v>
      </c>
      <c r="CF484" s="616">
        <v>1274.5</v>
      </c>
      <c r="CG484" s="616">
        <v>1274.5</v>
      </c>
      <c r="CH484" s="616">
        <v>1274.5</v>
      </c>
      <c r="CI484" s="616">
        <v>1274.5</v>
      </c>
      <c r="CJ484" s="616">
        <v>1274.5</v>
      </c>
      <c r="CK484" s="616">
        <v>1274.5</v>
      </c>
      <c r="CL484" s="616">
        <v>1274.5</v>
      </c>
      <c r="CM484" s="616">
        <v>1274.5</v>
      </c>
      <c r="CN484" s="616">
        <v>1274.5</v>
      </c>
      <c r="CO484" s="616">
        <v>1274.5</v>
      </c>
      <c r="CP484" s="616">
        <v>1274.5</v>
      </c>
      <c r="CQ484" s="616">
        <v>1274.5</v>
      </c>
      <c r="CR484" s="616">
        <v>1274.5</v>
      </c>
      <c r="CS484" s="616">
        <v>1274.5</v>
      </c>
      <c r="CT484" s="616">
        <v>1274.5</v>
      </c>
      <c r="CU484" s="616">
        <v>1274.5</v>
      </c>
      <c r="CV484" s="616">
        <v>1274.5</v>
      </c>
      <c r="CW484" s="616">
        <v>1274.5</v>
      </c>
      <c r="CX484" s="616">
        <v>1274.5</v>
      </c>
      <c r="CY484" s="617">
        <v>1274.5</v>
      </c>
      <c r="CZ484" s="618">
        <v>0</v>
      </c>
      <c r="DA484" s="619">
        <v>0</v>
      </c>
      <c r="DB484" s="619">
        <v>0</v>
      </c>
      <c r="DC484" s="619">
        <v>0</v>
      </c>
      <c r="DD484" s="619">
        <v>0</v>
      </c>
      <c r="DE484" s="619">
        <v>0</v>
      </c>
      <c r="DF484" s="619">
        <v>0</v>
      </c>
      <c r="DG484" s="619">
        <v>0</v>
      </c>
      <c r="DH484" s="619">
        <v>0</v>
      </c>
      <c r="DI484" s="619">
        <v>0</v>
      </c>
      <c r="DJ484" s="619">
        <v>0</v>
      </c>
      <c r="DK484" s="619">
        <v>0</v>
      </c>
      <c r="DL484" s="619">
        <v>0</v>
      </c>
      <c r="DM484" s="619">
        <v>0</v>
      </c>
      <c r="DN484" s="619">
        <v>0</v>
      </c>
      <c r="DO484" s="619">
        <v>0</v>
      </c>
      <c r="DP484" s="619">
        <v>0</v>
      </c>
      <c r="DQ484" s="619">
        <v>0</v>
      </c>
      <c r="DR484" s="619">
        <v>0</v>
      </c>
      <c r="DS484" s="619">
        <v>0</v>
      </c>
      <c r="DT484" s="619">
        <v>0</v>
      </c>
      <c r="DU484" s="619">
        <v>0</v>
      </c>
      <c r="DV484" s="619">
        <v>0</v>
      </c>
      <c r="DW484" s="620">
        <v>0</v>
      </c>
    </row>
    <row r="485" spans="2:127" x14ac:dyDescent="0.2">
      <c r="B485" s="641"/>
      <c r="C485" s="642"/>
      <c r="D485" s="643"/>
      <c r="E485" s="643"/>
      <c r="F485" s="643"/>
      <c r="G485" s="643"/>
      <c r="H485" s="643"/>
      <c r="I485" s="644"/>
      <c r="J485" s="644"/>
      <c r="K485" s="644"/>
      <c r="L485" s="644"/>
      <c r="M485" s="644"/>
      <c r="N485" s="644"/>
      <c r="O485" s="644"/>
      <c r="P485" s="644"/>
      <c r="Q485" s="644"/>
      <c r="R485" s="645"/>
      <c r="S485" s="644"/>
      <c r="T485" s="644"/>
      <c r="U485" s="646" t="s">
        <v>494</v>
      </c>
      <c r="V485" s="647" t="s">
        <v>124</v>
      </c>
      <c r="W485" s="640" t="s">
        <v>490</v>
      </c>
      <c r="X485" s="607">
        <v>0</v>
      </c>
      <c r="Y485" s="607">
        <v>0</v>
      </c>
      <c r="Z485" s="607">
        <v>0</v>
      </c>
      <c r="AA485" s="607">
        <v>0</v>
      </c>
      <c r="AB485" s="607">
        <v>0</v>
      </c>
      <c r="AC485" s="607">
        <v>0</v>
      </c>
      <c r="AD485" s="607">
        <v>0</v>
      </c>
      <c r="AE485" s="607">
        <v>0</v>
      </c>
      <c r="AF485" s="607">
        <v>0</v>
      </c>
      <c r="AG485" s="607">
        <v>0</v>
      </c>
      <c r="AH485" s="607">
        <v>0</v>
      </c>
      <c r="AI485" s="607">
        <v>0</v>
      </c>
      <c r="AJ485" s="607">
        <v>0</v>
      </c>
      <c r="AK485" s="607">
        <v>0</v>
      </c>
      <c r="AL485" s="607">
        <v>0</v>
      </c>
      <c r="AM485" s="607">
        <v>0</v>
      </c>
      <c r="AN485" s="607">
        <v>0</v>
      </c>
      <c r="AO485" s="607">
        <v>0</v>
      </c>
      <c r="AP485" s="607">
        <v>0</v>
      </c>
      <c r="AQ485" s="607">
        <v>0</v>
      </c>
      <c r="AR485" s="607">
        <v>0</v>
      </c>
      <c r="AS485" s="607">
        <v>0</v>
      </c>
      <c r="AT485" s="607">
        <v>0</v>
      </c>
      <c r="AU485" s="607">
        <v>0</v>
      </c>
      <c r="AV485" s="607">
        <v>0</v>
      </c>
      <c r="AW485" s="607">
        <v>0</v>
      </c>
      <c r="AX485" s="607">
        <v>0</v>
      </c>
      <c r="AY485" s="607">
        <v>0</v>
      </c>
      <c r="AZ485" s="607">
        <v>0</v>
      </c>
      <c r="BA485" s="607">
        <v>0</v>
      </c>
      <c r="BB485" s="607">
        <v>0</v>
      </c>
      <c r="BC485" s="607">
        <v>0</v>
      </c>
      <c r="BD485" s="607">
        <v>0</v>
      </c>
      <c r="BE485" s="607">
        <v>0</v>
      </c>
      <c r="BF485" s="607">
        <v>0</v>
      </c>
      <c r="BG485" s="607">
        <v>0</v>
      </c>
      <c r="BH485" s="607">
        <v>0</v>
      </c>
      <c r="BI485" s="607">
        <v>0</v>
      </c>
      <c r="BJ485" s="607">
        <v>0</v>
      </c>
      <c r="BK485" s="607">
        <v>0</v>
      </c>
      <c r="BL485" s="607">
        <v>0</v>
      </c>
      <c r="BM485" s="607">
        <v>0</v>
      </c>
      <c r="BN485" s="607">
        <v>0</v>
      </c>
      <c r="BO485" s="607">
        <v>0</v>
      </c>
      <c r="BP485" s="607">
        <v>0</v>
      </c>
      <c r="BQ485" s="607">
        <v>0</v>
      </c>
      <c r="BR485" s="607">
        <v>0</v>
      </c>
      <c r="BS485" s="607">
        <v>0</v>
      </c>
      <c r="BT485" s="607">
        <v>0</v>
      </c>
      <c r="BU485" s="607">
        <v>0</v>
      </c>
      <c r="BV485" s="607">
        <v>0</v>
      </c>
      <c r="BW485" s="607">
        <v>0</v>
      </c>
      <c r="BX485" s="607">
        <v>0</v>
      </c>
      <c r="BY485" s="607">
        <v>0</v>
      </c>
      <c r="BZ485" s="607">
        <v>0</v>
      </c>
      <c r="CA485" s="607">
        <v>0</v>
      </c>
      <c r="CB485" s="607">
        <v>0</v>
      </c>
      <c r="CC485" s="607">
        <v>0</v>
      </c>
      <c r="CD485" s="607">
        <v>0</v>
      </c>
      <c r="CE485" s="616">
        <v>0</v>
      </c>
      <c r="CF485" s="616">
        <v>0</v>
      </c>
      <c r="CG485" s="616">
        <v>0</v>
      </c>
      <c r="CH485" s="616">
        <v>0</v>
      </c>
      <c r="CI485" s="616">
        <v>0</v>
      </c>
      <c r="CJ485" s="616">
        <v>0</v>
      </c>
      <c r="CK485" s="616">
        <v>0</v>
      </c>
      <c r="CL485" s="616">
        <v>0</v>
      </c>
      <c r="CM485" s="616">
        <v>0</v>
      </c>
      <c r="CN485" s="616">
        <v>0</v>
      </c>
      <c r="CO485" s="616">
        <v>0</v>
      </c>
      <c r="CP485" s="616">
        <v>0</v>
      </c>
      <c r="CQ485" s="616">
        <v>0</v>
      </c>
      <c r="CR485" s="616">
        <v>0</v>
      </c>
      <c r="CS485" s="616">
        <v>0</v>
      </c>
      <c r="CT485" s="616">
        <v>0</v>
      </c>
      <c r="CU485" s="616">
        <v>0</v>
      </c>
      <c r="CV485" s="616">
        <v>0</v>
      </c>
      <c r="CW485" s="616">
        <v>0</v>
      </c>
      <c r="CX485" s="616">
        <v>0</v>
      </c>
      <c r="CY485" s="617">
        <v>0</v>
      </c>
      <c r="CZ485" s="618">
        <v>0</v>
      </c>
      <c r="DA485" s="619">
        <v>0</v>
      </c>
      <c r="DB485" s="619">
        <v>0</v>
      </c>
      <c r="DC485" s="619">
        <v>0</v>
      </c>
      <c r="DD485" s="619">
        <v>0</v>
      </c>
      <c r="DE485" s="619">
        <v>0</v>
      </c>
      <c r="DF485" s="619">
        <v>0</v>
      </c>
      <c r="DG485" s="619">
        <v>0</v>
      </c>
      <c r="DH485" s="619">
        <v>0</v>
      </c>
      <c r="DI485" s="619">
        <v>0</v>
      </c>
      <c r="DJ485" s="619">
        <v>0</v>
      </c>
      <c r="DK485" s="619">
        <v>0</v>
      </c>
      <c r="DL485" s="619">
        <v>0</v>
      </c>
      <c r="DM485" s="619">
        <v>0</v>
      </c>
      <c r="DN485" s="619">
        <v>0</v>
      </c>
      <c r="DO485" s="619">
        <v>0</v>
      </c>
      <c r="DP485" s="619">
        <v>0</v>
      </c>
      <c r="DQ485" s="619">
        <v>0</v>
      </c>
      <c r="DR485" s="619">
        <v>0</v>
      </c>
      <c r="DS485" s="619">
        <v>0</v>
      </c>
      <c r="DT485" s="619">
        <v>0</v>
      </c>
      <c r="DU485" s="619">
        <v>0</v>
      </c>
      <c r="DV485" s="619">
        <v>0</v>
      </c>
      <c r="DW485" s="620">
        <v>0</v>
      </c>
    </row>
    <row r="486" spans="2:127" x14ac:dyDescent="0.2">
      <c r="B486" s="641"/>
      <c r="C486" s="642"/>
      <c r="D486" s="643"/>
      <c r="E486" s="643"/>
      <c r="F486" s="643"/>
      <c r="G486" s="643"/>
      <c r="H486" s="643"/>
      <c r="I486" s="644"/>
      <c r="J486" s="644"/>
      <c r="K486" s="644"/>
      <c r="L486" s="644"/>
      <c r="M486" s="644"/>
      <c r="N486" s="644"/>
      <c r="O486" s="644"/>
      <c r="P486" s="644"/>
      <c r="Q486" s="644"/>
      <c r="R486" s="645"/>
      <c r="S486" s="644"/>
      <c r="T486" s="644"/>
      <c r="U486" s="626" t="s">
        <v>495</v>
      </c>
      <c r="V486" s="614" t="s">
        <v>124</v>
      </c>
      <c r="W486" s="640" t="s">
        <v>490</v>
      </c>
      <c r="X486" s="607">
        <v>0.26300000000000001</v>
      </c>
      <c r="Y486" s="607">
        <v>0.39450000000000002</v>
      </c>
      <c r="Z486" s="607">
        <v>0.78900000000000003</v>
      </c>
      <c r="AA486" s="607">
        <v>0.9205000000000001</v>
      </c>
      <c r="AB486" s="607">
        <v>1.1835</v>
      </c>
      <c r="AC486" s="607">
        <v>1.3149999999999999</v>
      </c>
      <c r="AD486" s="607">
        <v>1.7095</v>
      </c>
      <c r="AE486" s="607">
        <v>2.63</v>
      </c>
      <c r="AF486" s="607">
        <v>2.63</v>
      </c>
      <c r="AG486" s="607">
        <v>1.3149999999999999</v>
      </c>
      <c r="AH486" s="607">
        <v>0</v>
      </c>
      <c r="AI486" s="607">
        <v>0</v>
      </c>
      <c r="AJ486" s="607">
        <v>0</v>
      </c>
      <c r="AK486" s="607">
        <v>0</v>
      </c>
      <c r="AL486" s="607">
        <v>0</v>
      </c>
      <c r="AM486" s="607">
        <v>0</v>
      </c>
      <c r="AN486" s="607">
        <v>0</v>
      </c>
      <c r="AO486" s="607">
        <v>0</v>
      </c>
      <c r="AP486" s="607">
        <v>0</v>
      </c>
      <c r="AQ486" s="607">
        <v>0</v>
      </c>
      <c r="AR486" s="607">
        <v>5.1830551470844456E-2</v>
      </c>
      <c r="AS486" s="607">
        <v>7.7745827206266688E-2</v>
      </c>
      <c r="AT486" s="607">
        <v>0.15549165441253338</v>
      </c>
      <c r="AU486" s="607">
        <v>0.18140693014795559</v>
      </c>
      <c r="AV486" s="607">
        <v>0.23323748161880004</v>
      </c>
      <c r="AW486" s="607">
        <v>0.25915275735422227</v>
      </c>
      <c r="AX486" s="607">
        <v>0.33689858456048893</v>
      </c>
      <c r="AY486" s="607">
        <v>0.51830551470844455</v>
      </c>
      <c r="AZ486" s="607">
        <v>0.51830551470844455</v>
      </c>
      <c r="BA486" s="607">
        <v>0.25915275735422227</v>
      </c>
      <c r="BB486" s="607">
        <v>0</v>
      </c>
      <c r="BC486" s="607">
        <v>0</v>
      </c>
      <c r="BD486" s="607">
        <v>0</v>
      </c>
      <c r="BE486" s="607">
        <v>0</v>
      </c>
      <c r="BF486" s="607">
        <v>0</v>
      </c>
      <c r="BG486" s="607">
        <v>0</v>
      </c>
      <c r="BH486" s="607">
        <v>0</v>
      </c>
      <c r="BI486" s="607">
        <v>0</v>
      </c>
      <c r="BJ486" s="607">
        <v>0</v>
      </c>
      <c r="BK486" s="607">
        <v>0</v>
      </c>
      <c r="BL486" s="607">
        <v>5.1830551470844456E-2</v>
      </c>
      <c r="BM486" s="607">
        <v>7.7745827206266688E-2</v>
      </c>
      <c r="BN486" s="607">
        <v>0.15549165441253338</v>
      </c>
      <c r="BO486" s="607">
        <v>0.18140693014795559</v>
      </c>
      <c r="BP486" s="607">
        <v>0.23323748161880004</v>
      </c>
      <c r="BQ486" s="607">
        <v>0.25915275735422227</v>
      </c>
      <c r="BR486" s="607">
        <v>0.33689858456048893</v>
      </c>
      <c r="BS486" s="607">
        <v>0.51830551470844455</v>
      </c>
      <c r="BT486" s="607">
        <v>0.51830551470844455</v>
      </c>
      <c r="BU486" s="607">
        <v>0.25915275735422227</v>
      </c>
      <c r="BV486" s="607">
        <v>0</v>
      </c>
      <c r="BW486" s="607">
        <v>0</v>
      </c>
      <c r="BX486" s="607">
        <v>0</v>
      </c>
      <c r="BY486" s="607">
        <v>0</v>
      </c>
      <c r="BZ486" s="607">
        <v>0</v>
      </c>
      <c r="CA486" s="607">
        <v>0</v>
      </c>
      <c r="CB486" s="607">
        <v>0</v>
      </c>
      <c r="CC486" s="607">
        <v>0</v>
      </c>
      <c r="CD486" s="607">
        <v>0</v>
      </c>
      <c r="CE486" s="616">
        <v>0</v>
      </c>
      <c r="CF486" s="616">
        <v>0.12712213479778936</v>
      </c>
      <c r="CG486" s="616">
        <v>0.19068320219668408</v>
      </c>
      <c r="CH486" s="616">
        <v>0.38136640439336816</v>
      </c>
      <c r="CI486" s="616">
        <v>0.44492747179226277</v>
      </c>
      <c r="CJ486" s="616">
        <v>0.57204960659005211</v>
      </c>
      <c r="CK486" s="616">
        <v>0.63561067398894677</v>
      </c>
      <c r="CL486" s="616">
        <v>0.82629387618563088</v>
      </c>
      <c r="CM486" s="616">
        <v>1.2712213479778935</v>
      </c>
      <c r="CN486" s="616">
        <v>1.2712213479778935</v>
      </c>
      <c r="CO486" s="616">
        <v>0.63561067398894677</v>
      </c>
      <c r="CP486" s="616">
        <v>0</v>
      </c>
      <c r="CQ486" s="616">
        <v>0</v>
      </c>
      <c r="CR486" s="616">
        <v>0</v>
      </c>
      <c r="CS486" s="616">
        <v>0</v>
      </c>
      <c r="CT486" s="616">
        <v>0</v>
      </c>
      <c r="CU486" s="616">
        <v>0</v>
      </c>
      <c r="CV486" s="616">
        <v>0</v>
      </c>
      <c r="CW486" s="616">
        <v>0</v>
      </c>
      <c r="CX486" s="616">
        <v>0</v>
      </c>
      <c r="CY486" s="617">
        <v>0</v>
      </c>
      <c r="CZ486" s="618">
        <v>0</v>
      </c>
      <c r="DA486" s="619">
        <v>0</v>
      </c>
      <c r="DB486" s="619">
        <v>0</v>
      </c>
      <c r="DC486" s="619">
        <v>0</v>
      </c>
      <c r="DD486" s="619">
        <v>0</v>
      </c>
      <c r="DE486" s="619">
        <v>0</v>
      </c>
      <c r="DF486" s="619">
        <v>0</v>
      </c>
      <c r="DG486" s="619">
        <v>0</v>
      </c>
      <c r="DH486" s="619">
        <v>0</v>
      </c>
      <c r="DI486" s="619">
        <v>0</v>
      </c>
      <c r="DJ486" s="619">
        <v>0</v>
      </c>
      <c r="DK486" s="619">
        <v>0</v>
      </c>
      <c r="DL486" s="619">
        <v>0</v>
      </c>
      <c r="DM486" s="619">
        <v>0</v>
      </c>
      <c r="DN486" s="619">
        <v>0</v>
      </c>
      <c r="DO486" s="619">
        <v>0</v>
      </c>
      <c r="DP486" s="619">
        <v>0</v>
      </c>
      <c r="DQ486" s="619">
        <v>0</v>
      </c>
      <c r="DR486" s="619">
        <v>0</v>
      </c>
      <c r="DS486" s="619">
        <v>0</v>
      </c>
      <c r="DT486" s="619">
        <v>0</v>
      </c>
      <c r="DU486" s="619">
        <v>0</v>
      </c>
      <c r="DV486" s="619">
        <v>0</v>
      </c>
      <c r="DW486" s="620">
        <v>0</v>
      </c>
    </row>
    <row r="487" spans="2:127" x14ac:dyDescent="0.2">
      <c r="B487" s="648"/>
      <c r="C487" s="642"/>
      <c r="D487" s="643"/>
      <c r="E487" s="643"/>
      <c r="F487" s="643"/>
      <c r="G487" s="643"/>
      <c r="H487" s="643"/>
      <c r="I487" s="644"/>
      <c r="J487" s="644"/>
      <c r="K487" s="644"/>
      <c r="L487" s="644"/>
      <c r="M487" s="644"/>
      <c r="N487" s="644"/>
      <c r="O487" s="644"/>
      <c r="P487" s="644"/>
      <c r="Q487" s="644"/>
      <c r="R487" s="645"/>
      <c r="S487" s="644"/>
      <c r="T487" s="644"/>
      <c r="U487" s="626" t="s">
        <v>496</v>
      </c>
      <c r="V487" s="614" t="s">
        <v>124</v>
      </c>
      <c r="W487" s="640" t="s">
        <v>490</v>
      </c>
      <c r="X487" s="607">
        <v>0</v>
      </c>
      <c r="Y487" s="607">
        <v>0</v>
      </c>
      <c r="Z487" s="607">
        <v>0</v>
      </c>
      <c r="AA487" s="607">
        <v>0</v>
      </c>
      <c r="AB487" s="607">
        <v>0</v>
      </c>
      <c r="AC487" s="607">
        <v>0</v>
      </c>
      <c r="AD487" s="607">
        <v>0</v>
      </c>
      <c r="AE487" s="607">
        <v>0</v>
      </c>
      <c r="AF487" s="607">
        <v>0</v>
      </c>
      <c r="AG487" s="607">
        <v>0</v>
      </c>
      <c r="AH487" s="607">
        <v>4.62</v>
      </c>
      <c r="AI487" s="607">
        <v>4.62</v>
      </c>
      <c r="AJ487" s="607">
        <v>4.62</v>
      </c>
      <c r="AK487" s="607">
        <v>4.62</v>
      </c>
      <c r="AL487" s="607">
        <v>4.62</v>
      </c>
      <c r="AM487" s="607">
        <v>4.62</v>
      </c>
      <c r="AN487" s="607">
        <v>4.62</v>
      </c>
      <c r="AO487" s="607">
        <v>4.62</v>
      </c>
      <c r="AP487" s="607">
        <v>4.62</v>
      </c>
      <c r="AQ487" s="607">
        <v>4.62</v>
      </c>
      <c r="AR487" s="607">
        <v>4.62</v>
      </c>
      <c r="AS487" s="607">
        <v>4.62</v>
      </c>
      <c r="AT487" s="607">
        <v>4.62</v>
      </c>
      <c r="AU487" s="607">
        <v>4.62</v>
      </c>
      <c r="AV487" s="607">
        <v>4.62</v>
      </c>
      <c r="AW487" s="607">
        <v>4.62</v>
      </c>
      <c r="AX487" s="607">
        <v>4.62</v>
      </c>
      <c r="AY487" s="607">
        <v>4.62</v>
      </c>
      <c r="AZ487" s="607">
        <v>4.62</v>
      </c>
      <c r="BA487" s="607">
        <v>4.62</v>
      </c>
      <c r="BB487" s="607">
        <v>4.62</v>
      </c>
      <c r="BC487" s="607">
        <v>4.62</v>
      </c>
      <c r="BD487" s="607">
        <v>4.62</v>
      </c>
      <c r="BE487" s="607">
        <v>4.62</v>
      </c>
      <c r="BF487" s="607">
        <v>4.62</v>
      </c>
      <c r="BG487" s="607">
        <v>4.62</v>
      </c>
      <c r="BH487" s="607">
        <v>4.62</v>
      </c>
      <c r="BI487" s="607">
        <v>4.62</v>
      </c>
      <c r="BJ487" s="607">
        <v>4.62</v>
      </c>
      <c r="BK487" s="607">
        <v>4.62</v>
      </c>
      <c r="BL487" s="607">
        <v>4.62</v>
      </c>
      <c r="BM487" s="607">
        <v>4.62</v>
      </c>
      <c r="BN487" s="607">
        <v>4.62</v>
      </c>
      <c r="BO487" s="607">
        <v>4.62</v>
      </c>
      <c r="BP487" s="607">
        <v>4.62</v>
      </c>
      <c r="BQ487" s="607">
        <v>4.62</v>
      </c>
      <c r="BR487" s="607">
        <v>4.62</v>
      </c>
      <c r="BS487" s="607">
        <v>4.62</v>
      </c>
      <c r="BT487" s="607">
        <v>4.62</v>
      </c>
      <c r="BU487" s="607">
        <v>4.62</v>
      </c>
      <c r="BV487" s="607">
        <v>4.62</v>
      </c>
      <c r="BW487" s="607">
        <v>4.62</v>
      </c>
      <c r="BX487" s="607">
        <v>4.62</v>
      </c>
      <c r="BY487" s="607">
        <v>4.62</v>
      </c>
      <c r="BZ487" s="607">
        <v>4.62</v>
      </c>
      <c r="CA487" s="607">
        <v>4.62</v>
      </c>
      <c r="CB487" s="607">
        <v>4.62</v>
      </c>
      <c r="CC487" s="607">
        <v>4.62</v>
      </c>
      <c r="CD487" s="607">
        <v>4.62</v>
      </c>
      <c r="CE487" s="616">
        <v>4.62</v>
      </c>
      <c r="CF487" s="616">
        <v>4.62</v>
      </c>
      <c r="CG487" s="616">
        <v>4.62</v>
      </c>
      <c r="CH487" s="616">
        <v>4.62</v>
      </c>
      <c r="CI487" s="616">
        <v>4.62</v>
      </c>
      <c r="CJ487" s="616">
        <v>4.62</v>
      </c>
      <c r="CK487" s="616">
        <v>4.62</v>
      </c>
      <c r="CL487" s="616">
        <v>4.62</v>
      </c>
      <c r="CM487" s="616">
        <v>4.62</v>
      </c>
      <c r="CN487" s="616">
        <v>4.62</v>
      </c>
      <c r="CO487" s="616">
        <v>4.62</v>
      </c>
      <c r="CP487" s="616">
        <v>4.62</v>
      </c>
      <c r="CQ487" s="616">
        <v>4.62</v>
      </c>
      <c r="CR487" s="616">
        <v>4.62</v>
      </c>
      <c r="CS487" s="616">
        <v>4.62</v>
      </c>
      <c r="CT487" s="616">
        <v>4.62</v>
      </c>
      <c r="CU487" s="616">
        <v>4.62</v>
      </c>
      <c r="CV487" s="616">
        <v>4.62</v>
      </c>
      <c r="CW487" s="616">
        <v>4.62</v>
      </c>
      <c r="CX487" s="616">
        <v>4.62</v>
      </c>
      <c r="CY487" s="617">
        <v>4.62</v>
      </c>
      <c r="CZ487" s="618">
        <v>0</v>
      </c>
      <c r="DA487" s="619">
        <v>0</v>
      </c>
      <c r="DB487" s="619">
        <v>0</v>
      </c>
      <c r="DC487" s="619">
        <v>0</v>
      </c>
      <c r="DD487" s="619">
        <v>0</v>
      </c>
      <c r="DE487" s="619">
        <v>0</v>
      </c>
      <c r="DF487" s="619">
        <v>0</v>
      </c>
      <c r="DG487" s="619">
        <v>0</v>
      </c>
      <c r="DH487" s="619">
        <v>0</v>
      </c>
      <c r="DI487" s="619">
        <v>0</v>
      </c>
      <c r="DJ487" s="619">
        <v>0</v>
      </c>
      <c r="DK487" s="619">
        <v>0</v>
      </c>
      <c r="DL487" s="619">
        <v>0</v>
      </c>
      <c r="DM487" s="619">
        <v>0</v>
      </c>
      <c r="DN487" s="619">
        <v>0</v>
      </c>
      <c r="DO487" s="619">
        <v>0</v>
      </c>
      <c r="DP487" s="619">
        <v>0</v>
      </c>
      <c r="DQ487" s="619">
        <v>0</v>
      </c>
      <c r="DR487" s="619">
        <v>0</v>
      </c>
      <c r="DS487" s="619">
        <v>0</v>
      </c>
      <c r="DT487" s="619">
        <v>0</v>
      </c>
      <c r="DU487" s="619">
        <v>0</v>
      </c>
      <c r="DV487" s="619">
        <v>0</v>
      </c>
      <c r="DW487" s="620">
        <v>0</v>
      </c>
    </row>
    <row r="488" spans="2:127" x14ac:dyDescent="0.2">
      <c r="B488" s="648"/>
      <c r="C488" s="642"/>
      <c r="D488" s="643"/>
      <c r="E488" s="643"/>
      <c r="F488" s="643"/>
      <c r="G488" s="643"/>
      <c r="H488" s="643"/>
      <c r="I488" s="644"/>
      <c r="J488" s="644"/>
      <c r="K488" s="644"/>
      <c r="L488" s="644"/>
      <c r="M488" s="644"/>
      <c r="N488" s="644"/>
      <c r="O488" s="644"/>
      <c r="P488" s="644"/>
      <c r="Q488" s="644"/>
      <c r="R488" s="645"/>
      <c r="S488" s="644"/>
      <c r="T488" s="644"/>
      <c r="U488" s="626" t="s">
        <v>497</v>
      </c>
      <c r="V488" s="614" t="s">
        <v>124</v>
      </c>
      <c r="W488" s="640" t="s">
        <v>490</v>
      </c>
      <c r="X488" s="607">
        <v>4.0665839999999998</v>
      </c>
      <c r="Y488" s="607">
        <v>6.0998759999999992</v>
      </c>
      <c r="Z488" s="607">
        <v>12.199751999999998</v>
      </c>
      <c r="AA488" s="607">
        <v>14.233044</v>
      </c>
      <c r="AB488" s="607">
        <v>18.299627999999998</v>
      </c>
      <c r="AC488" s="607">
        <v>20.332919999999998</v>
      </c>
      <c r="AD488" s="607">
        <v>26.432796</v>
      </c>
      <c r="AE488" s="607">
        <v>40.665839999999996</v>
      </c>
      <c r="AF488" s="607">
        <v>40.665839999999996</v>
      </c>
      <c r="AG488" s="607">
        <v>20.332919999999998</v>
      </c>
      <c r="AH488" s="607">
        <v>0</v>
      </c>
      <c r="AI488" s="607">
        <v>0</v>
      </c>
      <c r="AJ488" s="607">
        <v>0</v>
      </c>
      <c r="AK488" s="607">
        <v>0</v>
      </c>
      <c r="AL488" s="607">
        <v>0</v>
      </c>
      <c r="AM488" s="607">
        <v>0</v>
      </c>
      <c r="AN488" s="607">
        <v>0</v>
      </c>
      <c r="AO488" s="607">
        <v>0</v>
      </c>
      <c r="AP488" s="607">
        <v>0</v>
      </c>
      <c r="AQ488" s="607">
        <v>0</v>
      </c>
      <c r="AR488" s="607">
        <v>0.80141935864073199</v>
      </c>
      <c r="AS488" s="607">
        <v>1.202129037961098</v>
      </c>
      <c r="AT488" s="607">
        <v>2.4042580759221961</v>
      </c>
      <c r="AU488" s="607">
        <v>2.8049677552425618</v>
      </c>
      <c r="AV488" s="607">
        <v>3.6063871138832937</v>
      </c>
      <c r="AW488" s="607">
        <v>4.0070967932036599</v>
      </c>
      <c r="AX488" s="607">
        <v>5.2092258311647575</v>
      </c>
      <c r="AY488" s="607">
        <v>8.0141935864073197</v>
      </c>
      <c r="AZ488" s="607">
        <v>8.0141935864073197</v>
      </c>
      <c r="BA488" s="607">
        <v>4.0070967932036599</v>
      </c>
      <c r="BB488" s="607">
        <v>0</v>
      </c>
      <c r="BC488" s="607">
        <v>0</v>
      </c>
      <c r="BD488" s="607">
        <v>0</v>
      </c>
      <c r="BE488" s="607">
        <v>0</v>
      </c>
      <c r="BF488" s="607">
        <v>0</v>
      </c>
      <c r="BG488" s="607">
        <v>0</v>
      </c>
      <c r="BH488" s="607">
        <v>0</v>
      </c>
      <c r="BI488" s="607">
        <v>0</v>
      </c>
      <c r="BJ488" s="607">
        <v>0</v>
      </c>
      <c r="BK488" s="607">
        <v>0</v>
      </c>
      <c r="BL488" s="607">
        <v>0.80141935864073199</v>
      </c>
      <c r="BM488" s="607">
        <v>1.202129037961098</v>
      </c>
      <c r="BN488" s="607">
        <v>2.4042580759221961</v>
      </c>
      <c r="BO488" s="607">
        <v>2.8049677552425618</v>
      </c>
      <c r="BP488" s="607">
        <v>3.6063871138832937</v>
      </c>
      <c r="BQ488" s="607">
        <v>4.0070967932036599</v>
      </c>
      <c r="BR488" s="607">
        <v>5.2092258311647575</v>
      </c>
      <c r="BS488" s="607">
        <v>8.0141935864073197</v>
      </c>
      <c r="BT488" s="607">
        <v>8.0141935864073197</v>
      </c>
      <c r="BU488" s="607">
        <v>4.0070967932036599</v>
      </c>
      <c r="BV488" s="607">
        <v>0</v>
      </c>
      <c r="BW488" s="607">
        <v>0</v>
      </c>
      <c r="BX488" s="607">
        <v>0</v>
      </c>
      <c r="BY488" s="607">
        <v>0</v>
      </c>
      <c r="BZ488" s="607">
        <v>0</v>
      </c>
      <c r="CA488" s="607">
        <v>0</v>
      </c>
      <c r="CB488" s="607">
        <v>0</v>
      </c>
      <c r="CC488" s="607">
        <v>0</v>
      </c>
      <c r="CD488" s="607">
        <v>0</v>
      </c>
      <c r="CE488" s="616">
        <v>0</v>
      </c>
      <c r="CF488" s="616">
        <v>1.9656001498651463</v>
      </c>
      <c r="CG488" s="616">
        <v>2.9484002247977195</v>
      </c>
      <c r="CH488" s="616">
        <v>5.8968004495954389</v>
      </c>
      <c r="CI488" s="616">
        <v>6.8796005245280121</v>
      </c>
      <c r="CJ488" s="616">
        <v>8.8452006743931584</v>
      </c>
      <c r="CK488" s="616">
        <v>9.8280007493257315</v>
      </c>
      <c r="CL488" s="616">
        <v>12.776400974123449</v>
      </c>
      <c r="CM488" s="616">
        <v>19.656001498651463</v>
      </c>
      <c r="CN488" s="616">
        <v>19.656001498651463</v>
      </c>
      <c r="CO488" s="616">
        <v>9.8280007493257315</v>
      </c>
      <c r="CP488" s="616">
        <v>0</v>
      </c>
      <c r="CQ488" s="616">
        <v>0</v>
      </c>
      <c r="CR488" s="616">
        <v>0</v>
      </c>
      <c r="CS488" s="616">
        <v>0</v>
      </c>
      <c r="CT488" s="616">
        <v>0</v>
      </c>
      <c r="CU488" s="616">
        <v>0</v>
      </c>
      <c r="CV488" s="616">
        <v>0</v>
      </c>
      <c r="CW488" s="616">
        <v>0</v>
      </c>
      <c r="CX488" s="616">
        <v>0</v>
      </c>
      <c r="CY488" s="617">
        <v>0</v>
      </c>
      <c r="CZ488" s="618">
        <v>0</v>
      </c>
      <c r="DA488" s="619">
        <v>0</v>
      </c>
      <c r="DB488" s="619">
        <v>0</v>
      </c>
      <c r="DC488" s="619">
        <v>0</v>
      </c>
      <c r="DD488" s="619">
        <v>0</v>
      </c>
      <c r="DE488" s="619">
        <v>0</v>
      </c>
      <c r="DF488" s="619">
        <v>0</v>
      </c>
      <c r="DG488" s="619">
        <v>0</v>
      </c>
      <c r="DH488" s="619">
        <v>0</v>
      </c>
      <c r="DI488" s="619">
        <v>0</v>
      </c>
      <c r="DJ488" s="619">
        <v>0</v>
      </c>
      <c r="DK488" s="619">
        <v>0</v>
      </c>
      <c r="DL488" s="619">
        <v>0</v>
      </c>
      <c r="DM488" s="619">
        <v>0</v>
      </c>
      <c r="DN488" s="619">
        <v>0</v>
      </c>
      <c r="DO488" s="619">
        <v>0</v>
      </c>
      <c r="DP488" s="619">
        <v>0</v>
      </c>
      <c r="DQ488" s="619">
        <v>0</v>
      </c>
      <c r="DR488" s="619">
        <v>0</v>
      </c>
      <c r="DS488" s="619">
        <v>0</v>
      </c>
      <c r="DT488" s="619">
        <v>0</v>
      </c>
      <c r="DU488" s="619">
        <v>0</v>
      </c>
      <c r="DV488" s="619">
        <v>0</v>
      </c>
      <c r="DW488" s="620">
        <v>0</v>
      </c>
    </row>
    <row r="489" spans="2:127" x14ac:dyDescent="0.2">
      <c r="B489" s="648"/>
      <c r="C489" s="642"/>
      <c r="D489" s="643"/>
      <c r="E489" s="643"/>
      <c r="F489" s="643"/>
      <c r="G489" s="643"/>
      <c r="H489" s="643"/>
      <c r="I489" s="644"/>
      <c r="J489" s="644"/>
      <c r="K489" s="644"/>
      <c r="L489" s="644"/>
      <c r="M489" s="644"/>
      <c r="N489" s="644"/>
      <c r="O489" s="644"/>
      <c r="P489" s="644"/>
      <c r="Q489" s="644"/>
      <c r="R489" s="645"/>
      <c r="S489" s="644"/>
      <c r="T489" s="644"/>
      <c r="U489" s="626" t="s">
        <v>498</v>
      </c>
      <c r="V489" s="614" t="s">
        <v>124</v>
      </c>
      <c r="W489" s="640" t="s">
        <v>490</v>
      </c>
      <c r="X489" s="607">
        <v>0</v>
      </c>
      <c r="Y489" s="607">
        <v>0</v>
      </c>
      <c r="Z489" s="607">
        <v>0</v>
      </c>
      <c r="AA489" s="607">
        <v>0</v>
      </c>
      <c r="AB489" s="607">
        <v>0</v>
      </c>
      <c r="AC489" s="607">
        <v>0</v>
      </c>
      <c r="AD489" s="607">
        <v>0</v>
      </c>
      <c r="AE489" s="607">
        <v>0</v>
      </c>
      <c r="AF489" s="607">
        <v>0</v>
      </c>
      <c r="AG489" s="607">
        <v>0</v>
      </c>
      <c r="AH489" s="607">
        <v>65.783842216935398</v>
      </c>
      <c r="AI489" s="607">
        <v>61.880872797083555</v>
      </c>
      <c r="AJ489" s="607">
        <v>57.977903377231698</v>
      </c>
      <c r="AK489" s="607">
        <v>54.074933957379862</v>
      </c>
      <c r="AL489" s="607">
        <v>50.171964537528012</v>
      </c>
      <c r="AM489" s="607">
        <v>46.268995117676162</v>
      </c>
      <c r="AN489" s="607">
        <v>42.366025697824305</v>
      </c>
      <c r="AO489" s="607">
        <v>38.463056277972456</v>
      </c>
      <c r="AP489" s="607">
        <v>34.56008685812062</v>
      </c>
      <c r="AQ489" s="607">
        <v>30.657117438268774</v>
      </c>
      <c r="AR489" s="607">
        <v>26.754148018416927</v>
      </c>
      <c r="AS489" s="607">
        <v>22.851178598565081</v>
      </c>
      <c r="AT489" s="607">
        <v>18.948209178713238</v>
      </c>
      <c r="AU489" s="607">
        <v>15.045239758861394</v>
      </c>
      <c r="AV489" s="607">
        <v>11.142270339009551</v>
      </c>
      <c r="AW489" s="607">
        <v>11.142270339009551</v>
      </c>
      <c r="AX489" s="607">
        <v>11.142270339009551</v>
      </c>
      <c r="AY489" s="607">
        <v>11.142270339009551</v>
      </c>
      <c r="AZ489" s="607">
        <v>11.142270339009551</v>
      </c>
      <c r="BA489" s="607">
        <v>11.142270339009551</v>
      </c>
      <c r="BB489" s="607">
        <v>11.142270339009551</v>
      </c>
      <c r="BC489" s="607">
        <v>11.142270339009551</v>
      </c>
      <c r="BD489" s="607">
        <v>11.142270339009551</v>
      </c>
      <c r="BE489" s="607">
        <v>11.142270339009551</v>
      </c>
      <c r="BF489" s="607">
        <v>11.142270339009551</v>
      </c>
      <c r="BG489" s="607">
        <v>11.142270339009551</v>
      </c>
      <c r="BH489" s="607">
        <v>11.142270339009551</v>
      </c>
      <c r="BI489" s="607">
        <v>11.142270339009551</v>
      </c>
      <c r="BJ489" s="607">
        <v>11.142270339009551</v>
      </c>
      <c r="BK489" s="607">
        <v>11.142270339009551</v>
      </c>
      <c r="BL489" s="607">
        <v>11.142270339009551</v>
      </c>
      <c r="BM489" s="607">
        <v>11.142270339009551</v>
      </c>
      <c r="BN489" s="607">
        <v>11.142270339009551</v>
      </c>
      <c r="BO489" s="607">
        <v>11.142270339009551</v>
      </c>
      <c r="BP489" s="607">
        <v>11.142270339009551</v>
      </c>
      <c r="BQ489" s="607">
        <v>11.142270339009551</v>
      </c>
      <c r="BR489" s="607">
        <v>11.142270339009551</v>
      </c>
      <c r="BS489" s="607">
        <v>11.142270339009551</v>
      </c>
      <c r="BT489" s="607">
        <v>11.142270339009551</v>
      </c>
      <c r="BU489" s="607">
        <v>11.142270339009551</v>
      </c>
      <c r="BV489" s="607">
        <v>11.142270339009551</v>
      </c>
      <c r="BW489" s="607">
        <v>11.142270339009551</v>
      </c>
      <c r="BX489" s="607">
        <v>11.142270339009551</v>
      </c>
      <c r="BY489" s="607">
        <v>11.142270339009551</v>
      </c>
      <c r="BZ489" s="607">
        <v>11.142270339009551</v>
      </c>
      <c r="CA489" s="607">
        <v>11.142270339009551</v>
      </c>
      <c r="CB489" s="607">
        <v>11.142270339009551</v>
      </c>
      <c r="CC489" s="607">
        <v>11.142270339009551</v>
      </c>
      <c r="CD489" s="607">
        <v>11.142270339009551</v>
      </c>
      <c r="CE489" s="616">
        <v>11.142270339009551</v>
      </c>
      <c r="CF489" s="616">
        <v>11.142270339009551</v>
      </c>
      <c r="CG489" s="616">
        <v>11.142270339009551</v>
      </c>
      <c r="CH489" s="616">
        <v>11.142270339009551</v>
      </c>
      <c r="CI489" s="616">
        <v>11.142270339009551</v>
      </c>
      <c r="CJ489" s="616">
        <v>11.142270339009551</v>
      </c>
      <c r="CK489" s="616">
        <v>11.142270339009551</v>
      </c>
      <c r="CL489" s="616">
        <v>11.142270339009551</v>
      </c>
      <c r="CM489" s="616">
        <v>11.142270339009551</v>
      </c>
      <c r="CN489" s="616">
        <v>11.142270339009551</v>
      </c>
      <c r="CO489" s="616">
        <v>11.142270339009551</v>
      </c>
      <c r="CP489" s="616">
        <v>11.142270339009551</v>
      </c>
      <c r="CQ489" s="616">
        <v>11.142270339009551</v>
      </c>
      <c r="CR489" s="616">
        <v>11.142270339009551</v>
      </c>
      <c r="CS489" s="616">
        <v>11.142270339009551</v>
      </c>
      <c r="CT489" s="616">
        <v>11.142270339009551</v>
      </c>
      <c r="CU489" s="616">
        <v>11.142270339009551</v>
      </c>
      <c r="CV489" s="616">
        <v>11.142270339009551</v>
      </c>
      <c r="CW489" s="616">
        <v>11.142270339009551</v>
      </c>
      <c r="CX489" s="616">
        <v>11.142270339009551</v>
      </c>
      <c r="CY489" s="617">
        <v>11.142270339009551</v>
      </c>
      <c r="CZ489" s="618">
        <v>0</v>
      </c>
      <c r="DA489" s="619">
        <v>0</v>
      </c>
      <c r="DB489" s="619">
        <v>0</v>
      </c>
      <c r="DC489" s="619">
        <v>0</v>
      </c>
      <c r="DD489" s="619">
        <v>0</v>
      </c>
      <c r="DE489" s="619">
        <v>0</v>
      </c>
      <c r="DF489" s="619">
        <v>0</v>
      </c>
      <c r="DG489" s="619">
        <v>0</v>
      </c>
      <c r="DH489" s="619">
        <v>0</v>
      </c>
      <c r="DI489" s="619">
        <v>0</v>
      </c>
      <c r="DJ489" s="619">
        <v>0</v>
      </c>
      <c r="DK489" s="619">
        <v>0</v>
      </c>
      <c r="DL489" s="619">
        <v>0</v>
      </c>
      <c r="DM489" s="619">
        <v>0</v>
      </c>
      <c r="DN489" s="619">
        <v>0</v>
      </c>
      <c r="DO489" s="619">
        <v>0</v>
      </c>
      <c r="DP489" s="619">
        <v>0</v>
      </c>
      <c r="DQ489" s="619">
        <v>0</v>
      </c>
      <c r="DR489" s="619">
        <v>0</v>
      </c>
      <c r="DS489" s="619">
        <v>0</v>
      </c>
      <c r="DT489" s="619">
        <v>0</v>
      </c>
      <c r="DU489" s="619">
        <v>0</v>
      </c>
      <c r="DV489" s="619">
        <v>0</v>
      </c>
      <c r="DW489" s="620">
        <v>0</v>
      </c>
    </row>
    <row r="490" spans="2:127" x14ac:dyDescent="0.2">
      <c r="B490" s="648"/>
      <c r="C490" s="642"/>
      <c r="D490" s="643"/>
      <c r="E490" s="643"/>
      <c r="F490" s="643"/>
      <c r="G490" s="643"/>
      <c r="H490" s="643"/>
      <c r="I490" s="644"/>
      <c r="J490" s="644"/>
      <c r="K490" s="644"/>
      <c r="L490" s="644"/>
      <c r="M490" s="644"/>
      <c r="N490" s="644"/>
      <c r="O490" s="644"/>
      <c r="P490" s="644"/>
      <c r="Q490" s="644"/>
      <c r="R490" s="645"/>
      <c r="S490" s="644"/>
      <c r="T490" s="644"/>
      <c r="U490" s="649" t="s">
        <v>499</v>
      </c>
      <c r="V490" s="614" t="s">
        <v>124</v>
      </c>
      <c r="W490" s="640" t="s">
        <v>490</v>
      </c>
      <c r="X490" s="607">
        <v>0</v>
      </c>
      <c r="Y490" s="607">
        <v>0</v>
      </c>
      <c r="Z490" s="607">
        <v>0</v>
      </c>
      <c r="AA490" s="607">
        <v>0</v>
      </c>
      <c r="AB490" s="607">
        <v>0</v>
      </c>
      <c r="AC490" s="607">
        <v>0</v>
      </c>
      <c r="AD490" s="607">
        <v>0</v>
      </c>
      <c r="AE490" s="607">
        <v>0</v>
      </c>
      <c r="AF490" s="607">
        <v>0</v>
      </c>
      <c r="AG490" s="607">
        <v>0</v>
      </c>
      <c r="AH490" s="607">
        <v>0</v>
      </c>
      <c r="AI490" s="607">
        <v>0</v>
      </c>
      <c r="AJ490" s="607">
        <v>0</v>
      </c>
      <c r="AK490" s="607">
        <v>0</v>
      </c>
      <c r="AL490" s="607">
        <v>0</v>
      </c>
      <c r="AM490" s="607">
        <v>0</v>
      </c>
      <c r="AN490" s="607">
        <v>0</v>
      </c>
      <c r="AO490" s="607">
        <v>0</v>
      </c>
      <c r="AP490" s="607">
        <v>0</v>
      </c>
      <c r="AQ490" s="607">
        <v>0</v>
      </c>
      <c r="AR490" s="607">
        <v>0</v>
      </c>
      <c r="AS490" s="607">
        <v>0</v>
      </c>
      <c r="AT490" s="607">
        <v>0</v>
      </c>
      <c r="AU490" s="607">
        <v>0</v>
      </c>
      <c r="AV490" s="607">
        <v>0</v>
      </c>
      <c r="AW490" s="607">
        <v>0</v>
      </c>
      <c r="AX490" s="607">
        <v>0</v>
      </c>
      <c r="AY490" s="607">
        <v>0</v>
      </c>
      <c r="AZ490" s="607">
        <v>0</v>
      </c>
      <c r="BA490" s="607">
        <v>0</v>
      </c>
      <c r="BB490" s="607">
        <v>0</v>
      </c>
      <c r="BC490" s="607">
        <v>0</v>
      </c>
      <c r="BD490" s="607">
        <v>0</v>
      </c>
      <c r="BE490" s="607">
        <v>0</v>
      </c>
      <c r="BF490" s="607">
        <v>0</v>
      </c>
      <c r="BG490" s="607">
        <v>0</v>
      </c>
      <c r="BH490" s="607">
        <v>0</v>
      </c>
      <c r="BI490" s="607">
        <v>0</v>
      </c>
      <c r="BJ490" s="607">
        <v>0</v>
      </c>
      <c r="BK490" s="607">
        <v>0</v>
      </c>
      <c r="BL490" s="607">
        <v>0</v>
      </c>
      <c r="BM490" s="607">
        <v>0</v>
      </c>
      <c r="BN490" s="607">
        <v>0</v>
      </c>
      <c r="BO490" s="607">
        <v>0</v>
      </c>
      <c r="BP490" s="607">
        <v>0</v>
      </c>
      <c r="BQ490" s="607">
        <v>0</v>
      </c>
      <c r="BR490" s="607">
        <v>0</v>
      </c>
      <c r="BS490" s="607">
        <v>0</v>
      </c>
      <c r="BT490" s="607">
        <v>0</v>
      </c>
      <c r="BU490" s="607">
        <v>0</v>
      </c>
      <c r="BV490" s="607">
        <v>0</v>
      </c>
      <c r="BW490" s="607">
        <v>0</v>
      </c>
      <c r="BX490" s="607">
        <v>0</v>
      </c>
      <c r="BY490" s="607">
        <v>0</v>
      </c>
      <c r="BZ490" s="607">
        <v>0</v>
      </c>
      <c r="CA490" s="607">
        <v>0</v>
      </c>
      <c r="CB490" s="607">
        <v>0</v>
      </c>
      <c r="CC490" s="607">
        <v>0</v>
      </c>
      <c r="CD490" s="607">
        <v>0</v>
      </c>
      <c r="CE490" s="607">
        <v>0</v>
      </c>
      <c r="CF490" s="607">
        <v>0</v>
      </c>
      <c r="CG490" s="607">
        <v>0</v>
      </c>
      <c r="CH490" s="607">
        <v>0</v>
      </c>
      <c r="CI490" s="607">
        <v>0</v>
      </c>
      <c r="CJ490" s="607">
        <v>0</v>
      </c>
      <c r="CK490" s="607">
        <v>0</v>
      </c>
      <c r="CL490" s="607">
        <v>0</v>
      </c>
      <c r="CM490" s="607">
        <v>0</v>
      </c>
      <c r="CN490" s="607">
        <v>0</v>
      </c>
      <c r="CO490" s="607">
        <v>0</v>
      </c>
      <c r="CP490" s="607">
        <v>0</v>
      </c>
      <c r="CQ490" s="607">
        <v>0</v>
      </c>
      <c r="CR490" s="607">
        <v>0</v>
      </c>
      <c r="CS490" s="607">
        <v>0</v>
      </c>
      <c r="CT490" s="607">
        <v>0</v>
      </c>
      <c r="CU490" s="607">
        <v>0</v>
      </c>
      <c r="CV490" s="607">
        <v>0</v>
      </c>
      <c r="CW490" s="607">
        <v>0</v>
      </c>
      <c r="CX490" s="607">
        <v>0</v>
      </c>
      <c r="CY490" s="607">
        <v>0</v>
      </c>
      <c r="CZ490" s="618">
        <v>0</v>
      </c>
      <c r="DA490" s="619">
        <v>0</v>
      </c>
      <c r="DB490" s="619">
        <v>0</v>
      </c>
      <c r="DC490" s="619">
        <v>0</v>
      </c>
      <c r="DD490" s="619">
        <v>0</v>
      </c>
      <c r="DE490" s="619">
        <v>0</v>
      </c>
      <c r="DF490" s="619">
        <v>0</v>
      </c>
      <c r="DG490" s="619">
        <v>0</v>
      </c>
      <c r="DH490" s="619">
        <v>0</v>
      </c>
      <c r="DI490" s="619">
        <v>0</v>
      </c>
      <c r="DJ490" s="619">
        <v>0</v>
      </c>
      <c r="DK490" s="619">
        <v>0</v>
      </c>
      <c r="DL490" s="619">
        <v>0</v>
      </c>
      <c r="DM490" s="619">
        <v>0</v>
      </c>
      <c r="DN490" s="619">
        <v>0</v>
      </c>
      <c r="DO490" s="619">
        <v>0</v>
      </c>
      <c r="DP490" s="619">
        <v>0</v>
      </c>
      <c r="DQ490" s="619">
        <v>0</v>
      </c>
      <c r="DR490" s="619">
        <v>0</v>
      </c>
      <c r="DS490" s="619">
        <v>0</v>
      </c>
      <c r="DT490" s="619">
        <v>0</v>
      </c>
      <c r="DU490" s="619">
        <v>0</v>
      </c>
      <c r="DV490" s="619">
        <v>0</v>
      </c>
      <c r="DW490" s="620">
        <v>0</v>
      </c>
    </row>
    <row r="491" spans="2:127" ht="15.75" thickBot="1" x14ac:dyDescent="0.25">
      <c r="B491" s="650"/>
      <c r="C491" s="651"/>
      <c r="D491" s="652"/>
      <c r="E491" s="652"/>
      <c r="F491" s="652"/>
      <c r="G491" s="652"/>
      <c r="H491" s="652"/>
      <c r="I491" s="653"/>
      <c r="J491" s="653"/>
      <c r="K491" s="653"/>
      <c r="L491" s="653"/>
      <c r="M491" s="653"/>
      <c r="N491" s="653"/>
      <c r="O491" s="653"/>
      <c r="P491" s="653"/>
      <c r="Q491" s="653"/>
      <c r="R491" s="654"/>
      <c r="S491" s="653"/>
      <c r="T491" s="653"/>
      <c r="U491" s="655" t="s">
        <v>127</v>
      </c>
      <c r="V491" s="656" t="s">
        <v>500</v>
      </c>
      <c r="W491" s="657" t="s">
        <v>490</v>
      </c>
      <c r="X491" s="658">
        <f>SUM(X480:X490)</f>
        <v>2874.1095840000003</v>
      </c>
      <c r="Y491" s="658">
        <f t="shared" ref="Y491:CJ491" si="96">SUM(Y480:Y490)</f>
        <v>4311.1643760000006</v>
      </c>
      <c r="Z491" s="658">
        <f t="shared" si="96"/>
        <v>8622.3287520000013</v>
      </c>
      <c r="AA491" s="658">
        <f t="shared" si="96"/>
        <v>10059.383544000002</v>
      </c>
      <c r="AB491" s="658">
        <f t="shared" si="96"/>
        <v>12933.493128</v>
      </c>
      <c r="AC491" s="658">
        <f t="shared" si="96"/>
        <v>14370.547920000001</v>
      </c>
      <c r="AD491" s="658">
        <f t="shared" si="96"/>
        <v>18681.712296000002</v>
      </c>
      <c r="AE491" s="658">
        <f t="shared" si="96"/>
        <v>28741.095840000002</v>
      </c>
      <c r="AF491" s="658">
        <f t="shared" si="96"/>
        <v>28741.095840000002</v>
      </c>
      <c r="AG491" s="658">
        <f t="shared" si="96"/>
        <v>14370.547920000001</v>
      </c>
      <c r="AH491" s="658">
        <f t="shared" si="96"/>
        <v>5734.8038422169348</v>
      </c>
      <c r="AI491" s="658">
        <f t="shared" si="96"/>
        <v>5730.9008727970831</v>
      </c>
      <c r="AJ491" s="658">
        <f t="shared" si="96"/>
        <v>5726.9979033772315</v>
      </c>
      <c r="AK491" s="658">
        <f t="shared" si="96"/>
        <v>5723.094933957379</v>
      </c>
      <c r="AL491" s="658">
        <f t="shared" si="96"/>
        <v>5719.1919645375274</v>
      </c>
      <c r="AM491" s="658">
        <f t="shared" si="96"/>
        <v>5715.2889951176758</v>
      </c>
      <c r="AN491" s="658">
        <f t="shared" si="96"/>
        <v>5711.3860256978242</v>
      </c>
      <c r="AO491" s="658">
        <f t="shared" si="96"/>
        <v>5707.4830562779716</v>
      </c>
      <c r="AP491" s="658">
        <f t="shared" si="96"/>
        <v>5703.58008685812</v>
      </c>
      <c r="AQ491" s="658">
        <f t="shared" si="96"/>
        <v>5699.6771174382684</v>
      </c>
      <c r="AR491" s="658">
        <f t="shared" si="96"/>
        <v>6262.1873979285274</v>
      </c>
      <c r="AS491" s="658">
        <f t="shared" si="96"/>
        <v>6541.4910534637311</v>
      </c>
      <c r="AT491" s="658">
        <f t="shared" si="96"/>
        <v>7387.2079589090481</v>
      </c>
      <c r="AU491" s="658">
        <f t="shared" si="96"/>
        <v>7666.5116144442518</v>
      </c>
      <c r="AV491" s="658">
        <f t="shared" si="96"/>
        <v>8229.0218949345126</v>
      </c>
      <c r="AW491" s="658">
        <f t="shared" si="96"/>
        <v>8512.2285198895697</v>
      </c>
      <c r="AX491" s="658">
        <f t="shared" si="96"/>
        <v>9361.8483947547338</v>
      </c>
      <c r="AY491" s="658">
        <f t="shared" si="96"/>
        <v>11344.294769440125</v>
      </c>
      <c r="AZ491" s="658">
        <f t="shared" si="96"/>
        <v>11344.294769440125</v>
      </c>
      <c r="BA491" s="658">
        <f t="shared" si="96"/>
        <v>8512.2285198895697</v>
      </c>
      <c r="BB491" s="658">
        <f t="shared" si="96"/>
        <v>5680.1622703390094</v>
      </c>
      <c r="BC491" s="658">
        <f t="shared" si="96"/>
        <v>5680.1622703390094</v>
      </c>
      <c r="BD491" s="658">
        <f t="shared" si="96"/>
        <v>5680.1622703390094</v>
      </c>
      <c r="BE491" s="658">
        <f t="shared" si="96"/>
        <v>5680.1622703390094</v>
      </c>
      <c r="BF491" s="658">
        <f t="shared" si="96"/>
        <v>5680.1622703390094</v>
      </c>
      <c r="BG491" s="658">
        <f t="shared" si="96"/>
        <v>5680.1622703390094</v>
      </c>
      <c r="BH491" s="658">
        <f t="shared" si="96"/>
        <v>5680.1622703390094</v>
      </c>
      <c r="BI491" s="658">
        <f t="shared" si="96"/>
        <v>5680.1622703390094</v>
      </c>
      <c r="BJ491" s="658">
        <f t="shared" si="96"/>
        <v>5680.1622703390094</v>
      </c>
      <c r="BK491" s="658">
        <f t="shared" si="96"/>
        <v>5680.1622703390094</v>
      </c>
      <c r="BL491" s="658">
        <f t="shared" si="96"/>
        <v>6246.57552024912</v>
      </c>
      <c r="BM491" s="658">
        <f t="shared" si="96"/>
        <v>6529.7821452041762</v>
      </c>
      <c r="BN491" s="658">
        <f t="shared" si="96"/>
        <v>7379.4020200693449</v>
      </c>
      <c r="BO491" s="658">
        <f t="shared" si="96"/>
        <v>7662.6086450244002</v>
      </c>
      <c r="BP491" s="658">
        <f t="shared" si="96"/>
        <v>8229.0218949345126</v>
      </c>
      <c r="BQ491" s="658">
        <f t="shared" si="96"/>
        <v>8512.2285198895697</v>
      </c>
      <c r="BR491" s="658">
        <f t="shared" si="96"/>
        <v>9361.8483947547338</v>
      </c>
      <c r="BS491" s="658">
        <f t="shared" si="96"/>
        <v>11344.294769440125</v>
      </c>
      <c r="BT491" s="658">
        <f t="shared" si="96"/>
        <v>11344.294769440125</v>
      </c>
      <c r="BU491" s="658">
        <f t="shared" si="96"/>
        <v>8512.2285198895697</v>
      </c>
      <c r="BV491" s="658">
        <f t="shared" si="96"/>
        <v>5680.1622703390094</v>
      </c>
      <c r="BW491" s="658">
        <f t="shared" si="96"/>
        <v>5680.1622703390094</v>
      </c>
      <c r="BX491" s="658">
        <f t="shared" si="96"/>
        <v>5680.1622703390094</v>
      </c>
      <c r="BY491" s="658">
        <f t="shared" si="96"/>
        <v>5680.1622703390094</v>
      </c>
      <c r="BZ491" s="658">
        <f t="shared" si="96"/>
        <v>5680.1622703390094</v>
      </c>
      <c r="CA491" s="658">
        <f t="shared" si="96"/>
        <v>5680.1622703390094</v>
      </c>
      <c r="CB491" s="658">
        <f t="shared" si="96"/>
        <v>5680.1622703390094</v>
      </c>
      <c r="CC491" s="658">
        <f t="shared" si="96"/>
        <v>5680.1622703390094</v>
      </c>
      <c r="CD491" s="658">
        <f t="shared" si="96"/>
        <v>5680.1622703390094</v>
      </c>
      <c r="CE491" s="658">
        <f t="shared" si="96"/>
        <v>5680.1622703390094</v>
      </c>
      <c r="CF491" s="658">
        <f t="shared" si="96"/>
        <v>7069.3749926236724</v>
      </c>
      <c r="CG491" s="658">
        <f t="shared" si="96"/>
        <v>7763.9813537660038</v>
      </c>
      <c r="CH491" s="658">
        <f t="shared" si="96"/>
        <v>9847.8004371929965</v>
      </c>
      <c r="CI491" s="658">
        <f t="shared" si="96"/>
        <v>10542.406798335329</v>
      </c>
      <c r="CJ491" s="658">
        <f t="shared" si="96"/>
        <v>11931.619520619992</v>
      </c>
      <c r="CK491" s="658">
        <f t="shared" ref="CK491:DW491" si="97">SUM(CK480:CK490)</f>
        <v>12626.225881762324</v>
      </c>
      <c r="CL491" s="658">
        <f t="shared" si="97"/>
        <v>14710.04496518932</v>
      </c>
      <c r="CM491" s="658">
        <f t="shared" si="97"/>
        <v>19572.289493185635</v>
      </c>
      <c r="CN491" s="658">
        <f t="shared" si="97"/>
        <v>19572.289493185635</v>
      </c>
      <c r="CO491" s="658">
        <f t="shared" si="97"/>
        <v>12626.225881762324</v>
      </c>
      <c r="CP491" s="658">
        <f t="shared" si="97"/>
        <v>5680.1622703390094</v>
      </c>
      <c r="CQ491" s="658">
        <f t="shared" si="97"/>
        <v>5680.1622703390094</v>
      </c>
      <c r="CR491" s="658">
        <f t="shared" si="97"/>
        <v>5680.1622703390094</v>
      </c>
      <c r="CS491" s="658">
        <f t="shared" si="97"/>
        <v>5680.1622703390094</v>
      </c>
      <c r="CT491" s="658">
        <f t="shared" si="97"/>
        <v>5680.1622703390094</v>
      </c>
      <c r="CU491" s="658">
        <f t="shared" si="97"/>
        <v>5680.1622703390094</v>
      </c>
      <c r="CV491" s="658">
        <f t="shared" si="97"/>
        <v>5680.1622703390094</v>
      </c>
      <c r="CW491" s="658">
        <f t="shared" si="97"/>
        <v>5680.1622703390094</v>
      </c>
      <c r="CX491" s="658">
        <f t="shared" si="97"/>
        <v>5680.1622703390094</v>
      </c>
      <c r="CY491" s="659">
        <f t="shared" si="97"/>
        <v>5680.1622703390094</v>
      </c>
      <c r="CZ491" s="660">
        <f t="shared" si="97"/>
        <v>0</v>
      </c>
      <c r="DA491" s="661">
        <f t="shared" si="97"/>
        <v>0</v>
      </c>
      <c r="DB491" s="661">
        <f t="shared" si="97"/>
        <v>0</v>
      </c>
      <c r="DC491" s="661">
        <f t="shared" si="97"/>
        <v>0</v>
      </c>
      <c r="DD491" s="661">
        <f t="shared" si="97"/>
        <v>0</v>
      </c>
      <c r="DE491" s="661">
        <f t="shared" si="97"/>
        <v>0</v>
      </c>
      <c r="DF491" s="661">
        <f t="shared" si="97"/>
        <v>0</v>
      </c>
      <c r="DG491" s="661">
        <f t="shared" si="97"/>
        <v>0</v>
      </c>
      <c r="DH491" s="661">
        <f t="shared" si="97"/>
        <v>0</v>
      </c>
      <c r="DI491" s="661">
        <f t="shared" si="97"/>
        <v>0</v>
      </c>
      <c r="DJ491" s="661">
        <f t="shared" si="97"/>
        <v>0</v>
      </c>
      <c r="DK491" s="661">
        <f t="shared" si="97"/>
        <v>0</v>
      </c>
      <c r="DL491" s="661">
        <f t="shared" si="97"/>
        <v>0</v>
      </c>
      <c r="DM491" s="661">
        <f t="shared" si="97"/>
        <v>0</v>
      </c>
      <c r="DN491" s="661">
        <f t="shared" si="97"/>
        <v>0</v>
      </c>
      <c r="DO491" s="661">
        <f t="shared" si="97"/>
        <v>0</v>
      </c>
      <c r="DP491" s="661">
        <f t="shared" si="97"/>
        <v>0</v>
      </c>
      <c r="DQ491" s="661">
        <f t="shared" si="97"/>
        <v>0</v>
      </c>
      <c r="DR491" s="661">
        <f t="shared" si="97"/>
        <v>0</v>
      </c>
      <c r="DS491" s="661">
        <f t="shared" si="97"/>
        <v>0</v>
      </c>
      <c r="DT491" s="661">
        <f t="shared" si="97"/>
        <v>0</v>
      </c>
      <c r="DU491" s="661">
        <f t="shared" si="97"/>
        <v>0</v>
      </c>
      <c r="DV491" s="661">
        <f t="shared" si="97"/>
        <v>0</v>
      </c>
      <c r="DW491" s="662">
        <f t="shared" si="97"/>
        <v>0</v>
      </c>
    </row>
    <row r="492" spans="2:127" x14ac:dyDescent="0.2">
      <c r="B492" s="593" t="s">
        <v>508</v>
      </c>
      <c r="C492" s="594" t="s">
        <v>509</v>
      </c>
      <c r="D492" s="586"/>
      <c r="E492" s="587"/>
      <c r="F492" s="587"/>
      <c r="G492" s="587"/>
      <c r="H492" s="587"/>
      <c r="I492" s="587"/>
      <c r="J492" s="587"/>
      <c r="K492" s="587"/>
      <c r="L492" s="587"/>
      <c r="M492" s="587"/>
      <c r="N492" s="587"/>
      <c r="O492" s="587"/>
      <c r="P492" s="587"/>
      <c r="Q492" s="587"/>
      <c r="R492" s="589"/>
      <c r="S492" s="664"/>
      <c r="T492" s="589"/>
      <c r="U492" s="664"/>
      <c r="V492" s="587"/>
      <c r="W492" s="587"/>
      <c r="X492" s="585">
        <f t="shared" ref="X492:BC492" si="98">SUMIF($C:$C,"58.6x",X:X)</f>
        <v>0</v>
      </c>
      <c r="Y492" s="585">
        <f t="shared" si="98"/>
        <v>0</v>
      </c>
      <c r="Z492" s="585">
        <f t="shared" si="98"/>
        <v>0</v>
      </c>
      <c r="AA492" s="585">
        <f t="shared" si="98"/>
        <v>0</v>
      </c>
      <c r="AB492" s="585">
        <f t="shared" si="98"/>
        <v>0</v>
      </c>
      <c r="AC492" s="585">
        <f t="shared" si="98"/>
        <v>0</v>
      </c>
      <c r="AD492" s="585">
        <f t="shared" si="98"/>
        <v>0</v>
      </c>
      <c r="AE492" s="585">
        <f t="shared" si="98"/>
        <v>0</v>
      </c>
      <c r="AF492" s="585">
        <f t="shared" si="98"/>
        <v>0</v>
      </c>
      <c r="AG492" s="585">
        <f t="shared" si="98"/>
        <v>0</v>
      </c>
      <c r="AH492" s="585">
        <f t="shared" si="98"/>
        <v>0</v>
      </c>
      <c r="AI492" s="585">
        <f t="shared" si="98"/>
        <v>0</v>
      </c>
      <c r="AJ492" s="585">
        <f t="shared" si="98"/>
        <v>0</v>
      </c>
      <c r="AK492" s="585">
        <f t="shared" si="98"/>
        <v>0</v>
      </c>
      <c r="AL492" s="585">
        <f t="shared" si="98"/>
        <v>0</v>
      </c>
      <c r="AM492" s="585">
        <f t="shared" si="98"/>
        <v>0</v>
      </c>
      <c r="AN492" s="585">
        <f t="shared" si="98"/>
        <v>0</v>
      </c>
      <c r="AO492" s="585">
        <f t="shared" si="98"/>
        <v>0</v>
      </c>
      <c r="AP492" s="585">
        <f t="shared" si="98"/>
        <v>0</v>
      </c>
      <c r="AQ492" s="585">
        <f t="shared" si="98"/>
        <v>0</v>
      </c>
      <c r="AR492" s="585">
        <f t="shared" si="98"/>
        <v>0</v>
      </c>
      <c r="AS492" s="585">
        <f t="shared" si="98"/>
        <v>0</v>
      </c>
      <c r="AT492" s="585">
        <f t="shared" si="98"/>
        <v>0</v>
      </c>
      <c r="AU492" s="585">
        <f t="shared" si="98"/>
        <v>0</v>
      </c>
      <c r="AV492" s="585">
        <f t="shared" si="98"/>
        <v>0</v>
      </c>
      <c r="AW492" s="585">
        <f t="shared" si="98"/>
        <v>0</v>
      </c>
      <c r="AX492" s="585">
        <f t="shared" si="98"/>
        <v>0</v>
      </c>
      <c r="AY492" s="585">
        <f t="shared" si="98"/>
        <v>0</v>
      </c>
      <c r="AZ492" s="585">
        <f t="shared" si="98"/>
        <v>0</v>
      </c>
      <c r="BA492" s="585">
        <f t="shared" si="98"/>
        <v>0</v>
      </c>
      <c r="BB492" s="585">
        <f t="shared" si="98"/>
        <v>0</v>
      </c>
      <c r="BC492" s="585">
        <f t="shared" si="98"/>
        <v>0</v>
      </c>
      <c r="BD492" s="585">
        <f t="shared" ref="BD492:CI492" si="99">SUMIF($C:$C,"58.6x",BD:BD)</f>
        <v>0</v>
      </c>
      <c r="BE492" s="585">
        <f t="shared" si="99"/>
        <v>0</v>
      </c>
      <c r="BF492" s="585">
        <f t="shared" si="99"/>
        <v>0</v>
      </c>
      <c r="BG492" s="585">
        <f t="shared" si="99"/>
        <v>0</v>
      </c>
      <c r="BH492" s="585">
        <f t="shared" si="99"/>
        <v>0</v>
      </c>
      <c r="BI492" s="585">
        <f t="shared" si="99"/>
        <v>0</v>
      </c>
      <c r="BJ492" s="585">
        <f t="shared" si="99"/>
        <v>0</v>
      </c>
      <c r="BK492" s="585">
        <f t="shared" si="99"/>
        <v>0</v>
      </c>
      <c r="BL492" s="585">
        <f t="shared" si="99"/>
        <v>0</v>
      </c>
      <c r="BM492" s="585">
        <f t="shared" si="99"/>
        <v>0</v>
      </c>
      <c r="BN492" s="585">
        <f t="shared" si="99"/>
        <v>0</v>
      </c>
      <c r="BO492" s="585">
        <f t="shared" si="99"/>
        <v>0</v>
      </c>
      <c r="BP492" s="585">
        <f t="shared" si="99"/>
        <v>0</v>
      </c>
      <c r="BQ492" s="585">
        <f t="shared" si="99"/>
        <v>0</v>
      </c>
      <c r="BR492" s="585">
        <f t="shared" si="99"/>
        <v>0</v>
      </c>
      <c r="BS492" s="585">
        <f t="shared" si="99"/>
        <v>0</v>
      </c>
      <c r="BT492" s="585">
        <f t="shared" si="99"/>
        <v>0</v>
      </c>
      <c r="BU492" s="585">
        <f t="shared" si="99"/>
        <v>0</v>
      </c>
      <c r="BV492" s="585">
        <f t="shared" si="99"/>
        <v>0</v>
      </c>
      <c r="BW492" s="585">
        <f t="shared" si="99"/>
        <v>0</v>
      </c>
      <c r="BX492" s="585">
        <f t="shared" si="99"/>
        <v>0</v>
      </c>
      <c r="BY492" s="585">
        <f t="shared" si="99"/>
        <v>0</v>
      </c>
      <c r="BZ492" s="585">
        <f t="shared" si="99"/>
        <v>0</v>
      </c>
      <c r="CA492" s="585">
        <f t="shared" si="99"/>
        <v>0</v>
      </c>
      <c r="CB492" s="585">
        <f t="shared" si="99"/>
        <v>0</v>
      </c>
      <c r="CC492" s="585">
        <f t="shared" si="99"/>
        <v>0</v>
      </c>
      <c r="CD492" s="585">
        <f t="shared" si="99"/>
        <v>0</v>
      </c>
      <c r="CE492" s="585">
        <f t="shared" si="99"/>
        <v>0</v>
      </c>
      <c r="CF492" s="585">
        <f t="shared" si="99"/>
        <v>0</v>
      </c>
      <c r="CG492" s="585">
        <f t="shared" si="99"/>
        <v>0</v>
      </c>
      <c r="CH492" s="585">
        <f t="shared" si="99"/>
        <v>0</v>
      </c>
      <c r="CI492" s="585">
        <f t="shared" si="99"/>
        <v>0</v>
      </c>
      <c r="CJ492" s="585">
        <f t="shared" ref="CJ492:DO492" si="100">SUMIF($C:$C,"58.6x",CJ:CJ)</f>
        <v>0</v>
      </c>
      <c r="CK492" s="585">
        <f t="shared" si="100"/>
        <v>0</v>
      </c>
      <c r="CL492" s="585">
        <f t="shared" si="100"/>
        <v>0</v>
      </c>
      <c r="CM492" s="585">
        <f t="shared" si="100"/>
        <v>0</v>
      </c>
      <c r="CN492" s="585">
        <f t="shared" si="100"/>
        <v>0</v>
      </c>
      <c r="CO492" s="585">
        <f t="shared" si="100"/>
        <v>0</v>
      </c>
      <c r="CP492" s="585">
        <f t="shared" si="100"/>
        <v>0</v>
      </c>
      <c r="CQ492" s="585">
        <f t="shared" si="100"/>
        <v>0</v>
      </c>
      <c r="CR492" s="585">
        <f t="shared" si="100"/>
        <v>0</v>
      </c>
      <c r="CS492" s="585">
        <f t="shared" si="100"/>
        <v>0</v>
      </c>
      <c r="CT492" s="585">
        <f t="shared" si="100"/>
        <v>0</v>
      </c>
      <c r="CU492" s="585">
        <f t="shared" si="100"/>
        <v>0</v>
      </c>
      <c r="CV492" s="585">
        <f t="shared" si="100"/>
        <v>0</v>
      </c>
      <c r="CW492" s="585">
        <f t="shared" si="100"/>
        <v>0</v>
      </c>
      <c r="CX492" s="585">
        <f t="shared" si="100"/>
        <v>0</v>
      </c>
      <c r="CY492" s="600">
        <f t="shared" si="100"/>
        <v>0</v>
      </c>
      <c r="CZ492" s="601">
        <f t="shared" si="100"/>
        <v>0</v>
      </c>
      <c r="DA492" s="601">
        <f t="shared" si="100"/>
        <v>0</v>
      </c>
      <c r="DB492" s="601">
        <f t="shared" si="100"/>
        <v>0</v>
      </c>
      <c r="DC492" s="601">
        <f t="shared" si="100"/>
        <v>0</v>
      </c>
      <c r="DD492" s="601">
        <f t="shared" si="100"/>
        <v>0</v>
      </c>
      <c r="DE492" s="601">
        <f t="shared" si="100"/>
        <v>0</v>
      </c>
      <c r="DF492" s="601">
        <f t="shared" si="100"/>
        <v>0</v>
      </c>
      <c r="DG492" s="601">
        <f t="shared" si="100"/>
        <v>0</v>
      </c>
      <c r="DH492" s="601">
        <f t="shared" si="100"/>
        <v>0</v>
      </c>
      <c r="DI492" s="601">
        <f t="shared" si="100"/>
        <v>0</v>
      </c>
      <c r="DJ492" s="601">
        <f t="shared" si="100"/>
        <v>0</v>
      </c>
      <c r="DK492" s="601">
        <f t="shared" si="100"/>
        <v>0</v>
      </c>
      <c r="DL492" s="601">
        <f t="shared" si="100"/>
        <v>0</v>
      </c>
      <c r="DM492" s="601">
        <f t="shared" si="100"/>
        <v>0</v>
      </c>
      <c r="DN492" s="601">
        <f t="shared" si="100"/>
        <v>0</v>
      </c>
      <c r="DO492" s="601">
        <f t="shared" si="100"/>
        <v>0</v>
      </c>
      <c r="DP492" s="601">
        <f t="shared" ref="DP492:DW492" si="101">SUMIF($C:$C,"58.6x",DP:DP)</f>
        <v>0</v>
      </c>
      <c r="DQ492" s="601">
        <f t="shared" si="101"/>
        <v>0</v>
      </c>
      <c r="DR492" s="601">
        <f t="shared" si="101"/>
        <v>0</v>
      </c>
      <c r="DS492" s="601">
        <f t="shared" si="101"/>
        <v>0</v>
      </c>
      <c r="DT492" s="601">
        <f t="shared" si="101"/>
        <v>0</v>
      </c>
      <c r="DU492" s="601">
        <f t="shared" si="101"/>
        <v>0</v>
      </c>
      <c r="DV492" s="601">
        <f t="shared" si="101"/>
        <v>0</v>
      </c>
      <c r="DW492" s="665">
        <f t="shared" si="101"/>
        <v>0</v>
      </c>
    </row>
    <row r="493" spans="2:127" x14ac:dyDescent="0.2">
      <c r="B493" s="593" t="s">
        <v>510</v>
      </c>
      <c r="C493" s="594" t="s">
        <v>511</v>
      </c>
      <c r="D493" s="586"/>
      <c r="E493" s="587"/>
      <c r="F493" s="587"/>
      <c r="G493" s="587"/>
      <c r="H493" s="587"/>
      <c r="I493" s="587"/>
      <c r="J493" s="587"/>
      <c r="K493" s="587"/>
      <c r="L493" s="587"/>
      <c r="M493" s="587"/>
      <c r="N493" s="587"/>
      <c r="O493" s="587"/>
      <c r="P493" s="587"/>
      <c r="Q493" s="587"/>
      <c r="R493" s="589"/>
      <c r="S493" s="664"/>
      <c r="T493" s="589"/>
      <c r="U493" s="664"/>
      <c r="V493" s="587"/>
      <c r="W493" s="587"/>
      <c r="X493" s="585">
        <f t="shared" ref="X493:BC493" si="102">SUMIF($C:$C,"58.7x",X:X)</f>
        <v>0</v>
      </c>
      <c r="Y493" s="585">
        <f t="shared" si="102"/>
        <v>0</v>
      </c>
      <c r="Z493" s="585">
        <f t="shared" si="102"/>
        <v>0</v>
      </c>
      <c r="AA493" s="585">
        <f t="shared" si="102"/>
        <v>0</v>
      </c>
      <c r="AB493" s="585">
        <f t="shared" si="102"/>
        <v>0</v>
      </c>
      <c r="AC493" s="585">
        <f t="shared" si="102"/>
        <v>0</v>
      </c>
      <c r="AD493" s="585">
        <f t="shared" si="102"/>
        <v>0</v>
      </c>
      <c r="AE493" s="585">
        <f t="shared" si="102"/>
        <v>0</v>
      </c>
      <c r="AF493" s="585">
        <f t="shared" si="102"/>
        <v>0</v>
      </c>
      <c r="AG493" s="585">
        <f t="shared" si="102"/>
        <v>0</v>
      </c>
      <c r="AH493" s="585">
        <f t="shared" si="102"/>
        <v>0</v>
      </c>
      <c r="AI493" s="585">
        <f t="shared" si="102"/>
        <v>0</v>
      </c>
      <c r="AJ493" s="585">
        <f t="shared" si="102"/>
        <v>0</v>
      </c>
      <c r="AK493" s="585">
        <f t="shared" si="102"/>
        <v>0</v>
      </c>
      <c r="AL493" s="585">
        <f t="shared" si="102"/>
        <v>0</v>
      </c>
      <c r="AM493" s="585">
        <f t="shared" si="102"/>
        <v>0</v>
      </c>
      <c r="AN493" s="585">
        <f t="shared" si="102"/>
        <v>0</v>
      </c>
      <c r="AO493" s="585">
        <f t="shared" si="102"/>
        <v>0</v>
      </c>
      <c r="AP493" s="585">
        <f t="shared" si="102"/>
        <v>0</v>
      </c>
      <c r="AQ493" s="585">
        <f t="shared" si="102"/>
        <v>0</v>
      </c>
      <c r="AR493" s="585">
        <f t="shared" si="102"/>
        <v>0</v>
      </c>
      <c r="AS493" s="585">
        <f t="shared" si="102"/>
        <v>0</v>
      </c>
      <c r="AT493" s="585">
        <f t="shared" si="102"/>
        <v>0</v>
      </c>
      <c r="AU493" s="585">
        <f t="shared" si="102"/>
        <v>0</v>
      </c>
      <c r="AV493" s="585">
        <f t="shared" si="102"/>
        <v>0</v>
      </c>
      <c r="AW493" s="585">
        <f t="shared" si="102"/>
        <v>0</v>
      </c>
      <c r="AX493" s="585">
        <f t="shared" si="102"/>
        <v>0</v>
      </c>
      <c r="AY493" s="585">
        <f t="shared" si="102"/>
        <v>0</v>
      </c>
      <c r="AZ493" s="585">
        <f t="shared" si="102"/>
        <v>0</v>
      </c>
      <c r="BA493" s="585">
        <f t="shared" si="102"/>
        <v>0</v>
      </c>
      <c r="BB493" s="585">
        <f t="shared" si="102"/>
        <v>0</v>
      </c>
      <c r="BC493" s="585">
        <f t="shared" si="102"/>
        <v>0</v>
      </c>
      <c r="BD493" s="585">
        <f t="shared" ref="BD493:CI493" si="103">SUMIF($C:$C,"58.7x",BD:BD)</f>
        <v>0</v>
      </c>
      <c r="BE493" s="585">
        <f t="shared" si="103"/>
        <v>0</v>
      </c>
      <c r="BF493" s="585">
        <f t="shared" si="103"/>
        <v>0</v>
      </c>
      <c r="BG493" s="585">
        <f t="shared" si="103"/>
        <v>0</v>
      </c>
      <c r="BH493" s="585">
        <f t="shared" si="103"/>
        <v>0</v>
      </c>
      <c r="BI493" s="585">
        <f t="shared" si="103"/>
        <v>0</v>
      </c>
      <c r="BJ493" s="585">
        <f t="shared" si="103"/>
        <v>0</v>
      </c>
      <c r="BK493" s="585">
        <f t="shared" si="103"/>
        <v>0</v>
      </c>
      <c r="BL493" s="585">
        <f t="shared" si="103"/>
        <v>0</v>
      </c>
      <c r="BM493" s="585">
        <f t="shared" si="103"/>
        <v>0</v>
      </c>
      <c r="BN493" s="585">
        <f t="shared" si="103"/>
        <v>0</v>
      </c>
      <c r="BO493" s="585">
        <f t="shared" si="103"/>
        <v>0</v>
      </c>
      <c r="BP493" s="585">
        <f t="shared" si="103"/>
        <v>0</v>
      </c>
      <c r="BQ493" s="585">
        <f t="shared" si="103"/>
        <v>0</v>
      </c>
      <c r="BR493" s="585">
        <f t="shared" si="103"/>
        <v>0</v>
      </c>
      <c r="BS493" s="585">
        <f t="shared" si="103"/>
        <v>0</v>
      </c>
      <c r="BT493" s="585">
        <f t="shared" si="103"/>
        <v>0</v>
      </c>
      <c r="BU493" s="585">
        <f t="shared" si="103"/>
        <v>0</v>
      </c>
      <c r="BV493" s="585">
        <f t="shared" si="103"/>
        <v>0</v>
      </c>
      <c r="BW493" s="585">
        <f t="shared" si="103"/>
        <v>0</v>
      </c>
      <c r="BX493" s="585">
        <f t="shared" si="103"/>
        <v>0</v>
      </c>
      <c r="BY493" s="585">
        <f t="shared" si="103"/>
        <v>0</v>
      </c>
      <c r="BZ493" s="585">
        <f t="shared" si="103"/>
        <v>0</v>
      </c>
      <c r="CA493" s="585">
        <f t="shared" si="103"/>
        <v>0</v>
      </c>
      <c r="CB493" s="585">
        <f t="shared" si="103"/>
        <v>0</v>
      </c>
      <c r="CC493" s="585">
        <f t="shared" si="103"/>
        <v>0</v>
      </c>
      <c r="CD493" s="585">
        <f t="shared" si="103"/>
        <v>0</v>
      </c>
      <c r="CE493" s="585">
        <f t="shared" si="103"/>
        <v>0</v>
      </c>
      <c r="CF493" s="585">
        <f t="shared" si="103"/>
        <v>0</v>
      </c>
      <c r="CG493" s="585">
        <f t="shared" si="103"/>
        <v>0</v>
      </c>
      <c r="CH493" s="585">
        <f t="shared" si="103"/>
        <v>0</v>
      </c>
      <c r="CI493" s="585">
        <f t="shared" si="103"/>
        <v>0</v>
      </c>
      <c r="CJ493" s="585">
        <f t="shared" ref="CJ493:DO493" si="104">SUMIF($C:$C,"58.7x",CJ:CJ)</f>
        <v>0</v>
      </c>
      <c r="CK493" s="585">
        <f t="shared" si="104"/>
        <v>0</v>
      </c>
      <c r="CL493" s="585">
        <f t="shared" si="104"/>
        <v>0</v>
      </c>
      <c r="CM493" s="585">
        <f t="shared" si="104"/>
        <v>0</v>
      </c>
      <c r="CN493" s="585">
        <f t="shared" si="104"/>
        <v>0</v>
      </c>
      <c r="CO493" s="585">
        <f t="shared" si="104"/>
        <v>0</v>
      </c>
      <c r="CP493" s="585">
        <f t="shared" si="104"/>
        <v>0</v>
      </c>
      <c r="CQ493" s="585">
        <f t="shared" si="104"/>
        <v>0</v>
      </c>
      <c r="CR493" s="585">
        <f t="shared" si="104"/>
        <v>0</v>
      </c>
      <c r="CS493" s="585">
        <f t="shared" si="104"/>
        <v>0</v>
      </c>
      <c r="CT493" s="585">
        <f t="shared" si="104"/>
        <v>0</v>
      </c>
      <c r="CU493" s="585">
        <f t="shared" si="104"/>
        <v>0</v>
      </c>
      <c r="CV493" s="585">
        <f t="shared" si="104"/>
        <v>0</v>
      </c>
      <c r="CW493" s="585">
        <f t="shared" si="104"/>
        <v>0</v>
      </c>
      <c r="CX493" s="585">
        <f t="shared" si="104"/>
        <v>0</v>
      </c>
      <c r="CY493" s="600">
        <f t="shared" si="104"/>
        <v>0</v>
      </c>
      <c r="CZ493" s="601">
        <f t="shared" si="104"/>
        <v>0</v>
      </c>
      <c r="DA493" s="601">
        <f t="shared" si="104"/>
        <v>0</v>
      </c>
      <c r="DB493" s="601">
        <f t="shared" si="104"/>
        <v>0</v>
      </c>
      <c r="DC493" s="601">
        <f t="shared" si="104"/>
        <v>0</v>
      </c>
      <c r="DD493" s="601">
        <f t="shared" si="104"/>
        <v>0</v>
      </c>
      <c r="DE493" s="601">
        <f t="shared" si="104"/>
        <v>0</v>
      </c>
      <c r="DF493" s="601">
        <f t="shared" si="104"/>
        <v>0</v>
      </c>
      <c r="DG493" s="601">
        <f t="shared" si="104"/>
        <v>0</v>
      </c>
      <c r="DH493" s="601">
        <f t="shared" si="104"/>
        <v>0</v>
      </c>
      <c r="DI493" s="601">
        <f t="shared" si="104"/>
        <v>0</v>
      </c>
      <c r="DJ493" s="601">
        <f t="shared" si="104"/>
        <v>0</v>
      </c>
      <c r="DK493" s="601">
        <f t="shared" si="104"/>
        <v>0</v>
      </c>
      <c r="DL493" s="601">
        <f t="shared" si="104"/>
        <v>0</v>
      </c>
      <c r="DM493" s="601">
        <f t="shared" si="104"/>
        <v>0</v>
      </c>
      <c r="DN493" s="601">
        <f t="shared" si="104"/>
        <v>0</v>
      </c>
      <c r="DO493" s="601">
        <f t="shared" si="104"/>
        <v>0</v>
      </c>
      <c r="DP493" s="601">
        <f t="shared" ref="DP493:DW493" si="105">SUMIF($C:$C,"58.7x",DP:DP)</f>
        <v>0</v>
      </c>
      <c r="DQ493" s="601">
        <f t="shared" si="105"/>
        <v>0</v>
      </c>
      <c r="DR493" s="601">
        <f t="shared" si="105"/>
        <v>0</v>
      </c>
      <c r="DS493" s="601">
        <f t="shared" si="105"/>
        <v>0</v>
      </c>
      <c r="DT493" s="601">
        <f t="shared" si="105"/>
        <v>0</v>
      </c>
      <c r="DU493" s="601">
        <f t="shared" si="105"/>
        <v>0</v>
      </c>
      <c r="DV493" s="601">
        <f t="shared" si="105"/>
        <v>0</v>
      </c>
      <c r="DW493" s="665">
        <f t="shared" si="105"/>
        <v>0</v>
      </c>
    </row>
    <row r="494" spans="2:127" ht="25.5" x14ac:dyDescent="0.2">
      <c r="B494" s="603" t="s">
        <v>485</v>
      </c>
      <c r="C494" s="604" t="s">
        <v>976</v>
      </c>
      <c r="D494" s="605" t="s">
        <v>898</v>
      </c>
      <c r="E494" s="606" t="s">
        <v>548</v>
      </c>
      <c r="F494" s="607" t="s">
        <v>827</v>
      </c>
      <c r="G494" s="608" t="s">
        <v>59</v>
      </c>
      <c r="H494" s="609" t="s">
        <v>487</v>
      </c>
      <c r="I494" s="609">
        <f>MAX(X494:AV494)</f>
        <v>7.5</v>
      </c>
      <c r="J494" s="609">
        <f>SUMPRODUCT($X$2:$CY$2,$X494:$CY494)*365</f>
        <v>65308.368786162806</v>
      </c>
      <c r="K494" s="609">
        <f>SUMPRODUCT($X$2:$CY$2,$X495:$CY495)+SUMPRODUCT($X$2:$CY$2,$X496:$CY496)+SUMPRODUCT($X$2:$CY$2,$X497:$CY497)</f>
        <v>40190.80273049957</v>
      </c>
      <c r="L494" s="609">
        <f>SUMPRODUCT($X$2:$CY$2,$X498:$CY498) +SUMPRODUCT($X$2:$CY$2,$X499:$CY499)</f>
        <v>50707.922504105591</v>
      </c>
      <c r="M494" s="609">
        <f>SUMPRODUCT($X$2:$CY$2,$X500:$CY500)</f>
        <v>0</v>
      </c>
      <c r="N494" s="609">
        <f>SUMPRODUCT($X$2:$CY$2,$X503:$CY503) +SUMPRODUCT($X$2:$CY$2,$X504:$CY504)</f>
        <v>200.82097383439879</v>
      </c>
      <c r="O494" s="609">
        <f>SUMPRODUCT($X$2:$CY$2,$X501:$CY501) +SUMPRODUCT($X$2:$CY$2,$X502:$CY502) +SUMPRODUCT($X$2:$CY$2,$X505:$CY505)</f>
        <v>96.626128851946845</v>
      </c>
      <c r="P494" s="609">
        <f>SUM(K494:O494)</f>
        <v>91196.172337291515</v>
      </c>
      <c r="Q494" s="609">
        <f>(SUM(K494:M494)*100000)/(J494*1000)</f>
        <v>139.18388550207413</v>
      </c>
      <c r="R494" s="610">
        <f>(P494*100000)/(J494*1000)</f>
        <v>139.63933571192436</v>
      </c>
      <c r="S494" s="611">
        <v>3</v>
      </c>
      <c r="T494" s="612">
        <v>3</v>
      </c>
      <c r="U494" s="613" t="s">
        <v>488</v>
      </c>
      <c r="V494" s="614" t="s">
        <v>124</v>
      </c>
      <c r="W494" s="615" t="s">
        <v>75</v>
      </c>
      <c r="X494" s="607">
        <v>0</v>
      </c>
      <c r="Y494" s="607">
        <v>0</v>
      </c>
      <c r="Z494" s="607">
        <v>0</v>
      </c>
      <c r="AA494" s="607">
        <v>0</v>
      </c>
      <c r="AB494" s="607">
        <v>0</v>
      </c>
      <c r="AC494" s="607">
        <v>7.5</v>
      </c>
      <c r="AD494" s="607">
        <v>7.5</v>
      </c>
      <c r="AE494" s="607">
        <v>7.5</v>
      </c>
      <c r="AF494" s="607">
        <v>7.5</v>
      </c>
      <c r="AG494" s="607">
        <v>7.5</v>
      </c>
      <c r="AH494" s="607">
        <v>7.5</v>
      </c>
      <c r="AI494" s="607">
        <v>7.5</v>
      </c>
      <c r="AJ494" s="607">
        <v>7.5</v>
      </c>
      <c r="AK494" s="607">
        <v>7.5</v>
      </c>
      <c r="AL494" s="607">
        <v>7.5</v>
      </c>
      <c r="AM494" s="607">
        <v>7.5</v>
      </c>
      <c r="AN494" s="607">
        <v>7.5</v>
      </c>
      <c r="AO494" s="607">
        <v>7.5</v>
      </c>
      <c r="AP494" s="607">
        <v>7.5</v>
      </c>
      <c r="AQ494" s="607">
        <v>7.5</v>
      </c>
      <c r="AR494" s="607">
        <v>7.5</v>
      </c>
      <c r="AS494" s="607">
        <v>7.5</v>
      </c>
      <c r="AT494" s="607">
        <v>7.5</v>
      </c>
      <c r="AU494" s="607">
        <v>7.5</v>
      </c>
      <c r="AV494" s="607">
        <v>7.5</v>
      </c>
      <c r="AW494" s="607">
        <v>7.5</v>
      </c>
      <c r="AX494" s="607">
        <v>7.5</v>
      </c>
      <c r="AY494" s="607">
        <v>7.5</v>
      </c>
      <c r="AZ494" s="607">
        <v>7.5</v>
      </c>
      <c r="BA494" s="607">
        <v>7.5</v>
      </c>
      <c r="BB494" s="607">
        <v>7.5</v>
      </c>
      <c r="BC494" s="607">
        <v>7.5</v>
      </c>
      <c r="BD494" s="607">
        <v>7.5</v>
      </c>
      <c r="BE494" s="607">
        <v>7.5</v>
      </c>
      <c r="BF494" s="607">
        <v>7.5</v>
      </c>
      <c r="BG494" s="607">
        <v>7.5</v>
      </c>
      <c r="BH494" s="607">
        <v>7.5</v>
      </c>
      <c r="BI494" s="607">
        <v>7.5</v>
      </c>
      <c r="BJ494" s="607">
        <v>7.5</v>
      </c>
      <c r="BK494" s="607">
        <v>7.5</v>
      </c>
      <c r="BL494" s="607">
        <v>7.5</v>
      </c>
      <c r="BM494" s="607">
        <v>7.5</v>
      </c>
      <c r="BN494" s="607">
        <v>7.5</v>
      </c>
      <c r="BO494" s="607">
        <v>7.5</v>
      </c>
      <c r="BP494" s="607">
        <v>7.5</v>
      </c>
      <c r="BQ494" s="607">
        <v>7.5</v>
      </c>
      <c r="BR494" s="607">
        <v>7.5</v>
      </c>
      <c r="BS494" s="607">
        <v>7.5</v>
      </c>
      <c r="BT494" s="607">
        <v>7.5</v>
      </c>
      <c r="BU494" s="607">
        <v>7.5</v>
      </c>
      <c r="BV494" s="607">
        <v>7.5</v>
      </c>
      <c r="BW494" s="607">
        <v>7.5</v>
      </c>
      <c r="BX494" s="607">
        <v>7.5</v>
      </c>
      <c r="BY494" s="607">
        <v>7.5</v>
      </c>
      <c r="BZ494" s="607">
        <v>7.5</v>
      </c>
      <c r="CA494" s="607">
        <v>7.5</v>
      </c>
      <c r="CB494" s="607">
        <v>7.5</v>
      </c>
      <c r="CC494" s="607">
        <v>7.5</v>
      </c>
      <c r="CD494" s="607">
        <v>7.5</v>
      </c>
      <c r="CE494" s="616">
        <v>7.5</v>
      </c>
      <c r="CF494" s="616">
        <v>7.5</v>
      </c>
      <c r="CG494" s="616">
        <v>7.5</v>
      </c>
      <c r="CH494" s="616">
        <v>7.5</v>
      </c>
      <c r="CI494" s="616">
        <v>7.5</v>
      </c>
      <c r="CJ494" s="616">
        <v>7.5</v>
      </c>
      <c r="CK494" s="616">
        <v>7.5</v>
      </c>
      <c r="CL494" s="616">
        <v>7.5</v>
      </c>
      <c r="CM494" s="616">
        <v>7.5</v>
      </c>
      <c r="CN494" s="616">
        <v>7.5</v>
      </c>
      <c r="CO494" s="616">
        <v>7.5</v>
      </c>
      <c r="CP494" s="616">
        <v>7.5</v>
      </c>
      <c r="CQ494" s="616">
        <v>7.5</v>
      </c>
      <c r="CR494" s="616">
        <v>7.5</v>
      </c>
      <c r="CS494" s="616">
        <v>7.5</v>
      </c>
      <c r="CT494" s="616">
        <v>7.5</v>
      </c>
      <c r="CU494" s="616">
        <v>7.5</v>
      </c>
      <c r="CV494" s="616">
        <v>7.5</v>
      </c>
      <c r="CW494" s="616">
        <v>7.5</v>
      </c>
      <c r="CX494" s="616">
        <v>7.5</v>
      </c>
      <c r="CY494" s="617">
        <v>7.5</v>
      </c>
      <c r="CZ494" s="618">
        <v>0</v>
      </c>
      <c r="DA494" s="619">
        <v>0</v>
      </c>
      <c r="DB494" s="619">
        <v>0</v>
      </c>
      <c r="DC494" s="619">
        <v>0</v>
      </c>
      <c r="DD494" s="619">
        <v>0</v>
      </c>
      <c r="DE494" s="619">
        <v>0</v>
      </c>
      <c r="DF494" s="619">
        <v>0</v>
      </c>
      <c r="DG494" s="619">
        <v>0</v>
      </c>
      <c r="DH494" s="619">
        <v>0</v>
      </c>
      <c r="DI494" s="619">
        <v>0</v>
      </c>
      <c r="DJ494" s="619">
        <v>0</v>
      </c>
      <c r="DK494" s="619">
        <v>0</v>
      </c>
      <c r="DL494" s="619">
        <v>0</v>
      </c>
      <c r="DM494" s="619">
        <v>0</v>
      </c>
      <c r="DN494" s="619">
        <v>0</v>
      </c>
      <c r="DO494" s="619">
        <v>0</v>
      </c>
      <c r="DP494" s="619">
        <v>0</v>
      </c>
      <c r="DQ494" s="619">
        <v>0</v>
      </c>
      <c r="DR494" s="619">
        <v>0</v>
      </c>
      <c r="DS494" s="619">
        <v>0</v>
      </c>
      <c r="DT494" s="619">
        <v>0</v>
      </c>
      <c r="DU494" s="619">
        <v>0</v>
      </c>
      <c r="DV494" s="619">
        <v>0</v>
      </c>
      <c r="DW494" s="620">
        <v>0</v>
      </c>
    </row>
    <row r="495" spans="2:127" x14ac:dyDescent="0.2">
      <c r="B495" s="621"/>
      <c r="C495" s="622"/>
      <c r="D495" s="623"/>
      <c r="E495" s="624"/>
      <c r="F495" s="624"/>
      <c r="G495" s="623"/>
      <c r="H495" s="624"/>
      <c r="I495" s="624"/>
      <c r="J495" s="624"/>
      <c r="K495" s="624"/>
      <c r="L495" s="624"/>
      <c r="M495" s="624"/>
      <c r="N495" s="624"/>
      <c r="O495" s="624"/>
      <c r="P495" s="624"/>
      <c r="Q495" s="624"/>
      <c r="R495" s="625"/>
      <c r="S495" s="624"/>
      <c r="T495" s="624"/>
      <c r="U495" s="626" t="s">
        <v>489</v>
      </c>
      <c r="V495" s="614" t="s">
        <v>124</v>
      </c>
      <c r="W495" s="615" t="s">
        <v>490</v>
      </c>
      <c r="X495" s="607">
        <v>3079.1600000000003</v>
      </c>
      <c r="Y495" s="607">
        <v>3519.04</v>
      </c>
      <c r="Z495" s="607">
        <v>4398.8</v>
      </c>
      <c r="AA495" s="607">
        <v>17595.2</v>
      </c>
      <c r="AB495" s="607">
        <v>15395.799999999997</v>
      </c>
      <c r="AC495" s="607">
        <v>0</v>
      </c>
      <c r="AD495" s="607">
        <v>0</v>
      </c>
      <c r="AE495" s="607">
        <v>0</v>
      </c>
      <c r="AF495" s="607">
        <v>0</v>
      </c>
      <c r="AG495" s="607">
        <v>0</v>
      </c>
      <c r="AH495" s="607">
        <v>0</v>
      </c>
      <c r="AI495" s="607">
        <v>0</v>
      </c>
      <c r="AJ495" s="607">
        <v>0</v>
      </c>
      <c r="AK495" s="607">
        <v>0</v>
      </c>
      <c r="AL495" s="607">
        <v>0</v>
      </c>
      <c r="AM495" s="607">
        <v>0</v>
      </c>
      <c r="AN495" s="607">
        <v>0</v>
      </c>
      <c r="AO495" s="607">
        <v>0</v>
      </c>
      <c r="AP495" s="607">
        <v>0</v>
      </c>
      <c r="AQ495" s="607">
        <v>0</v>
      </c>
      <c r="AR495" s="607">
        <v>6.51</v>
      </c>
      <c r="AS495" s="607">
        <v>7.44</v>
      </c>
      <c r="AT495" s="607">
        <v>9.3000000000000007</v>
      </c>
      <c r="AU495" s="607">
        <v>37.200000000000003</v>
      </c>
      <c r="AV495" s="607">
        <v>32.549999999999997</v>
      </c>
      <c r="AW495" s="607">
        <v>0</v>
      </c>
      <c r="AX495" s="607">
        <v>0</v>
      </c>
      <c r="AY495" s="607">
        <v>0</v>
      </c>
      <c r="AZ495" s="607">
        <v>0</v>
      </c>
      <c r="BA495" s="607">
        <v>0</v>
      </c>
      <c r="BB495" s="607">
        <v>0</v>
      </c>
      <c r="BC495" s="607">
        <v>0</v>
      </c>
      <c r="BD495" s="607">
        <v>0</v>
      </c>
      <c r="BE495" s="607">
        <v>0</v>
      </c>
      <c r="BF495" s="607">
        <v>0</v>
      </c>
      <c r="BG495" s="607">
        <v>0</v>
      </c>
      <c r="BH495" s="607">
        <v>0</v>
      </c>
      <c r="BI495" s="607">
        <v>0</v>
      </c>
      <c r="BJ495" s="607">
        <v>0</v>
      </c>
      <c r="BK495" s="607">
        <v>0</v>
      </c>
      <c r="BL495" s="607">
        <v>6.51</v>
      </c>
      <c r="BM495" s="607">
        <v>7.44</v>
      </c>
      <c r="BN495" s="607">
        <v>9.3000000000000007</v>
      </c>
      <c r="BO495" s="607">
        <v>37.200000000000003</v>
      </c>
      <c r="BP495" s="607">
        <v>32.549999999999997</v>
      </c>
      <c r="BQ495" s="607">
        <v>0</v>
      </c>
      <c r="BR495" s="607">
        <v>0</v>
      </c>
      <c r="BS495" s="607">
        <v>0</v>
      </c>
      <c r="BT495" s="607">
        <v>0</v>
      </c>
      <c r="BU495" s="607">
        <v>0</v>
      </c>
      <c r="BV495" s="607">
        <v>0</v>
      </c>
      <c r="BW495" s="607">
        <v>0</v>
      </c>
      <c r="BX495" s="607">
        <v>0</v>
      </c>
      <c r="BY495" s="607">
        <v>0</v>
      </c>
      <c r="BZ495" s="607">
        <v>0</v>
      </c>
      <c r="CA495" s="607">
        <v>0</v>
      </c>
      <c r="CB495" s="607">
        <v>0</v>
      </c>
      <c r="CC495" s="607">
        <v>0</v>
      </c>
      <c r="CD495" s="607">
        <v>0</v>
      </c>
      <c r="CE495" s="616">
        <v>0</v>
      </c>
      <c r="CF495" s="616">
        <v>131.04</v>
      </c>
      <c r="CG495" s="616">
        <v>149.76</v>
      </c>
      <c r="CH495" s="616">
        <v>187.2</v>
      </c>
      <c r="CI495" s="616">
        <v>748.8</v>
      </c>
      <c r="CJ495" s="616">
        <v>655.20000000000005</v>
      </c>
      <c r="CK495" s="616">
        <v>0</v>
      </c>
      <c r="CL495" s="616">
        <v>0</v>
      </c>
      <c r="CM495" s="616">
        <v>0</v>
      </c>
      <c r="CN495" s="616">
        <v>0</v>
      </c>
      <c r="CO495" s="616">
        <v>0</v>
      </c>
      <c r="CP495" s="616">
        <v>0</v>
      </c>
      <c r="CQ495" s="616">
        <v>0</v>
      </c>
      <c r="CR495" s="616">
        <v>0</v>
      </c>
      <c r="CS495" s="616">
        <v>0</v>
      </c>
      <c r="CT495" s="616">
        <v>0</v>
      </c>
      <c r="CU495" s="616">
        <v>0</v>
      </c>
      <c r="CV495" s="616">
        <v>0</v>
      </c>
      <c r="CW495" s="616">
        <v>0</v>
      </c>
      <c r="CX495" s="616">
        <v>0</v>
      </c>
      <c r="CY495" s="617">
        <v>0</v>
      </c>
      <c r="CZ495" s="618">
        <v>0</v>
      </c>
      <c r="DA495" s="619">
        <v>0</v>
      </c>
      <c r="DB495" s="619">
        <v>0</v>
      </c>
      <c r="DC495" s="619">
        <v>0</v>
      </c>
      <c r="DD495" s="619">
        <v>0</v>
      </c>
      <c r="DE495" s="619">
        <v>0</v>
      </c>
      <c r="DF495" s="619">
        <v>0</v>
      </c>
      <c r="DG495" s="619">
        <v>0</v>
      </c>
      <c r="DH495" s="619">
        <v>0</v>
      </c>
      <c r="DI495" s="619">
        <v>0</v>
      </c>
      <c r="DJ495" s="619">
        <v>0</v>
      </c>
      <c r="DK495" s="619">
        <v>0</v>
      </c>
      <c r="DL495" s="619">
        <v>0</v>
      </c>
      <c r="DM495" s="619">
        <v>0</v>
      </c>
      <c r="DN495" s="619">
        <v>0</v>
      </c>
      <c r="DO495" s="619">
        <v>0</v>
      </c>
      <c r="DP495" s="619">
        <v>0</v>
      </c>
      <c r="DQ495" s="619">
        <v>0</v>
      </c>
      <c r="DR495" s="619">
        <v>0</v>
      </c>
      <c r="DS495" s="619">
        <v>0</v>
      </c>
      <c r="DT495" s="619">
        <v>0</v>
      </c>
      <c r="DU495" s="619">
        <v>0</v>
      </c>
      <c r="DV495" s="619">
        <v>0</v>
      </c>
      <c r="DW495" s="620">
        <v>0</v>
      </c>
    </row>
    <row r="496" spans="2:127" x14ac:dyDescent="0.2">
      <c r="B496" s="627"/>
      <c r="C496" s="628"/>
      <c r="D496" s="629"/>
      <c r="E496" s="629"/>
      <c r="F496" s="629"/>
      <c r="G496" s="629"/>
      <c r="H496" s="629"/>
      <c r="I496" s="630"/>
      <c r="J496" s="630"/>
      <c r="K496" s="630"/>
      <c r="L496" s="630"/>
      <c r="M496" s="630"/>
      <c r="N496" s="630"/>
      <c r="O496" s="630"/>
      <c r="P496" s="630"/>
      <c r="Q496" s="630"/>
      <c r="R496" s="631"/>
      <c r="S496" s="630"/>
      <c r="T496" s="630"/>
      <c r="U496" s="626" t="s">
        <v>491</v>
      </c>
      <c r="V496" s="614" t="s">
        <v>124</v>
      </c>
      <c r="W496" s="615" t="s">
        <v>490</v>
      </c>
      <c r="X496" s="607">
        <v>0</v>
      </c>
      <c r="Y496" s="607">
        <v>0</v>
      </c>
      <c r="Z496" s="607">
        <v>0</v>
      </c>
      <c r="AA496" s="607">
        <v>0</v>
      </c>
      <c r="AB496" s="607">
        <v>0</v>
      </c>
      <c r="AC496" s="607">
        <v>0</v>
      </c>
      <c r="AD496" s="607">
        <v>0</v>
      </c>
      <c r="AE496" s="607">
        <v>0</v>
      </c>
      <c r="AF496" s="607">
        <v>0</v>
      </c>
      <c r="AG496" s="607">
        <v>0</v>
      </c>
      <c r="AH496" s="607">
        <v>0</v>
      </c>
      <c r="AI496" s="607">
        <v>0</v>
      </c>
      <c r="AJ496" s="607">
        <v>0</v>
      </c>
      <c r="AK496" s="607">
        <v>0</v>
      </c>
      <c r="AL496" s="607">
        <v>0</v>
      </c>
      <c r="AM496" s="607">
        <v>0</v>
      </c>
      <c r="AN496" s="607">
        <v>0</v>
      </c>
      <c r="AO496" s="607">
        <v>0</v>
      </c>
      <c r="AP496" s="607">
        <v>0</v>
      </c>
      <c r="AQ496" s="607">
        <v>0</v>
      </c>
      <c r="AR496" s="607">
        <v>0</v>
      </c>
      <c r="AS496" s="607">
        <v>0</v>
      </c>
      <c r="AT496" s="607">
        <v>0</v>
      </c>
      <c r="AU496" s="607">
        <v>0</v>
      </c>
      <c r="AV496" s="607">
        <v>0</v>
      </c>
      <c r="AW496" s="607">
        <v>0</v>
      </c>
      <c r="AX496" s="607">
        <v>0</v>
      </c>
      <c r="AY496" s="607">
        <v>0</v>
      </c>
      <c r="AZ496" s="607">
        <v>0</v>
      </c>
      <c r="BA496" s="607">
        <v>0</v>
      </c>
      <c r="BB496" s="607">
        <v>0</v>
      </c>
      <c r="BC496" s="607">
        <v>0</v>
      </c>
      <c r="BD496" s="607">
        <v>0</v>
      </c>
      <c r="BE496" s="607">
        <v>0</v>
      </c>
      <c r="BF496" s="607">
        <v>0</v>
      </c>
      <c r="BG496" s="607">
        <v>0</v>
      </c>
      <c r="BH496" s="607">
        <v>0</v>
      </c>
      <c r="BI496" s="607">
        <v>0</v>
      </c>
      <c r="BJ496" s="607">
        <v>0</v>
      </c>
      <c r="BK496" s="607">
        <v>0</v>
      </c>
      <c r="BL496" s="607">
        <v>0</v>
      </c>
      <c r="BM496" s="607">
        <v>0</v>
      </c>
      <c r="BN496" s="607">
        <v>0</v>
      </c>
      <c r="BO496" s="607">
        <v>0</v>
      </c>
      <c r="BP496" s="607">
        <v>0</v>
      </c>
      <c r="BQ496" s="607">
        <v>0</v>
      </c>
      <c r="BR496" s="607">
        <v>0</v>
      </c>
      <c r="BS496" s="607">
        <v>0</v>
      </c>
      <c r="BT496" s="607">
        <v>0</v>
      </c>
      <c r="BU496" s="607">
        <v>0</v>
      </c>
      <c r="BV496" s="607">
        <v>0</v>
      </c>
      <c r="BW496" s="607">
        <v>0</v>
      </c>
      <c r="BX496" s="607">
        <v>0</v>
      </c>
      <c r="BY496" s="607">
        <v>0</v>
      </c>
      <c r="BZ496" s="607">
        <v>0</v>
      </c>
      <c r="CA496" s="607">
        <v>0</v>
      </c>
      <c r="CB496" s="607">
        <v>0</v>
      </c>
      <c r="CC496" s="607">
        <v>0</v>
      </c>
      <c r="CD496" s="607">
        <v>0</v>
      </c>
      <c r="CE496" s="616">
        <v>0</v>
      </c>
      <c r="CF496" s="616">
        <v>0</v>
      </c>
      <c r="CG496" s="616">
        <v>0</v>
      </c>
      <c r="CH496" s="616">
        <v>0</v>
      </c>
      <c r="CI496" s="616">
        <v>0</v>
      </c>
      <c r="CJ496" s="616">
        <v>0</v>
      </c>
      <c r="CK496" s="616">
        <v>0</v>
      </c>
      <c r="CL496" s="616">
        <v>0</v>
      </c>
      <c r="CM496" s="616">
        <v>0</v>
      </c>
      <c r="CN496" s="616">
        <v>0</v>
      </c>
      <c r="CO496" s="616">
        <v>0</v>
      </c>
      <c r="CP496" s="616">
        <v>0</v>
      </c>
      <c r="CQ496" s="616">
        <v>0</v>
      </c>
      <c r="CR496" s="616">
        <v>0</v>
      </c>
      <c r="CS496" s="616">
        <v>0</v>
      </c>
      <c r="CT496" s="616">
        <v>0</v>
      </c>
      <c r="CU496" s="616">
        <v>0</v>
      </c>
      <c r="CV496" s="616">
        <v>0</v>
      </c>
      <c r="CW496" s="616">
        <v>0</v>
      </c>
      <c r="CX496" s="616">
        <v>0</v>
      </c>
      <c r="CY496" s="617">
        <v>0</v>
      </c>
      <c r="CZ496" s="618">
        <v>0</v>
      </c>
      <c r="DA496" s="619">
        <v>0</v>
      </c>
      <c r="DB496" s="619">
        <v>0</v>
      </c>
      <c r="DC496" s="619">
        <v>0</v>
      </c>
      <c r="DD496" s="619">
        <v>0</v>
      </c>
      <c r="DE496" s="619">
        <v>0</v>
      </c>
      <c r="DF496" s="619">
        <v>0</v>
      </c>
      <c r="DG496" s="619">
        <v>0</v>
      </c>
      <c r="DH496" s="619">
        <v>0</v>
      </c>
      <c r="DI496" s="619">
        <v>0</v>
      </c>
      <c r="DJ496" s="619">
        <v>0</v>
      </c>
      <c r="DK496" s="619">
        <v>0</v>
      </c>
      <c r="DL496" s="619">
        <v>0</v>
      </c>
      <c r="DM496" s="619">
        <v>0</v>
      </c>
      <c r="DN496" s="619">
        <v>0</v>
      </c>
      <c r="DO496" s="619">
        <v>0</v>
      </c>
      <c r="DP496" s="619">
        <v>0</v>
      </c>
      <c r="DQ496" s="619">
        <v>0</v>
      </c>
      <c r="DR496" s="619">
        <v>0</v>
      </c>
      <c r="DS496" s="619">
        <v>0</v>
      </c>
      <c r="DT496" s="619">
        <v>0</v>
      </c>
      <c r="DU496" s="619">
        <v>0</v>
      </c>
      <c r="DV496" s="619">
        <v>0</v>
      </c>
      <c r="DW496" s="620">
        <v>0</v>
      </c>
    </row>
    <row r="497" spans="2:127" x14ac:dyDescent="0.2">
      <c r="B497" s="627"/>
      <c r="C497" s="628"/>
      <c r="D497" s="629"/>
      <c r="E497" s="629"/>
      <c r="F497" s="629"/>
      <c r="G497" s="629"/>
      <c r="H497" s="629"/>
      <c r="I497" s="630"/>
      <c r="J497" s="630"/>
      <c r="K497" s="630"/>
      <c r="L497" s="630"/>
      <c r="M497" s="630"/>
      <c r="N497" s="630"/>
      <c r="O497" s="630"/>
      <c r="P497" s="630"/>
      <c r="Q497" s="630"/>
      <c r="R497" s="631"/>
      <c r="S497" s="630"/>
      <c r="T497" s="630"/>
      <c r="U497" s="632" t="s">
        <v>828</v>
      </c>
      <c r="V497" s="633" t="s">
        <v>124</v>
      </c>
      <c r="W497" s="634" t="s">
        <v>490</v>
      </c>
      <c r="X497" s="607">
        <v>0</v>
      </c>
      <c r="Y497" s="607">
        <v>0</v>
      </c>
      <c r="Z497" s="607">
        <v>0</v>
      </c>
      <c r="AA497" s="607">
        <v>0</v>
      </c>
      <c r="AB497" s="607">
        <v>0</v>
      </c>
      <c r="AC497" s="607">
        <v>0</v>
      </c>
      <c r="AD497" s="607">
        <v>0</v>
      </c>
      <c r="AE497" s="607">
        <v>0</v>
      </c>
      <c r="AF497" s="607">
        <v>0</v>
      </c>
      <c r="AG497" s="607">
        <v>0</v>
      </c>
      <c r="AH497" s="607">
        <v>0</v>
      </c>
      <c r="AI497" s="607">
        <v>0</v>
      </c>
      <c r="AJ497" s="607">
        <v>0</v>
      </c>
      <c r="AK497" s="607">
        <v>0</v>
      </c>
      <c r="AL497" s="607">
        <v>0</v>
      </c>
      <c r="AM497" s="607">
        <v>0</v>
      </c>
      <c r="AN497" s="607">
        <v>0</v>
      </c>
      <c r="AO497" s="607">
        <v>0</v>
      </c>
      <c r="AP497" s="607">
        <v>0</v>
      </c>
      <c r="AQ497" s="607">
        <v>0</v>
      </c>
      <c r="AR497" s="607">
        <v>0</v>
      </c>
      <c r="AS497" s="607">
        <v>0</v>
      </c>
      <c r="AT497" s="607">
        <v>0</v>
      </c>
      <c r="AU497" s="607">
        <v>0</v>
      </c>
      <c r="AV497" s="607">
        <v>0</v>
      </c>
      <c r="AW497" s="607">
        <v>0</v>
      </c>
      <c r="AX497" s="607">
        <v>0</v>
      </c>
      <c r="AY497" s="607">
        <v>0</v>
      </c>
      <c r="AZ497" s="607">
        <v>0</v>
      </c>
      <c r="BA497" s="607">
        <v>0</v>
      </c>
      <c r="BB497" s="607">
        <v>0</v>
      </c>
      <c r="BC497" s="607">
        <v>0</v>
      </c>
      <c r="BD497" s="607">
        <v>0</v>
      </c>
      <c r="BE497" s="607">
        <v>0</v>
      </c>
      <c r="BF497" s="607">
        <v>0</v>
      </c>
      <c r="BG497" s="607">
        <v>0</v>
      </c>
      <c r="BH497" s="607">
        <v>0</v>
      </c>
      <c r="BI497" s="607">
        <v>0</v>
      </c>
      <c r="BJ497" s="607">
        <v>0</v>
      </c>
      <c r="BK497" s="607">
        <v>0</v>
      </c>
      <c r="BL497" s="607">
        <v>0</v>
      </c>
      <c r="BM497" s="607">
        <v>0</v>
      </c>
      <c r="BN497" s="607">
        <v>0</v>
      </c>
      <c r="BO497" s="607">
        <v>0</v>
      </c>
      <c r="BP497" s="607">
        <v>0</v>
      </c>
      <c r="BQ497" s="607">
        <v>0</v>
      </c>
      <c r="BR497" s="607">
        <v>0</v>
      </c>
      <c r="BS497" s="607">
        <v>0</v>
      </c>
      <c r="BT497" s="607">
        <v>0</v>
      </c>
      <c r="BU497" s="607">
        <v>0</v>
      </c>
      <c r="BV497" s="607">
        <v>0</v>
      </c>
      <c r="BW497" s="607">
        <v>0</v>
      </c>
      <c r="BX497" s="607">
        <v>0</v>
      </c>
      <c r="BY497" s="607">
        <v>0</v>
      </c>
      <c r="BZ497" s="607">
        <v>0</v>
      </c>
      <c r="CA497" s="607">
        <v>0</v>
      </c>
      <c r="CB497" s="607">
        <v>0</v>
      </c>
      <c r="CC497" s="607">
        <v>0</v>
      </c>
      <c r="CD497" s="607">
        <v>0</v>
      </c>
      <c r="CE497" s="607">
        <v>0</v>
      </c>
      <c r="CF497" s="607">
        <v>0</v>
      </c>
      <c r="CG497" s="607">
        <v>0</v>
      </c>
      <c r="CH497" s="607">
        <v>0</v>
      </c>
      <c r="CI497" s="607">
        <v>0</v>
      </c>
      <c r="CJ497" s="607">
        <v>0</v>
      </c>
      <c r="CK497" s="607">
        <v>0</v>
      </c>
      <c r="CL497" s="607">
        <v>0</v>
      </c>
      <c r="CM497" s="607">
        <v>0</v>
      </c>
      <c r="CN497" s="607">
        <v>0</v>
      </c>
      <c r="CO497" s="607">
        <v>0</v>
      </c>
      <c r="CP497" s="607">
        <v>0</v>
      </c>
      <c r="CQ497" s="607">
        <v>0</v>
      </c>
      <c r="CR497" s="607">
        <v>0</v>
      </c>
      <c r="CS497" s="607">
        <v>0</v>
      </c>
      <c r="CT497" s="607">
        <v>0</v>
      </c>
      <c r="CU497" s="607">
        <v>0</v>
      </c>
      <c r="CV497" s="607">
        <v>0</v>
      </c>
      <c r="CW497" s="607">
        <v>0</v>
      </c>
      <c r="CX497" s="607">
        <v>0</v>
      </c>
      <c r="CY497" s="607">
        <v>0</v>
      </c>
      <c r="CZ497" s="618">
        <v>0</v>
      </c>
      <c r="DA497" s="619">
        <v>0</v>
      </c>
      <c r="DB497" s="619">
        <v>0</v>
      </c>
      <c r="DC497" s="619">
        <v>0</v>
      </c>
      <c r="DD497" s="619">
        <v>0</v>
      </c>
      <c r="DE497" s="619">
        <v>0</v>
      </c>
      <c r="DF497" s="619">
        <v>0</v>
      </c>
      <c r="DG497" s="619">
        <v>0</v>
      </c>
      <c r="DH497" s="619">
        <v>0</v>
      </c>
      <c r="DI497" s="619">
        <v>0</v>
      </c>
      <c r="DJ497" s="619">
        <v>0</v>
      </c>
      <c r="DK497" s="619">
        <v>0</v>
      </c>
      <c r="DL497" s="619">
        <v>0</v>
      </c>
      <c r="DM497" s="619">
        <v>0</v>
      </c>
      <c r="DN497" s="619">
        <v>0</v>
      </c>
      <c r="DO497" s="619">
        <v>0</v>
      </c>
      <c r="DP497" s="619">
        <v>0</v>
      </c>
      <c r="DQ497" s="619">
        <v>0</v>
      </c>
      <c r="DR497" s="619">
        <v>0</v>
      </c>
      <c r="DS497" s="619">
        <v>0</v>
      </c>
      <c r="DT497" s="619">
        <v>0</v>
      </c>
      <c r="DU497" s="619">
        <v>0</v>
      </c>
      <c r="DV497" s="619">
        <v>0</v>
      </c>
      <c r="DW497" s="620">
        <v>0</v>
      </c>
    </row>
    <row r="498" spans="2:127" x14ac:dyDescent="0.2">
      <c r="B498" s="635"/>
      <c r="C498" s="636"/>
      <c r="D498" s="637"/>
      <c r="E498" s="637"/>
      <c r="F498" s="637"/>
      <c r="G498" s="637"/>
      <c r="H498" s="637"/>
      <c r="I498" s="638"/>
      <c r="J498" s="638"/>
      <c r="K498" s="638"/>
      <c r="L498" s="638"/>
      <c r="M498" s="638"/>
      <c r="N498" s="638"/>
      <c r="O498" s="638"/>
      <c r="P498" s="638"/>
      <c r="Q498" s="638"/>
      <c r="R498" s="639"/>
      <c r="S498" s="638"/>
      <c r="T498" s="638"/>
      <c r="U498" s="626" t="s">
        <v>492</v>
      </c>
      <c r="V498" s="614" t="s">
        <v>124</v>
      </c>
      <c r="W498" s="640" t="s">
        <v>490</v>
      </c>
      <c r="X498" s="607">
        <v>0</v>
      </c>
      <c r="Y498" s="607">
        <v>0</v>
      </c>
      <c r="Z498" s="607">
        <v>0</v>
      </c>
      <c r="AA498" s="607">
        <v>0</v>
      </c>
      <c r="AB498" s="607">
        <v>0</v>
      </c>
      <c r="AC498" s="607">
        <v>2058</v>
      </c>
      <c r="AD498" s="607">
        <v>2058</v>
      </c>
      <c r="AE498" s="607">
        <v>2058</v>
      </c>
      <c r="AF498" s="607">
        <v>2058</v>
      </c>
      <c r="AG498" s="607">
        <v>2058</v>
      </c>
      <c r="AH498" s="607">
        <v>2058</v>
      </c>
      <c r="AI498" s="607">
        <v>2058</v>
      </c>
      <c r="AJ498" s="607">
        <v>2058</v>
      </c>
      <c r="AK498" s="607">
        <v>2058</v>
      </c>
      <c r="AL498" s="607">
        <v>2058</v>
      </c>
      <c r="AM498" s="607">
        <v>2058</v>
      </c>
      <c r="AN498" s="607">
        <v>2058</v>
      </c>
      <c r="AO498" s="607">
        <v>2058</v>
      </c>
      <c r="AP498" s="607">
        <v>2058</v>
      </c>
      <c r="AQ498" s="607">
        <v>2058</v>
      </c>
      <c r="AR498" s="607">
        <v>2058</v>
      </c>
      <c r="AS498" s="607">
        <v>2058</v>
      </c>
      <c r="AT498" s="607">
        <v>2058</v>
      </c>
      <c r="AU498" s="607">
        <v>2058</v>
      </c>
      <c r="AV498" s="607">
        <v>2058</v>
      </c>
      <c r="AW498" s="607">
        <v>2058</v>
      </c>
      <c r="AX498" s="607">
        <v>2058</v>
      </c>
      <c r="AY498" s="607">
        <v>2058</v>
      </c>
      <c r="AZ498" s="607">
        <v>2058</v>
      </c>
      <c r="BA498" s="607">
        <v>2058</v>
      </c>
      <c r="BB498" s="607">
        <v>2058</v>
      </c>
      <c r="BC498" s="607">
        <v>2058</v>
      </c>
      <c r="BD498" s="607">
        <v>2058</v>
      </c>
      <c r="BE498" s="607">
        <v>2058</v>
      </c>
      <c r="BF498" s="607">
        <v>2058</v>
      </c>
      <c r="BG498" s="607">
        <v>2058</v>
      </c>
      <c r="BH498" s="607">
        <v>2058</v>
      </c>
      <c r="BI498" s="607">
        <v>2058</v>
      </c>
      <c r="BJ498" s="607">
        <v>2058</v>
      </c>
      <c r="BK498" s="607">
        <v>2058</v>
      </c>
      <c r="BL498" s="607">
        <v>2058</v>
      </c>
      <c r="BM498" s="607">
        <v>2058</v>
      </c>
      <c r="BN498" s="607">
        <v>2058</v>
      </c>
      <c r="BO498" s="607">
        <v>2058</v>
      </c>
      <c r="BP498" s="607">
        <v>2058</v>
      </c>
      <c r="BQ498" s="607">
        <v>2058</v>
      </c>
      <c r="BR498" s="607">
        <v>2058</v>
      </c>
      <c r="BS498" s="607">
        <v>2058</v>
      </c>
      <c r="BT498" s="607">
        <v>2058</v>
      </c>
      <c r="BU498" s="607">
        <v>2058</v>
      </c>
      <c r="BV498" s="607">
        <v>2058</v>
      </c>
      <c r="BW498" s="607">
        <v>2058</v>
      </c>
      <c r="BX498" s="607">
        <v>2058</v>
      </c>
      <c r="BY498" s="607">
        <v>2058</v>
      </c>
      <c r="BZ498" s="607">
        <v>2058</v>
      </c>
      <c r="CA498" s="607">
        <v>2058</v>
      </c>
      <c r="CB498" s="607">
        <v>2058</v>
      </c>
      <c r="CC498" s="607">
        <v>2058</v>
      </c>
      <c r="CD498" s="607">
        <v>2058</v>
      </c>
      <c r="CE498" s="616">
        <v>2058</v>
      </c>
      <c r="CF498" s="616">
        <v>2058</v>
      </c>
      <c r="CG498" s="616">
        <v>2058</v>
      </c>
      <c r="CH498" s="616">
        <v>2058</v>
      </c>
      <c r="CI498" s="616">
        <v>2058</v>
      </c>
      <c r="CJ498" s="616">
        <v>2058</v>
      </c>
      <c r="CK498" s="616">
        <v>2058</v>
      </c>
      <c r="CL498" s="616">
        <v>2058</v>
      </c>
      <c r="CM498" s="616">
        <v>2058</v>
      </c>
      <c r="CN498" s="616">
        <v>2058</v>
      </c>
      <c r="CO498" s="616">
        <v>2058</v>
      </c>
      <c r="CP498" s="616">
        <v>2058</v>
      </c>
      <c r="CQ498" s="616">
        <v>2058</v>
      </c>
      <c r="CR498" s="616">
        <v>2058</v>
      </c>
      <c r="CS498" s="616">
        <v>2058</v>
      </c>
      <c r="CT498" s="616">
        <v>2058</v>
      </c>
      <c r="CU498" s="616">
        <v>2058</v>
      </c>
      <c r="CV498" s="616">
        <v>2058</v>
      </c>
      <c r="CW498" s="616">
        <v>2058</v>
      </c>
      <c r="CX498" s="616">
        <v>2058</v>
      </c>
      <c r="CY498" s="617">
        <v>2058</v>
      </c>
      <c r="CZ498" s="618">
        <v>0</v>
      </c>
      <c r="DA498" s="619">
        <v>0</v>
      </c>
      <c r="DB498" s="619">
        <v>0</v>
      </c>
      <c r="DC498" s="619">
        <v>0</v>
      </c>
      <c r="DD498" s="619">
        <v>0</v>
      </c>
      <c r="DE498" s="619">
        <v>0</v>
      </c>
      <c r="DF498" s="619">
        <v>0</v>
      </c>
      <c r="DG498" s="619">
        <v>0</v>
      </c>
      <c r="DH498" s="619">
        <v>0</v>
      </c>
      <c r="DI498" s="619">
        <v>0</v>
      </c>
      <c r="DJ498" s="619">
        <v>0</v>
      </c>
      <c r="DK498" s="619">
        <v>0</v>
      </c>
      <c r="DL498" s="619">
        <v>0</v>
      </c>
      <c r="DM498" s="619">
        <v>0</v>
      </c>
      <c r="DN498" s="619">
        <v>0</v>
      </c>
      <c r="DO498" s="619">
        <v>0</v>
      </c>
      <c r="DP498" s="619">
        <v>0</v>
      </c>
      <c r="DQ498" s="619">
        <v>0</v>
      </c>
      <c r="DR498" s="619">
        <v>0</v>
      </c>
      <c r="DS498" s="619">
        <v>0</v>
      </c>
      <c r="DT498" s="619">
        <v>0</v>
      </c>
      <c r="DU498" s="619">
        <v>0</v>
      </c>
      <c r="DV498" s="619">
        <v>0</v>
      </c>
      <c r="DW498" s="620">
        <v>0</v>
      </c>
    </row>
    <row r="499" spans="2:127" x14ac:dyDescent="0.2">
      <c r="B499" s="641"/>
      <c r="C499" s="642"/>
      <c r="D499" s="643"/>
      <c r="E499" s="643"/>
      <c r="F499" s="643"/>
      <c r="G499" s="643"/>
      <c r="H499" s="643"/>
      <c r="I499" s="644"/>
      <c r="J499" s="644"/>
      <c r="K499" s="644"/>
      <c r="L499" s="644"/>
      <c r="M499" s="644"/>
      <c r="N499" s="644"/>
      <c r="O499" s="644"/>
      <c r="P499" s="644"/>
      <c r="Q499" s="644"/>
      <c r="R499" s="645"/>
      <c r="S499" s="644"/>
      <c r="T499" s="644"/>
      <c r="U499" s="626" t="s">
        <v>493</v>
      </c>
      <c r="V499" s="614" t="s">
        <v>124</v>
      </c>
      <c r="W499" s="640" t="s">
        <v>490</v>
      </c>
      <c r="X499" s="607">
        <v>0</v>
      </c>
      <c r="Y499" s="607">
        <v>0</v>
      </c>
      <c r="Z499" s="607">
        <v>0</v>
      </c>
      <c r="AA499" s="607">
        <v>0</v>
      </c>
      <c r="AB499" s="607">
        <v>0</v>
      </c>
      <c r="AC499" s="607">
        <v>67.5</v>
      </c>
      <c r="AD499" s="607">
        <v>67.5</v>
      </c>
      <c r="AE499" s="607">
        <v>67.5</v>
      </c>
      <c r="AF499" s="607">
        <v>67.5</v>
      </c>
      <c r="AG499" s="607">
        <v>67.5</v>
      </c>
      <c r="AH499" s="607">
        <v>67.5</v>
      </c>
      <c r="AI499" s="607">
        <v>67.5</v>
      </c>
      <c r="AJ499" s="607">
        <v>67.5</v>
      </c>
      <c r="AK499" s="607">
        <v>67.5</v>
      </c>
      <c r="AL499" s="607">
        <v>67.5</v>
      </c>
      <c r="AM499" s="607">
        <v>67.5</v>
      </c>
      <c r="AN499" s="607">
        <v>67.5</v>
      </c>
      <c r="AO499" s="607">
        <v>67.5</v>
      </c>
      <c r="AP499" s="607">
        <v>67.5</v>
      </c>
      <c r="AQ499" s="607">
        <v>67.5</v>
      </c>
      <c r="AR499" s="607">
        <v>67.5</v>
      </c>
      <c r="AS499" s="607">
        <v>67.5</v>
      </c>
      <c r="AT499" s="607">
        <v>67.5</v>
      </c>
      <c r="AU499" s="607">
        <v>67.5</v>
      </c>
      <c r="AV499" s="607">
        <v>67.5</v>
      </c>
      <c r="AW499" s="607">
        <v>67.5</v>
      </c>
      <c r="AX499" s="607">
        <v>67.5</v>
      </c>
      <c r="AY499" s="607">
        <v>67.5</v>
      </c>
      <c r="AZ499" s="607">
        <v>67.5</v>
      </c>
      <c r="BA499" s="607">
        <v>67.5</v>
      </c>
      <c r="BB499" s="607">
        <v>67.5</v>
      </c>
      <c r="BC499" s="607">
        <v>67.5</v>
      </c>
      <c r="BD499" s="607">
        <v>67.5</v>
      </c>
      <c r="BE499" s="607">
        <v>67.5</v>
      </c>
      <c r="BF499" s="607">
        <v>67.5</v>
      </c>
      <c r="BG499" s="607">
        <v>67.5</v>
      </c>
      <c r="BH499" s="607">
        <v>67.5</v>
      </c>
      <c r="BI499" s="607">
        <v>67.5</v>
      </c>
      <c r="BJ499" s="607">
        <v>67.5</v>
      </c>
      <c r="BK499" s="607">
        <v>67.5</v>
      </c>
      <c r="BL499" s="607">
        <v>67.5</v>
      </c>
      <c r="BM499" s="607">
        <v>67.5</v>
      </c>
      <c r="BN499" s="607">
        <v>67.5</v>
      </c>
      <c r="BO499" s="607">
        <v>67.5</v>
      </c>
      <c r="BP499" s="607">
        <v>67.5</v>
      </c>
      <c r="BQ499" s="607">
        <v>67.5</v>
      </c>
      <c r="BR499" s="607">
        <v>67.5</v>
      </c>
      <c r="BS499" s="607">
        <v>67.5</v>
      </c>
      <c r="BT499" s="607">
        <v>67.5</v>
      </c>
      <c r="BU499" s="607">
        <v>67.5</v>
      </c>
      <c r="BV499" s="607">
        <v>67.5</v>
      </c>
      <c r="BW499" s="607">
        <v>67.5</v>
      </c>
      <c r="BX499" s="607">
        <v>67.5</v>
      </c>
      <c r="BY499" s="607">
        <v>67.5</v>
      </c>
      <c r="BZ499" s="607">
        <v>67.5</v>
      </c>
      <c r="CA499" s="607">
        <v>67.5</v>
      </c>
      <c r="CB499" s="607">
        <v>67.5</v>
      </c>
      <c r="CC499" s="607">
        <v>67.5</v>
      </c>
      <c r="CD499" s="607">
        <v>67.5</v>
      </c>
      <c r="CE499" s="616">
        <v>67.5</v>
      </c>
      <c r="CF499" s="616">
        <v>67.5</v>
      </c>
      <c r="CG499" s="616">
        <v>67.5</v>
      </c>
      <c r="CH499" s="616">
        <v>67.5</v>
      </c>
      <c r="CI499" s="616">
        <v>67.5</v>
      </c>
      <c r="CJ499" s="616">
        <v>67.5</v>
      </c>
      <c r="CK499" s="616">
        <v>67.5</v>
      </c>
      <c r="CL499" s="616">
        <v>67.5</v>
      </c>
      <c r="CM499" s="616">
        <v>67.5</v>
      </c>
      <c r="CN499" s="616">
        <v>67.5</v>
      </c>
      <c r="CO499" s="616">
        <v>67.5</v>
      </c>
      <c r="CP499" s="616">
        <v>67.5</v>
      </c>
      <c r="CQ499" s="616">
        <v>67.5</v>
      </c>
      <c r="CR499" s="616">
        <v>67.5</v>
      </c>
      <c r="CS499" s="616">
        <v>67.5</v>
      </c>
      <c r="CT499" s="616">
        <v>67.5</v>
      </c>
      <c r="CU499" s="616">
        <v>67.5</v>
      </c>
      <c r="CV499" s="616">
        <v>67.5</v>
      </c>
      <c r="CW499" s="616">
        <v>67.5</v>
      </c>
      <c r="CX499" s="616">
        <v>67.5</v>
      </c>
      <c r="CY499" s="617">
        <v>67.5</v>
      </c>
      <c r="CZ499" s="618">
        <v>0</v>
      </c>
      <c r="DA499" s="619">
        <v>0</v>
      </c>
      <c r="DB499" s="619">
        <v>0</v>
      </c>
      <c r="DC499" s="619">
        <v>0</v>
      </c>
      <c r="DD499" s="619">
        <v>0</v>
      </c>
      <c r="DE499" s="619">
        <v>0</v>
      </c>
      <c r="DF499" s="619">
        <v>0</v>
      </c>
      <c r="DG499" s="619">
        <v>0</v>
      </c>
      <c r="DH499" s="619">
        <v>0</v>
      </c>
      <c r="DI499" s="619">
        <v>0</v>
      </c>
      <c r="DJ499" s="619">
        <v>0</v>
      </c>
      <c r="DK499" s="619">
        <v>0</v>
      </c>
      <c r="DL499" s="619">
        <v>0</v>
      </c>
      <c r="DM499" s="619">
        <v>0</v>
      </c>
      <c r="DN499" s="619">
        <v>0</v>
      </c>
      <c r="DO499" s="619">
        <v>0</v>
      </c>
      <c r="DP499" s="619">
        <v>0</v>
      </c>
      <c r="DQ499" s="619">
        <v>0</v>
      </c>
      <c r="DR499" s="619">
        <v>0</v>
      </c>
      <c r="DS499" s="619">
        <v>0</v>
      </c>
      <c r="DT499" s="619">
        <v>0</v>
      </c>
      <c r="DU499" s="619">
        <v>0</v>
      </c>
      <c r="DV499" s="619">
        <v>0</v>
      </c>
      <c r="DW499" s="620">
        <v>0</v>
      </c>
    </row>
    <row r="500" spans="2:127" x14ac:dyDescent="0.2">
      <c r="B500" s="641"/>
      <c r="C500" s="642"/>
      <c r="D500" s="643"/>
      <c r="E500" s="643"/>
      <c r="F500" s="643"/>
      <c r="G500" s="643"/>
      <c r="H500" s="643"/>
      <c r="I500" s="644"/>
      <c r="J500" s="644"/>
      <c r="K500" s="644"/>
      <c r="L500" s="644"/>
      <c r="M500" s="644"/>
      <c r="N500" s="644"/>
      <c r="O500" s="644"/>
      <c r="P500" s="644"/>
      <c r="Q500" s="644"/>
      <c r="R500" s="645"/>
      <c r="S500" s="644"/>
      <c r="T500" s="644"/>
      <c r="U500" s="646" t="s">
        <v>494</v>
      </c>
      <c r="V500" s="647" t="s">
        <v>124</v>
      </c>
      <c r="W500" s="640" t="s">
        <v>490</v>
      </c>
      <c r="X500" s="607">
        <v>0</v>
      </c>
      <c r="Y500" s="607">
        <v>0</v>
      </c>
      <c r="Z500" s="607">
        <v>0</v>
      </c>
      <c r="AA500" s="607">
        <v>0</v>
      </c>
      <c r="AB500" s="607">
        <v>0</v>
      </c>
      <c r="AC500" s="607">
        <v>0</v>
      </c>
      <c r="AD500" s="607">
        <v>0</v>
      </c>
      <c r="AE500" s="607">
        <v>0</v>
      </c>
      <c r="AF500" s="607">
        <v>0</v>
      </c>
      <c r="AG500" s="607">
        <v>0</v>
      </c>
      <c r="AH500" s="607">
        <v>0</v>
      </c>
      <c r="AI500" s="607">
        <v>0</v>
      </c>
      <c r="AJ500" s="607">
        <v>0</v>
      </c>
      <c r="AK500" s="607">
        <v>0</v>
      </c>
      <c r="AL500" s="607">
        <v>0</v>
      </c>
      <c r="AM500" s="607">
        <v>0</v>
      </c>
      <c r="AN500" s="607">
        <v>0</v>
      </c>
      <c r="AO500" s="607">
        <v>0</v>
      </c>
      <c r="AP500" s="607">
        <v>0</v>
      </c>
      <c r="AQ500" s="607">
        <v>0</v>
      </c>
      <c r="AR500" s="607">
        <v>0</v>
      </c>
      <c r="AS500" s="607">
        <v>0</v>
      </c>
      <c r="AT500" s="607">
        <v>0</v>
      </c>
      <c r="AU500" s="607">
        <v>0</v>
      </c>
      <c r="AV500" s="607">
        <v>0</v>
      </c>
      <c r="AW500" s="607">
        <v>0</v>
      </c>
      <c r="AX500" s="607">
        <v>0</v>
      </c>
      <c r="AY500" s="607">
        <v>0</v>
      </c>
      <c r="AZ500" s="607">
        <v>0</v>
      </c>
      <c r="BA500" s="607">
        <v>0</v>
      </c>
      <c r="BB500" s="607">
        <v>0</v>
      </c>
      <c r="BC500" s="607">
        <v>0</v>
      </c>
      <c r="BD500" s="607">
        <v>0</v>
      </c>
      <c r="BE500" s="607">
        <v>0</v>
      </c>
      <c r="BF500" s="607">
        <v>0</v>
      </c>
      <c r="BG500" s="607">
        <v>0</v>
      </c>
      <c r="BH500" s="607">
        <v>0</v>
      </c>
      <c r="BI500" s="607">
        <v>0</v>
      </c>
      <c r="BJ500" s="607">
        <v>0</v>
      </c>
      <c r="BK500" s="607">
        <v>0</v>
      </c>
      <c r="BL500" s="607">
        <v>0</v>
      </c>
      <c r="BM500" s="607">
        <v>0</v>
      </c>
      <c r="BN500" s="607">
        <v>0</v>
      </c>
      <c r="BO500" s="607">
        <v>0</v>
      </c>
      <c r="BP500" s="607">
        <v>0</v>
      </c>
      <c r="BQ500" s="607">
        <v>0</v>
      </c>
      <c r="BR500" s="607">
        <v>0</v>
      </c>
      <c r="BS500" s="607">
        <v>0</v>
      </c>
      <c r="BT500" s="607">
        <v>0</v>
      </c>
      <c r="BU500" s="607">
        <v>0</v>
      </c>
      <c r="BV500" s="607">
        <v>0</v>
      </c>
      <c r="BW500" s="607">
        <v>0</v>
      </c>
      <c r="BX500" s="607">
        <v>0</v>
      </c>
      <c r="BY500" s="607">
        <v>0</v>
      </c>
      <c r="BZ500" s="607">
        <v>0</v>
      </c>
      <c r="CA500" s="607">
        <v>0</v>
      </c>
      <c r="CB500" s="607">
        <v>0</v>
      </c>
      <c r="CC500" s="607">
        <v>0</v>
      </c>
      <c r="CD500" s="607">
        <v>0</v>
      </c>
      <c r="CE500" s="616">
        <v>0</v>
      </c>
      <c r="CF500" s="616">
        <v>0</v>
      </c>
      <c r="CG500" s="616">
        <v>0</v>
      </c>
      <c r="CH500" s="616">
        <v>0</v>
      </c>
      <c r="CI500" s="616">
        <v>0</v>
      </c>
      <c r="CJ500" s="616">
        <v>0</v>
      </c>
      <c r="CK500" s="616">
        <v>0</v>
      </c>
      <c r="CL500" s="616">
        <v>0</v>
      </c>
      <c r="CM500" s="616">
        <v>0</v>
      </c>
      <c r="CN500" s="616">
        <v>0</v>
      </c>
      <c r="CO500" s="616">
        <v>0</v>
      </c>
      <c r="CP500" s="616">
        <v>0</v>
      </c>
      <c r="CQ500" s="616">
        <v>0</v>
      </c>
      <c r="CR500" s="616">
        <v>0</v>
      </c>
      <c r="CS500" s="616">
        <v>0</v>
      </c>
      <c r="CT500" s="616">
        <v>0</v>
      </c>
      <c r="CU500" s="616">
        <v>0</v>
      </c>
      <c r="CV500" s="616">
        <v>0</v>
      </c>
      <c r="CW500" s="616">
        <v>0</v>
      </c>
      <c r="CX500" s="616">
        <v>0</v>
      </c>
      <c r="CY500" s="617">
        <v>0</v>
      </c>
      <c r="CZ500" s="618">
        <v>0</v>
      </c>
      <c r="DA500" s="619">
        <v>0</v>
      </c>
      <c r="DB500" s="619">
        <v>0</v>
      </c>
      <c r="DC500" s="619">
        <v>0</v>
      </c>
      <c r="DD500" s="619">
        <v>0</v>
      </c>
      <c r="DE500" s="619">
        <v>0</v>
      </c>
      <c r="DF500" s="619">
        <v>0</v>
      </c>
      <c r="DG500" s="619">
        <v>0</v>
      </c>
      <c r="DH500" s="619">
        <v>0</v>
      </c>
      <c r="DI500" s="619">
        <v>0</v>
      </c>
      <c r="DJ500" s="619">
        <v>0</v>
      </c>
      <c r="DK500" s="619">
        <v>0</v>
      </c>
      <c r="DL500" s="619">
        <v>0</v>
      </c>
      <c r="DM500" s="619">
        <v>0</v>
      </c>
      <c r="DN500" s="619">
        <v>0</v>
      </c>
      <c r="DO500" s="619">
        <v>0</v>
      </c>
      <c r="DP500" s="619">
        <v>0</v>
      </c>
      <c r="DQ500" s="619">
        <v>0</v>
      </c>
      <c r="DR500" s="619">
        <v>0</v>
      </c>
      <c r="DS500" s="619">
        <v>0</v>
      </c>
      <c r="DT500" s="619">
        <v>0</v>
      </c>
      <c r="DU500" s="619">
        <v>0</v>
      </c>
      <c r="DV500" s="619">
        <v>0</v>
      </c>
      <c r="DW500" s="620">
        <v>0</v>
      </c>
    </row>
    <row r="501" spans="2:127" x14ac:dyDescent="0.2">
      <c r="B501" s="641"/>
      <c r="C501" s="642"/>
      <c r="D501" s="643"/>
      <c r="E501" s="643"/>
      <c r="F501" s="643"/>
      <c r="G501" s="643"/>
      <c r="H501" s="643"/>
      <c r="I501" s="644"/>
      <c r="J501" s="644"/>
      <c r="K501" s="644"/>
      <c r="L501" s="644"/>
      <c r="M501" s="644"/>
      <c r="N501" s="644"/>
      <c r="O501" s="644"/>
      <c r="P501" s="644"/>
      <c r="Q501" s="644"/>
      <c r="R501" s="645"/>
      <c r="S501" s="644"/>
      <c r="T501" s="644"/>
      <c r="U501" s="626" t="s">
        <v>495</v>
      </c>
      <c r="V501" s="614" t="s">
        <v>124</v>
      </c>
      <c r="W501" s="640" t="s">
        <v>490</v>
      </c>
      <c r="X501" s="607">
        <v>4.8440000000000012</v>
      </c>
      <c r="Y501" s="607">
        <v>5.5359999999999996</v>
      </c>
      <c r="Z501" s="607">
        <v>6.92</v>
      </c>
      <c r="AA501" s="607">
        <v>27.68</v>
      </c>
      <c r="AB501" s="607">
        <v>24.22</v>
      </c>
      <c r="AC501" s="607">
        <v>0</v>
      </c>
      <c r="AD501" s="607">
        <v>0</v>
      </c>
      <c r="AE501" s="607">
        <v>0</v>
      </c>
      <c r="AF501" s="607">
        <v>0</v>
      </c>
      <c r="AG501" s="607">
        <v>0</v>
      </c>
      <c r="AH501" s="607">
        <v>0</v>
      </c>
      <c r="AI501" s="607">
        <v>0</v>
      </c>
      <c r="AJ501" s="607">
        <v>0</v>
      </c>
      <c r="AK501" s="607">
        <v>0</v>
      </c>
      <c r="AL501" s="607">
        <v>0</v>
      </c>
      <c r="AM501" s="607">
        <v>0</v>
      </c>
      <c r="AN501" s="607">
        <v>0</v>
      </c>
      <c r="AO501" s="607">
        <v>0</v>
      </c>
      <c r="AP501" s="607">
        <v>0</v>
      </c>
      <c r="AQ501" s="607">
        <v>0</v>
      </c>
      <c r="AR501" s="607">
        <v>1.0241247612985361E-2</v>
      </c>
      <c r="AS501" s="607">
        <v>1.1704282986268981E-2</v>
      </c>
      <c r="AT501" s="607">
        <v>1.4630353732836228E-2</v>
      </c>
      <c r="AU501" s="607">
        <v>5.8521414931344912E-2</v>
      </c>
      <c r="AV501" s="607">
        <v>5.1206238064926801E-2</v>
      </c>
      <c r="AW501" s="607">
        <v>0</v>
      </c>
      <c r="AX501" s="607">
        <v>0</v>
      </c>
      <c r="AY501" s="607">
        <v>0</v>
      </c>
      <c r="AZ501" s="607">
        <v>0</v>
      </c>
      <c r="BA501" s="607">
        <v>0</v>
      </c>
      <c r="BB501" s="607">
        <v>0</v>
      </c>
      <c r="BC501" s="607">
        <v>0</v>
      </c>
      <c r="BD501" s="607">
        <v>0</v>
      </c>
      <c r="BE501" s="607">
        <v>0</v>
      </c>
      <c r="BF501" s="607">
        <v>0</v>
      </c>
      <c r="BG501" s="607">
        <v>0</v>
      </c>
      <c r="BH501" s="607">
        <v>0</v>
      </c>
      <c r="BI501" s="607">
        <v>0</v>
      </c>
      <c r="BJ501" s="607">
        <v>0</v>
      </c>
      <c r="BK501" s="607">
        <v>0</v>
      </c>
      <c r="BL501" s="607">
        <v>1.0241247612985361E-2</v>
      </c>
      <c r="BM501" s="607">
        <v>1.1704282986268981E-2</v>
      </c>
      <c r="BN501" s="607">
        <v>1.4630353732836228E-2</v>
      </c>
      <c r="BO501" s="607">
        <v>5.8521414931344912E-2</v>
      </c>
      <c r="BP501" s="607">
        <v>5.1206238064926801E-2</v>
      </c>
      <c r="BQ501" s="607">
        <v>0</v>
      </c>
      <c r="BR501" s="607">
        <v>0</v>
      </c>
      <c r="BS501" s="607">
        <v>0</v>
      </c>
      <c r="BT501" s="607">
        <v>0</v>
      </c>
      <c r="BU501" s="607">
        <v>0</v>
      </c>
      <c r="BV501" s="607">
        <v>0</v>
      </c>
      <c r="BW501" s="607">
        <v>0</v>
      </c>
      <c r="BX501" s="607">
        <v>0</v>
      </c>
      <c r="BY501" s="607">
        <v>0</v>
      </c>
      <c r="BZ501" s="607">
        <v>0</v>
      </c>
      <c r="CA501" s="607">
        <v>0</v>
      </c>
      <c r="CB501" s="607">
        <v>0</v>
      </c>
      <c r="CC501" s="607">
        <v>0</v>
      </c>
      <c r="CD501" s="607">
        <v>0</v>
      </c>
      <c r="CE501" s="616">
        <v>0</v>
      </c>
      <c r="CF501" s="616">
        <v>0.20614640356460853</v>
      </c>
      <c r="CG501" s="616">
        <v>0.23559588978812401</v>
      </c>
      <c r="CH501" s="616">
        <v>0.29449486223515503</v>
      </c>
      <c r="CI501" s="616">
        <v>1.1779794489406201</v>
      </c>
      <c r="CJ501" s="616">
        <v>1.0307320178230428</v>
      </c>
      <c r="CK501" s="616">
        <v>0</v>
      </c>
      <c r="CL501" s="616">
        <v>0</v>
      </c>
      <c r="CM501" s="616">
        <v>0</v>
      </c>
      <c r="CN501" s="616">
        <v>0</v>
      </c>
      <c r="CO501" s="616">
        <v>0</v>
      </c>
      <c r="CP501" s="616">
        <v>0</v>
      </c>
      <c r="CQ501" s="616">
        <v>0</v>
      </c>
      <c r="CR501" s="616">
        <v>0</v>
      </c>
      <c r="CS501" s="616">
        <v>0</v>
      </c>
      <c r="CT501" s="616">
        <v>0</v>
      </c>
      <c r="CU501" s="616">
        <v>0</v>
      </c>
      <c r="CV501" s="616">
        <v>0</v>
      </c>
      <c r="CW501" s="616">
        <v>0</v>
      </c>
      <c r="CX501" s="616">
        <v>0</v>
      </c>
      <c r="CY501" s="617">
        <v>0</v>
      </c>
      <c r="CZ501" s="618">
        <v>0</v>
      </c>
      <c r="DA501" s="619">
        <v>0</v>
      </c>
      <c r="DB501" s="619">
        <v>0</v>
      </c>
      <c r="DC501" s="619">
        <v>0</v>
      </c>
      <c r="DD501" s="619">
        <v>0</v>
      </c>
      <c r="DE501" s="619">
        <v>0</v>
      </c>
      <c r="DF501" s="619">
        <v>0</v>
      </c>
      <c r="DG501" s="619">
        <v>0</v>
      </c>
      <c r="DH501" s="619">
        <v>0</v>
      </c>
      <c r="DI501" s="619">
        <v>0</v>
      </c>
      <c r="DJ501" s="619">
        <v>0</v>
      </c>
      <c r="DK501" s="619">
        <v>0</v>
      </c>
      <c r="DL501" s="619">
        <v>0</v>
      </c>
      <c r="DM501" s="619">
        <v>0</v>
      </c>
      <c r="DN501" s="619">
        <v>0</v>
      </c>
      <c r="DO501" s="619">
        <v>0</v>
      </c>
      <c r="DP501" s="619">
        <v>0</v>
      </c>
      <c r="DQ501" s="619">
        <v>0</v>
      </c>
      <c r="DR501" s="619">
        <v>0</v>
      </c>
      <c r="DS501" s="619">
        <v>0</v>
      </c>
      <c r="DT501" s="619">
        <v>0</v>
      </c>
      <c r="DU501" s="619">
        <v>0</v>
      </c>
      <c r="DV501" s="619">
        <v>0</v>
      </c>
      <c r="DW501" s="620">
        <v>0</v>
      </c>
    </row>
    <row r="502" spans="2:127" x14ac:dyDescent="0.2">
      <c r="B502" s="648"/>
      <c r="C502" s="642"/>
      <c r="D502" s="643"/>
      <c r="E502" s="643"/>
      <c r="F502" s="643"/>
      <c r="G502" s="643"/>
      <c r="H502" s="643"/>
      <c r="I502" s="644"/>
      <c r="J502" s="644"/>
      <c r="K502" s="644"/>
      <c r="L502" s="644"/>
      <c r="M502" s="644"/>
      <c r="N502" s="644"/>
      <c r="O502" s="644"/>
      <c r="P502" s="644"/>
      <c r="Q502" s="644"/>
      <c r="R502" s="645"/>
      <c r="S502" s="644"/>
      <c r="T502" s="644"/>
      <c r="U502" s="626" t="s">
        <v>496</v>
      </c>
      <c r="V502" s="614" t="s">
        <v>124</v>
      </c>
      <c r="W502" s="640" t="s">
        <v>490</v>
      </c>
      <c r="X502" s="607">
        <v>0</v>
      </c>
      <c r="Y502" s="607">
        <v>0</v>
      </c>
      <c r="Z502" s="607">
        <v>0</v>
      </c>
      <c r="AA502" s="607">
        <v>0</v>
      </c>
      <c r="AB502" s="607">
        <v>0</v>
      </c>
      <c r="AC502" s="607">
        <v>1.4</v>
      </c>
      <c r="AD502" s="607">
        <v>1.4</v>
      </c>
      <c r="AE502" s="607">
        <v>1.4</v>
      </c>
      <c r="AF502" s="607">
        <v>1.4</v>
      </c>
      <c r="AG502" s="607">
        <v>1.4</v>
      </c>
      <c r="AH502" s="607">
        <v>1.4</v>
      </c>
      <c r="AI502" s="607">
        <v>1.4</v>
      </c>
      <c r="AJ502" s="607">
        <v>1.4</v>
      </c>
      <c r="AK502" s="607">
        <v>1.4</v>
      </c>
      <c r="AL502" s="607">
        <v>1.4</v>
      </c>
      <c r="AM502" s="607">
        <v>1.4</v>
      </c>
      <c r="AN502" s="607">
        <v>1.4</v>
      </c>
      <c r="AO502" s="607">
        <v>1.4</v>
      </c>
      <c r="AP502" s="607">
        <v>1.4</v>
      </c>
      <c r="AQ502" s="607">
        <v>1.4</v>
      </c>
      <c r="AR502" s="607">
        <v>1.4</v>
      </c>
      <c r="AS502" s="607">
        <v>1.4</v>
      </c>
      <c r="AT502" s="607">
        <v>1.4</v>
      </c>
      <c r="AU502" s="607">
        <v>1.4</v>
      </c>
      <c r="AV502" s="607">
        <v>1.4</v>
      </c>
      <c r="AW502" s="607">
        <v>1.4</v>
      </c>
      <c r="AX502" s="607">
        <v>1.4</v>
      </c>
      <c r="AY502" s="607">
        <v>1.4</v>
      </c>
      <c r="AZ502" s="607">
        <v>1.4</v>
      </c>
      <c r="BA502" s="607">
        <v>1.4</v>
      </c>
      <c r="BB502" s="607">
        <v>1.4</v>
      </c>
      <c r="BC502" s="607">
        <v>1.4</v>
      </c>
      <c r="BD502" s="607">
        <v>1.4</v>
      </c>
      <c r="BE502" s="607">
        <v>1.4</v>
      </c>
      <c r="BF502" s="607">
        <v>1.4</v>
      </c>
      <c r="BG502" s="607">
        <v>1.4</v>
      </c>
      <c r="BH502" s="607">
        <v>1.4</v>
      </c>
      <c r="BI502" s="607">
        <v>1.4</v>
      </c>
      <c r="BJ502" s="607">
        <v>1.4</v>
      </c>
      <c r="BK502" s="607">
        <v>1.4</v>
      </c>
      <c r="BL502" s="607">
        <v>1.4</v>
      </c>
      <c r="BM502" s="607">
        <v>1.4</v>
      </c>
      <c r="BN502" s="607">
        <v>1.4</v>
      </c>
      <c r="BO502" s="607">
        <v>1.4</v>
      </c>
      <c r="BP502" s="607">
        <v>1.4</v>
      </c>
      <c r="BQ502" s="607">
        <v>1.4</v>
      </c>
      <c r="BR502" s="607">
        <v>1.4</v>
      </c>
      <c r="BS502" s="607">
        <v>1.4</v>
      </c>
      <c r="BT502" s="607">
        <v>1.4</v>
      </c>
      <c r="BU502" s="607">
        <v>1.4</v>
      </c>
      <c r="BV502" s="607">
        <v>1.4</v>
      </c>
      <c r="BW502" s="607">
        <v>1.4</v>
      </c>
      <c r="BX502" s="607">
        <v>1.4</v>
      </c>
      <c r="BY502" s="607">
        <v>1.4</v>
      </c>
      <c r="BZ502" s="607">
        <v>1.4</v>
      </c>
      <c r="CA502" s="607">
        <v>1.4</v>
      </c>
      <c r="CB502" s="607">
        <v>1.4</v>
      </c>
      <c r="CC502" s="607">
        <v>1.4</v>
      </c>
      <c r="CD502" s="607">
        <v>1.4</v>
      </c>
      <c r="CE502" s="616">
        <v>1.4</v>
      </c>
      <c r="CF502" s="616">
        <v>1.4</v>
      </c>
      <c r="CG502" s="616">
        <v>1.4</v>
      </c>
      <c r="CH502" s="616">
        <v>1.4</v>
      </c>
      <c r="CI502" s="616">
        <v>1.4</v>
      </c>
      <c r="CJ502" s="616">
        <v>1.4</v>
      </c>
      <c r="CK502" s="616">
        <v>1.4</v>
      </c>
      <c r="CL502" s="616">
        <v>1.4</v>
      </c>
      <c r="CM502" s="616">
        <v>1.4</v>
      </c>
      <c r="CN502" s="616">
        <v>1.4</v>
      </c>
      <c r="CO502" s="616">
        <v>1.4</v>
      </c>
      <c r="CP502" s="616">
        <v>1.4</v>
      </c>
      <c r="CQ502" s="616">
        <v>1.4</v>
      </c>
      <c r="CR502" s="616">
        <v>1.4</v>
      </c>
      <c r="CS502" s="616">
        <v>1.4</v>
      </c>
      <c r="CT502" s="616">
        <v>1.4</v>
      </c>
      <c r="CU502" s="616">
        <v>1.4</v>
      </c>
      <c r="CV502" s="616">
        <v>1.4</v>
      </c>
      <c r="CW502" s="616">
        <v>1.4</v>
      </c>
      <c r="CX502" s="616">
        <v>1.4</v>
      </c>
      <c r="CY502" s="617">
        <v>1.4</v>
      </c>
      <c r="CZ502" s="618">
        <v>0</v>
      </c>
      <c r="DA502" s="619">
        <v>0</v>
      </c>
      <c r="DB502" s="619">
        <v>0</v>
      </c>
      <c r="DC502" s="619">
        <v>0</v>
      </c>
      <c r="DD502" s="619">
        <v>0</v>
      </c>
      <c r="DE502" s="619">
        <v>0</v>
      </c>
      <c r="DF502" s="619">
        <v>0</v>
      </c>
      <c r="DG502" s="619">
        <v>0</v>
      </c>
      <c r="DH502" s="619">
        <v>0</v>
      </c>
      <c r="DI502" s="619">
        <v>0</v>
      </c>
      <c r="DJ502" s="619">
        <v>0</v>
      </c>
      <c r="DK502" s="619">
        <v>0</v>
      </c>
      <c r="DL502" s="619">
        <v>0</v>
      </c>
      <c r="DM502" s="619">
        <v>0</v>
      </c>
      <c r="DN502" s="619">
        <v>0</v>
      </c>
      <c r="DO502" s="619">
        <v>0</v>
      </c>
      <c r="DP502" s="619">
        <v>0</v>
      </c>
      <c r="DQ502" s="619">
        <v>0</v>
      </c>
      <c r="DR502" s="619">
        <v>0</v>
      </c>
      <c r="DS502" s="619">
        <v>0</v>
      </c>
      <c r="DT502" s="619">
        <v>0</v>
      </c>
      <c r="DU502" s="619">
        <v>0</v>
      </c>
      <c r="DV502" s="619">
        <v>0</v>
      </c>
      <c r="DW502" s="620">
        <v>0</v>
      </c>
    </row>
    <row r="503" spans="2:127" x14ac:dyDescent="0.2">
      <c r="B503" s="648"/>
      <c r="C503" s="642"/>
      <c r="D503" s="643"/>
      <c r="E503" s="643"/>
      <c r="F503" s="643"/>
      <c r="G503" s="643"/>
      <c r="H503" s="643"/>
      <c r="I503" s="644"/>
      <c r="J503" s="644"/>
      <c r="K503" s="644"/>
      <c r="L503" s="644"/>
      <c r="M503" s="644"/>
      <c r="N503" s="644"/>
      <c r="O503" s="644"/>
      <c r="P503" s="644"/>
      <c r="Q503" s="644"/>
      <c r="R503" s="645"/>
      <c r="S503" s="644"/>
      <c r="T503" s="644"/>
      <c r="U503" s="626" t="s">
        <v>497</v>
      </c>
      <c r="V503" s="614" t="s">
        <v>124</v>
      </c>
      <c r="W503" s="640" t="s">
        <v>490</v>
      </c>
      <c r="X503" s="607">
        <v>13.448008000000002</v>
      </c>
      <c r="Y503" s="607">
        <v>15.369152</v>
      </c>
      <c r="Z503" s="607">
        <v>19.21144</v>
      </c>
      <c r="AA503" s="607">
        <v>76.845759999999999</v>
      </c>
      <c r="AB503" s="607">
        <v>67.240039999999993</v>
      </c>
      <c r="AC503" s="607">
        <v>0</v>
      </c>
      <c r="AD503" s="607">
        <v>0</v>
      </c>
      <c r="AE503" s="607">
        <v>0</v>
      </c>
      <c r="AF503" s="607">
        <v>0</v>
      </c>
      <c r="AG503" s="607">
        <v>0</v>
      </c>
      <c r="AH503" s="607">
        <v>0</v>
      </c>
      <c r="AI503" s="607">
        <v>0</v>
      </c>
      <c r="AJ503" s="607">
        <v>0</v>
      </c>
      <c r="AK503" s="607">
        <v>0</v>
      </c>
      <c r="AL503" s="607">
        <v>0</v>
      </c>
      <c r="AM503" s="607">
        <v>0</v>
      </c>
      <c r="AN503" s="607">
        <v>0</v>
      </c>
      <c r="AO503" s="607">
        <v>0</v>
      </c>
      <c r="AP503" s="607">
        <v>0</v>
      </c>
      <c r="AQ503" s="607">
        <v>0</v>
      </c>
      <c r="AR503" s="607">
        <v>2.8431952896244433E-2</v>
      </c>
      <c r="AS503" s="607">
        <v>3.2493660452850778E-2</v>
      </c>
      <c r="AT503" s="607">
        <v>4.0617075566063469E-2</v>
      </c>
      <c r="AU503" s="607">
        <v>0.16246830226425388</v>
      </c>
      <c r="AV503" s="607">
        <v>0.14215976448122217</v>
      </c>
      <c r="AW503" s="607">
        <v>0</v>
      </c>
      <c r="AX503" s="607">
        <v>0</v>
      </c>
      <c r="AY503" s="607">
        <v>0</v>
      </c>
      <c r="AZ503" s="607">
        <v>0</v>
      </c>
      <c r="BA503" s="607">
        <v>0</v>
      </c>
      <c r="BB503" s="607">
        <v>0</v>
      </c>
      <c r="BC503" s="607">
        <v>0</v>
      </c>
      <c r="BD503" s="607">
        <v>0</v>
      </c>
      <c r="BE503" s="607">
        <v>0</v>
      </c>
      <c r="BF503" s="607">
        <v>0</v>
      </c>
      <c r="BG503" s="607">
        <v>0</v>
      </c>
      <c r="BH503" s="607">
        <v>0</v>
      </c>
      <c r="BI503" s="607">
        <v>0</v>
      </c>
      <c r="BJ503" s="607">
        <v>0</v>
      </c>
      <c r="BK503" s="607">
        <v>0</v>
      </c>
      <c r="BL503" s="607">
        <v>2.8431952896244433E-2</v>
      </c>
      <c r="BM503" s="607">
        <v>3.2493660452850778E-2</v>
      </c>
      <c r="BN503" s="607">
        <v>4.0617075566063469E-2</v>
      </c>
      <c r="BO503" s="607">
        <v>0.16246830226425388</v>
      </c>
      <c r="BP503" s="607">
        <v>0.14215976448122217</v>
      </c>
      <c r="BQ503" s="607">
        <v>0</v>
      </c>
      <c r="BR503" s="607">
        <v>0</v>
      </c>
      <c r="BS503" s="607">
        <v>0</v>
      </c>
      <c r="BT503" s="607">
        <v>0</v>
      </c>
      <c r="BU503" s="607">
        <v>0</v>
      </c>
      <c r="BV503" s="607">
        <v>0</v>
      </c>
      <c r="BW503" s="607">
        <v>0</v>
      </c>
      <c r="BX503" s="607">
        <v>0</v>
      </c>
      <c r="BY503" s="607">
        <v>0</v>
      </c>
      <c r="BZ503" s="607">
        <v>0</v>
      </c>
      <c r="CA503" s="607">
        <v>0</v>
      </c>
      <c r="CB503" s="607">
        <v>0</v>
      </c>
      <c r="CC503" s="607">
        <v>0</v>
      </c>
      <c r="CD503" s="607">
        <v>0</v>
      </c>
      <c r="CE503" s="616">
        <v>0</v>
      </c>
      <c r="CF503" s="616">
        <v>0.572307697008275</v>
      </c>
      <c r="CG503" s="616">
        <v>0.65406593943802849</v>
      </c>
      <c r="CH503" s="616">
        <v>0.81758242429753569</v>
      </c>
      <c r="CI503" s="616">
        <v>3.2703296971901428</v>
      </c>
      <c r="CJ503" s="616">
        <v>2.861538485041375</v>
      </c>
      <c r="CK503" s="616">
        <v>0</v>
      </c>
      <c r="CL503" s="616">
        <v>0</v>
      </c>
      <c r="CM503" s="616">
        <v>0</v>
      </c>
      <c r="CN503" s="616">
        <v>0</v>
      </c>
      <c r="CO503" s="616">
        <v>0</v>
      </c>
      <c r="CP503" s="616">
        <v>0</v>
      </c>
      <c r="CQ503" s="616">
        <v>0</v>
      </c>
      <c r="CR503" s="616">
        <v>0</v>
      </c>
      <c r="CS503" s="616">
        <v>0</v>
      </c>
      <c r="CT503" s="616">
        <v>0</v>
      </c>
      <c r="CU503" s="616">
        <v>0</v>
      </c>
      <c r="CV503" s="616">
        <v>0</v>
      </c>
      <c r="CW503" s="616">
        <v>0</v>
      </c>
      <c r="CX503" s="616">
        <v>0</v>
      </c>
      <c r="CY503" s="617">
        <v>0</v>
      </c>
      <c r="CZ503" s="618">
        <v>0</v>
      </c>
      <c r="DA503" s="619">
        <v>0</v>
      </c>
      <c r="DB503" s="619">
        <v>0</v>
      </c>
      <c r="DC503" s="619">
        <v>0</v>
      </c>
      <c r="DD503" s="619">
        <v>0</v>
      </c>
      <c r="DE503" s="619">
        <v>0</v>
      </c>
      <c r="DF503" s="619">
        <v>0</v>
      </c>
      <c r="DG503" s="619">
        <v>0</v>
      </c>
      <c r="DH503" s="619">
        <v>0</v>
      </c>
      <c r="DI503" s="619">
        <v>0</v>
      </c>
      <c r="DJ503" s="619">
        <v>0</v>
      </c>
      <c r="DK503" s="619">
        <v>0</v>
      </c>
      <c r="DL503" s="619">
        <v>0</v>
      </c>
      <c r="DM503" s="619">
        <v>0</v>
      </c>
      <c r="DN503" s="619">
        <v>0</v>
      </c>
      <c r="DO503" s="619">
        <v>0</v>
      </c>
      <c r="DP503" s="619">
        <v>0</v>
      </c>
      <c r="DQ503" s="619">
        <v>0</v>
      </c>
      <c r="DR503" s="619">
        <v>0</v>
      </c>
      <c r="DS503" s="619">
        <v>0</v>
      </c>
      <c r="DT503" s="619">
        <v>0</v>
      </c>
      <c r="DU503" s="619">
        <v>0</v>
      </c>
      <c r="DV503" s="619">
        <v>0</v>
      </c>
      <c r="DW503" s="620">
        <v>0</v>
      </c>
    </row>
    <row r="504" spans="2:127" x14ac:dyDescent="0.2">
      <c r="B504" s="648"/>
      <c r="C504" s="642"/>
      <c r="D504" s="643"/>
      <c r="E504" s="643"/>
      <c r="F504" s="643"/>
      <c r="G504" s="643"/>
      <c r="H504" s="643"/>
      <c r="I504" s="644"/>
      <c r="J504" s="644"/>
      <c r="K504" s="644"/>
      <c r="L504" s="644"/>
      <c r="M504" s="644"/>
      <c r="N504" s="644"/>
      <c r="O504" s="644"/>
      <c r="P504" s="644"/>
      <c r="Q504" s="644"/>
      <c r="R504" s="645"/>
      <c r="S504" s="644"/>
      <c r="T504" s="644"/>
      <c r="U504" s="626" t="s">
        <v>498</v>
      </c>
      <c r="V504" s="614" t="s">
        <v>124</v>
      </c>
      <c r="W504" s="640" t="s">
        <v>490</v>
      </c>
      <c r="X504" s="607">
        <v>0</v>
      </c>
      <c r="Y504" s="607">
        <v>0</v>
      </c>
      <c r="Z504" s="607">
        <v>0</v>
      </c>
      <c r="AA504" s="607">
        <v>0</v>
      </c>
      <c r="AB504" s="607">
        <v>0</v>
      </c>
      <c r="AC504" s="607">
        <v>2.8048588293410415</v>
      </c>
      <c r="AD504" s="607">
        <v>2.5983303203736172</v>
      </c>
      <c r="AE504" s="607">
        <v>2.4696080693301439</v>
      </c>
      <c r="AF504" s="607">
        <v>2.4257482294347232</v>
      </c>
      <c r="AG504" s="607">
        <v>2.2604370458667487</v>
      </c>
      <c r="AH504" s="607">
        <v>2.1338360942906989</v>
      </c>
      <c r="AI504" s="607">
        <v>2.00723514271465</v>
      </c>
      <c r="AJ504" s="607">
        <v>1.8806341911386004</v>
      </c>
      <c r="AK504" s="607">
        <v>1.7540332395625515</v>
      </c>
      <c r="AL504" s="607">
        <v>1.6274322879865022</v>
      </c>
      <c r="AM504" s="607">
        <v>1.5008313364104529</v>
      </c>
      <c r="AN504" s="607">
        <v>1.3742303848344033</v>
      </c>
      <c r="AO504" s="607">
        <v>1.2476294332583542</v>
      </c>
      <c r="AP504" s="607">
        <v>1.1210284816823053</v>
      </c>
      <c r="AQ504" s="607">
        <v>0.99442753010625584</v>
      </c>
      <c r="AR504" s="607">
        <v>0.86782657853020684</v>
      </c>
      <c r="AS504" s="607">
        <v>0.74122562695415772</v>
      </c>
      <c r="AT504" s="607">
        <v>0.61462467537810861</v>
      </c>
      <c r="AU504" s="607">
        <v>0.48802372380205938</v>
      </c>
      <c r="AV504" s="607">
        <v>0.36142277222601021</v>
      </c>
      <c r="AW504" s="607">
        <v>0.36142277222601021</v>
      </c>
      <c r="AX504" s="607">
        <v>0.36142277222601021</v>
      </c>
      <c r="AY504" s="607">
        <v>0.36142277222601021</v>
      </c>
      <c r="AZ504" s="607">
        <v>0.36142277222601021</v>
      </c>
      <c r="BA504" s="607">
        <v>0.36142277222601021</v>
      </c>
      <c r="BB504" s="607">
        <v>0.36142277222601021</v>
      </c>
      <c r="BC504" s="607">
        <v>0.36142277222601021</v>
      </c>
      <c r="BD504" s="607">
        <v>0.36142277222601021</v>
      </c>
      <c r="BE504" s="607">
        <v>0.36142277222601021</v>
      </c>
      <c r="BF504" s="607">
        <v>0.36142277222601021</v>
      </c>
      <c r="BG504" s="607">
        <v>0.36142277222601021</v>
      </c>
      <c r="BH504" s="607">
        <v>0.36142277222601021</v>
      </c>
      <c r="BI504" s="607">
        <v>0.36142277222601021</v>
      </c>
      <c r="BJ504" s="607">
        <v>0.36142277222601021</v>
      </c>
      <c r="BK504" s="607">
        <v>0.36142277222601021</v>
      </c>
      <c r="BL504" s="607">
        <v>0.36142277222601021</v>
      </c>
      <c r="BM504" s="607">
        <v>0.36142277222601021</v>
      </c>
      <c r="BN504" s="607">
        <v>0.36142277222601021</v>
      </c>
      <c r="BO504" s="607">
        <v>0.36142277222601021</v>
      </c>
      <c r="BP504" s="607">
        <v>0.36142277222601021</v>
      </c>
      <c r="BQ504" s="607">
        <v>0.36142277222601021</v>
      </c>
      <c r="BR504" s="607">
        <v>0.36142277222601021</v>
      </c>
      <c r="BS504" s="607">
        <v>0.36142277222601021</v>
      </c>
      <c r="BT504" s="607">
        <v>0.36142277222601021</v>
      </c>
      <c r="BU504" s="607">
        <v>0.36142277222601021</v>
      </c>
      <c r="BV504" s="607">
        <v>0.36142277222601021</v>
      </c>
      <c r="BW504" s="607">
        <v>0.36142277222601021</v>
      </c>
      <c r="BX504" s="607">
        <v>0.36142277222601021</v>
      </c>
      <c r="BY504" s="607">
        <v>0.36142277222601021</v>
      </c>
      <c r="BZ504" s="607">
        <v>0.36142277222601021</v>
      </c>
      <c r="CA504" s="607">
        <v>0.36142277222601021</v>
      </c>
      <c r="CB504" s="607">
        <v>0.36142277222601021</v>
      </c>
      <c r="CC504" s="607">
        <v>0.36142277222601021</v>
      </c>
      <c r="CD504" s="607">
        <v>0.36142277222601021</v>
      </c>
      <c r="CE504" s="616">
        <v>0.36142277222601021</v>
      </c>
      <c r="CF504" s="616">
        <v>0.36142277222601021</v>
      </c>
      <c r="CG504" s="616">
        <v>0.36142277222601021</v>
      </c>
      <c r="CH504" s="616">
        <v>0.36142277222601021</v>
      </c>
      <c r="CI504" s="616">
        <v>0.36142277222601021</v>
      </c>
      <c r="CJ504" s="616">
        <v>0.36142277222601021</v>
      </c>
      <c r="CK504" s="616">
        <v>0.36142277222601021</v>
      </c>
      <c r="CL504" s="616">
        <v>0.36142277222601021</v>
      </c>
      <c r="CM504" s="616">
        <v>0.36142277222601021</v>
      </c>
      <c r="CN504" s="616">
        <v>0.36142277222601021</v>
      </c>
      <c r="CO504" s="616">
        <v>0.36142277222601021</v>
      </c>
      <c r="CP504" s="616">
        <v>0.36142277222601021</v>
      </c>
      <c r="CQ504" s="616">
        <v>0.36142277222601021</v>
      </c>
      <c r="CR504" s="616">
        <v>0.36142277222601021</v>
      </c>
      <c r="CS504" s="616">
        <v>0.36142277222601021</v>
      </c>
      <c r="CT504" s="616">
        <v>0.36142277222601021</v>
      </c>
      <c r="CU504" s="616">
        <v>0.36142277222601021</v>
      </c>
      <c r="CV504" s="616">
        <v>0.36142277222601021</v>
      </c>
      <c r="CW504" s="616">
        <v>0.36142277222601021</v>
      </c>
      <c r="CX504" s="616">
        <v>0.36142277222601021</v>
      </c>
      <c r="CY504" s="617">
        <v>0.36142277222601021</v>
      </c>
      <c r="CZ504" s="618">
        <v>0</v>
      </c>
      <c r="DA504" s="619">
        <v>0</v>
      </c>
      <c r="DB504" s="619">
        <v>0</v>
      </c>
      <c r="DC504" s="619">
        <v>0</v>
      </c>
      <c r="DD504" s="619">
        <v>0</v>
      </c>
      <c r="DE504" s="619">
        <v>0</v>
      </c>
      <c r="DF504" s="619">
        <v>0</v>
      </c>
      <c r="DG504" s="619">
        <v>0</v>
      </c>
      <c r="DH504" s="619">
        <v>0</v>
      </c>
      <c r="DI504" s="619">
        <v>0</v>
      </c>
      <c r="DJ504" s="619">
        <v>0</v>
      </c>
      <c r="DK504" s="619">
        <v>0</v>
      </c>
      <c r="DL504" s="619">
        <v>0</v>
      </c>
      <c r="DM504" s="619">
        <v>0</v>
      </c>
      <c r="DN504" s="619">
        <v>0</v>
      </c>
      <c r="DO504" s="619">
        <v>0</v>
      </c>
      <c r="DP504" s="619">
        <v>0</v>
      </c>
      <c r="DQ504" s="619">
        <v>0</v>
      </c>
      <c r="DR504" s="619">
        <v>0</v>
      </c>
      <c r="DS504" s="619">
        <v>0</v>
      </c>
      <c r="DT504" s="619">
        <v>0</v>
      </c>
      <c r="DU504" s="619">
        <v>0</v>
      </c>
      <c r="DV504" s="619">
        <v>0</v>
      </c>
      <c r="DW504" s="620">
        <v>0</v>
      </c>
    </row>
    <row r="505" spans="2:127" x14ac:dyDescent="0.2">
      <c r="B505" s="648"/>
      <c r="C505" s="642"/>
      <c r="D505" s="643"/>
      <c r="E505" s="643"/>
      <c r="F505" s="643"/>
      <c r="G505" s="643"/>
      <c r="H505" s="643"/>
      <c r="I505" s="644"/>
      <c r="J505" s="644"/>
      <c r="K505" s="644"/>
      <c r="L505" s="644"/>
      <c r="M505" s="644"/>
      <c r="N505" s="644"/>
      <c r="O505" s="644"/>
      <c r="P505" s="644"/>
      <c r="Q505" s="644"/>
      <c r="R505" s="645"/>
      <c r="S505" s="644"/>
      <c r="T505" s="644"/>
      <c r="U505" s="649" t="s">
        <v>499</v>
      </c>
      <c r="V505" s="614" t="s">
        <v>124</v>
      </c>
      <c r="W505" s="640" t="s">
        <v>490</v>
      </c>
      <c r="X505" s="607">
        <v>0</v>
      </c>
      <c r="Y505" s="607">
        <v>0</v>
      </c>
      <c r="Z505" s="607">
        <v>0</v>
      </c>
      <c r="AA505" s="607">
        <v>0</v>
      </c>
      <c r="AB505" s="607">
        <v>0</v>
      </c>
      <c r="AC505" s="607">
        <v>0</v>
      </c>
      <c r="AD505" s="607">
        <v>0</v>
      </c>
      <c r="AE505" s="607">
        <v>0</v>
      </c>
      <c r="AF505" s="607">
        <v>0</v>
      </c>
      <c r="AG505" s="607">
        <v>0</v>
      </c>
      <c r="AH505" s="607">
        <v>0</v>
      </c>
      <c r="AI505" s="607">
        <v>0</v>
      </c>
      <c r="AJ505" s="607">
        <v>0</v>
      </c>
      <c r="AK505" s="607">
        <v>0</v>
      </c>
      <c r="AL505" s="607">
        <v>0</v>
      </c>
      <c r="AM505" s="607">
        <v>0</v>
      </c>
      <c r="AN505" s="607">
        <v>0</v>
      </c>
      <c r="AO505" s="607">
        <v>0</v>
      </c>
      <c r="AP505" s="607">
        <v>0</v>
      </c>
      <c r="AQ505" s="607">
        <v>0</v>
      </c>
      <c r="AR505" s="607">
        <v>0</v>
      </c>
      <c r="AS505" s="607">
        <v>0</v>
      </c>
      <c r="AT505" s="607">
        <v>0</v>
      </c>
      <c r="AU505" s="607">
        <v>0</v>
      </c>
      <c r="AV505" s="607">
        <v>0</v>
      </c>
      <c r="AW505" s="607">
        <v>0</v>
      </c>
      <c r="AX505" s="607">
        <v>0</v>
      </c>
      <c r="AY505" s="607">
        <v>0</v>
      </c>
      <c r="AZ505" s="607">
        <v>0</v>
      </c>
      <c r="BA505" s="607">
        <v>0</v>
      </c>
      <c r="BB505" s="607">
        <v>0</v>
      </c>
      <c r="BC505" s="607">
        <v>0</v>
      </c>
      <c r="BD505" s="607">
        <v>0</v>
      </c>
      <c r="BE505" s="607">
        <v>0</v>
      </c>
      <c r="BF505" s="607">
        <v>0</v>
      </c>
      <c r="BG505" s="607">
        <v>0</v>
      </c>
      <c r="BH505" s="607">
        <v>0</v>
      </c>
      <c r="BI505" s="607">
        <v>0</v>
      </c>
      <c r="BJ505" s="607">
        <v>0</v>
      </c>
      <c r="BK505" s="607">
        <v>0</v>
      </c>
      <c r="BL505" s="607">
        <v>0</v>
      </c>
      <c r="BM505" s="607">
        <v>0</v>
      </c>
      <c r="BN505" s="607">
        <v>0</v>
      </c>
      <c r="BO505" s="607">
        <v>0</v>
      </c>
      <c r="BP505" s="607">
        <v>0</v>
      </c>
      <c r="BQ505" s="607">
        <v>0</v>
      </c>
      <c r="BR505" s="607">
        <v>0</v>
      </c>
      <c r="BS505" s="607">
        <v>0</v>
      </c>
      <c r="BT505" s="607">
        <v>0</v>
      </c>
      <c r="BU505" s="607">
        <v>0</v>
      </c>
      <c r="BV505" s="607">
        <v>0</v>
      </c>
      <c r="BW505" s="607">
        <v>0</v>
      </c>
      <c r="BX505" s="607">
        <v>0</v>
      </c>
      <c r="BY505" s="607">
        <v>0</v>
      </c>
      <c r="BZ505" s="607">
        <v>0</v>
      </c>
      <c r="CA505" s="607">
        <v>0</v>
      </c>
      <c r="CB505" s="607">
        <v>0</v>
      </c>
      <c r="CC505" s="607">
        <v>0</v>
      </c>
      <c r="CD505" s="607">
        <v>0</v>
      </c>
      <c r="CE505" s="607">
        <v>0</v>
      </c>
      <c r="CF505" s="607">
        <v>0</v>
      </c>
      <c r="CG505" s="607">
        <v>0</v>
      </c>
      <c r="CH505" s="607">
        <v>0</v>
      </c>
      <c r="CI505" s="607">
        <v>0</v>
      </c>
      <c r="CJ505" s="607">
        <v>0</v>
      </c>
      <c r="CK505" s="607">
        <v>0</v>
      </c>
      <c r="CL505" s="607">
        <v>0</v>
      </c>
      <c r="CM505" s="607">
        <v>0</v>
      </c>
      <c r="CN505" s="607">
        <v>0</v>
      </c>
      <c r="CO505" s="607">
        <v>0</v>
      </c>
      <c r="CP505" s="607">
        <v>0</v>
      </c>
      <c r="CQ505" s="607">
        <v>0</v>
      </c>
      <c r="CR505" s="607">
        <v>0</v>
      </c>
      <c r="CS505" s="607">
        <v>0</v>
      </c>
      <c r="CT505" s="607">
        <v>0</v>
      </c>
      <c r="CU505" s="607">
        <v>0</v>
      </c>
      <c r="CV505" s="607">
        <v>0</v>
      </c>
      <c r="CW505" s="607">
        <v>0</v>
      </c>
      <c r="CX505" s="607">
        <v>0</v>
      </c>
      <c r="CY505" s="607">
        <v>0</v>
      </c>
      <c r="CZ505" s="618">
        <v>0</v>
      </c>
      <c r="DA505" s="619">
        <v>0</v>
      </c>
      <c r="DB505" s="619">
        <v>0</v>
      </c>
      <c r="DC505" s="619">
        <v>0</v>
      </c>
      <c r="DD505" s="619">
        <v>0</v>
      </c>
      <c r="DE505" s="619">
        <v>0</v>
      </c>
      <c r="DF505" s="619">
        <v>0</v>
      </c>
      <c r="DG505" s="619">
        <v>0</v>
      </c>
      <c r="DH505" s="619">
        <v>0</v>
      </c>
      <c r="DI505" s="619">
        <v>0</v>
      </c>
      <c r="DJ505" s="619">
        <v>0</v>
      </c>
      <c r="DK505" s="619">
        <v>0</v>
      </c>
      <c r="DL505" s="619">
        <v>0</v>
      </c>
      <c r="DM505" s="619">
        <v>0</v>
      </c>
      <c r="DN505" s="619">
        <v>0</v>
      </c>
      <c r="DO505" s="619">
        <v>0</v>
      </c>
      <c r="DP505" s="619">
        <v>0</v>
      </c>
      <c r="DQ505" s="619">
        <v>0</v>
      </c>
      <c r="DR505" s="619">
        <v>0</v>
      </c>
      <c r="DS505" s="619">
        <v>0</v>
      </c>
      <c r="DT505" s="619">
        <v>0</v>
      </c>
      <c r="DU505" s="619">
        <v>0</v>
      </c>
      <c r="DV505" s="619">
        <v>0</v>
      </c>
      <c r="DW505" s="620">
        <v>0</v>
      </c>
    </row>
    <row r="506" spans="2:127" ht="15.75" thickBot="1" x14ac:dyDescent="0.25">
      <c r="B506" s="650"/>
      <c r="C506" s="651"/>
      <c r="D506" s="652"/>
      <c r="E506" s="652"/>
      <c r="F506" s="652"/>
      <c r="G506" s="652"/>
      <c r="H506" s="652"/>
      <c r="I506" s="653"/>
      <c r="J506" s="653"/>
      <c r="K506" s="653"/>
      <c r="L506" s="653"/>
      <c r="M506" s="653"/>
      <c r="N506" s="653"/>
      <c r="O506" s="653"/>
      <c r="P506" s="653"/>
      <c r="Q506" s="653"/>
      <c r="R506" s="654"/>
      <c r="S506" s="653"/>
      <c r="T506" s="653"/>
      <c r="U506" s="655" t="s">
        <v>127</v>
      </c>
      <c r="V506" s="656" t="s">
        <v>500</v>
      </c>
      <c r="W506" s="657" t="s">
        <v>490</v>
      </c>
      <c r="X506" s="658">
        <f>SUM(X495:X505)</f>
        <v>3097.4520080000002</v>
      </c>
      <c r="Y506" s="658">
        <f t="shared" ref="Y506:CJ506" si="106">SUM(Y495:Y505)</f>
        <v>3539.9451520000002</v>
      </c>
      <c r="Z506" s="658">
        <f t="shared" si="106"/>
        <v>4424.9314400000003</v>
      </c>
      <c r="AA506" s="658">
        <f t="shared" si="106"/>
        <v>17699.725760000001</v>
      </c>
      <c r="AB506" s="658">
        <f t="shared" si="106"/>
        <v>15487.260039999997</v>
      </c>
      <c r="AC506" s="658">
        <f t="shared" si="106"/>
        <v>2129.704858829341</v>
      </c>
      <c r="AD506" s="658">
        <f t="shared" si="106"/>
        <v>2129.4983303203735</v>
      </c>
      <c r="AE506" s="658">
        <f t="shared" si="106"/>
        <v>2129.3696080693303</v>
      </c>
      <c r="AF506" s="658">
        <f t="shared" si="106"/>
        <v>2129.3257482294348</v>
      </c>
      <c r="AG506" s="658">
        <f t="shared" si="106"/>
        <v>2129.1604370458667</v>
      </c>
      <c r="AH506" s="658">
        <f t="shared" si="106"/>
        <v>2129.0338360942906</v>
      </c>
      <c r="AI506" s="658">
        <f t="shared" si="106"/>
        <v>2128.9072351427149</v>
      </c>
      <c r="AJ506" s="658">
        <f t="shared" si="106"/>
        <v>2128.7806341911387</v>
      </c>
      <c r="AK506" s="658">
        <f t="shared" si="106"/>
        <v>2128.6540332395625</v>
      </c>
      <c r="AL506" s="658">
        <f t="shared" si="106"/>
        <v>2128.5274322879868</v>
      </c>
      <c r="AM506" s="658">
        <f t="shared" si="106"/>
        <v>2128.4008313364106</v>
      </c>
      <c r="AN506" s="658">
        <f t="shared" si="106"/>
        <v>2128.2742303848345</v>
      </c>
      <c r="AO506" s="658">
        <f t="shared" si="106"/>
        <v>2128.1476294332583</v>
      </c>
      <c r="AP506" s="658">
        <f t="shared" si="106"/>
        <v>2128.0210284816826</v>
      </c>
      <c r="AQ506" s="658">
        <f t="shared" si="106"/>
        <v>2127.8944275301064</v>
      </c>
      <c r="AR506" s="658">
        <f t="shared" si="106"/>
        <v>2134.31649977904</v>
      </c>
      <c r="AS506" s="658">
        <f t="shared" si="106"/>
        <v>2135.1254235703932</v>
      </c>
      <c r="AT506" s="658">
        <f t="shared" si="106"/>
        <v>2136.8698721046771</v>
      </c>
      <c r="AU506" s="658">
        <f t="shared" si="106"/>
        <v>2164.8090134409977</v>
      </c>
      <c r="AV506" s="658">
        <f t="shared" si="106"/>
        <v>2160.0047887747724</v>
      </c>
      <c r="AW506" s="658">
        <f t="shared" si="106"/>
        <v>2127.2614227722261</v>
      </c>
      <c r="AX506" s="658">
        <f t="shared" si="106"/>
        <v>2127.2614227722261</v>
      </c>
      <c r="AY506" s="658">
        <f t="shared" si="106"/>
        <v>2127.2614227722261</v>
      </c>
      <c r="AZ506" s="658">
        <f t="shared" si="106"/>
        <v>2127.2614227722261</v>
      </c>
      <c r="BA506" s="658">
        <f t="shared" si="106"/>
        <v>2127.2614227722261</v>
      </c>
      <c r="BB506" s="658">
        <f t="shared" si="106"/>
        <v>2127.2614227722261</v>
      </c>
      <c r="BC506" s="658">
        <f t="shared" si="106"/>
        <v>2127.2614227722261</v>
      </c>
      <c r="BD506" s="658">
        <f t="shared" si="106"/>
        <v>2127.2614227722261</v>
      </c>
      <c r="BE506" s="658">
        <f t="shared" si="106"/>
        <v>2127.2614227722261</v>
      </c>
      <c r="BF506" s="658">
        <f t="shared" si="106"/>
        <v>2127.2614227722261</v>
      </c>
      <c r="BG506" s="658">
        <f t="shared" si="106"/>
        <v>2127.2614227722261</v>
      </c>
      <c r="BH506" s="658">
        <f t="shared" si="106"/>
        <v>2127.2614227722261</v>
      </c>
      <c r="BI506" s="658">
        <f t="shared" si="106"/>
        <v>2127.2614227722261</v>
      </c>
      <c r="BJ506" s="658">
        <f t="shared" si="106"/>
        <v>2127.2614227722261</v>
      </c>
      <c r="BK506" s="658">
        <f t="shared" si="106"/>
        <v>2127.2614227722261</v>
      </c>
      <c r="BL506" s="658">
        <f t="shared" si="106"/>
        <v>2133.8100959727358</v>
      </c>
      <c r="BM506" s="658">
        <f t="shared" si="106"/>
        <v>2134.7456207156652</v>
      </c>
      <c r="BN506" s="658">
        <f t="shared" si="106"/>
        <v>2136.6166702015248</v>
      </c>
      <c r="BO506" s="658">
        <f t="shared" si="106"/>
        <v>2164.6824124894215</v>
      </c>
      <c r="BP506" s="658">
        <f t="shared" si="106"/>
        <v>2160.0047887747724</v>
      </c>
      <c r="BQ506" s="658">
        <f t="shared" si="106"/>
        <v>2127.2614227722261</v>
      </c>
      <c r="BR506" s="658">
        <f t="shared" si="106"/>
        <v>2127.2614227722261</v>
      </c>
      <c r="BS506" s="658">
        <f t="shared" si="106"/>
        <v>2127.2614227722261</v>
      </c>
      <c r="BT506" s="658">
        <f t="shared" si="106"/>
        <v>2127.2614227722261</v>
      </c>
      <c r="BU506" s="658">
        <f t="shared" si="106"/>
        <v>2127.2614227722261</v>
      </c>
      <c r="BV506" s="658">
        <f t="shared" si="106"/>
        <v>2127.2614227722261</v>
      </c>
      <c r="BW506" s="658">
        <f t="shared" si="106"/>
        <v>2127.2614227722261</v>
      </c>
      <c r="BX506" s="658">
        <f t="shared" si="106"/>
        <v>2127.2614227722261</v>
      </c>
      <c r="BY506" s="658">
        <f t="shared" si="106"/>
        <v>2127.2614227722261</v>
      </c>
      <c r="BZ506" s="658">
        <f t="shared" si="106"/>
        <v>2127.2614227722261</v>
      </c>
      <c r="CA506" s="658">
        <f t="shared" si="106"/>
        <v>2127.2614227722261</v>
      </c>
      <c r="CB506" s="658">
        <f t="shared" si="106"/>
        <v>2127.2614227722261</v>
      </c>
      <c r="CC506" s="658">
        <f t="shared" si="106"/>
        <v>2127.2614227722261</v>
      </c>
      <c r="CD506" s="658">
        <f t="shared" si="106"/>
        <v>2127.2614227722261</v>
      </c>
      <c r="CE506" s="658">
        <f t="shared" si="106"/>
        <v>2127.2614227722261</v>
      </c>
      <c r="CF506" s="658">
        <f t="shared" si="106"/>
        <v>2259.0798768727991</v>
      </c>
      <c r="CG506" s="658">
        <f t="shared" si="106"/>
        <v>2277.9110846014528</v>
      </c>
      <c r="CH506" s="658">
        <f t="shared" si="106"/>
        <v>2315.5735000587588</v>
      </c>
      <c r="CI506" s="658">
        <f t="shared" si="106"/>
        <v>2880.5097319183569</v>
      </c>
      <c r="CJ506" s="658">
        <f t="shared" si="106"/>
        <v>2786.3536932750903</v>
      </c>
      <c r="CK506" s="658">
        <f t="shared" ref="CK506:DW506" si="107">SUM(CK495:CK505)</f>
        <v>2127.2614227722261</v>
      </c>
      <c r="CL506" s="658">
        <f t="shared" si="107"/>
        <v>2127.2614227722261</v>
      </c>
      <c r="CM506" s="658">
        <f t="shared" si="107"/>
        <v>2127.2614227722261</v>
      </c>
      <c r="CN506" s="658">
        <f t="shared" si="107"/>
        <v>2127.2614227722261</v>
      </c>
      <c r="CO506" s="658">
        <f t="shared" si="107"/>
        <v>2127.2614227722261</v>
      </c>
      <c r="CP506" s="658">
        <f t="shared" si="107"/>
        <v>2127.2614227722261</v>
      </c>
      <c r="CQ506" s="658">
        <f t="shared" si="107"/>
        <v>2127.2614227722261</v>
      </c>
      <c r="CR506" s="658">
        <f t="shared" si="107"/>
        <v>2127.2614227722261</v>
      </c>
      <c r="CS506" s="658">
        <f t="shared" si="107"/>
        <v>2127.2614227722261</v>
      </c>
      <c r="CT506" s="658">
        <f t="shared" si="107"/>
        <v>2127.2614227722261</v>
      </c>
      <c r="CU506" s="658">
        <f t="shared" si="107"/>
        <v>2127.2614227722261</v>
      </c>
      <c r="CV506" s="658">
        <f t="shared" si="107"/>
        <v>2127.2614227722261</v>
      </c>
      <c r="CW506" s="658">
        <f t="shared" si="107"/>
        <v>2127.2614227722261</v>
      </c>
      <c r="CX506" s="658">
        <f t="shared" si="107"/>
        <v>2127.2614227722261</v>
      </c>
      <c r="CY506" s="659">
        <f t="shared" si="107"/>
        <v>2127.2614227722261</v>
      </c>
      <c r="CZ506" s="660">
        <f t="shared" si="107"/>
        <v>0</v>
      </c>
      <c r="DA506" s="661">
        <f t="shared" si="107"/>
        <v>0</v>
      </c>
      <c r="DB506" s="661">
        <f t="shared" si="107"/>
        <v>0</v>
      </c>
      <c r="DC506" s="661">
        <f t="shared" si="107"/>
        <v>0</v>
      </c>
      <c r="DD506" s="661">
        <f t="shared" si="107"/>
        <v>0</v>
      </c>
      <c r="DE506" s="661">
        <f t="shared" si="107"/>
        <v>0</v>
      </c>
      <c r="DF506" s="661">
        <f t="shared" si="107"/>
        <v>0</v>
      </c>
      <c r="DG506" s="661">
        <f t="shared" si="107"/>
        <v>0</v>
      </c>
      <c r="DH506" s="661">
        <f t="shared" si="107"/>
        <v>0</v>
      </c>
      <c r="DI506" s="661">
        <f t="shared" si="107"/>
        <v>0</v>
      </c>
      <c r="DJ506" s="661">
        <f t="shared" si="107"/>
        <v>0</v>
      </c>
      <c r="DK506" s="661">
        <f t="shared" si="107"/>
        <v>0</v>
      </c>
      <c r="DL506" s="661">
        <f t="shared" si="107"/>
        <v>0</v>
      </c>
      <c r="DM506" s="661">
        <f t="shared" si="107"/>
        <v>0</v>
      </c>
      <c r="DN506" s="661">
        <f t="shared" si="107"/>
        <v>0</v>
      </c>
      <c r="DO506" s="661">
        <f t="shared" si="107"/>
        <v>0</v>
      </c>
      <c r="DP506" s="661">
        <f t="shared" si="107"/>
        <v>0</v>
      </c>
      <c r="DQ506" s="661">
        <f t="shared" si="107"/>
        <v>0</v>
      </c>
      <c r="DR506" s="661">
        <f t="shared" si="107"/>
        <v>0</v>
      </c>
      <c r="DS506" s="661">
        <f t="shared" si="107"/>
        <v>0</v>
      </c>
      <c r="DT506" s="661">
        <f t="shared" si="107"/>
        <v>0</v>
      </c>
      <c r="DU506" s="661">
        <f t="shared" si="107"/>
        <v>0</v>
      </c>
      <c r="DV506" s="661">
        <f t="shared" si="107"/>
        <v>0</v>
      </c>
      <c r="DW506" s="662">
        <f t="shared" si="107"/>
        <v>0</v>
      </c>
    </row>
    <row r="507" spans="2:127" ht="25.5" x14ac:dyDescent="0.2">
      <c r="B507" s="603" t="s">
        <v>485</v>
      </c>
      <c r="C507" s="604" t="s">
        <v>977</v>
      </c>
      <c r="D507" s="605" t="s">
        <v>900</v>
      </c>
      <c r="E507" s="606" t="s">
        <v>548</v>
      </c>
      <c r="F507" s="607" t="s">
        <v>754</v>
      </c>
      <c r="G507" s="608" t="s">
        <v>59</v>
      </c>
      <c r="H507" s="609" t="s">
        <v>487</v>
      </c>
      <c r="I507" s="609">
        <f>MAX(X507:AV507)</f>
        <v>7.5</v>
      </c>
      <c r="J507" s="609">
        <f>SUMPRODUCT($X$2:$CY$2,$X507:$CY507)*365</f>
        <v>65308.368786162806</v>
      </c>
      <c r="K507" s="609">
        <f>SUMPRODUCT($X$2:$CY$2,$X508:$CY508)+SUMPRODUCT($X$2:$CY$2,$X509:$CY509)+SUMPRODUCT($X$2:$CY$2,$X510:$CY510)</f>
        <v>4411.1783218403025</v>
      </c>
      <c r="L507" s="609">
        <f>SUMPRODUCT($X$2:$CY$2,$X511:$CY511) +SUMPRODUCT($X$2:$CY$2,$X512:$CY512)</f>
        <v>2994.0457653565045</v>
      </c>
      <c r="M507" s="609">
        <f>SUMPRODUCT($X$2:$CY$2,$X513:$CY513)</f>
        <v>0</v>
      </c>
      <c r="N507" s="609">
        <f>SUMPRODUCT($X$2:$CY$2,$X516:$CY516) +SUMPRODUCT($X$2:$CY$2,$X517:$CY517)</f>
        <v>25.290557537038435</v>
      </c>
      <c r="O507" s="609">
        <f>SUMPRODUCT($X$2:$CY$2,$X514:$CY514) +SUMPRODUCT($X$2:$CY$2,$X515:$CY515) +SUMPRODUCT($X$2:$CY$2,$X518:$CY518)</f>
        <v>4.0556795227936728</v>
      </c>
      <c r="P507" s="609">
        <f>SUM(K507:O507)</f>
        <v>7434.5703242566397</v>
      </c>
      <c r="Q507" s="609">
        <f>(SUM(K507:M507)*100000)/(J507*1000)</f>
        <v>11.338859360342477</v>
      </c>
      <c r="R507" s="610">
        <f>(P507*100000)/(J507*1000)</f>
        <v>11.383794240213572</v>
      </c>
      <c r="S507" s="611">
        <v>3</v>
      </c>
      <c r="T507" s="612">
        <v>3</v>
      </c>
      <c r="U507" s="613" t="s">
        <v>488</v>
      </c>
      <c r="V507" s="614" t="s">
        <v>124</v>
      </c>
      <c r="W507" s="615" t="s">
        <v>75</v>
      </c>
      <c r="X507" s="607">
        <v>0</v>
      </c>
      <c r="Y507" s="607">
        <v>0</v>
      </c>
      <c r="Z507" s="607">
        <v>0</v>
      </c>
      <c r="AA507" s="607">
        <v>0</v>
      </c>
      <c r="AB507" s="607">
        <v>0</v>
      </c>
      <c r="AC507" s="607">
        <v>7.5</v>
      </c>
      <c r="AD507" s="607">
        <v>7.5</v>
      </c>
      <c r="AE507" s="607">
        <v>7.5</v>
      </c>
      <c r="AF507" s="607">
        <v>7.5</v>
      </c>
      <c r="AG507" s="607">
        <v>7.5</v>
      </c>
      <c r="AH507" s="607">
        <v>7.5</v>
      </c>
      <c r="AI507" s="607">
        <v>7.5</v>
      </c>
      <c r="AJ507" s="607">
        <v>7.5</v>
      </c>
      <c r="AK507" s="607">
        <v>7.5</v>
      </c>
      <c r="AL507" s="607">
        <v>7.5</v>
      </c>
      <c r="AM507" s="607">
        <v>7.5</v>
      </c>
      <c r="AN507" s="607">
        <v>7.5</v>
      </c>
      <c r="AO507" s="607">
        <v>7.5</v>
      </c>
      <c r="AP507" s="607">
        <v>7.5</v>
      </c>
      <c r="AQ507" s="607">
        <v>7.5</v>
      </c>
      <c r="AR507" s="607">
        <v>7.5</v>
      </c>
      <c r="AS507" s="607">
        <v>7.5</v>
      </c>
      <c r="AT507" s="607">
        <v>7.5</v>
      </c>
      <c r="AU507" s="607">
        <v>7.5</v>
      </c>
      <c r="AV507" s="607">
        <v>7.5</v>
      </c>
      <c r="AW507" s="607">
        <v>7.5</v>
      </c>
      <c r="AX507" s="607">
        <v>7.5</v>
      </c>
      <c r="AY507" s="607">
        <v>7.5</v>
      </c>
      <c r="AZ507" s="607">
        <v>7.5</v>
      </c>
      <c r="BA507" s="607">
        <v>7.5</v>
      </c>
      <c r="BB507" s="607">
        <v>7.5</v>
      </c>
      <c r="BC507" s="607">
        <v>7.5</v>
      </c>
      <c r="BD507" s="607">
        <v>7.5</v>
      </c>
      <c r="BE507" s="607">
        <v>7.5</v>
      </c>
      <c r="BF507" s="607">
        <v>7.5</v>
      </c>
      <c r="BG507" s="607">
        <v>7.5</v>
      </c>
      <c r="BH507" s="607">
        <v>7.5</v>
      </c>
      <c r="BI507" s="607">
        <v>7.5</v>
      </c>
      <c r="BJ507" s="607">
        <v>7.5</v>
      </c>
      <c r="BK507" s="607">
        <v>7.5</v>
      </c>
      <c r="BL507" s="607">
        <v>7.5</v>
      </c>
      <c r="BM507" s="607">
        <v>7.5</v>
      </c>
      <c r="BN507" s="607">
        <v>7.5</v>
      </c>
      <c r="BO507" s="607">
        <v>7.5</v>
      </c>
      <c r="BP507" s="607">
        <v>7.5</v>
      </c>
      <c r="BQ507" s="607">
        <v>7.5</v>
      </c>
      <c r="BR507" s="607">
        <v>7.5</v>
      </c>
      <c r="BS507" s="607">
        <v>7.5</v>
      </c>
      <c r="BT507" s="607">
        <v>7.5</v>
      </c>
      <c r="BU507" s="607">
        <v>7.5</v>
      </c>
      <c r="BV507" s="607">
        <v>7.5</v>
      </c>
      <c r="BW507" s="607">
        <v>7.5</v>
      </c>
      <c r="BX507" s="607">
        <v>7.5</v>
      </c>
      <c r="BY507" s="607">
        <v>7.5</v>
      </c>
      <c r="BZ507" s="607">
        <v>7.5</v>
      </c>
      <c r="CA507" s="607">
        <v>7.5</v>
      </c>
      <c r="CB507" s="607">
        <v>7.5</v>
      </c>
      <c r="CC507" s="607">
        <v>7.5</v>
      </c>
      <c r="CD507" s="607">
        <v>7.5</v>
      </c>
      <c r="CE507" s="616">
        <v>7.5</v>
      </c>
      <c r="CF507" s="616">
        <v>7.5</v>
      </c>
      <c r="CG507" s="616">
        <v>7.5</v>
      </c>
      <c r="CH507" s="616">
        <v>7.5</v>
      </c>
      <c r="CI507" s="616">
        <v>7.5</v>
      </c>
      <c r="CJ507" s="616">
        <v>7.5</v>
      </c>
      <c r="CK507" s="616">
        <v>7.5</v>
      </c>
      <c r="CL507" s="616">
        <v>7.5</v>
      </c>
      <c r="CM507" s="616">
        <v>7.5</v>
      </c>
      <c r="CN507" s="616">
        <v>7.5</v>
      </c>
      <c r="CO507" s="616">
        <v>7.5</v>
      </c>
      <c r="CP507" s="616">
        <v>7.5</v>
      </c>
      <c r="CQ507" s="616">
        <v>7.5</v>
      </c>
      <c r="CR507" s="616">
        <v>7.5</v>
      </c>
      <c r="CS507" s="616">
        <v>7.5</v>
      </c>
      <c r="CT507" s="616">
        <v>7.5</v>
      </c>
      <c r="CU507" s="616">
        <v>7.5</v>
      </c>
      <c r="CV507" s="616">
        <v>7.5</v>
      </c>
      <c r="CW507" s="616">
        <v>7.5</v>
      </c>
      <c r="CX507" s="616">
        <v>7.5</v>
      </c>
      <c r="CY507" s="617">
        <v>7.5</v>
      </c>
      <c r="CZ507" s="618">
        <v>0</v>
      </c>
      <c r="DA507" s="619">
        <v>0</v>
      </c>
      <c r="DB507" s="619">
        <v>0</v>
      </c>
      <c r="DC507" s="619">
        <v>0</v>
      </c>
      <c r="DD507" s="619">
        <v>0</v>
      </c>
      <c r="DE507" s="619">
        <v>0</v>
      </c>
      <c r="DF507" s="619">
        <v>0</v>
      </c>
      <c r="DG507" s="619">
        <v>0</v>
      </c>
      <c r="DH507" s="619">
        <v>0</v>
      </c>
      <c r="DI507" s="619">
        <v>0</v>
      </c>
      <c r="DJ507" s="619">
        <v>0</v>
      </c>
      <c r="DK507" s="619">
        <v>0</v>
      </c>
      <c r="DL507" s="619">
        <v>0</v>
      </c>
      <c r="DM507" s="619">
        <v>0</v>
      </c>
      <c r="DN507" s="619">
        <v>0</v>
      </c>
      <c r="DO507" s="619">
        <v>0</v>
      </c>
      <c r="DP507" s="619">
        <v>0</v>
      </c>
      <c r="DQ507" s="619">
        <v>0</v>
      </c>
      <c r="DR507" s="619">
        <v>0</v>
      </c>
      <c r="DS507" s="619">
        <v>0</v>
      </c>
      <c r="DT507" s="619">
        <v>0</v>
      </c>
      <c r="DU507" s="619">
        <v>0</v>
      </c>
      <c r="DV507" s="619">
        <v>0</v>
      </c>
      <c r="DW507" s="620">
        <v>0</v>
      </c>
    </row>
    <row r="508" spans="2:127" x14ac:dyDescent="0.2">
      <c r="B508" s="621"/>
      <c r="C508" s="622"/>
      <c r="D508" s="623"/>
      <c r="E508" s="624"/>
      <c r="F508" s="624"/>
      <c r="G508" s="623"/>
      <c r="H508" s="624"/>
      <c r="I508" s="624"/>
      <c r="J508" s="624"/>
      <c r="K508" s="624"/>
      <c r="L508" s="624"/>
      <c r="M508" s="624"/>
      <c r="N508" s="624"/>
      <c r="O508" s="624"/>
      <c r="P508" s="624"/>
      <c r="Q508" s="624"/>
      <c r="R508" s="625"/>
      <c r="S508" s="624"/>
      <c r="T508" s="624"/>
      <c r="U508" s="626" t="s">
        <v>489</v>
      </c>
      <c r="V508" s="614" t="s">
        <v>124</v>
      </c>
      <c r="W508" s="615" t="s">
        <v>490</v>
      </c>
      <c r="X508" s="607">
        <v>303.73</v>
      </c>
      <c r="Y508" s="607">
        <v>347.12</v>
      </c>
      <c r="Z508" s="607">
        <v>433.9</v>
      </c>
      <c r="AA508" s="607">
        <v>1735.6</v>
      </c>
      <c r="AB508" s="607">
        <v>1518.65</v>
      </c>
      <c r="AC508" s="607">
        <v>0</v>
      </c>
      <c r="AD508" s="607">
        <v>0</v>
      </c>
      <c r="AE508" s="607">
        <v>0</v>
      </c>
      <c r="AF508" s="607">
        <v>0</v>
      </c>
      <c r="AG508" s="607">
        <v>0</v>
      </c>
      <c r="AH508" s="607">
        <v>0</v>
      </c>
      <c r="AI508" s="607">
        <v>0</v>
      </c>
      <c r="AJ508" s="607">
        <v>0</v>
      </c>
      <c r="AK508" s="607">
        <v>0</v>
      </c>
      <c r="AL508" s="607">
        <v>0</v>
      </c>
      <c r="AM508" s="607">
        <v>0</v>
      </c>
      <c r="AN508" s="607">
        <v>0</v>
      </c>
      <c r="AO508" s="607">
        <v>0</v>
      </c>
      <c r="AP508" s="607">
        <v>0</v>
      </c>
      <c r="AQ508" s="607">
        <v>0</v>
      </c>
      <c r="AR508" s="607">
        <v>0</v>
      </c>
      <c r="AS508" s="607">
        <v>0</v>
      </c>
      <c r="AT508" s="607">
        <v>0</v>
      </c>
      <c r="AU508" s="607">
        <v>0</v>
      </c>
      <c r="AV508" s="607">
        <v>0</v>
      </c>
      <c r="AW508" s="607">
        <v>0</v>
      </c>
      <c r="AX508" s="607">
        <v>0</v>
      </c>
      <c r="AY508" s="607">
        <v>0</v>
      </c>
      <c r="AZ508" s="607">
        <v>0</v>
      </c>
      <c r="BA508" s="607">
        <v>0</v>
      </c>
      <c r="BB508" s="607">
        <v>0</v>
      </c>
      <c r="BC508" s="607">
        <v>0</v>
      </c>
      <c r="BD508" s="607">
        <v>0</v>
      </c>
      <c r="BE508" s="607">
        <v>0</v>
      </c>
      <c r="BF508" s="607">
        <v>0</v>
      </c>
      <c r="BG508" s="607">
        <v>0</v>
      </c>
      <c r="BH508" s="607">
        <v>0</v>
      </c>
      <c r="BI508" s="607">
        <v>0</v>
      </c>
      <c r="BJ508" s="607">
        <v>0</v>
      </c>
      <c r="BK508" s="607">
        <v>0</v>
      </c>
      <c r="BL508" s="607">
        <v>0</v>
      </c>
      <c r="BM508" s="607">
        <v>0</v>
      </c>
      <c r="BN508" s="607">
        <v>0</v>
      </c>
      <c r="BO508" s="607">
        <v>0</v>
      </c>
      <c r="BP508" s="607">
        <v>0</v>
      </c>
      <c r="BQ508" s="607">
        <v>0</v>
      </c>
      <c r="BR508" s="607">
        <v>0</v>
      </c>
      <c r="BS508" s="607">
        <v>0</v>
      </c>
      <c r="BT508" s="607">
        <v>0</v>
      </c>
      <c r="BU508" s="607">
        <v>0</v>
      </c>
      <c r="BV508" s="607">
        <v>0</v>
      </c>
      <c r="BW508" s="607">
        <v>0</v>
      </c>
      <c r="BX508" s="607">
        <v>0</v>
      </c>
      <c r="BY508" s="607">
        <v>0</v>
      </c>
      <c r="BZ508" s="607">
        <v>0</v>
      </c>
      <c r="CA508" s="607">
        <v>0</v>
      </c>
      <c r="CB508" s="607">
        <v>0</v>
      </c>
      <c r="CC508" s="607">
        <v>0</v>
      </c>
      <c r="CD508" s="607">
        <v>0</v>
      </c>
      <c r="CE508" s="616">
        <v>0</v>
      </c>
      <c r="CF508" s="616">
        <v>246.96</v>
      </c>
      <c r="CG508" s="616">
        <v>282.24</v>
      </c>
      <c r="CH508" s="616">
        <v>352.8</v>
      </c>
      <c r="CI508" s="616">
        <v>1411.2</v>
      </c>
      <c r="CJ508" s="616">
        <v>1234.8</v>
      </c>
      <c r="CK508" s="616">
        <v>0</v>
      </c>
      <c r="CL508" s="616">
        <v>0</v>
      </c>
      <c r="CM508" s="616">
        <v>0</v>
      </c>
      <c r="CN508" s="616">
        <v>0</v>
      </c>
      <c r="CO508" s="616">
        <v>0</v>
      </c>
      <c r="CP508" s="616">
        <v>0</v>
      </c>
      <c r="CQ508" s="616">
        <v>0</v>
      </c>
      <c r="CR508" s="616">
        <v>0</v>
      </c>
      <c r="CS508" s="616">
        <v>0</v>
      </c>
      <c r="CT508" s="616">
        <v>0</v>
      </c>
      <c r="CU508" s="616">
        <v>0</v>
      </c>
      <c r="CV508" s="616">
        <v>0</v>
      </c>
      <c r="CW508" s="616">
        <v>0</v>
      </c>
      <c r="CX508" s="616">
        <v>0</v>
      </c>
      <c r="CY508" s="617">
        <v>0</v>
      </c>
      <c r="CZ508" s="618">
        <v>0</v>
      </c>
      <c r="DA508" s="619">
        <v>0</v>
      </c>
      <c r="DB508" s="619">
        <v>0</v>
      </c>
      <c r="DC508" s="619">
        <v>0</v>
      </c>
      <c r="DD508" s="619">
        <v>0</v>
      </c>
      <c r="DE508" s="619">
        <v>0</v>
      </c>
      <c r="DF508" s="619">
        <v>0</v>
      </c>
      <c r="DG508" s="619">
        <v>0</v>
      </c>
      <c r="DH508" s="619">
        <v>0</v>
      </c>
      <c r="DI508" s="619">
        <v>0</v>
      </c>
      <c r="DJ508" s="619">
        <v>0</v>
      </c>
      <c r="DK508" s="619">
        <v>0</v>
      </c>
      <c r="DL508" s="619">
        <v>0</v>
      </c>
      <c r="DM508" s="619">
        <v>0</v>
      </c>
      <c r="DN508" s="619">
        <v>0</v>
      </c>
      <c r="DO508" s="619">
        <v>0</v>
      </c>
      <c r="DP508" s="619">
        <v>0</v>
      </c>
      <c r="DQ508" s="619">
        <v>0</v>
      </c>
      <c r="DR508" s="619">
        <v>0</v>
      </c>
      <c r="DS508" s="619">
        <v>0</v>
      </c>
      <c r="DT508" s="619">
        <v>0</v>
      </c>
      <c r="DU508" s="619">
        <v>0</v>
      </c>
      <c r="DV508" s="619">
        <v>0</v>
      </c>
      <c r="DW508" s="620">
        <v>0</v>
      </c>
    </row>
    <row r="509" spans="2:127" x14ac:dyDescent="0.2">
      <c r="B509" s="627"/>
      <c r="C509" s="628"/>
      <c r="D509" s="629"/>
      <c r="E509" s="629"/>
      <c r="F509" s="629"/>
      <c r="G509" s="629"/>
      <c r="H509" s="629"/>
      <c r="I509" s="630"/>
      <c r="J509" s="630"/>
      <c r="K509" s="630"/>
      <c r="L509" s="630"/>
      <c r="M509" s="630"/>
      <c r="N509" s="630"/>
      <c r="O509" s="630"/>
      <c r="P509" s="630"/>
      <c r="Q509" s="630"/>
      <c r="R509" s="631"/>
      <c r="S509" s="630"/>
      <c r="T509" s="630"/>
      <c r="U509" s="626" t="s">
        <v>491</v>
      </c>
      <c r="V509" s="614" t="s">
        <v>124</v>
      </c>
      <c r="W509" s="615" t="s">
        <v>490</v>
      </c>
      <c r="X509" s="607">
        <v>0</v>
      </c>
      <c r="Y509" s="607">
        <v>0</v>
      </c>
      <c r="Z509" s="607">
        <v>0</v>
      </c>
      <c r="AA509" s="607">
        <v>0</v>
      </c>
      <c r="AB509" s="607">
        <v>0</v>
      </c>
      <c r="AC509" s="607">
        <v>0</v>
      </c>
      <c r="AD509" s="607">
        <v>0</v>
      </c>
      <c r="AE509" s="607">
        <v>0</v>
      </c>
      <c r="AF509" s="607">
        <v>0</v>
      </c>
      <c r="AG509" s="607">
        <v>0</v>
      </c>
      <c r="AH509" s="607">
        <v>0</v>
      </c>
      <c r="AI509" s="607">
        <v>0</v>
      </c>
      <c r="AJ509" s="607">
        <v>0</v>
      </c>
      <c r="AK509" s="607">
        <v>0</v>
      </c>
      <c r="AL509" s="607">
        <v>0</v>
      </c>
      <c r="AM509" s="607">
        <v>0</v>
      </c>
      <c r="AN509" s="607">
        <v>0</v>
      </c>
      <c r="AO509" s="607">
        <v>0</v>
      </c>
      <c r="AP509" s="607">
        <v>0</v>
      </c>
      <c r="AQ509" s="607">
        <v>0</v>
      </c>
      <c r="AR509" s="607">
        <v>0</v>
      </c>
      <c r="AS509" s="607">
        <v>0</v>
      </c>
      <c r="AT509" s="607">
        <v>0</v>
      </c>
      <c r="AU509" s="607">
        <v>0</v>
      </c>
      <c r="AV509" s="607">
        <v>0</v>
      </c>
      <c r="AW509" s="607">
        <v>0</v>
      </c>
      <c r="AX509" s="607">
        <v>0</v>
      </c>
      <c r="AY509" s="607">
        <v>0</v>
      </c>
      <c r="AZ509" s="607">
        <v>0</v>
      </c>
      <c r="BA509" s="607">
        <v>0</v>
      </c>
      <c r="BB509" s="607">
        <v>0</v>
      </c>
      <c r="BC509" s="607">
        <v>0</v>
      </c>
      <c r="BD509" s="607">
        <v>0</v>
      </c>
      <c r="BE509" s="607">
        <v>0</v>
      </c>
      <c r="BF509" s="607">
        <v>0</v>
      </c>
      <c r="BG509" s="607">
        <v>0</v>
      </c>
      <c r="BH509" s="607">
        <v>0</v>
      </c>
      <c r="BI509" s="607">
        <v>0</v>
      </c>
      <c r="BJ509" s="607">
        <v>0</v>
      </c>
      <c r="BK509" s="607">
        <v>0</v>
      </c>
      <c r="BL509" s="607">
        <v>0</v>
      </c>
      <c r="BM509" s="607">
        <v>0</v>
      </c>
      <c r="BN509" s="607">
        <v>0</v>
      </c>
      <c r="BO509" s="607">
        <v>0</v>
      </c>
      <c r="BP509" s="607">
        <v>0</v>
      </c>
      <c r="BQ509" s="607">
        <v>0</v>
      </c>
      <c r="BR509" s="607">
        <v>0</v>
      </c>
      <c r="BS509" s="607">
        <v>0</v>
      </c>
      <c r="BT509" s="607">
        <v>0</v>
      </c>
      <c r="BU509" s="607">
        <v>0</v>
      </c>
      <c r="BV509" s="607">
        <v>0</v>
      </c>
      <c r="BW509" s="607">
        <v>0</v>
      </c>
      <c r="BX509" s="607">
        <v>0</v>
      </c>
      <c r="BY509" s="607">
        <v>0</v>
      </c>
      <c r="BZ509" s="607">
        <v>0</v>
      </c>
      <c r="CA509" s="607">
        <v>0</v>
      </c>
      <c r="CB509" s="607">
        <v>0</v>
      </c>
      <c r="CC509" s="607">
        <v>0</v>
      </c>
      <c r="CD509" s="607">
        <v>0</v>
      </c>
      <c r="CE509" s="616">
        <v>0</v>
      </c>
      <c r="CF509" s="616">
        <v>0</v>
      </c>
      <c r="CG509" s="616">
        <v>0</v>
      </c>
      <c r="CH509" s="616">
        <v>0</v>
      </c>
      <c r="CI509" s="616">
        <v>0</v>
      </c>
      <c r="CJ509" s="616">
        <v>0</v>
      </c>
      <c r="CK509" s="616">
        <v>0</v>
      </c>
      <c r="CL509" s="616">
        <v>0</v>
      </c>
      <c r="CM509" s="616">
        <v>0</v>
      </c>
      <c r="CN509" s="616">
        <v>0</v>
      </c>
      <c r="CO509" s="616">
        <v>0</v>
      </c>
      <c r="CP509" s="616">
        <v>0</v>
      </c>
      <c r="CQ509" s="616">
        <v>0</v>
      </c>
      <c r="CR509" s="616">
        <v>0</v>
      </c>
      <c r="CS509" s="616">
        <v>0</v>
      </c>
      <c r="CT509" s="616">
        <v>0</v>
      </c>
      <c r="CU509" s="616">
        <v>0</v>
      </c>
      <c r="CV509" s="616">
        <v>0</v>
      </c>
      <c r="CW509" s="616">
        <v>0</v>
      </c>
      <c r="CX509" s="616">
        <v>0</v>
      </c>
      <c r="CY509" s="617">
        <v>0</v>
      </c>
      <c r="CZ509" s="618">
        <v>0</v>
      </c>
      <c r="DA509" s="619">
        <v>0</v>
      </c>
      <c r="DB509" s="619">
        <v>0</v>
      </c>
      <c r="DC509" s="619">
        <v>0</v>
      </c>
      <c r="DD509" s="619">
        <v>0</v>
      </c>
      <c r="DE509" s="619">
        <v>0</v>
      </c>
      <c r="DF509" s="619">
        <v>0</v>
      </c>
      <c r="DG509" s="619">
        <v>0</v>
      </c>
      <c r="DH509" s="619">
        <v>0</v>
      </c>
      <c r="DI509" s="619">
        <v>0</v>
      </c>
      <c r="DJ509" s="619">
        <v>0</v>
      </c>
      <c r="DK509" s="619">
        <v>0</v>
      </c>
      <c r="DL509" s="619">
        <v>0</v>
      </c>
      <c r="DM509" s="619">
        <v>0</v>
      </c>
      <c r="DN509" s="619">
        <v>0</v>
      </c>
      <c r="DO509" s="619">
        <v>0</v>
      </c>
      <c r="DP509" s="619">
        <v>0</v>
      </c>
      <c r="DQ509" s="619">
        <v>0</v>
      </c>
      <c r="DR509" s="619">
        <v>0</v>
      </c>
      <c r="DS509" s="619">
        <v>0</v>
      </c>
      <c r="DT509" s="619">
        <v>0</v>
      </c>
      <c r="DU509" s="619">
        <v>0</v>
      </c>
      <c r="DV509" s="619">
        <v>0</v>
      </c>
      <c r="DW509" s="620">
        <v>0</v>
      </c>
    </row>
    <row r="510" spans="2:127" x14ac:dyDescent="0.2">
      <c r="B510" s="627"/>
      <c r="C510" s="628"/>
      <c r="D510" s="629"/>
      <c r="E510" s="629"/>
      <c r="F510" s="629"/>
      <c r="G510" s="629"/>
      <c r="H510" s="629"/>
      <c r="I510" s="630"/>
      <c r="J510" s="630"/>
      <c r="K510" s="630"/>
      <c r="L510" s="630"/>
      <c r="M510" s="630"/>
      <c r="N510" s="630"/>
      <c r="O510" s="630"/>
      <c r="P510" s="630"/>
      <c r="Q510" s="630"/>
      <c r="R510" s="631"/>
      <c r="S510" s="630"/>
      <c r="T510" s="630"/>
      <c r="U510" s="632" t="s">
        <v>828</v>
      </c>
      <c r="V510" s="633" t="s">
        <v>124</v>
      </c>
      <c r="W510" s="634" t="s">
        <v>490</v>
      </c>
      <c r="X510" s="607">
        <v>0</v>
      </c>
      <c r="Y510" s="607">
        <v>0</v>
      </c>
      <c r="Z510" s="607">
        <v>0</v>
      </c>
      <c r="AA510" s="607">
        <v>0</v>
      </c>
      <c r="AB510" s="607">
        <v>0</v>
      </c>
      <c r="AC510" s="607">
        <v>0</v>
      </c>
      <c r="AD510" s="607">
        <v>0</v>
      </c>
      <c r="AE510" s="607">
        <v>0</v>
      </c>
      <c r="AF510" s="607">
        <v>0</v>
      </c>
      <c r="AG510" s="607">
        <v>0</v>
      </c>
      <c r="AH510" s="607">
        <v>0</v>
      </c>
      <c r="AI510" s="607">
        <v>0</v>
      </c>
      <c r="AJ510" s="607">
        <v>0</v>
      </c>
      <c r="AK510" s="607">
        <v>0</v>
      </c>
      <c r="AL510" s="607">
        <v>0</v>
      </c>
      <c r="AM510" s="607">
        <v>0</v>
      </c>
      <c r="AN510" s="607">
        <v>0</v>
      </c>
      <c r="AO510" s="607">
        <v>0</v>
      </c>
      <c r="AP510" s="607">
        <v>0</v>
      </c>
      <c r="AQ510" s="607">
        <v>0</v>
      </c>
      <c r="AR510" s="607">
        <v>0</v>
      </c>
      <c r="AS510" s="607">
        <v>0</v>
      </c>
      <c r="AT510" s="607">
        <v>0</v>
      </c>
      <c r="AU510" s="607">
        <v>0</v>
      </c>
      <c r="AV510" s="607">
        <v>0</v>
      </c>
      <c r="AW510" s="607">
        <v>0</v>
      </c>
      <c r="AX510" s="607">
        <v>0</v>
      </c>
      <c r="AY510" s="607">
        <v>0</v>
      </c>
      <c r="AZ510" s="607">
        <v>0</v>
      </c>
      <c r="BA510" s="607">
        <v>0</v>
      </c>
      <c r="BB510" s="607">
        <v>0</v>
      </c>
      <c r="BC510" s="607">
        <v>0</v>
      </c>
      <c r="BD510" s="607">
        <v>0</v>
      </c>
      <c r="BE510" s="607">
        <v>0</v>
      </c>
      <c r="BF510" s="607">
        <v>0</v>
      </c>
      <c r="BG510" s="607">
        <v>0</v>
      </c>
      <c r="BH510" s="607">
        <v>0</v>
      </c>
      <c r="BI510" s="607">
        <v>0</v>
      </c>
      <c r="BJ510" s="607">
        <v>0</v>
      </c>
      <c r="BK510" s="607">
        <v>0</v>
      </c>
      <c r="BL510" s="607">
        <v>0</v>
      </c>
      <c r="BM510" s="607">
        <v>0</v>
      </c>
      <c r="BN510" s="607">
        <v>0</v>
      </c>
      <c r="BO510" s="607">
        <v>0</v>
      </c>
      <c r="BP510" s="607">
        <v>0</v>
      </c>
      <c r="BQ510" s="607">
        <v>0</v>
      </c>
      <c r="BR510" s="607">
        <v>0</v>
      </c>
      <c r="BS510" s="607">
        <v>0</v>
      </c>
      <c r="BT510" s="607">
        <v>0</v>
      </c>
      <c r="BU510" s="607">
        <v>0</v>
      </c>
      <c r="BV510" s="607">
        <v>0</v>
      </c>
      <c r="BW510" s="607">
        <v>0</v>
      </c>
      <c r="BX510" s="607">
        <v>0</v>
      </c>
      <c r="BY510" s="607">
        <v>0</v>
      </c>
      <c r="BZ510" s="607">
        <v>0</v>
      </c>
      <c r="CA510" s="607">
        <v>0</v>
      </c>
      <c r="CB510" s="607">
        <v>0</v>
      </c>
      <c r="CC510" s="607">
        <v>0</v>
      </c>
      <c r="CD510" s="607">
        <v>0</v>
      </c>
      <c r="CE510" s="607">
        <v>0</v>
      </c>
      <c r="CF510" s="607">
        <v>0</v>
      </c>
      <c r="CG510" s="607">
        <v>0</v>
      </c>
      <c r="CH510" s="607">
        <v>0</v>
      </c>
      <c r="CI510" s="607">
        <v>0</v>
      </c>
      <c r="CJ510" s="607">
        <v>0</v>
      </c>
      <c r="CK510" s="607">
        <v>0</v>
      </c>
      <c r="CL510" s="607">
        <v>0</v>
      </c>
      <c r="CM510" s="607">
        <v>0</v>
      </c>
      <c r="CN510" s="607">
        <v>0</v>
      </c>
      <c r="CO510" s="607">
        <v>0</v>
      </c>
      <c r="CP510" s="607">
        <v>0</v>
      </c>
      <c r="CQ510" s="607">
        <v>0</v>
      </c>
      <c r="CR510" s="607">
        <v>0</v>
      </c>
      <c r="CS510" s="607">
        <v>0</v>
      </c>
      <c r="CT510" s="607">
        <v>0</v>
      </c>
      <c r="CU510" s="607">
        <v>0</v>
      </c>
      <c r="CV510" s="607">
        <v>0</v>
      </c>
      <c r="CW510" s="607">
        <v>0</v>
      </c>
      <c r="CX510" s="607">
        <v>0</v>
      </c>
      <c r="CY510" s="607">
        <v>0</v>
      </c>
      <c r="CZ510" s="618">
        <v>0</v>
      </c>
      <c r="DA510" s="619">
        <v>0</v>
      </c>
      <c r="DB510" s="619">
        <v>0</v>
      </c>
      <c r="DC510" s="619">
        <v>0</v>
      </c>
      <c r="DD510" s="619">
        <v>0</v>
      </c>
      <c r="DE510" s="619">
        <v>0</v>
      </c>
      <c r="DF510" s="619">
        <v>0</v>
      </c>
      <c r="DG510" s="619">
        <v>0</v>
      </c>
      <c r="DH510" s="619">
        <v>0</v>
      </c>
      <c r="DI510" s="619">
        <v>0</v>
      </c>
      <c r="DJ510" s="619">
        <v>0</v>
      </c>
      <c r="DK510" s="619">
        <v>0</v>
      </c>
      <c r="DL510" s="619">
        <v>0</v>
      </c>
      <c r="DM510" s="619">
        <v>0</v>
      </c>
      <c r="DN510" s="619">
        <v>0</v>
      </c>
      <c r="DO510" s="619">
        <v>0</v>
      </c>
      <c r="DP510" s="619">
        <v>0</v>
      </c>
      <c r="DQ510" s="619">
        <v>0</v>
      </c>
      <c r="DR510" s="619">
        <v>0</v>
      </c>
      <c r="DS510" s="619">
        <v>0</v>
      </c>
      <c r="DT510" s="619">
        <v>0</v>
      </c>
      <c r="DU510" s="619">
        <v>0</v>
      </c>
      <c r="DV510" s="619">
        <v>0</v>
      </c>
      <c r="DW510" s="620">
        <v>0</v>
      </c>
    </row>
    <row r="511" spans="2:127" x14ac:dyDescent="0.2">
      <c r="B511" s="635"/>
      <c r="C511" s="636"/>
      <c r="D511" s="637"/>
      <c r="E511" s="637"/>
      <c r="F511" s="637"/>
      <c r="G511" s="637"/>
      <c r="H511" s="637"/>
      <c r="I511" s="638"/>
      <c r="J511" s="638"/>
      <c r="K511" s="638"/>
      <c r="L511" s="638"/>
      <c r="M511" s="638"/>
      <c r="N511" s="638"/>
      <c r="O511" s="638"/>
      <c r="P511" s="638"/>
      <c r="Q511" s="638"/>
      <c r="R511" s="639"/>
      <c r="S511" s="638"/>
      <c r="T511" s="638"/>
      <c r="U511" s="626" t="s">
        <v>492</v>
      </c>
      <c r="V511" s="614" t="s">
        <v>124</v>
      </c>
      <c r="W511" s="640" t="s">
        <v>490</v>
      </c>
      <c r="X511" s="607">
        <v>0</v>
      </c>
      <c r="Y511" s="607">
        <v>0</v>
      </c>
      <c r="Z511" s="607">
        <v>0</v>
      </c>
      <c r="AA511" s="607">
        <v>0</v>
      </c>
      <c r="AB511" s="607">
        <v>0</v>
      </c>
      <c r="AC511" s="607">
        <v>58</v>
      </c>
      <c r="AD511" s="607">
        <v>58</v>
      </c>
      <c r="AE511" s="607">
        <v>58</v>
      </c>
      <c r="AF511" s="607">
        <v>58</v>
      </c>
      <c r="AG511" s="607">
        <v>58</v>
      </c>
      <c r="AH511" s="607">
        <v>58</v>
      </c>
      <c r="AI511" s="607">
        <v>58</v>
      </c>
      <c r="AJ511" s="607">
        <v>58</v>
      </c>
      <c r="AK511" s="607">
        <v>58</v>
      </c>
      <c r="AL511" s="607">
        <v>58</v>
      </c>
      <c r="AM511" s="607">
        <v>58</v>
      </c>
      <c r="AN511" s="607">
        <v>58</v>
      </c>
      <c r="AO511" s="607">
        <v>58</v>
      </c>
      <c r="AP511" s="607">
        <v>58</v>
      </c>
      <c r="AQ511" s="607">
        <v>58</v>
      </c>
      <c r="AR511" s="607">
        <v>58</v>
      </c>
      <c r="AS511" s="607">
        <v>58</v>
      </c>
      <c r="AT511" s="607">
        <v>58</v>
      </c>
      <c r="AU511" s="607">
        <v>58</v>
      </c>
      <c r="AV511" s="607">
        <v>58</v>
      </c>
      <c r="AW511" s="607">
        <v>58</v>
      </c>
      <c r="AX511" s="607">
        <v>58</v>
      </c>
      <c r="AY511" s="607">
        <v>58</v>
      </c>
      <c r="AZ511" s="607">
        <v>58</v>
      </c>
      <c r="BA511" s="607">
        <v>58</v>
      </c>
      <c r="BB511" s="607">
        <v>58</v>
      </c>
      <c r="BC511" s="607">
        <v>58</v>
      </c>
      <c r="BD511" s="607">
        <v>58</v>
      </c>
      <c r="BE511" s="607">
        <v>58</v>
      </c>
      <c r="BF511" s="607">
        <v>58</v>
      </c>
      <c r="BG511" s="607">
        <v>58</v>
      </c>
      <c r="BH511" s="607">
        <v>58</v>
      </c>
      <c r="BI511" s="607">
        <v>58</v>
      </c>
      <c r="BJ511" s="607">
        <v>58</v>
      </c>
      <c r="BK511" s="607">
        <v>58</v>
      </c>
      <c r="BL511" s="607">
        <v>58</v>
      </c>
      <c r="BM511" s="607">
        <v>58</v>
      </c>
      <c r="BN511" s="607">
        <v>58</v>
      </c>
      <c r="BO511" s="607">
        <v>58</v>
      </c>
      <c r="BP511" s="607">
        <v>58</v>
      </c>
      <c r="BQ511" s="607">
        <v>58</v>
      </c>
      <c r="BR511" s="607">
        <v>58</v>
      </c>
      <c r="BS511" s="607">
        <v>58</v>
      </c>
      <c r="BT511" s="607">
        <v>58</v>
      </c>
      <c r="BU511" s="607">
        <v>58</v>
      </c>
      <c r="BV511" s="607">
        <v>58</v>
      </c>
      <c r="BW511" s="607">
        <v>58</v>
      </c>
      <c r="BX511" s="607">
        <v>58</v>
      </c>
      <c r="BY511" s="607">
        <v>58</v>
      </c>
      <c r="BZ511" s="607">
        <v>58</v>
      </c>
      <c r="CA511" s="607">
        <v>58</v>
      </c>
      <c r="CB511" s="607">
        <v>58</v>
      </c>
      <c r="CC511" s="607">
        <v>58</v>
      </c>
      <c r="CD511" s="607">
        <v>58</v>
      </c>
      <c r="CE511" s="616">
        <v>58</v>
      </c>
      <c r="CF511" s="616">
        <v>58</v>
      </c>
      <c r="CG511" s="616">
        <v>58</v>
      </c>
      <c r="CH511" s="616">
        <v>58</v>
      </c>
      <c r="CI511" s="616">
        <v>58</v>
      </c>
      <c r="CJ511" s="616">
        <v>58</v>
      </c>
      <c r="CK511" s="616">
        <v>58</v>
      </c>
      <c r="CL511" s="616">
        <v>58</v>
      </c>
      <c r="CM511" s="616">
        <v>58</v>
      </c>
      <c r="CN511" s="616">
        <v>58</v>
      </c>
      <c r="CO511" s="616">
        <v>58</v>
      </c>
      <c r="CP511" s="616">
        <v>58</v>
      </c>
      <c r="CQ511" s="616">
        <v>58</v>
      </c>
      <c r="CR511" s="616">
        <v>58</v>
      </c>
      <c r="CS511" s="616">
        <v>58</v>
      </c>
      <c r="CT511" s="616">
        <v>58</v>
      </c>
      <c r="CU511" s="616">
        <v>58</v>
      </c>
      <c r="CV511" s="616">
        <v>58</v>
      </c>
      <c r="CW511" s="616">
        <v>58</v>
      </c>
      <c r="CX511" s="616">
        <v>58</v>
      </c>
      <c r="CY511" s="617">
        <v>58</v>
      </c>
      <c r="CZ511" s="618">
        <v>0</v>
      </c>
      <c r="DA511" s="619">
        <v>0</v>
      </c>
      <c r="DB511" s="619">
        <v>0</v>
      </c>
      <c r="DC511" s="619">
        <v>0</v>
      </c>
      <c r="DD511" s="619">
        <v>0</v>
      </c>
      <c r="DE511" s="619">
        <v>0</v>
      </c>
      <c r="DF511" s="619">
        <v>0</v>
      </c>
      <c r="DG511" s="619">
        <v>0</v>
      </c>
      <c r="DH511" s="619">
        <v>0</v>
      </c>
      <c r="DI511" s="619">
        <v>0</v>
      </c>
      <c r="DJ511" s="619">
        <v>0</v>
      </c>
      <c r="DK511" s="619">
        <v>0</v>
      </c>
      <c r="DL511" s="619">
        <v>0</v>
      </c>
      <c r="DM511" s="619">
        <v>0</v>
      </c>
      <c r="DN511" s="619">
        <v>0</v>
      </c>
      <c r="DO511" s="619">
        <v>0</v>
      </c>
      <c r="DP511" s="619">
        <v>0</v>
      </c>
      <c r="DQ511" s="619">
        <v>0</v>
      </c>
      <c r="DR511" s="619">
        <v>0</v>
      </c>
      <c r="DS511" s="619">
        <v>0</v>
      </c>
      <c r="DT511" s="619">
        <v>0</v>
      </c>
      <c r="DU511" s="619">
        <v>0</v>
      </c>
      <c r="DV511" s="619">
        <v>0</v>
      </c>
      <c r="DW511" s="620">
        <v>0</v>
      </c>
    </row>
    <row r="512" spans="2:127" x14ac:dyDescent="0.2">
      <c r="B512" s="641"/>
      <c r="C512" s="642"/>
      <c r="D512" s="643"/>
      <c r="E512" s="643"/>
      <c r="F512" s="643"/>
      <c r="G512" s="643"/>
      <c r="H512" s="643"/>
      <c r="I512" s="644"/>
      <c r="J512" s="644"/>
      <c r="K512" s="644"/>
      <c r="L512" s="644"/>
      <c r="M512" s="644"/>
      <c r="N512" s="644"/>
      <c r="O512" s="644"/>
      <c r="P512" s="644"/>
      <c r="Q512" s="644"/>
      <c r="R512" s="645"/>
      <c r="S512" s="644"/>
      <c r="T512" s="644"/>
      <c r="U512" s="626" t="s">
        <v>493</v>
      </c>
      <c r="V512" s="614" t="s">
        <v>124</v>
      </c>
      <c r="W512" s="640" t="s">
        <v>490</v>
      </c>
      <c r="X512" s="607">
        <v>0</v>
      </c>
      <c r="Y512" s="607">
        <v>0</v>
      </c>
      <c r="Z512" s="607">
        <v>0</v>
      </c>
      <c r="AA512" s="607">
        <v>0</v>
      </c>
      <c r="AB512" s="607">
        <v>0</v>
      </c>
      <c r="AC512" s="607">
        <v>67.5</v>
      </c>
      <c r="AD512" s="607">
        <v>67.5</v>
      </c>
      <c r="AE512" s="607">
        <v>67.5</v>
      </c>
      <c r="AF512" s="607">
        <v>67.5</v>
      </c>
      <c r="AG512" s="607">
        <v>67.5</v>
      </c>
      <c r="AH512" s="607">
        <v>67.5</v>
      </c>
      <c r="AI512" s="607">
        <v>67.5</v>
      </c>
      <c r="AJ512" s="607">
        <v>67.5</v>
      </c>
      <c r="AK512" s="607">
        <v>67.5</v>
      </c>
      <c r="AL512" s="607">
        <v>67.5</v>
      </c>
      <c r="AM512" s="607">
        <v>67.5</v>
      </c>
      <c r="AN512" s="607">
        <v>67.5</v>
      </c>
      <c r="AO512" s="607">
        <v>67.5</v>
      </c>
      <c r="AP512" s="607">
        <v>67.5</v>
      </c>
      <c r="AQ512" s="607">
        <v>67.5</v>
      </c>
      <c r="AR512" s="607">
        <v>67.5</v>
      </c>
      <c r="AS512" s="607">
        <v>67.5</v>
      </c>
      <c r="AT512" s="607">
        <v>67.5</v>
      </c>
      <c r="AU512" s="607">
        <v>67.5</v>
      </c>
      <c r="AV512" s="607">
        <v>67.5</v>
      </c>
      <c r="AW512" s="607">
        <v>67.5</v>
      </c>
      <c r="AX512" s="607">
        <v>67.5</v>
      </c>
      <c r="AY512" s="607">
        <v>67.5</v>
      </c>
      <c r="AZ512" s="607">
        <v>67.5</v>
      </c>
      <c r="BA512" s="607">
        <v>67.5</v>
      </c>
      <c r="BB512" s="607">
        <v>67.5</v>
      </c>
      <c r="BC512" s="607">
        <v>67.5</v>
      </c>
      <c r="BD512" s="607">
        <v>67.5</v>
      </c>
      <c r="BE512" s="607">
        <v>67.5</v>
      </c>
      <c r="BF512" s="607">
        <v>67.5</v>
      </c>
      <c r="BG512" s="607">
        <v>67.5</v>
      </c>
      <c r="BH512" s="607">
        <v>67.5</v>
      </c>
      <c r="BI512" s="607">
        <v>67.5</v>
      </c>
      <c r="BJ512" s="607">
        <v>67.5</v>
      </c>
      <c r="BK512" s="607">
        <v>67.5</v>
      </c>
      <c r="BL512" s="607">
        <v>67.5</v>
      </c>
      <c r="BM512" s="607">
        <v>67.5</v>
      </c>
      <c r="BN512" s="607">
        <v>67.5</v>
      </c>
      <c r="BO512" s="607">
        <v>67.5</v>
      </c>
      <c r="BP512" s="607">
        <v>67.5</v>
      </c>
      <c r="BQ512" s="607">
        <v>67.5</v>
      </c>
      <c r="BR512" s="607">
        <v>67.5</v>
      </c>
      <c r="BS512" s="607">
        <v>67.5</v>
      </c>
      <c r="BT512" s="607">
        <v>67.5</v>
      </c>
      <c r="BU512" s="607">
        <v>67.5</v>
      </c>
      <c r="BV512" s="607">
        <v>67.5</v>
      </c>
      <c r="BW512" s="607">
        <v>67.5</v>
      </c>
      <c r="BX512" s="607">
        <v>67.5</v>
      </c>
      <c r="BY512" s="607">
        <v>67.5</v>
      </c>
      <c r="BZ512" s="607">
        <v>67.5</v>
      </c>
      <c r="CA512" s="607">
        <v>67.5</v>
      </c>
      <c r="CB512" s="607">
        <v>67.5</v>
      </c>
      <c r="CC512" s="607">
        <v>67.5</v>
      </c>
      <c r="CD512" s="607">
        <v>67.5</v>
      </c>
      <c r="CE512" s="616">
        <v>67.5</v>
      </c>
      <c r="CF512" s="616">
        <v>67.5</v>
      </c>
      <c r="CG512" s="616">
        <v>67.5</v>
      </c>
      <c r="CH512" s="616">
        <v>67.5</v>
      </c>
      <c r="CI512" s="616">
        <v>67.5</v>
      </c>
      <c r="CJ512" s="616">
        <v>67.5</v>
      </c>
      <c r="CK512" s="616">
        <v>67.5</v>
      </c>
      <c r="CL512" s="616">
        <v>67.5</v>
      </c>
      <c r="CM512" s="616">
        <v>67.5</v>
      </c>
      <c r="CN512" s="616">
        <v>67.5</v>
      </c>
      <c r="CO512" s="616">
        <v>67.5</v>
      </c>
      <c r="CP512" s="616">
        <v>67.5</v>
      </c>
      <c r="CQ512" s="616">
        <v>67.5</v>
      </c>
      <c r="CR512" s="616">
        <v>67.5</v>
      </c>
      <c r="CS512" s="616">
        <v>67.5</v>
      </c>
      <c r="CT512" s="616">
        <v>67.5</v>
      </c>
      <c r="CU512" s="616">
        <v>67.5</v>
      </c>
      <c r="CV512" s="616">
        <v>67.5</v>
      </c>
      <c r="CW512" s="616">
        <v>67.5</v>
      </c>
      <c r="CX512" s="616">
        <v>67.5</v>
      </c>
      <c r="CY512" s="617">
        <v>67.5</v>
      </c>
      <c r="CZ512" s="618">
        <v>0</v>
      </c>
      <c r="DA512" s="619">
        <v>0</v>
      </c>
      <c r="DB512" s="619">
        <v>0</v>
      </c>
      <c r="DC512" s="619">
        <v>0</v>
      </c>
      <c r="DD512" s="619">
        <v>0</v>
      </c>
      <c r="DE512" s="619">
        <v>0</v>
      </c>
      <c r="DF512" s="619">
        <v>0</v>
      </c>
      <c r="DG512" s="619">
        <v>0</v>
      </c>
      <c r="DH512" s="619">
        <v>0</v>
      </c>
      <c r="DI512" s="619">
        <v>0</v>
      </c>
      <c r="DJ512" s="619">
        <v>0</v>
      </c>
      <c r="DK512" s="619">
        <v>0</v>
      </c>
      <c r="DL512" s="619">
        <v>0</v>
      </c>
      <c r="DM512" s="619">
        <v>0</v>
      </c>
      <c r="DN512" s="619">
        <v>0</v>
      </c>
      <c r="DO512" s="619">
        <v>0</v>
      </c>
      <c r="DP512" s="619">
        <v>0</v>
      </c>
      <c r="DQ512" s="619">
        <v>0</v>
      </c>
      <c r="DR512" s="619">
        <v>0</v>
      </c>
      <c r="DS512" s="619">
        <v>0</v>
      </c>
      <c r="DT512" s="619">
        <v>0</v>
      </c>
      <c r="DU512" s="619">
        <v>0</v>
      </c>
      <c r="DV512" s="619">
        <v>0</v>
      </c>
      <c r="DW512" s="620">
        <v>0</v>
      </c>
    </row>
    <row r="513" spans="2:127" x14ac:dyDescent="0.2">
      <c r="B513" s="641"/>
      <c r="C513" s="642"/>
      <c r="D513" s="643"/>
      <c r="E513" s="643"/>
      <c r="F513" s="643"/>
      <c r="G513" s="643"/>
      <c r="H513" s="643"/>
      <c r="I513" s="644"/>
      <c r="J513" s="644"/>
      <c r="K513" s="644"/>
      <c r="L513" s="644"/>
      <c r="M513" s="644"/>
      <c r="N513" s="644"/>
      <c r="O513" s="644"/>
      <c r="P513" s="644"/>
      <c r="Q513" s="644"/>
      <c r="R513" s="645"/>
      <c r="S513" s="644"/>
      <c r="T513" s="644"/>
      <c r="U513" s="646" t="s">
        <v>494</v>
      </c>
      <c r="V513" s="647" t="s">
        <v>124</v>
      </c>
      <c r="W513" s="640" t="s">
        <v>490</v>
      </c>
      <c r="X513" s="607">
        <v>0</v>
      </c>
      <c r="Y513" s="607">
        <v>0</v>
      </c>
      <c r="Z513" s="607">
        <v>0</v>
      </c>
      <c r="AA513" s="607">
        <v>0</v>
      </c>
      <c r="AB513" s="607">
        <v>0</v>
      </c>
      <c r="AC513" s="607">
        <v>0</v>
      </c>
      <c r="AD513" s="607">
        <v>0</v>
      </c>
      <c r="AE513" s="607">
        <v>0</v>
      </c>
      <c r="AF513" s="607">
        <v>0</v>
      </c>
      <c r="AG513" s="607">
        <v>0</v>
      </c>
      <c r="AH513" s="607">
        <v>0</v>
      </c>
      <c r="AI513" s="607">
        <v>0</v>
      </c>
      <c r="AJ513" s="607">
        <v>0</v>
      </c>
      <c r="AK513" s="607">
        <v>0</v>
      </c>
      <c r="AL513" s="607">
        <v>0</v>
      </c>
      <c r="AM513" s="607">
        <v>0</v>
      </c>
      <c r="AN513" s="607">
        <v>0</v>
      </c>
      <c r="AO513" s="607">
        <v>0</v>
      </c>
      <c r="AP513" s="607">
        <v>0</v>
      </c>
      <c r="AQ513" s="607">
        <v>0</v>
      </c>
      <c r="AR513" s="607">
        <v>0</v>
      </c>
      <c r="AS513" s="607">
        <v>0</v>
      </c>
      <c r="AT513" s="607">
        <v>0</v>
      </c>
      <c r="AU513" s="607">
        <v>0</v>
      </c>
      <c r="AV513" s="607">
        <v>0</v>
      </c>
      <c r="AW513" s="607">
        <v>0</v>
      </c>
      <c r="AX513" s="607">
        <v>0</v>
      </c>
      <c r="AY513" s="607">
        <v>0</v>
      </c>
      <c r="AZ513" s="607">
        <v>0</v>
      </c>
      <c r="BA513" s="607">
        <v>0</v>
      </c>
      <c r="BB513" s="607">
        <v>0</v>
      </c>
      <c r="BC513" s="607">
        <v>0</v>
      </c>
      <c r="BD513" s="607">
        <v>0</v>
      </c>
      <c r="BE513" s="607">
        <v>0</v>
      </c>
      <c r="BF513" s="607">
        <v>0</v>
      </c>
      <c r="BG513" s="607">
        <v>0</v>
      </c>
      <c r="BH513" s="607">
        <v>0</v>
      </c>
      <c r="BI513" s="607">
        <v>0</v>
      </c>
      <c r="BJ513" s="607">
        <v>0</v>
      </c>
      <c r="BK513" s="607">
        <v>0</v>
      </c>
      <c r="BL513" s="607">
        <v>0</v>
      </c>
      <c r="BM513" s="607">
        <v>0</v>
      </c>
      <c r="BN513" s="607">
        <v>0</v>
      </c>
      <c r="BO513" s="607">
        <v>0</v>
      </c>
      <c r="BP513" s="607">
        <v>0</v>
      </c>
      <c r="BQ513" s="607">
        <v>0</v>
      </c>
      <c r="BR513" s="607">
        <v>0</v>
      </c>
      <c r="BS513" s="607">
        <v>0</v>
      </c>
      <c r="BT513" s="607">
        <v>0</v>
      </c>
      <c r="BU513" s="607">
        <v>0</v>
      </c>
      <c r="BV513" s="607">
        <v>0</v>
      </c>
      <c r="BW513" s="607">
        <v>0</v>
      </c>
      <c r="BX513" s="607">
        <v>0</v>
      </c>
      <c r="BY513" s="607">
        <v>0</v>
      </c>
      <c r="BZ513" s="607">
        <v>0</v>
      </c>
      <c r="CA513" s="607">
        <v>0</v>
      </c>
      <c r="CB513" s="607">
        <v>0</v>
      </c>
      <c r="CC513" s="607">
        <v>0</v>
      </c>
      <c r="CD513" s="607">
        <v>0</v>
      </c>
      <c r="CE513" s="616">
        <v>0</v>
      </c>
      <c r="CF513" s="616">
        <v>0</v>
      </c>
      <c r="CG513" s="616">
        <v>0</v>
      </c>
      <c r="CH513" s="616">
        <v>0</v>
      </c>
      <c r="CI513" s="616">
        <v>0</v>
      </c>
      <c r="CJ513" s="616">
        <v>0</v>
      </c>
      <c r="CK513" s="616">
        <v>0</v>
      </c>
      <c r="CL513" s="616">
        <v>0</v>
      </c>
      <c r="CM513" s="616">
        <v>0</v>
      </c>
      <c r="CN513" s="616">
        <v>0</v>
      </c>
      <c r="CO513" s="616">
        <v>0</v>
      </c>
      <c r="CP513" s="616">
        <v>0</v>
      </c>
      <c r="CQ513" s="616">
        <v>0</v>
      </c>
      <c r="CR513" s="616">
        <v>0</v>
      </c>
      <c r="CS513" s="616">
        <v>0</v>
      </c>
      <c r="CT513" s="616">
        <v>0</v>
      </c>
      <c r="CU513" s="616">
        <v>0</v>
      </c>
      <c r="CV513" s="616">
        <v>0</v>
      </c>
      <c r="CW513" s="616">
        <v>0</v>
      </c>
      <c r="CX513" s="616">
        <v>0</v>
      </c>
      <c r="CY513" s="617">
        <v>0</v>
      </c>
      <c r="CZ513" s="618">
        <v>0</v>
      </c>
      <c r="DA513" s="619">
        <v>0</v>
      </c>
      <c r="DB513" s="619">
        <v>0</v>
      </c>
      <c r="DC513" s="619">
        <v>0</v>
      </c>
      <c r="DD513" s="619">
        <v>0</v>
      </c>
      <c r="DE513" s="619">
        <v>0</v>
      </c>
      <c r="DF513" s="619">
        <v>0</v>
      </c>
      <c r="DG513" s="619">
        <v>0</v>
      </c>
      <c r="DH513" s="619">
        <v>0</v>
      </c>
      <c r="DI513" s="619">
        <v>0</v>
      </c>
      <c r="DJ513" s="619">
        <v>0</v>
      </c>
      <c r="DK513" s="619">
        <v>0</v>
      </c>
      <c r="DL513" s="619">
        <v>0</v>
      </c>
      <c r="DM513" s="619">
        <v>0</v>
      </c>
      <c r="DN513" s="619">
        <v>0</v>
      </c>
      <c r="DO513" s="619">
        <v>0</v>
      </c>
      <c r="DP513" s="619">
        <v>0</v>
      </c>
      <c r="DQ513" s="619">
        <v>0</v>
      </c>
      <c r="DR513" s="619">
        <v>0</v>
      </c>
      <c r="DS513" s="619">
        <v>0</v>
      </c>
      <c r="DT513" s="619">
        <v>0</v>
      </c>
      <c r="DU513" s="619">
        <v>0</v>
      </c>
      <c r="DV513" s="619">
        <v>0</v>
      </c>
      <c r="DW513" s="620">
        <v>0</v>
      </c>
    </row>
    <row r="514" spans="2:127" x14ac:dyDescent="0.2">
      <c r="B514" s="641"/>
      <c r="C514" s="642"/>
      <c r="D514" s="643"/>
      <c r="E514" s="643"/>
      <c r="F514" s="643"/>
      <c r="G514" s="643"/>
      <c r="H514" s="643"/>
      <c r="I514" s="644"/>
      <c r="J514" s="644"/>
      <c r="K514" s="644"/>
      <c r="L514" s="644"/>
      <c r="M514" s="644"/>
      <c r="N514" s="644"/>
      <c r="O514" s="644"/>
      <c r="P514" s="644"/>
      <c r="Q514" s="644"/>
      <c r="R514" s="645"/>
      <c r="S514" s="644"/>
      <c r="T514" s="644"/>
      <c r="U514" s="626" t="s">
        <v>495</v>
      </c>
      <c r="V514" s="614" t="s">
        <v>124</v>
      </c>
      <c r="W514" s="640" t="s">
        <v>490</v>
      </c>
      <c r="X514" s="607">
        <v>0</v>
      </c>
      <c r="Y514" s="607">
        <v>0</v>
      </c>
      <c r="Z514" s="607">
        <v>0</v>
      </c>
      <c r="AA514" s="607">
        <v>0</v>
      </c>
      <c r="AB514" s="607">
        <v>0</v>
      </c>
      <c r="AC514" s="607">
        <v>0</v>
      </c>
      <c r="AD514" s="607">
        <v>0</v>
      </c>
      <c r="AE514" s="607">
        <v>0</v>
      </c>
      <c r="AF514" s="607">
        <v>0</v>
      </c>
      <c r="AG514" s="607">
        <v>0</v>
      </c>
      <c r="AH514" s="607">
        <v>0</v>
      </c>
      <c r="AI514" s="607">
        <v>0</v>
      </c>
      <c r="AJ514" s="607">
        <v>0</v>
      </c>
      <c r="AK514" s="607">
        <v>0</v>
      </c>
      <c r="AL514" s="607">
        <v>0</v>
      </c>
      <c r="AM514" s="607">
        <v>0</v>
      </c>
      <c r="AN514" s="607">
        <v>0</v>
      </c>
      <c r="AO514" s="607">
        <v>0</v>
      </c>
      <c r="AP514" s="607">
        <v>0</v>
      </c>
      <c r="AQ514" s="607">
        <v>0</v>
      </c>
      <c r="AR514" s="607">
        <v>0</v>
      </c>
      <c r="AS514" s="607">
        <v>0</v>
      </c>
      <c r="AT514" s="607">
        <v>0</v>
      </c>
      <c r="AU514" s="607">
        <v>0</v>
      </c>
      <c r="AV514" s="607">
        <v>0</v>
      </c>
      <c r="AW514" s="607">
        <v>0</v>
      </c>
      <c r="AX514" s="607">
        <v>0</v>
      </c>
      <c r="AY514" s="607">
        <v>0</v>
      </c>
      <c r="AZ514" s="607">
        <v>0</v>
      </c>
      <c r="BA514" s="607">
        <v>0</v>
      </c>
      <c r="BB514" s="607">
        <v>0</v>
      </c>
      <c r="BC514" s="607">
        <v>0</v>
      </c>
      <c r="BD514" s="607">
        <v>0</v>
      </c>
      <c r="BE514" s="607">
        <v>0</v>
      </c>
      <c r="BF514" s="607">
        <v>0</v>
      </c>
      <c r="BG514" s="607">
        <v>0</v>
      </c>
      <c r="BH514" s="607">
        <v>0</v>
      </c>
      <c r="BI514" s="607">
        <v>0</v>
      </c>
      <c r="BJ514" s="607">
        <v>0</v>
      </c>
      <c r="BK514" s="607">
        <v>0</v>
      </c>
      <c r="BL514" s="607">
        <v>0</v>
      </c>
      <c r="BM514" s="607">
        <v>0</v>
      </c>
      <c r="BN514" s="607">
        <v>0</v>
      </c>
      <c r="BO514" s="607">
        <v>0</v>
      </c>
      <c r="BP514" s="607">
        <v>0</v>
      </c>
      <c r="BQ514" s="607">
        <v>0</v>
      </c>
      <c r="BR514" s="607">
        <v>0</v>
      </c>
      <c r="BS514" s="607">
        <v>0</v>
      </c>
      <c r="BT514" s="607">
        <v>0</v>
      </c>
      <c r="BU514" s="607">
        <v>0</v>
      </c>
      <c r="BV514" s="607">
        <v>0</v>
      </c>
      <c r="BW514" s="607">
        <v>0</v>
      </c>
      <c r="BX514" s="607">
        <v>0</v>
      </c>
      <c r="BY514" s="607">
        <v>0</v>
      </c>
      <c r="BZ514" s="607">
        <v>0</v>
      </c>
      <c r="CA514" s="607">
        <v>0</v>
      </c>
      <c r="CB514" s="607">
        <v>0</v>
      </c>
      <c r="CC514" s="607">
        <v>0</v>
      </c>
      <c r="CD514" s="607">
        <v>0</v>
      </c>
      <c r="CE514" s="616">
        <v>0</v>
      </c>
      <c r="CF514" s="616">
        <v>0</v>
      </c>
      <c r="CG514" s="616">
        <v>0</v>
      </c>
      <c r="CH514" s="616">
        <v>0</v>
      </c>
      <c r="CI514" s="616">
        <v>0</v>
      </c>
      <c r="CJ514" s="616">
        <v>0</v>
      </c>
      <c r="CK514" s="616">
        <v>0</v>
      </c>
      <c r="CL514" s="616">
        <v>0</v>
      </c>
      <c r="CM514" s="616">
        <v>0</v>
      </c>
      <c r="CN514" s="616">
        <v>0</v>
      </c>
      <c r="CO514" s="616">
        <v>0</v>
      </c>
      <c r="CP514" s="616">
        <v>0</v>
      </c>
      <c r="CQ514" s="616">
        <v>0</v>
      </c>
      <c r="CR514" s="616">
        <v>0</v>
      </c>
      <c r="CS514" s="616">
        <v>0</v>
      </c>
      <c r="CT514" s="616">
        <v>0</v>
      </c>
      <c r="CU514" s="616">
        <v>0</v>
      </c>
      <c r="CV514" s="616">
        <v>0</v>
      </c>
      <c r="CW514" s="616">
        <v>0</v>
      </c>
      <c r="CX514" s="616">
        <v>0</v>
      </c>
      <c r="CY514" s="617">
        <v>0</v>
      </c>
      <c r="CZ514" s="618">
        <v>0</v>
      </c>
      <c r="DA514" s="619">
        <v>0</v>
      </c>
      <c r="DB514" s="619">
        <v>0</v>
      </c>
      <c r="DC514" s="619">
        <v>0</v>
      </c>
      <c r="DD514" s="619">
        <v>0</v>
      </c>
      <c r="DE514" s="619">
        <v>0</v>
      </c>
      <c r="DF514" s="619">
        <v>0</v>
      </c>
      <c r="DG514" s="619">
        <v>0</v>
      </c>
      <c r="DH514" s="619">
        <v>0</v>
      </c>
      <c r="DI514" s="619">
        <v>0</v>
      </c>
      <c r="DJ514" s="619">
        <v>0</v>
      </c>
      <c r="DK514" s="619">
        <v>0</v>
      </c>
      <c r="DL514" s="619">
        <v>0</v>
      </c>
      <c r="DM514" s="619">
        <v>0</v>
      </c>
      <c r="DN514" s="619">
        <v>0</v>
      </c>
      <c r="DO514" s="619">
        <v>0</v>
      </c>
      <c r="DP514" s="619">
        <v>0</v>
      </c>
      <c r="DQ514" s="619">
        <v>0</v>
      </c>
      <c r="DR514" s="619">
        <v>0</v>
      </c>
      <c r="DS514" s="619">
        <v>0</v>
      </c>
      <c r="DT514" s="619">
        <v>0</v>
      </c>
      <c r="DU514" s="619">
        <v>0</v>
      </c>
      <c r="DV514" s="619">
        <v>0</v>
      </c>
      <c r="DW514" s="620">
        <v>0</v>
      </c>
    </row>
    <row r="515" spans="2:127" x14ac:dyDescent="0.2">
      <c r="B515" s="648"/>
      <c r="C515" s="642"/>
      <c r="D515" s="643"/>
      <c r="E515" s="643"/>
      <c r="F515" s="643"/>
      <c r="G515" s="643"/>
      <c r="H515" s="643"/>
      <c r="I515" s="644"/>
      <c r="J515" s="644"/>
      <c r="K515" s="644"/>
      <c r="L515" s="644"/>
      <c r="M515" s="644"/>
      <c r="N515" s="644"/>
      <c r="O515" s="644"/>
      <c r="P515" s="644"/>
      <c r="Q515" s="644"/>
      <c r="R515" s="645"/>
      <c r="S515" s="644"/>
      <c r="T515" s="644"/>
      <c r="U515" s="626" t="s">
        <v>496</v>
      </c>
      <c r="V515" s="614" t="s">
        <v>124</v>
      </c>
      <c r="W515" s="640" t="s">
        <v>490</v>
      </c>
      <c r="X515" s="607">
        <v>0</v>
      </c>
      <c r="Y515" s="607">
        <v>0</v>
      </c>
      <c r="Z515" s="607">
        <v>0</v>
      </c>
      <c r="AA515" s="607">
        <v>0</v>
      </c>
      <c r="AB515" s="607">
        <v>0</v>
      </c>
      <c r="AC515" s="607">
        <v>0.17</v>
      </c>
      <c r="AD515" s="607">
        <v>0.17</v>
      </c>
      <c r="AE515" s="607">
        <v>0.17</v>
      </c>
      <c r="AF515" s="607">
        <v>0.17</v>
      </c>
      <c r="AG515" s="607">
        <v>0.17</v>
      </c>
      <c r="AH515" s="607">
        <v>0.17</v>
      </c>
      <c r="AI515" s="607">
        <v>0.17</v>
      </c>
      <c r="AJ515" s="607">
        <v>0.17</v>
      </c>
      <c r="AK515" s="607">
        <v>0.17</v>
      </c>
      <c r="AL515" s="607">
        <v>0.17</v>
      </c>
      <c r="AM515" s="607">
        <v>0.17</v>
      </c>
      <c r="AN515" s="607">
        <v>0.17</v>
      </c>
      <c r="AO515" s="607">
        <v>0.17</v>
      </c>
      <c r="AP515" s="607">
        <v>0.17</v>
      </c>
      <c r="AQ515" s="607">
        <v>0.17</v>
      </c>
      <c r="AR515" s="607">
        <v>0.17</v>
      </c>
      <c r="AS515" s="607">
        <v>0.17</v>
      </c>
      <c r="AT515" s="607">
        <v>0.17</v>
      </c>
      <c r="AU515" s="607">
        <v>0.17</v>
      </c>
      <c r="AV515" s="607">
        <v>0.17</v>
      </c>
      <c r="AW515" s="607">
        <v>0.17</v>
      </c>
      <c r="AX515" s="607">
        <v>0.17</v>
      </c>
      <c r="AY515" s="607">
        <v>0.17</v>
      </c>
      <c r="AZ515" s="607">
        <v>0.17</v>
      </c>
      <c r="BA515" s="607">
        <v>0.17</v>
      </c>
      <c r="BB515" s="607">
        <v>0.17</v>
      </c>
      <c r="BC515" s="607">
        <v>0.17</v>
      </c>
      <c r="BD515" s="607">
        <v>0.17</v>
      </c>
      <c r="BE515" s="607">
        <v>0.17</v>
      </c>
      <c r="BF515" s="607">
        <v>0.17</v>
      </c>
      <c r="BG515" s="607">
        <v>0.17</v>
      </c>
      <c r="BH515" s="607">
        <v>0.17</v>
      </c>
      <c r="BI515" s="607">
        <v>0.17</v>
      </c>
      <c r="BJ515" s="607">
        <v>0.17</v>
      </c>
      <c r="BK515" s="607">
        <v>0.17</v>
      </c>
      <c r="BL515" s="607">
        <v>0.17</v>
      </c>
      <c r="BM515" s="607">
        <v>0.17</v>
      </c>
      <c r="BN515" s="607">
        <v>0.17</v>
      </c>
      <c r="BO515" s="607">
        <v>0.17</v>
      </c>
      <c r="BP515" s="607">
        <v>0.17</v>
      </c>
      <c r="BQ515" s="607">
        <v>0.17</v>
      </c>
      <c r="BR515" s="607">
        <v>0.17</v>
      </c>
      <c r="BS515" s="607">
        <v>0.17</v>
      </c>
      <c r="BT515" s="607">
        <v>0.17</v>
      </c>
      <c r="BU515" s="607">
        <v>0.17</v>
      </c>
      <c r="BV515" s="607">
        <v>0.17</v>
      </c>
      <c r="BW515" s="607">
        <v>0.17</v>
      </c>
      <c r="BX515" s="607">
        <v>0.17</v>
      </c>
      <c r="BY515" s="607">
        <v>0.17</v>
      </c>
      <c r="BZ515" s="607">
        <v>0.17</v>
      </c>
      <c r="CA515" s="607">
        <v>0.17</v>
      </c>
      <c r="CB515" s="607">
        <v>0.17</v>
      </c>
      <c r="CC515" s="607">
        <v>0.17</v>
      </c>
      <c r="CD515" s="607">
        <v>0.17</v>
      </c>
      <c r="CE515" s="616">
        <v>0.17</v>
      </c>
      <c r="CF515" s="616">
        <v>0.17</v>
      </c>
      <c r="CG515" s="616">
        <v>0.17</v>
      </c>
      <c r="CH515" s="616">
        <v>0.17</v>
      </c>
      <c r="CI515" s="616">
        <v>0.17</v>
      </c>
      <c r="CJ515" s="616">
        <v>0.17</v>
      </c>
      <c r="CK515" s="616">
        <v>0.17</v>
      </c>
      <c r="CL515" s="616">
        <v>0.17</v>
      </c>
      <c r="CM515" s="616">
        <v>0.17</v>
      </c>
      <c r="CN515" s="616">
        <v>0.17</v>
      </c>
      <c r="CO515" s="616">
        <v>0.17</v>
      </c>
      <c r="CP515" s="616">
        <v>0.17</v>
      </c>
      <c r="CQ515" s="616">
        <v>0.17</v>
      </c>
      <c r="CR515" s="616">
        <v>0.17</v>
      </c>
      <c r="CS515" s="616">
        <v>0.17</v>
      </c>
      <c r="CT515" s="616">
        <v>0.17</v>
      </c>
      <c r="CU515" s="616">
        <v>0.17</v>
      </c>
      <c r="CV515" s="616">
        <v>0.17</v>
      </c>
      <c r="CW515" s="616">
        <v>0.17</v>
      </c>
      <c r="CX515" s="616">
        <v>0.17</v>
      </c>
      <c r="CY515" s="617">
        <v>0.17</v>
      </c>
      <c r="CZ515" s="618">
        <v>0</v>
      </c>
      <c r="DA515" s="619">
        <v>0</v>
      </c>
      <c r="DB515" s="619">
        <v>0</v>
      </c>
      <c r="DC515" s="619">
        <v>0</v>
      </c>
      <c r="DD515" s="619">
        <v>0</v>
      </c>
      <c r="DE515" s="619">
        <v>0</v>
      </c>
      <c r="DF515" s="619">
        <v>0</v>
      </c>
      <c r="DG515" s="619">
        <v>0</v>
      </c>
      <c r="DH515" s="619">
        <v>0</v>
      </c>
      <c r="DI515" s="619">
        <v>0</v>
      </c>
      <c r="DJ515" s="619">
        <v>0</v>
      </c>
      <c r="DK515" s="619">
        <v>0</v>
      </c>
      <c r="DL515" s="619">
        <v>0</v>
      </c>
      <c r="DM515" s="619">
        <v>0</v>
      </c>
      <c r="DN515" s="619">
        <v>0</v>
      </c>
      <c r="DO515" s="619">
        <v>0</v>
      </c>
      <c r="DP515" s="619">
        <v>0</v>
      </c>
      <c r="DQ515" s="619">
        <v>0</v>
      </c>
      <c r="DR515" s="619">
        <v>0</v>
      </c>
      <c r="DS515" s="619">
        <v>0</v>
      </c>
      <c r="DT515" s="619">
        <v>0</v>
      </c>
      <c r="DU515" s="619">
        <v>0</v>
      </c>
      <c r="DV515" s="619">
        <v>0</v>
      </c>
      <c r="DW515" s="620">
        <v>0</v>
      </c>
    </row>
    <row r="516" spans="2:127" x14ac:dyDescent="0.2">
      <c r="B516" s="648"/>
      <c r="C516" s="642"/>
      <c r="D516" s="643"/>
      <c r="E516" s="643"/>
      <c r="F516" s="643"/>
      <c r="G516" s="643"/>
      <c r="H516" s="643"/>
      <c r="I516" s="644"/>
      <c r="J516" s="644"/>
      <c r="K516" s="644"/>
      <c r="L516" s="644"/>
      <c r="M516" s="644"/>
      <c r="N516" s="644"/>
      <c r="O516" s="644"/>
      <c r="P516" s="644"/>
      <c r="Q516" s="644"/>
      <c r="R516" s="645"/>
      <c r="S516" s="644"/>
      <c r="T516" s="644"/>
      <c r="U516" s="626" t="s">
        <v>497</v>
      </c>
      <c r="V516" s="614" t="s">
        <v>124</v>
      </c>
      <c r="W516" s="640" t="s">
        <v>490</v>
      </c>
      <c r="X516" s="607">
        <v>0</v>
      </c>
      <c r="Y516" s="607">
        <v>0</v>
      </c>
      <c r="Z516" s="607">
        <v>0</v>
      </c>
      <c r="AA516" s="607">
        <v>0</v>
      </c>
      <c r="AB516" s="607">
        <v>0</v>
      </c>
      <c r="AC516" s="607">
        <v>0</v>
      </c>
      <c r="AD516" s="607">
        <v>0</v>
      </c>
      <c r="AE516" s="607">
        <v>0</v>
      </c>
      <c r="AF516" s="607">
        <v>0</v>
      </c>
      <c r="AG516" s="607">
        <v>0</v>
      </c>
      <c r="AH516" s="607">
        <v>0</v>
      </c>
      <c r="AI516" s="607">
        <v>0</v>
      </c>
      <c r="AJ516" s="607">
        <v>0</v>
      </c>
      <c r="AK516" s="607">
        <v>0</v>
      </c>
      <c r="AL516" s="607">
        <v>0</v>
      </c>
      <c r="AM516" s="607">
        <v>0</v>
      </c>
      <c r="AN516" s="607">
        <v>0</v>
      </c>
      <c r="AO516" s="607">
        <v>0</v>
      </c>
      <c r="AP516" s="607">
        <v>0</v>
      </c>
      <c r="AQ516" s="607">
        <v>0</v>
      </c>
      <c r="AR516" s="607">
        <v>0</v>
      </c>
      <c r="AS516" s="607">
        <v>0</v>
      </c>
      <c r="AT516" s="607">
        <v>0</v>
      </c>
      <c r="AU516" s="607">
        <v>0</v>
      </c>
      <c r="AV516" s="607">
        <v>0</v>
      </c>
      <c r="AW516" s="607">
        <v>0</v>
      </c>
      <c r="AX516" s="607">
        <v>0</v>
      </c>
      <c r="AY516" s="607">
        <v>0</v>
      </c>
      <c r="AZ516" s="607">
        <v>0</v>
      </c>
      <c r="BA516" s="607">
        <v>0</v>
      </c>
      <c r="BB516" s="607">
        <v>0</v>
      </c>
      <c r="BC516" s="607">
        <v>0</v>
      </c>
      <c r="BD516" s="607">
        <v>0</v>
      </c>
      <c r="BE516" s="607">
        <v>0</v>
      </c>
      <c r="BF516" s="607">
        <v>0</v>
      </c>
      <c r="BG516" s="607">
        <v>0</v>
      </c>
      <c r="BH516" s="607">
        <v>0</v>
      </c>
      <c r="BI516" s="607">
        <v>0</v>
      </c>
      <c r="BJ516" s="607">
        <v>0</v>
      </c>
      <c r="BK516" s="607">
        <v>0</v>
      </c>
      <c r="BL516" s="607">
        <v>0</v>
      </c>
      <c r="BM516" s="607">
        <v>0</v>
      </c>
      <c r="BN516" s="607">
        <v>0</v>
      </c>
      <c r="BO516" s="607">
        <v>0</v>
      </c>
      <c r="BP516" s="607">
        <v>0</v>
      </c>
      <c r="BQ516" s="607">
        <v>0</v>
      </c>
      <c r="BR516" s="607">
        <v>0</v>
      </c>
      <c r="BS516" s="607">
        <v>0</v>
      </c>
      <c r="BT516" s="607">
        <v>0</v>
      </c>
      <c r="BU516" s="607">
        <v>0</v>
      </c>
      <c r="BV516" s="607">
        <v>0</v>
      </c>
      <c r="BW516" s="607">
        <v>0</v>
      </c>
      <c r="BX516" s="607">
        <v>0</v>
      </c>
      <c r="BY516" s="607">
        <v>0</v>
      </c>
      <c r="BZ516" s="607">
        <v>0</v>
      </c>
      <c r="CA516" s="607">
        <v>0</v>
      </c>
      <c r="CB516" s="607">
        <v>0</v>
      </c>
      <c r="CC516" s="607">
        <v>0</v>
      </c>
      <c r="CD516" s="607">
        <v>0</v>
      </c>
      <c r="CE516" s="616">
        <v>0</v>
      </c>
      <c r="CF516" s="616">
        <v>0</v>
      </c>
      <c r="CG516" s="616">
        <v>0</v>
      </c>
      <c r="CH516" s="616">
        <v>0</v>
      </c>
      <c r="CI516" s="616">
        <v>0</v>
      </c>
      <c r="CJ516" s="616">
        <v>0</v>
      </c>
      <c r="CK516" s="616">
        <v>0</v>
      </c>
      <c r="CL516" s="616">
        <v>0</v>
      </c>
      <c r="CM516" s="616">
        <v>0</v>
      </c>
      <c r="CN516" s="616">
        <v>0</v>
      </c>
      <c r="CO516" s="616">
        <v>0</v>
      </c>
      <c r="CP516" s="616">
        <v>0</v>
      </c>
      <c r="CQ516" s="616">
        <v>0</v>
      </c>
      <c r="CR516" s="616">
        <v>0</v>
      </c>
      <c r="CS516" s="616">
        <v>0</v>
      </c>
      <c r="CT516" s="616">
        <v>0</v>
      </c>
      <c r="CU516" s="616">
        <v>0</v>
      </c>
      <c r="CV516" s="616">
        <v>0</v>
      </c>
      <c r="CW516" s="616">
        <v>0</v>
      </c>
      <c r="CX516" s="616">
        <v>0</v>
      </c>
      <c r="CY516" s="617">
        <v>0</v>
      </c>
      <c r="CZ516" s="618">
        <v>0</v>
      </c>
      <c r="DA516" s="619">
        <v>0</v>
      </c>
      <c r="DB516" s="619">
        <v>0</v>
      </c>
      <c r="DC516" s="619">
        <v>0</v>
      </c>
      <c r="DD516" s="619">
        <v>0</v>
      </c>
      <c r="DE516" s="619">
        <v>0</v>
      </c>
      <c r="DF516" s="619">
        <v>0</v>
      </c>
      <c r="DG516" s="619">
        <v>0</v>
      </c>
      <c r="DH516" s="619">
        <v>0</v>
      </c>
      <c r="DI516" s="619">
        <v>0</v>
      </c>
      <c r="DJ516" s="619">
        <v>0</v>
      </c>
      <c r="DK516" s="619">
        <v>0</v>
      </c>
      <c r="DL516" s="619">
        <v>0</v>
      </c>
      <c r="DM516" s="619">
        <v>0</v>
      </c>
      <c r="DN516" s="619">
        <v>0</v>
      </c>
      <c r="DO516" s="619">
        <v>0</v>
      </c>
      <c r="DP516" s="619">
        <v>0</v>
      </c>
      <c r="DQ516" s="619">
        <v>0</v>
      </c>
      <c r="DR516" s="619">
        <v>0</v>
      </c>
      <c r="DS516" s="619">
        <v>0</v>
      </c>
      <c r="DT516" s="619">
        <v>0</v>
      </c>
      <c r="DU516" s="619">
        <v>0</v>
      </c>
      <c r="DV516" s="619">
        <v>0</v>
      </c>
      <c r="DW516" s="620">
        <v>0</v>
      </c>
    </row>
    <row r="517" spans="2:127" x14ac:dyDescent="0.2">
      <c r="B517" s="648"/>
      <c r="C517" s="642"/>
      <c r="D517" s="643"/>
      <c r="E517" s="643"/>
      <c r="F517" s="643"/>
      <c r="G517" s="643"/>
      <c r="H517" s="643"/>
      <c r="I517" s="644"/>
      <c r="J517" s="644"/>
      <c r="K517" s="644"/>
      <c r="L517" s="644"/>
      <c r="M517" s="644"/>
      <c r="N517" s="644"/>
      <c r="O517" s="644"/>
      <c r="P517" s="644"/>
      <c r="Q517" s="644"/>
      <c r="R517" s="645"/>
      <c r="S517" s="644"/>
      <c r="T517" s="644"/>
      <c r="U517" s="626" t="s">
        <v>498</v>
      </c>
      <c r="V517" s="614" t="s">
        <v>124</v>
      </c>
      <c r="W517" s="640" t="s">
        <v>490</v>
      </c>
      <c r="X517" s="607">
        <v>0</v>
      </c>
      <c r="Y517" s="607">
        <v>0</v>
      </c>
      <c r="Z517" s="607">
        <v>0</v>
      </c>
      <c r="AA517" s="607">
        <v>0</v>
      </c>
      <c r="AB517" s="607">
        <v>0</v>
      </c>
      <c r="AC517" s="607">
        <v>2.8048588293410415</v>
      </c>
      <c r="AD517" s="607">
        <v>2.5983303203736172</v>
      </c>
      <c r="AE517" s="607">
        <v>2.4696080693301439</v>
      </c>
      <c r="AF517" s="607">
        <v>2.4257482294347232</v>
      </c>
      <c r="AG517" s="607">
        <v>2.2604370458667487</v>
      </c>
      <c r="AH517" s="607">
        <v>2.1338360942906989</v>
      </c>
      <c r="AI517" s="607">
        <v>2.00723514271465</v>
      </c>
      <c r="AJ517" s="607">
        <v>1.8806341911386004</v>
      </c>
      <c r="AK517" s="607">
        <v>1.7540332395625515</v>
      </c>
      <c r="AL517" s="607">
        <v>1.6274322879865022</v>
      </c>
      <c r="AM517" s="607">
        <v>1.5008313364104529</v>
      </c>
      <c r="AN517" s="607">
        <v>1.3742303848344033</v>
      </c>
      <c r="AO517" s="607">
        <v>1.2476294332583542</v>
      </c>
      <c r="AP517" s="607">
        <v>1.1210284816823053</v>
      </c>
      <c r="AQ517" s="607">
        <v>0.99442753010625584</v>
      </c>
      <c r="AR517" s="607">
        <v>0.86782657853020684</v>
      </c>
      <c r="AS517" s="607">
        <v>0.74122562695415772</v>
      </c>
      <c r="AT517" s="607">
        <v>0.61462467537810861</v>
      </c>
      <c r="AU517" s="607">
        <v>0.48802372380205938</v>
      </c>
      <c r="AV517" s="607">
        <v>0.36142277222601021</v>
      </c>
      <c r="AW517" s="607">
        <v>0.36142277222601021</v>
      </c>
      <c r="AX517" s="607">
        <v>0.36142277222601021</v>
      </c>
      <c r="AY517" s="607">
        <v>0.36142277222601021</v>
      </c>
      <c r="AZ517" s="607">
        <v>0.36142277222601021</v>
      </c>
      <c r="BA517" s="607">
        <v>0.36142277222601021</v>
      </c>
      <c r="BB517" s="607">
        <v>0.36142277222601021</v>
      </c>
      <c r="BC517" s="607">
        <v>0.36142277222601021</v>
      </c>
      <c r="BD517" s="607">
        <v>0.36142277222601021</v>
      </c>
      <c r="BE517" s="607">
        <v>0.36142277222601021</v>
      </c>
      <c r="BF517" s="607">
        <v>0.36142277222601021</v>
      </c>
      <c r="BG517" s="607">
        <v>0.36142277222601021</v>
      </c>
      <c r="BH517" s="607">
        <v>0.36142277222601021</v>
      </c>
      <c r="BI517" s="607">
        <v>0.36142277222601021</v>
      </c>
      <c r="BJ517" s="607">
        <v>0.36142277222601021</v>
      </c>
      <c r="BK517" s="607">
        <v>0.36142277222601021</v>
      </c>
      <c r="BL517" s="607">
        <v>0.36142277222601021</v>
      </c>
      <c r="BM517" s="607">
        <v>0.36142277222601021</v>
      </c>
      <c r="BN517" s="607">
        <v>0.36142277222601021</v>
      </c>
      <c r="BO517" s="607">
        <v>0.36142277222601021</v>
      </c>
      <c r="BP517" s="607">
        <v>0.36142277222601021</v>
      </c>
      <c r="BQ517" s="607">
        <v>0.36142277222601021</v>
      </c>
      <c r="BR517" s="607">
        <v>0.36142277222601021</v>
      </c>
      <c r="BS517" s="607">
        <v>0.36142277222601021</v>
      </c>
      <c r="BT517" s="607">
        <v>0.36142277222601021</v>
      </c>
      <c r="BU517" s="607">
        <v>0.36142277222601021</v>
      </c>
      <c r="BV517" s="607">
        <v>0.36142277222601021</v>
      </c>
      <c r="BW517" s="607">
        <v>0.36142277222601021</v>
      </c>
      <c r="BX517" s="607">
        <v>0.36142277222601021</v>
      </c>
      <c r="BY517" s="607">
        <v>0.36142277222601021</v>
      </c>
      <c r="BZ517" s="607">
        <v>0.36142277222601021</v>
      </c>
      <c r="CA517" s="607">
        <v>0.36142277222601021</v>
      </c>
      <c r="CB517" s="607">
        <v>0.36142277222601021</v>
      </c>
      <c r="CC517" s="607">
        <v>0.36142277222601021</v>
      </c>
      <c r="CD517" s="607">
        <v>0.36142277222601021</v>
      </c>
      <c r="CE517" s="616">
        <v>0.36142277222601021</v>
      </c>
      <c r="CF517" s="616">
        <v>0.36142277222601021</v>
      </c>
      <c r="CG517" s="616">
        <v>0.36142277222601021</v>
      </c>
      <c r="CH517" s="616">
        <v>0.36142277222601021</v>
      </c>
      <c r="CI517" s="616">
        <v>0.36142277222601021</v>
      </c>
      <c r="CJ517" s="616">
        <v>0.36142277222601021</v>
      </c>
      <c r="CK517" s="616">
        <v>0.36142277222601021</v>
      </c>
      <c r="CL517" s="616">
        <v>0.36142277222601021</v>
      </c>
      <c r="CM517" s="616">
        <v>0.36142277222601021</v>
      </c>
      <c r="CN517" s="616">
        <v>0.36142277222601021</v>
      </c>
      <c r="CO517" s="616">
        <v>0.36142277222601021</v>
      </c>
      <c r="CP517" s="616">
        <v>0.36142277222601021</v>
      </c>
      <c r="CQ517" s="616">
        <v>0.36142277222601021</v>
      </c>
      <c r="CR517" s="616">
        <v>0.36142277222601021</v>
      </c>
      <c r="CS517" s="616">
        <v>0.36142277222601021</v>
      </c>
      <c r="CT517" s="616">
        <v>0.36142277222601021</v>
      </c>
      <c r="CU517" s="616">
        <v>0.36142277222601021</v>
      </c>
      <c r="CV517" s="616">
        <v>0.36142277222601021</v>
      </c>
      <c r="CW517" s="616">
        <v>0.36142277222601021</v>
      </c>
      <c r="CX517" s="616">
        <v>0.36142277222601021</v>
      </c>
      <c r="CY517" s="617">
        <v>0.36142277222601021</v>
      </c>
      <c r="CZ517" s="618">
        <v>0</v>
      </c>
      <c r="DA517" s="619">
        <v>0</v>
      </c>
      <c r="DB517" s="619">
        <v>0</v>
      </c>
      <c r="DC517" s="619">
        <v>0</v>
      </c>
      <c r="DD517" s="619">
        <v>0</v>
      </c>
      <c r="DE517" s="619">
        <v>0</v>
      </c>
      <c r="DF517" s="619">
        <v>0</v>
      </c>
      <c r="DG517" s="619">
        <v>0</v>
      </c>
      <c r="DH517" s="619">
        <v>0</v>
      </c>
      <c r="DI517" s="619">
        <v>0</v>
      </c>
      <c r="DJ517" s="619">
        <v>0</v>
      </c>
      <c r="DK517" s="619">
        <v>0</v>
      </c>
      <c r="DL517" s="619">
        <v>0</v>
      </c>
      <c r="DM517" s="619">
        <v>0</v>
      </c>
      <c r="DN517" s="619">
        <v>0</v>
      </c>
      <c r="DO517" s="619">
        <v>0</v>
      </c>
      <c r="DP517" s="619">
        <v>0</v>
      </c>
      <c r="DQ517" s="619">
        <v>0</v>
      </c>
      <c r="DR517" s="619">
        <v>0</v>
      </c>
      <c r="DS517" s="619">
        <v>0</v>
      </c>
      <c r="DT517" s="619">
        <v>0</v>
      </c>
      <c r="DU517" s="619">
        <v>0</v>
      </c>
      <c r="DV517" s="619">
        <v>0</v>
      </c>
      <c r="DW517" s="620">
        <v>0</v>
      </c>
    </row>
    <row r="518" spans="2:127" x14ac:dyDescent="0.2">
      <c r="B518" s="648"/>
      <c r="C518" s="642"/>
      <c r="D518" s="643"/>
      <c r="E518" s="643"/>
      <c r="F518" s="643"/>
      <c r="G518" s="643"/>
      <c r="H518" s="643"/>
      <c r="I518" s="644"/>
      <c r="J518" s="644"/>
      <c r="K518" s="644"/>
      <c r="L518" s="644"/>
      <c r="M518" s="644"/>
      <c r="N518" s="644"/>
      <c r="O518" s="644"/>
      <c r="P518" s="644"/>
      <c r="Q518" s="644"/>
      <c r="R518" s="645"/>
      <c r="S518" s="644"/>
      <c r="T518" s="644"/>
      <c r="U518" s="649" t="s">
        <v>499</v>
      </c>
      <c r="V518" s="614" t="s">
        <v>124</v>
      </c>
      <c r="W518" s="640" t="s">
        <v>490</v>
      </c>
      <c r="X518" s="607">
        <v>0</v>
      </c>
      <c r="Y518" s="607">
        <v>0</v>
      </c>
      <c r="Z518" s="607">
        <v>0</v>
      </c>
      <c r="AA518" s="607">
        <v>0</v>
      </c>
      <c r="AB518" s="607">
        <v>0</v>
      </c>
      <c r="AC518" s="607">
        <v>0</v>
      </c>
      <c r="AD518" s="607">
        <v>0</v>
      </c>
      <c r="AE518" s="607">
        <v>0</v>
      </c>
      <c r="AF518" s="607">
        <v>0</v>
      </c>
      <c r="AG518" s="607">
        <v>0</v>
      </c>
      <c r="AH518" s="607">
        <v>0</v>
      </c>
      <c r="AI518" s="607">
        <v>0</v>
      </c>
      <c r="AJ518" s="607">
        <v>0</v>
      </c>
      <c r="AK518" s="607">
        <v>0</v>
      </c>
      <c r="AL518" s="607">
        <v>0</v>
      </c>
      <c r="AM518" s="607">
        <v>0</v>
      </c>
      <c r="AN518" s="607">
        <v>0</v>
      </c>
      <c r="AO518" s="607">
        <v>0</v>
      </c>
      <c r="AP518" s="607">
        <v>0</v>
      </c>
      <c r="AQ518" s="607">
        <v>0</v>
      </c>
      <c r="AR518" s="607">
        <v>0</v>
      </c>
      <c r="AS518" s="607">
        <v>0</v>
      </c>
      <c r="AT518" s="607">
        <v>0</v>
      </c>
      <c r="AU518" s="607">
        <v>0</v>
      </c>
      <c r="AV518" s="607">
        <v>0</v>
      </c>
      <c r="AW518" s="607">
        <v>0</v>
      </c>
      <c r="AX518" s="607">
        <v>0</v>
      </c>
      <c r="AY518" s="607">
        <v>0</v>
      </c>
      <c r="AZ518" s="607">
        <v>0</v>
      </c>
      <c r="BA518" s="607">
        <v>0</v>
      </c>
      <c r="BB518" s="607">
        <v>0</v>
      </c>
      <c r="BC518" s="607">
        <v>0</v>
      </c>
      <c r="BD518" s="607">
        <v>0</v>
      </c>
      <c r="BE518" s="607">
        <v>0</v>
      </c>
      <c r="BF518" s="607">
        <v>0</v>
      </c>
      <c r="BG518" s="607">
        <v>0</v>
      </c>
      <c r="BH518" s="607">
        <v>0</v>
      </c>
      <c r="BI518" s="607">
        <v>0</v>
      </c>
      <c r="BJ518" s="607">
        <v>0</v>
      </c>
      <c r="BK518" s="607">
        <v>0</v>
      </c>
      <c r="BL518" s="607">
        <v>0</v>
      </c>
      <c r="BM518" s="607">
        <v>0</v>
      </c>
      <c r="BN518" s="607">
        <v>0</v>
      </c>
      <c r="BO518" s="607">
        <v>0</v>
      </c>
      <c r="BP518" s="607">
        <v>0</v>
      </c>
      <c r="BQ518" s="607">
        <v>0</v>
      </c>
      <c r="BR518" s="607">
        <v>0</v>
      </c>
      <c r="BS518" s="607">
        <v>0</v>
      </c>
      <c r="BT518" s="607">
        <v>0</v>
      </c>
      <c r="BU518" s="607">
        <v>0</v>
      </c>
      <c r="BV518" s="607">
        <v>0</v>
      </c>
      <c r="BW518" s="607">
        <v>0</v>
      </c>
      <c r="BX518" s="607">
        <v>0</v>
      </c>
      <c r="BY518" s="607">
        <v>0</v>
      </c>
      <c r="BZ518" s="607">
        <v>0</v>
      </c>
      <c r="CA518" s="607">
        <v>0</v>
      </c>
      <c r="CB518" s="607">
        <v>0</v>
      </c>
      <c r="CC518" s="607">
        <v>0</v>
      </c>
      <c r="CD518" s="607">
        <v>0</v>
      </c>
      <c r="CE518" s="607">
        <v>0</v>
      </c>
      <c r="CF518" s="607">
        <v>0</v>
      </c>
      <c r="CG518" s="607">
        <v>0</v>
      </c>
      <c r="CH518" s="607">
        <v>0</v>
      </c>
      <c r="CI518" s="607">
        <v>0</v>
      </c>
      <c r="CJ518" s="607">
        <v>0</v>
      </c>
      <c r="CK518" s="607">
        <v>0</v>
      </c>
      <c r="CL518" s="607">
        <v>0</v>
      </c>
      <c r="CM518" s="607">
        <v>0</v>
      </c>
      <c r="CN518" s="607">
        <v>0</v>
      </c>
      <c r="CO518" s="607">
        <v>0</v>
      </c>
      <c r="CP518" s="607">
        <v>0</v>
      </c>
      <c r="CQ518" s="607">
        <v>0</v>
      </c>
      <c r="CR518" s="607">
        <v>0</v>
      </c>
      <c r="CS518" s="607">
        <v>0</v>
      </c>
      <c r="CT518" s="607">
        <v>0</v>
      </c>
      <c r="CU518" s="607">
        <v>0</v>
      </c>
      <c r="CV518" s="607">
        <v>0</v>
      </c>
      <c r="CW518" s="607">
        <v>0</v>
      </c>
      <c r="CX518" s="607">
        <v>0</v>
      </c>
      <c r="CY518" s="607">
        <v>0</v>
      </c>
      <c r="CZ518" s="618">
        <v>0</v>
      </c>
      <c r="DA518" s="619">
        <v>0</v>
      </c>
      <c r="DB518" s="619">
        <v>0</v>
      </c>
      <c r="DC518" s="619">
        <v>0</v>
      </c>
      <c r="DD518" s="619">
        <v>0</v>
      </c>
      <c r="DE518" s="619">
        <v>0</v>
      </c>
      <c r="DF518" s="619">
        <v>0</v>
      </c>
      <c r="DG518" s="619">
        <v>0</v>
      </c>
      <c r="DH518" s="619">
        <v>0</v>
      </c>
      <c r="DI518" s="619">
        <v>0</v>
      </c>
      <c r="DJ518" s="619">
        <v>0</v>
      </c>
      <c r="DK518" s="619">
        <v>0</v>
      </c>
      <c r="DL518" s="619">
        <v>0</v>
      </c>
      <c r="DM518" s="619">
        <v>0</v>
      </c>
      <c r="DN518" s="619">
        <v>0</v>
      </c>
      <c r="DO518" s="619">
        <v>0</v>
      </c>
      <c r="DP518" s="619">
        <v>0</v>
      </c>
      <c r="DQ518" s="619">
        <v>0</v>
      </c>
      <c r="DR518" s="619">
        <v>0</v>
      </c>
      <c r="DS518" s="619">
        <v>0</v>
      </c>
      <c r="DT518" s="619">
        <v>0</v>
      </c>
      <c r="DU518" s="619">
        <v>0</v>
      </c>
      <c r="DV518" s="619">
        <v>0</v>
      </c>
      <c r="DW518" s="620">
        <v>0</v>
      </c>
    </row>
    <row r="519" spans="2:127" ht="15.75" thickBot="1" x14ac:dyDescent="0.25">
      <c r="B519" s="650"/>
      <c r="C519" s="651"/>
      <c r="D519" s="652"/>
      <c r="E519" s="652"/>
      <c r="F519" s="652"/>
      <c r="G519" s="652"/>
      <c r="H519" s="652"/>
      <c r="I519" s="653"/>
      <c r="J519" s="653"/>
      <c r="K519" s="653"/>
      <c r="L519" s="653"/>
      <c r="M519" s="653"/>
      <c r="N519" s="653"/>
      <c r="O519" s="653"/>
      <c r="P519" s="653"/>
      <c r="Q519" s="653"/>
      <c r="R519" s="654"/>
      <c r="S519" s="653"/>
      <c r="T519" s="653"/>
      <c r="U519" s="655" t="s">
        <v>127</v>
      </c>
      <c r="V519" s="656" t="s">
        <v>500</v>
      </c>
      <c r="W519" s="657" t="s">
        <v>490</v>
      </c>
      <c r="X519" s="658">
        <f>SUM(X508:X518)</f>
        <v>303.73</v>
      </c>
      <c r="Y519" s="658">
        <f t="shared" ref="Y519:CJ519" si="108">SUM(Y508:Y518)</f>
        <v>347.12</v>
      </c>
      <c r="Z519" s="658">
        <f t="shared" si="108"/>
        <v>433.9</v>
      </c>
      <c r="AA519" s="658">
        <f t="shared" si="108"/>
        <v>1735.6</v>
      </c>
      <c r="AB519" s="658">
        <f t="shared" si="108"/>
        <v>1518.65</v>
      </c>
      <c r="AC519" s="658">
        <f t="shared" si="108"/>
        <v>128.47485882934103</v>
      </c>
      <c r="AD519" s="658">
        <f t="shared" si="108"/>
        <v>128.26833032037362</v>
      </c>
      <c r="AE519" s="658">
        <f t="shared" si="108"/>
        <v>128.13960806933014</v>
      </c>
      <c r="AF519" s="658">
        <f t="shared" si="108"/>
        <v>128.09574822943472</v>
      </c>
      <c r="AG519" s="658">
        <f t="shared" si="108"/>
        <v>127.93043704586675</v>
      </c>
      <c r="AH519" s="658">
        <f t="shared" si="108"/>
        <v>127.8038360942907</v>
      </c>
      <c r="AI519" s="658">
        <f t="shared" si="108"/>
        <v>127.67723514271465</v>
      </c>
      <c r="AJ519" s="658">
        <f t="shared" si="108"/>
        <v>127.5506341911386</v>
      </c>
      <c r="AK519" s="658">
        <f t="shared" si="108"/>
        <v>127.42403323956255</v>
      </c>
      <c r="AL519" s="658">
        <f t="shared" si="108"/>
        <v>127.29743228798651</v>
      </c>
      <c r="AM519" s="658">
        <f t="shared" si="108"/>
        <v>127.17083133641046</v>
      </c>
      <c r="AN519" s="658">
        <f t="shared" si="108"/>
        <v>127.04423038483441</v>
      </c>
      <c r="AO519" s="658">
        <f t="shared" si="108"/>
        <v>126.91762943325836</v>
      </c>
      <c r="AP519" s="658">
        <f t="shared" si="108"/>
        <v>126.7910284816823</v>
      </c>
      <c r="AQ519" s="658">
        <f t="shared" si="108"/>
        <v>126.66442753010625</v>
      </c>
      <c r="AR519" s="658">
        <f t="shared" si="108"/>
        <v>126.53782657853021</v>
      </c>
      <c r="AS519" s="658">
        <f t="shared" si="108"/>
        <v>126.41122562695416</v>
      </c>
      <c r="AT519" s="658">
        <f t="shared" si="108"/>
        <v>126.28462467537811</v>
      </c>
      <c r="AU519" s="658">
        <f t="shared" si="108"/>
        <v>126.15802372380206</v>
      </c>
      <c r="AV519" s="658">
        <f t="shared" si="108"/>
        <v>126.03142277222601</v>
      </c>
      <c r="AW519" s="658">
        <f t="shared" si="108"/>
        <v>126.03142277222601</v>
      </c>
      <c r="AX519" s="658">
        <f t="shared" si="108"/>
        <v>126.03142277222601</v>
      </c>
      <c r="AY519" s="658">
        <f t="shared" si="108"/>
        <v>126.03142277222601</v>
      </c>
      <c r="AZ519" s="658">
        <f t="shared" si="108"/>
        <v>126.03142277222601</v>
      </c>
      <c r="BA519" s="658">
        <f t="shared" si="108"/>
        <v>126.03142277222601</v>
      </c>
      <c r="BB519" s="658">
        <f t="shared" si="108"/>
        <v>126.03142277222601</v>
      </c>
      <c r="BC519" s="658">
        <f t="shared" si="108"/>
        <v>126.03142277222601</v>
      </c>
      <c r="BD519" s="658">
        <f t="shared" si="108"/>
        <v>126.03142277222601</v>
      </c>
      <c r="BE519" s="658">
        <f t="shared" si="108"/>
        <v>126.03142277222601</v>
      </c>
      <c r="BF519" s="658">
        <f t="shared" si="108"/>
        <v>126.03142277222601</v>
      </c>
      <c r="BG519" s="658">
        <f t="shared" si="108"/>
        <v>126.03142277222601</v>
      </c>
      <c r="BH519" s="658">
        <f t="shared" si="108"/>
        <v>126.03142277222601</v>
      </c>
      <c r="BI519" s="658">
        <f t="shared" si="108"/>
        <v>126.03142277222601</v>
      </c>
      <c r="BJ519" s="658">
        <f t="shared" si="108"/>
        <v>126.03142277222601</v>
      </c>
      <c r="BK519" s="658">
        <f t="shared" si="108"/>
        <v>126.03142277222601</v>
      </c>
      <c r="BL519" s="658">
        <f t="shared" si="108"/>
        <v>126.03142277222601</v>
      </c>
      <c r="BM519" s="658">
        <f t="shared" si="108"/>
        <v>126.03142277222601</v>
      </c>
      <c r="BN519" s="658">
        <f t="shared" si="108"/>
        <v>126.03142277222601</v>
      </c>
      <c r="BO519" s="658">
        <f t="shared" si="108"/>
        <v>126.03142277222601</v>
      </c>
      <c r="BP519" s="658">
        <f t="shared" si="108"/>
        <v>126.03142277222601</v>
      </c>
      <c r="BQ519" s="658">
        <f t="shared" si="108"/>
        <v>126.03142277222601</v>
      </c>
      <c r="BR519" s="658">
        <f t="shared" si="108"/>
        <v>126.03142277222601</v>
      </c>
      <c r="BS519" s="658">
        <f t="shared" si="108"/>
        <v>126.03142277222601</v>
      </c>
      <c r="BT519" s="658">
        <f t="shared" si="108"/>
        <v>126.03142277222601</v>
      </c>
      <c r="BU519" s="658">
        <f t="shared" si="108"/>
        <v>126.03142277222601</v>
      </c>
      <c r="BV519" s="658">
        <f t="shared" si="108"/>
        <v>126.03142277222601</v>
      </c>
      <c r="BW519" s="658">
        <f t="shared" si="108"/>
        <v>126.03142277222601</v>
      </c>
      <c r="BX519" s="658">
        <f t="shared" si="108"/>
        <v>126.03142277222601</v>
      </c>
      <c r="BY519" s="658">
        <f t="shared" si="108"/>
        <v>126.03142277222601</v>
      </c>
      <c r="BZ519" s="658">
        <f t="shared" si="108"/>
        <v>126.03142277222601</v>
      </c>
      <c r="CA519" s="658">
        <f t="shared" si="108"/>
        <v>126.03142277222601</v>
      </c>
      <c r="CB519" s="658">
        <f t="shared" si="108"/>
        <v>126.03142277222601</v>
      </c>
      <c r="CC519" s="658">
        <f t="shared" si="108"/>
        <v>126.03142277222601</v>
      </c>
      <c r="CD519" s="658">
        <f t="shared" si="108"/>
        <v>126.03142277222601</v>
      </c>
      <c r="CE519" s="658">
        <f t="shared" si="108"/>
        <v>126.03142277222601</v>
      </c>
      <c r="CF519" s="658">
        <f t="shared" si="108"/>
        <v>372.99142277222609</v>
      </c>
      <c r="CG519" s="658">
        <f t="shared" si="108"/>
        <v>408.27142277222606</v>
      </c>
      <c r="CH519" s="658">
        <f t="shared" si="108"/>
        <v>478.83142277222606</v>
      </c>
      <c r="CI519" s="658">
        <f t="shared" si="108"/>
        <v>1537.2314227722261</v>
      </c>
      <c r="CJ519" s="658">
        <f t="shared" si="108"/>
        <v>1360.831422772226</v>
      </c>
      <c r="CK519" s="658">
        <f t="shared" ref="CK519:DW519" si="109">SUM(CK508:CK518)</f>
        <v>126.03142277222601</v>
      </c>
      <c r="CL519" s="658">
        <f t="shared" si="109"/>
        <v>126.03142277222601</v>
      </c>
      <c r="CM519" s="658">
        <f t="shared" si="109"/>
        <v>126.03142277222601</v>
      </c>
      <c r="CN519" s="658">
        <f t="shared" si="109"/>
        <v>126.03142277222601</v>
      </c>
      <c r="CO519" s="658">
        <f t="shared" si="109"/>
        <v>126.03142277222601</v>
      </c>
      <c r="CP519" s="658">
        <f t="shared" si="109"/>
        <v>126.03142277222601</v>
      </c>
      <c r="CQ519" s="658">
        <f t="shared" si="109"/>
        <v>126.03142277222601</v>
      </c>
      <c r="CR519" s="658">
        <f t="shared" si="109"/>
        <v>126.03142277222601</v>
      </c>
      <c r="CS519" s="658">
        <f t="shared" si="109"/>
        <v>126.03142277222601</v>
      </c>
      <c r="CT519" s="658">
        <f t="shared" si="109"/>
        <v>126.03142277222601</v>
      </c>
      <c r="CU519" s="658">
        <f t="shared" si="109"/>
        <v>126.03142277222601</v>
      </c>
      <c r="CV519" s="658">
        <f t="shared" si="109"/>
        <v>126.03142277222601</v>
      </c>
      <c r="CW519" s="658">
        <f t="shared" si="109"/>
        <v>126.03142277222601</v>
      </c>
      <c r="CX519" s="658">
        <f t="shared" si="109"/>
        <v>126.03142277222601</v>
      </c>
      <c r="CY519" s="659">
        <f t="shared" si="109"/>
        <v>126.03142277222601</v>
      </c>
      <c r="CZ519" s="660">
        <f t="shared" si="109"/>
        <v>0</v>
      </c>
      <c r="DA519" s="661">
        <f t="shared" si="109"/>
        <v>0</v>
      </c>
      <c r="DB519" s="661">
        <f t="shared" si="109"/>
        <v>0</v>
      </c>
      <c r="DC519" s="661">
        <f t="shared" si="109"/>
        <v>0</v>
      </c>
      <c r="DD519" s="661">
        <f t="shared" si="109"/>
        <v>0</v>
      </c>
      <c r="DE519" s="661">
        <f t="shared" si="109"/>
        <v>0</v>
      </c>
      <c r="DF519" s="661">
        <f t="shared" si="109"/>
        <v>0</v>
      </c>
      <c r="DG519" s="661">
        <f t="shared" si="109"/>
        <v>0</v>
      </c>
      <c r="DH519" s="661">
        <f t="shared" si="109"/>
        <v>0</v>
      </c>
      <c r="DI519" s="661">
        <f t="shared" si="109"/>
        <v>0</v>
      </c>
      <c r="DJ519" s="661">
        <f t="shared" si="109"/>
        <v>0</v>
      </c>
      <c r="DK519" s="661">
        <f t="shared" si="109"/>
        <v>0</v>
      </c>
      <c r="DL519" s="661">
        <f t="shared" si="109"/>
        <v>0</v>
      </c>
      <c r="DM519" s="661">
        <f t="shared" si="109"/>
        <v>0</v>
      </c>
      <c r="DN519" s="661">
        <f t="shared" si="109"/>
        <v>0</v>
      </c>
      <c r="DO519" s="661">
        <f t="shared" si="109"/>
        <v>0</v>
      </c>
      <c r="DP519" s="661">
        <f t="shared" si="109"/>
        <v>0</v>
      </c>
      <c r="DQ519" s="661">
        <f t="shared" si="109"/>
        <v>0</v>
      </c>
      <c r="DR519" s="661">
        <f t="shared" si="109"/>
        <v>0</v>
      </c>
      <c r="DS519" s="661">
        <f t="shared" si="109"/>
        <v>0</v>
      </c>
      <c r="DT519" s="661">
        <f t="shared" si="109"/>
        <v>0</v>
      </c>
      <c r="DU519" s="661">
        <f t="shared" si="109"/>
        <v>0</v>
      </c>
      <c r="DV519" s="661">
        <f t="shared" si="109"/>
        <v>0</v>
      </c>
      <c r="DW519" s="662">
        <f t="shared" si="109"/>
        <v>0</v>
      </c>
    </row>
    <row r="520" spans="2:127" ht="25.5" x14ac:dyDescent="0.2">
      <c r="B520" s="603" t="s">
        <v>485</v>
      </c>
      <c r="C520" s="604" t="s">
        <v>978</v>
      </c>
      <c r="D520" s="605" t="s">
        <v>901</v>
      </c>
      <c r="E520" s="606" t="s">
        <v>554</v>
      </c>
      <c r="F520" s="607" t="s">
        <v>827</v>
      </c>
      <c r="G520" s="608" t="s">
        <v>66</v>
      </c>
      <c r="H520" s="609" t="s">
        <v>487</v>
      </c>
      <c r="I520" s="609">
        <f>MAX(X520:AV520)</f>
        <v>100</v>
      </c>
      <c r="J520" s="609">
        <f>SUMPRODUCT($X$2:$CY$2,$X520:$CY520)*365</f>
        <v>606246.65145647537</v>
      </c>
      <c r="K520" s="609">
        <f>SUMPRODUCT($X$2:$CY$2,$X521:$CY521)+SUMPRODUCT($X$2:$CY$2,$X522:$CY522)+SUMPRODUCT($X$2:$CY$2,$X523:$CY523)</f>
        <v>929997.59151417739</v>
      </c>
      <c r="L520" s="609">
        <f>SUMPRODUCT($X$2:$CY$2,$X524:$CY524) +SUMPRODUCT($X$2:$CY$2,$X525:$CY525)</f>
        <v>127466.2651307515</v>
      </c>
      <c r="M520" s="609">
        <f>SUMPRODUCT($X$2:$CY$2,$X526:$CY526)</f>
        <v>0</v>
      </c>
      <c r="N520" s="609">
        <f>SUMPRODUCT($X$2:$CY$2,$X529:$CY529) +SUMPRODUCT($X$2:$CY$2,$X530:$CY530)</f>
        <v>2534.8994515807408</v>
      </c>
      <c r="O520" s="609">
        <f>SUMPRODUCT($X$2:$CY$2,$X527:$CY527) +SUMPRODUCT($X$2:$CY$2,$X528:$CY528) +SUMPRODUCT($X$2:$CY$2,$X531:$CY531)</f>
        <v>395.37695154924108</v>
      </c>
      <c r="P520" s="609">
        <f>SUM(K520:O520)</f>
        <v>1060394.133048059</v>
      </c>
      <c r="Q520" s="609">
        <f>(SUM(K520:M520)*100000)/(J520*1000)</f>
        <v>174.42799133066188</v>
      </c>
      <c r="R520" s="610">
        <f>(P520*100000)/(J520*1000)</f>
        <v>174.9113385617089</v>
      </c>
      <c r="S520" s="611">
        <v>1</v>
      </c>
      <c r="T520" s="612">
        <v>3</v>
      </c>
      <c r="U520" s="613" t="s">
        <v>488</v>
      </c>
      <c r="V520" s="614" t="s">
        <v>124</v>
      </c>
      <c r="W520" s="615" t="s">
        <v>75</v>
      </c>
      <c r="X520" s="607">
        <v>0</v>
      </c>
      <c r="Y520" s="607">
        <v>0</v>
      </c>
      <c r="Z520" s="607">
        <v>0</v>
      </c>
      <c r="AA520" s="607">
        <v>0</v>
      </c>
      <c r="AB520" s="607">
        <v>0</v>
      </c>
      <c r="AC520" s="607">
        <v>0</v>
      </c>
      <c r="AD520" s="607">
        <v>0</v>
      </c>
      <c r="AE520" s="607">
        <v>0</v>
      </c>
      <c r="AF520" s="607">
        <v>0</v>
      </c>
      <c r="AG520" s="607">
        <v>0</v>
      </c>
      <c r="AH520" s="607">
        <v>0</v>
      </c>
      <c r="AI520" s="607">
        <v>0</v>
      </c>
      <c r="AJ520" s="607">
        <v>0</v>
      </c>
      <c r="AK520" s="607">
        <v>0</v>
      </c>
      <c r="AL520" s="607">
        <v>0</v>
      </c>
      <c r="AM520" s="607">
        <v>100</v>
      </c>
      <c r="AN520" s="607">
        <v>100</v>
      </c>
      <c r="AO520" s="607">
        <v>100</v>
      </c>
      <c r="AP520" s="607">
        <v>100</v>
      </c>
      <c r="AQ520" s="607">
        <v>100</v>
      </c>
      <c r="AR520" s="607">
        <v>100</v>
      </c>
      <c r="AS520" s="607">
        <v>100</v>
      </c>
      <c r="AT520" s="607">
        <v>100</v>
      </c>
      <c r="AU520" s="607">
        <v>100</v>
      </c>
      <c r="AV520" s="607">
        <v>100</v>
      </c>
      <c r="AW520" s="607">
        <v>100</v>
      </c>
      <c r="AX520" s="607">
        <v>100</v>
      </c>
      <c r="AY520" s="607">
        <v>100</v>
      </c>
      <c r="AZ520" s="607">
        <v>100</v>
      </c>
      <c r="BA520" s="607">
        <v>100</v>
      </c>
      <c r="BB520" s="607">
        <v>100</v>
      </c>
      <c r="BC520" s="607">
        <v>100</v>
      </c>
      <c r="BD520" s="607">
        <v>100</v>
      </c>
      <c r="BE520" s="607">
        <v>100</v>
      </c>
      <c r="BF520" s="607">
        <v>100</v>
      </c>
      <c r="BG520" s="607">
        <v>100</v>
      </c>
      <c r="BH520" s="607">
        <v>100</v>
      </c>
      <c r="BI520" s="607">
        <v>100</v>
      </c>
      <c r="BJ520" s="607">
        <v>100</v>
      </c>
      <c r="BK520" s="607">
        <v>100</v>
      </c>
      <c r="BL520" s="607">
        <v>100</v>
      </c>
      <c r="BM520" s="607">
        <v>100</v>
      </c>
      <c r="BN520" s="607">
        <v>100</v>
      </c>
      <c r="BO520" s="607">
        <v>100</v>
      </c>
      <c r="BP520" s="607">
        <v>100</v>
      </c>
      <c r="BQ520" s="607">
        <v>100</v>
      </c>
      <c r="BR520" s="607">
        <v>100</v>
      </c>
      <c r="BS520" s="607">
        <v>100</v>
      </c>
      <c r="BT520" s="607">
        <v>100</v>
      </c>
      <c r="BU520" s="607">
        <v>100</v>
      </c>
      <c r="BV520" s="607">
        <v>100</v>
      </c>
      <c r="BW520" s="607">
        <v>100</v>
      </c>
      <c r="BX520" s="607">
        <v>100</v>
      </c>
      <c r="BY520" s="607">
        <v>100</v>
      </c>
      <c r="BZ520" s="607">
        <v>100</v>
      </c>
      <c r="CA520" s="607">
        <v>100</v>
      </c>
      <c r="CB520" s="607">
        <v>100</v>
      </c>
      <c r="CC520" s="607">
        <v>100</v>
      </c>
      <c r="CD520" s="607">
        <v>100</v>
      </c>
      <c r="CE520" s="616">
        <v>100</v>
      </c>
      <c r="CF520" s="616">
        <v>100</v>
      </c>
      <c r="CG520" s="616">
        <v>100</v>
      </c>
      <c r="CH520" s="616">
        <v>100</v>
      </c>
      <c r="CI520" s="616">
        <v>100</v>
      </c>
      <c r="CJ520" s="616">
        <v>100</v>
      </c>
      <c r="CK520" s="616">
        <v>100</v>
      </c>
      <c r="CL520" s="616">
        <v>100</v>
      </c>
      <c r="CM520" s="616">
        <v>100</v>
      </c>
      <c r="CN520" s="616">
        <v>100</v>
      </c>
      <c r="CO520" s="616">
        <v>100</v>
      </c>
      <c r="CP520" s="616">
        <v>100</v>
      </c>
      <c r="CQ520" s="616">
        <v>100</v>
      </c>
      <c r="CR520" s="616">
        <v>100</v>
      </c>
      <c r="CS520" s="616">
        <v>100</v>
      </c>
      <c r="CT520" s="616">
        <v>100</v>
      </c>
      <c r="CU520" s="616">
        <v>100</v>
      </c>
      <c r="CV520" s="616">
        <v>100</v>
      </c>
      <c r="CW520" s="616">
        <v>100</v>
      </c>
      <c r="CX520" s="616">
        <v>100</v>
      </c>
      <c r="CY520" s="617">
        <v>100</v>
      </c>
      <c r="CZ520" s="618">
        <v>0</v>
      </c>
      <c r="DA520" s="619">
        <v>0</v>
      </c>
      <c r="DB520" s="619">
        <v>0</v>
      </c>
      <c r="DC520" s="619">
        <v>0</v>
      </c>
      <c r="DD520" s="619">
        <v>0</v>
      </c>
      <c r="DE520" s="619">
        <v>0</v>
      </c>
      <c r="DF520" s="619">
        <v>0</v>
      </c>
      <c r="DG520" s="619">
        <v>0</v>
      </c>
      <c r="DH520" s="619">
        <v>0</v>
      </c>
      <c r="DI520" s="619">
        <v>0</v>
      </c>
      <c r="DJ520" s="619">
        <v>0</v>
      </c>
      <c r="DK520" s="619">
        <v>0</v>
      </c>
      <c r="DL520" s="619">
        <v>0</v>
      </c>
      <c r="DM520" s="619">
        <v>0</v>
      </c>
      <c r="DN520" s="619">
        <v>0</v>
      </c>
      <c r="DO520" s="619">
        <v>0</v>
      </c>
      <c r="DP520" s="619">
        <v>0</v>
      </c>
      <c r="DQ520" s="619">
        <v>0</v>
      </c>
      <c r="DR520" s="619">
        <v>0</v>
      </c>
      <c r="DS520" s="619">
        <v>0</v>
      </c>
      <c r="DT520" s="619">
        <v>0</v>
      </c>
      <c r="DU520" s="619">
        <v>0</v>
      </c>
      <c r="DV520" s="619">
        <v>0</v>
      </c>
      <c r="DW520" s="620">
        <v>0</v>
      </c>
    </row>
    <row r="521" spans="2:127" x14ac:dyDescent="0.2">
      <c r="B521" s="621"/>
      <c r="C521" s="622"/>
      <c r="D521" s="623"/>
      <c r="E521" s="624"/>
      <c r="F521" s="624"/>
      <c r="G521" s="623"/>
      <c r="H521" s="624"/>
      <c r="I521" s="624"/>
      <c r="J521" s="624"/>
      <c r="K521" s="624"/>
      <c r="L521" s="624"/>
      <c r="M521" s="624"/>
      <c r="N521" s="624"/>
      <c r="O521" s="624"/>
      <c r="P521" s="624"/>
      <c r="Q521" s="624"/>
      <c r="R521" s="625"/>
      <c r="S521" s="624"/>
      <c r="T521" s="624"/>
      <c r="U521" s="626" t="s">
        <v>489</v>
      </c>
      <c r="V521" s="614" t="s">
        <v>124</v>
      </c>
      <c r="W521" s="615" t="s">
        <v>490</v>
      </c>
      <c r="X521" s="607">
        <v>10663.76</v>
      </c>
      <c r="Y521" s="607">
        <v>21327.52</v>
      </c>
      <c r="Z521" s="607">
        <v>21327.52</v>
      </c>
      <c r="AA521" s="607">
        <v>31991.279999999999</v>
      </c>
      <c r="AB521" s="607">
        <v>31991.279999999999</v>
      </c>
      <c r="AC521" s="607">
        <v>53318.8</v>
      </c>
      <c r="AD521" s="607">
        <v>63982.559999999998</v>
      </c>
      <c r="AE521" s="607">
        <v>106637.6</v>
      </c>
      <c r="AF521" s="607">
        <v>106637.6</v>
      </c>
      <c r="AG521" s="607">
        <v>106637.6</v>
      </c>
      <c r="AH521" s="607">
        <v>106637.6</v>
      </c>
      <c r="AI521" s="607">
        <v>106637.6</v>
      </c>
      <c r="AJ521" s="607">
        <v>106637.6</v>
      </c>
      <c r="AK521" s="607">
        <v>106637.6</v>
      </c>
      <c r="AL521" s="607">
        <v>85310.080000000002</v>
      </c>
      <c r="AM521" s="607">
        <v>0</v>
      </c>
      <c r="AN521" s="607">
        <v>0</v>
      </c>
      <c r="AO521" s="607">
        <v>0</v>
      </c>
      <c r="AP521" s="607">
        <v>0</v>
      </c>
      <c r="AQ521" s="607">
        <v>0</v>
      </c>
      <c r="AR521" s="607">
        <v>642.44000000000005</v>
      </c>
      <c r="AS521" s="607">
        <v>1284.8800000000001</v>
      </c>
      <c r="AT521" s="607">
        <v>1284.8800000000001</v>
      </c>
      <c r="AU521" s="607">
        <v>1927.32</v>
      </c>
      <c r="AV521" s="607">
        <v>1927.32</v>
      </c>
      <c r="AW521" s="607">
        <v>3212.2</v>
      </c>
      <c r="AX521" s="607">
        <v>3854.64</v>
      </c>
      <c r="AY521" s="607">
        <v>6424.4</v>
      </c>
      <c r="AZ521" s="607">
        <v>6424.4</v>
      </c>
      <c r="BA521" s="607">
        <v>6424.4</v>
      </c>
      <c r="BB521" s="607">
        <v>6424.4</v>
      </c>
      <c r="BC521" s="607">
        <v>6424.4</v>
      </c>
      <c r="BD521" s="607">
        <v>6424.4</v>
      </c>
      <c r="BE521" s="607">
        <v>6424.4</v>
      </c>
      <c r="BF521" s="607">
        <v>5139.5200000000004</v>
      </c>
      <c r="BG521" s="607">
        <v>0</v>
      </c>
      <c r="BH521" s="607">
        <v>0</v>
      </c>
      <c r="BI521" s="607">
        <v>0</v>
      </c>
      <c r="BJ521" s="607">
        <v>0</v>
      </c>
      <c r="BK521" s="607">
        <v>0</v>
      </c>
      <c r="BL521" s="607">
        <v>642.44000000000005</v>
      </c>
      <c r="BM521" s="607">
        <v>1284.8800000000001</v>
      </c>
      <c r="BN521" s="607">
        <v>1284.8800000000001</v>
      </c>
      <c r="BO521" s="607">
        <v>1927.32</v>
      </c>
      <c r="BP521" s="607">
        <v>1927.32</v>
      </c>
      <c r="BQ521" s="607">
        <v>3212.2</v>
      </c>
      <c r="BR521" s="607">
        <v>3854.64</v>
      </c>
      <c r="BS521" s="607">
        <v>6424.4</v>
      </c>
      <c r="BT521" s="607">
        <v>6424.4</v>
      </c>
      <c r="BU521" s="607">
        <v>6424.4</v>
      </c>
      <c r="BV521" s="607">
        <v>6424.4</v>
      </c>
      <c r="BW521" s="607">
        <v>6424.4</v>
      </c>
      <c r="BX521" s="607">
        <v>6424.4</v>
      </c>
      <c r="BY521" s="607">
        <v>6424.4</v>
      </c>
      <c r="BZ521" s="607">
        <v>5139.5200000000004</v>
      </c>
      <c r="CA521" s="607">
        <v>0</v>
      </c>
      <c r="CB521" s="607">
        <v>0</v>
      </c>
      <c r="CC521" s="607">
        <v>0</v>
      </c>
      <c r="CD521" s="607">
        <v>0</v>
      </c>
      <c r="CE521" s="616">
        <v>0</v>
      </c>
      <c r="CF521" s="616">
        <v>9224.19</v>
      </c>
      <c r="CG521" s="616">
        <v>18448.38</v>
      </c>
      <c r="CH521" s="616">
        <v>18448.38</v>
      </c>
      <c r="CI521" s="616">
        <v>27672.57</v>
      </c>
      <c r="CJ521" s="616">
        <v>27672.57</v>
      </c>
      <c r="CK521" s="616">
        <v>46120.95</v>
      </c>
      <c r="CL521" s="616">
        <v>55345.14</v>
      </c>
      <c r="CM521" s="616">
        <v>92241.9</v>
      </c>
      <c r="CN521" s="616">
        <v>92241.9</v>
      </c>
      <c r="CO521" s="616">
        <v>92241.9</v>
      </c>
      <c r="CP521" s="616">
        <v>92241.9</v>
      </c>
      <c r="CQ521" s="616">
        <v>92241.9</v>
      </c>
      <c r="CR521" s="616">
        <v>92241.9</v>
      </c>
      <c r="CS521" s="616">
        <v>92241.9</v>
      </c>
      <c r="CT521" s="616">
        <v>73793.52</v>
      </c>
      <c r="CU521" s="616">
        <v>0</v>
      </c>
      <c r="CV521" s="616">
        <v>0</v>
      </c>
      <c r="CW521" s="616">
        <v>0</v>
      </c>
      <c r="CX521" s="616">
        <v>0</v>
      </c>
      <c r="CY521" s="617">
        <v>0</v>
      </c>
      <c r="CZ521" s="618">
        <v>0</v>
      </c>
      <c r="DA521" s="619">
        <v>0</v>
      </c>
      <c r="DB521" s="619">
        <v>0</v>
      </c>
      <c r="DC521" s="619">
        <v>0</v>
      </c>
      <c r="DD521" s="619">
        <v>0</v>
      </c>
      <c r="DE521" s="619">
        <v>0</v>
      </c>
      <c r="DF521" s="619">
        <v>0</v>
      </c>
      <c r="DG521" s="619">
        <v>0</v>
      </c>
      <c r="DH521" s="619">
        <v>0</v>
      </c>
      <c r="DI521" s="619">
        <v>0</v>
      </c>
      <c r="DJ521" s="619">
        <v>0</v>
      </c>
      <c r="DK521" s="619">
        <v>0</v>
      </c>
      <c r="DL521" s="619">
        <v>0</v>
      </c>
      <c r="DM521" s="619">
        <v>0</v>
      </c>
      <c r="DN521" s="619">
        <v>0</v>
      </c>
      <c r="DO521" s="619">
        <v>0</v>
      </c>
      <c r="DP521" s="619">
        <v>0</v>
      </c>
      <c r="DQ521" s="619">
        <v>0</v>
      </c>
      <c r="DR521" s="619">
        <v>0</v>
      </c>
      <c r="DS521" s="619">
        <v>0</v>
      </c>
      <c r="DT521" s="619">
        <v>0</v>
      </c>
      <c r="DU521" s="619">
        <v>0</v>
      </c>
      <c r="DV521" s="619">
        <v>0</v>
      </c>
      <c r="DW521" s="620">
        <v>0</v>
      </c>
    </row>
    <row r="522" spans="2:127" x14ac:dyDescent="0.2">
      <c r="B522" s="627"/>
      <c r="C522" s="628"/>
      <c r="D522" s="629"/>
      <c r="E522" s="629"/>
      <c r="F522" s="629"/>
      <c r="G522" s="629"/>
      <c r="H522" s="629"/>
      <c r="I522" s="630"/>
      <c r="J522" s="630"/>
      <c r="K522" s="630"/>
      <c r="L522" s="630"/>
      <c r="M522" s="630"/>
      <c r="N522" s="630"/>
      <c r="O522" s="630"/>
      <c r="P522" s="630"/>
      <c r="Q522" s="630"/>
      <c r="R522" s="631"/>
      <c r="S522" s="630"/>
      <c r="T522" s="630"/>
      <c r="U522" s="626" t="s">
        <v>491</v>
      </c>
      <c r="V522" s="614" t="s">
        <v>124</v>
      </c>
      <c r="W522" s="615" t="s">
        <v>490</v>
      </c>
      <c r="X522" s="607">
        <v>0</v>
      </c>
      <c r="Y522" s="607">
        <v>0</v>
      </c>
      <c r="Z522" s="607">
        <v>0</v>
      </c>
      <c r="AA522" s="607">
        <v>0</v>
      </c>
      <c r="AB522" s="607">
        <v>0</v>
      </c>
      <c r="AC522" s="607">
        <v>0</v>
      </c>
      <c r="AD522" s="607">
        <v>0</v>
      </c>
      <c r="AE522" s="607">
        <v>0</v>
      </c>
      <c r="AF522" s="607">
        <v>0</v>
      </c>
      <c r="AG522" s="607">
        <v>0</v>
      </c>
      <c r="AH522" s="607">
        <v>0</v>
      </c>
      <c r="AI522" s="607">
        <v>0</v>
      </c>
      <c r="AJ522" s="607">
        <v>0</v>
      </c>
      <c r="AK522" s="607">
        <v>0</v>
      </c>
      <c r="AL522" s="607">
        <v>0</v>
      </c>
      <c r="AM522" s="607">
        <v>0</v>
      </c>
      <c r="AN522" s="607">
        <v>0</v>
      </c>
      <c r="AO522" s="607">
        <v>0</v>
      </c>
      <c r="AP522" s="607">
        <v>0</v>
      </c>
      <c r="AQ522" s="607">
        <v>0</v>
      </c>
      <c r="AR522" s="607">
        <v>0</v>
      </c>
      <c r="AS522" s="607">
        <v>0</v>
      </c>
      <c r="AT522" s="607">
        <v>0</v>
      </c>
      <c r="AU522" s="607">
        <v>0</v>
      </c>
      <c r="AV522" s="607">
        <v>0</v>
      </c>
      <c r="AW522" s="607">
        <v>0</v>
      </c>
      <c r="AX522" s="607">
        <v>0</v>
      </c>
      <c r="AY522" s="607">
        <v>0</v>
      </c>
      <c r="AZ522" s="607">
        <v>0</v>
      </c>
      <c r="BA522" s="607">
        <v>0</v>
      </c>
      <c r="BB522" s="607">
        <v>0</v>
      </c>
      <c r="BC522" s="607">
        <v>0</v>
      </c>
      <c r="BD522" s="607">
        <v>0</v>
      </c>
      <c r="BE522" s="607">
        <v>0</v>
      </c>
      <c r="BF522" s="607">
        <v>0</v>
      </c>
      <c r="BG522" s="607">
        <v>0</v>
      </c>
      <c r="BH522" s="607">
        <v>0</v>
      </c>
      <c r="BI522" s="607">
        <v>0</v>
      </c>
      <c r="BJ522" s="607">
        <v>0</v>
      </c>
      <c r="BK522" s="607">
        <v>0</v>
      </c>
      <c r="BL522" s="607">
        <v>0</v>
      </c>
      <c r="BM522" s="607">
        <v>0</v>
      </c>
      <c r="BN522" s="607">
        <v>0</v>
      </c>
      <c r="BO522" s="607">
        <v>0</v>
      </c>
      <c r="BP522" s="607">
        <v>0</v>
      </c>
      <c r="BQ522" s="607">
        <v>0</v>
      </c>
      <c r="BR522" s="607">
        <v>0</v>
      </c>
      <c r="BS522" s="607">
        <v>0</v>
      </c>
      <c r="BT522" s="607">
        <v>0</v>
      </c>
      <c r="BU522" s="607">
        <v>0</v>
      </c>
      <c r="BV522" s="607">
        <v>0</v>
      </c>
      <c r="BW522" s="607">
        <v>0</v>
      </c>
      <c r="BX522" s="607">
        <v>0</v>
      </c>
      <c r="BY522" s="607">
        <v>0</v>
      </c>
      <c r="BZ522" s="607">
        <v>0</v>
      </c>
      <c r="CA522" s="607">
        <v>0</v>
      </c>
      <c r="CB522" s="607">
        <v>0</v>
      </c>
      <c r="CC522" s="607">
        <v>0</v>
      </c>
      <c r="CD522" s="607">
        <v>0</v>
      </c>
      <c r="CE522" s="616">
        <v>0</v>
      </c>
      <c r="CF522" s="616">
        <v>0</v>
      </c>
      <c r="CG522" s="616">
        <v>0</v>
      </c>
      <c r="CH522" s="616">
        <v>0</v>
      </c>
      <c r="CI522" s="616">
        <v>0</v>
      </c>
      <c r="CJ522" s="616">
        <v>0</v>
      </c>
      <c r="CK522" s="616">
        <v>0</v>
      </c>
      <c r="CL522" s="616">
        <v>0</v>
      </c>
      <c r="CM522" s="616">
        <v>0</v>
      </c>
      <c r="CN522" s="616">
        <v>0</v>
      </c>
      <c r="CO522" s="616">
        <v>0</v>
      </c>
      <c r="CP522" s="616">
        <v>0</v>
      </c>
      <c r="CQ522" s="616">
        <v>0</v>
      </c>
      <c r="CR522" s="616">
        <v>0</v>
      </c>
      <c r="CS522" s="616">
        <v>0</v>
      </c>
      <c r="CT522" s="616">
        <v>0</v>
      </c>
      <c r="CU522" s="616">
        <v>0</v>
      </c>
      <c r="CV522" s="616">
        <v>0</v>
      </c>
      <c r="CW522" s="616">
        <v>0</v>
      </c>
      <c r="CX522" s="616">
        <v>0</v>
      </c>
      <c r="CY522" s="617">
        <v>0</v>
      </c>
      <c r="CZ522" s="618">
        <v>0</v>
      </c>
      <c r="DA522" s="619">
        <v>0</v>
      </c>
      <c r="DB522" s="619">
        <v>0</v>
      </c>
      <c r="DC522" s="619">
        <v>0</v>
      </c>
      <c r="DD522" s="619">
        <v>0</v>
      </c>
      <c r="DE522" s="619">
        <v>0</v>
      </c>
      <c r="DF522" s="619">
        <v>0</v>
      </c>
      <c r="DG522" s="619">
        <v>0</v>
      </c>
      <c r="DH522" s="619">
        <v>0</v>
      </c>
      <c r="DI522" s="619">
        <v>0</v>
      </c>
      <c r="DJ522" s="619">
        <v>0</v>
      </c>
      <c r="DK522" s="619">
        <v>0</v>
      </c>
      <c r="DL522" s="619">
        <v>0</v>
      </c>
      <c r="DM522" s="619">
        <v>0</v>
      </c>
      <c r="DN522" s="619">
        <v>0</v>
      </c>
      <c r="DO522" s="619">
        <v>0</v>
      </c>
      <c r="DP522" s="619">
        <v>0</v>
      </c>
      <c r="DQ522" s="619">
        <v>0</v>
      </c>
      <c r="DR522" s="619">
        <v>0</v>
      </c>
      <c r="DS522" s="619">
        <v>0</v>
      </c>
      <c r="DT522" s="619">
        <v>0</v>
      </c>
      <c r="DU522" s="619">
        <v>0</v>
      </c>
      <c r="DV522" s="619">
        <v>0</v>
      </c>
      <c r="DW522" s="620">
        <v>0</v>
      </c>
    </row>
    <row r="523" spans="2:127" x14ac:dyDescent="0.2">
      <c r="B523" s="627"/>
      <c r="C523" s="628"/>
      <c r="D523" s="629"/>
      <c r="E523" s="629"/>
      <c r="F523" s="629"/>
      <c r="G523" s="629"/>
      <c r="H523" s="629"/>
      <c r="I523" s="630"/>
      <c r="J523" s="630"/>
      <c r="K523" s="630"/>
      <c r="L523" s="630"/>
      <c r="M523" s="630"/>
      <c r="N523" s="630"/>
      <c r="O523" s="630"/>
      <c r="P523" s="630"/>
      <c r="Q523" s="630"/>
      <c r="R523" s="631"/>
      <c r="S523" s="630"/>
      <c r="T523" s="630"/>
      <c r="U523" s="632" t="s">
        <v>828</v>
      </c>
      <c r="V523" s="633" t="s">
        <v>124</v>
      </c>
      <c r="W523" s="634" t="s">
        <v>490</v>
      </c>
      <c r="X523" s="607">
        <v>0</v>
      </c>
      <c r="Y523" s="607">
        <v>0</v>
      </c>
      <c r="Z523" s="607">
        <v>0</v>
      </c>
      <c r="AA523" s="607">
        <v>0</v>
      </c>
      <c r="AB523" s="607">
        <v>0</v>
      </c>
      <c r="AC523" s="607">
        <v>0</v>
      </c>
      <c r="AD523" s="607">
        <v>0</v>
      </c>
      <c r="AE523" s="607">
        <v>0</v>
      </c>
      <c r="AF523" s="607">
        <v>0</v>
      </c>
      <c r="AG523" s="607">
        <v>0</v>
      </c>
      <c r="AH523" s="607">
        <v>0</v>
      </c>
      <c r="AI523" s="607">
        <v>0</v>
      </c>
      <c r="AJ523" s="607">
        <v>0</v>
      </c>
      <c r="AK523" s="607">
        <v>0</v>
      </c>
      <c r="AL523" s="607">
        <v>0</v>
      </c>
      <c r="AM523" s="607">
        <v>0</v>
      </c>
      <c r="AN523" s="607">
        <v>0</v>
      </c>
      <c r="AO523" s="607">
        <v>0</v>
      </c>
      <c r="AP523" s="607">
        <v>0</v>
      </c>
      <c r="AQ523" s="607">
        <v>0</v>
      </c>
      <c r="AR523" s="607">
        <v>0</v>
      </c>
      <c r="AS523" s="607">
        <v>0</v>
      </c>
      <c r="AT523" s="607">
        <v>0</v>
      </c>
      <c r="AU523" s="607">
        <v>0</v>
      </c>
      <c r="AV523" s="607">
        <v>0</v>
      </c>
      <c r="AW523" s="607">
        <v>0</v>
      </c>
      <c r="AX523" s="607">
        <v>0</v>
      </c>
      <c r="AY523" s="607">
        <v>0</v>
      </c>
      <c r="AZ523" s="607">
        <v>0</v>
      </c>
      <c r="BA523" s="607">
        <v>0</v>
      </c>
      <c r="BB523" s="607">
        <v>0</v>
      </c>
      <c r="BC523" s="607">
        <v>0</v>
      </c>
      <c r="BD523" s="607">
        <v>0</v>
      </c>
      <c r="BE523" s="607">
        <v>0</v>
      </c>
      <c r="BF523" s="607">
        <v>0</v>
      </c>
      <c r="BG523" s="607">
        <v>0</v>
      </c>
      <c r="BH523" s="607">
        <v>0</v>
      </c>
      <c r="BI523" s="607">
        <v>0</v>
      </c>
      <c r="BJ523" s="607">
        <v>0</v>
      </c>
      <c r="BK523" s="607">
        <v>0</v>
      </c>
      <c r="BL523" s="607">
        <v>0</v>
      </c>
      <c r="BM523" s="607">
        <v>0</v>
      </c>
      <c r="BN523" s="607">
        <v>0</v>
      </c>
      <c r="BO523" s="607">
        <v>0</v>
      </c>
      <c r="BP523" s="607">
        <v>0</v>
      </c>
      <c r="BQ523" s="607">
        <v>0</v>
      </c>
      <c r="BR523" s="607">
        <v>0</v>
      </c>
      <c r="BS523" s="607">
        <v>0</v>
      </c>
      <c r="BT523" s="607">
        <v>0</v>
      </c>
      <c r="BU523" s="607">
        <v>0</v>
      </c>
      <c r="BV523" s="607">
        <v>0</v>
      </c>
      <c r="BW523" s="607">
        <v>0</v>
      </c>
      <c r="BX523" s="607">
        <v>0</v>
      </c>
      <c r="BY523" s="607">
        <v>0</v>
      </c>
      <c r="BZ523" s="607">
        <v>0</v>
      </c>
      <c r="CA523" s="607">
        <v>0</v>
      </c>
      <c r="CB523" s="607">
        <v>0</v>
      </c>
      <c r="CC523" s="607">
        <v>0</v>
      </c>
      <c r="CD523" s="607">
        <v>0</v>
      </c>
      <c r="CE523" s="607">
        <v>0</v>
      </c>
      <c r="CF523" s="607">
        <v>0</v>
      </c>
      <c r="CG523" s="607">
        <v>0</v>
      </c>
      <c r="CH523" s="607">
        <v>0</v>
      </c>
      <c r="CI523" s="607">
        <v>0</v>
      </c>
      <c r="CJ523" s="607">
        <v>0</v>
      </c>
      <c r="CK523" s="607">
        <v>0</v>
      </c>
      <c r="CL523" s="607">
        <v>0</v>
      </c>
      <c r="CM523" s="607">
        <v>0</v>
      </c>
      <c r="CN523" s="607">
        <v>0</v>
      </c>
      <c r="CO523" s="607">
        <v>0</v>
      </c>
      <c r="CP523" s="607">
        <v>0</v>
      </c>
      <c r="CQ523" s="607">
        <v>0</v>
      </c>
      <c r="CR523" s="607">
        <v>0</v>
      </c>
      <c r="CS523" s="607">
        <v>0</v>
      </c>
      <c r="CT523" s="607">
        <v>0</v>
      </c>
      <c r="CU523" s="607">
        <v>0</v>
      </c>
      <c r="CV523" s="607">
        <v>0</v>
      </c>
      <c r="CW523" s="607">
        <v>0</v>
      </c>
      <c r="CX523" s="607">
        <v>0</v>
      </c>
      <c r="CY523" s="607">
        <v>0</v>
      </c>
      <c r="CZ523" s="618">
        <v>0</v>
      </c>
      <c r="DA523" s="619">
        <v>0</v>
      </c>
      <c r="DB523" s="619">
        <v>0</v>
      </c>
      <c r="DC523" s="619">
        <v>0</v>
      </c>
      <c r="DD523" s="619">
        <v>0</v>
      </c>
      <c r="DE523" s="619">
        <v>0</v>
      </c>
      <c r="DF523" s="619">
        <v>0</v>
      </c>
      <c r="DG523" s="619">
        <v>0</v>
      </c>
      <c r="DH523" s="619">
        <v>0</v>
      </c>
      <c r="DI523" s="619">
        <v>0</v>
      </c>
      <c r="DJ523" s="619">
        <v>0</v>
      </c>
      <c r="DK523" s="619">
        <v>0</v>
      </c>
      <c r="DL523" s="619">
        <v>0</v>
      </c>
      <c r="DM523" s="619">
        <v>0</v>
      </c>
      <c r="DN523" s="619">
        <v>0</v>
      </c>
      <c r="DO523" s="619">
        <v>0</v>
      </c>
      <c r="DP523" s="619">
        <v>0</v>
      </c>
      <c r="DQ523" s="619">
        <v>0</v>
      </c>
      <c r="DR523" s="619">
        <v>0</v>
      </c>
      <c r="DS523" s="619">
        <v>0</v>
      </c>
      <c r="DT523" s="619">
        <v>0</v>
      </c>
      <c r="DU523" s="619">
        <v>0</v>
      </c>
      <c r="DV523" s="619">
        <v>0</v>
      </c>
      <c r="DW523" s="620">
        <v>0</v>
      </c>
    </row>
    <row r="524" spans="2:127" x14ac:dyDescent="0.2">
      <c r="B524" s="635"/>
      <c r="C524" s="636"/>
      <c r="D524" s="637"/>
      <c r="E524" s="637"/>
      <c r="F524" s="637"/>
      <c r="G524" s="637"/>
      <c r="H524" s="637"/>
      <c r="I524" s="638"/>
      <c r="J524" s="638"/>
      <c r="K524" s="638"/>
      <c r="L524" s="638"/>
      <c r="M524" s="638"/>
      <c r="N524" s="638"/>
      <c r="O524" s="638"/>
      <c r="P524" s="638"/>
      <c r="Q524" s="638"/>
      <c r="R524" s="639"/>
      <c r="S524" s="638"/>
      <c r="T524" s="638"/>
      <c r="U524" s="626" t="s">
        <v>492</v>
      </c>
      <c r="V524" s="614" t="s">
        <v>124</v>
      </c>
      <c r="W524" s="640" t="s">
        <v>490</v>
      </c>
      <c r="X524" s="607">
        <v>0</v>
      </c>
      <c r="Y524" s="607">
        <v>0</v>
      </c>
      <c r="Z524" s="607">
        <v>0</v>
      </c>
      <c r="AA524" s="607">
        <v>0</v>
      </c>
      <c r="AB524" s="607">
        <v>0</v>
      </c>
      <c r="AC524" s="607">
        <v>0</v>
      </c>
      <c r="AD524" s="607">
        <v>0</v>
      </c>
      <c r="AE524" s="607">
        <v>0</v>
      </c>
      <c r="AF524" s="607">
        <v>0</v>
      </c>
      <c r="AG524" s="607">
        <v>0</v>
      </c>
      <c r="AH524" s="607">
        <v>0</v>
      </c>
      <c r="AI524" s="607">
        <v>0</v>
      </c>
      <c r="AJ524" s="607">
        <v>0</v>
      </c>
      <c r="AK524" s="607">
        <v>0</v>
      </c>
      <c r="AL524" s="607">
        <v>0</v>
      </c>
      <c r="AM524" s="607">
        <v>2520.9</v>
      </c>
      <c r="AN524" s="607">
        <v>2520.9</v>
      </c>
      <c r="AO524" s="607">
        <v>2520.9</v>
      </c>
      <c r="AP524" s="607">
        <v>2520.9</v>
      </c>
      <c r="AQ524" s="607">
        <v>2520.9</v>
      </c>
      <c r="AR524" s="607">
        <v>2520.9</v>
      </c>
      <c r="AS524" s="607">
        <v>2520.9</v>
      </c>
      <c r="AT524" s="607">
        <v>2520.9</v>
      </c>
      <c r="AU524" s="607">
        <v>2520.9</v>
      </c>
      <c r="AV524" s="607">
        <v>2520.9</v>
      </c>
      <c r="AW524" s="607">
        <v>2520.9</v>
      </c>
      <c r="AX524" s="607">
        <v>2520.9</v>
      </c>
      <c r="AY524" s="607">
        <v>2520.9</v>
      </c>
      <c r="AZ524" s="607">
        <v>2520.9</v>
      </c>
      <c r="BA524" s="607">
        <v>2520.9</v>
      </c>
      <c r="BB524" s="607">
        <v>2520.9</v>
      </c>
      <c r="BC524" s="607">
        <v>2520.9</v>
      </c>
      <c r="BD524" s="607">
        <v>2520.9</v>
      </c>
      <c r="BE524" s="607">
        <v>2520.9</v>
      </c>
      <c r="BF524" s="607">
        <v>2520.9</v>
      </c>
      <c r="BG524" s="607">
        <v>2520.9</v>
      </c>
      <c r="BH524" s="607">
        <v>2520.9</v>
      </c>
      <c r="BI524" s="607">
        <v>2520.9</v>
      </c>
      <c r="BJ524" s="607">
        <v>2520.9</v>
      </c>
      <c r="BK524" s="607">
        <v>2520.9</v>
      </c>
      <c r="BL524" s="607">
        <v>2520.9</v>
      </c>
      <c r="BM524" s="607">
        <v>2520.9</v>
      </c>
      <c r="BN524" s="607">
        <v>2520.9</v>
      </c>
      <c r="BO524" s="607">
        <v>2520.9</v>
      </c>
      <c r="BP524" s="607">
        <v>2520.9</v>
      </c>
      <c r="BQ524" s="607">
        <v>2520.9</v>
      </c>
      <c r="BR524" s="607">
        <v>2520.9</v>
      </c>
      <c r="BS524" s="607">
        <v>2520.9</v>
      </c>
      <c r="BT524" s="607">
        <v>2520.9</v>
      </c>
      <c r="BU524" s="607">
        <v>2520.9</v>
      </c>
      <c r="BV524" s="607">
        <v>2520.9</v>
      </c>
      <c r="BW524" s="607">
        <v>2520.9</v>
      </c>
      <c r="BX524" s="607">
        <v>2520.9</v>
      </c>
      <c r="BY524" s="607">
        <v>2520.9</v>
      </c>
      <c r="BZ524" s="607">
        <v>2520.9</v>
      </c>
      <c r="CA524" s="607">
        <v>2520.9</v>
      </c>
      <c r="CB524" s="607">
        <v>2520.9</v>
      </c>
      <c r="CC524" s="607">
        <v>2520.9</v>
      </c>
      <c r="CD524" s="607">
        <v>2520.9</v>
      </c>
      <c r="CE524" s="616">
        <v>2520.9</v>
      </c>
      <c r="CF524" s="616">
        <v>2520.9</v>
      </c>
      <c r="CG524" s="616">
        <v>2520.9</v>
      </c>
      <c r="CH524" s="616">
        <v>2520.9</v>
      </c>
      <c r="CI524" s="616">
        <v>2520.9</v>
      </c>
      <c r="CJ524" s="616">
        <v>2520.9</v>
      </c>
      <c r="CK524" s="616">
        <v>2520.9</v>
      </c>
      <c r="CL524" s="616">
        <v>2520.9</v>
      </c>
      <c r="CM524" s="616">
        <v>2520.9</v>
      </c>
      <c r="CN524" s="616">
        <v>2520.9</v>
      </c>
      <c r="CO524" s="616">
        <v>2520.9</v>
      </c>
      <c r="CP524" s="616">
        <v>2520.9</v>
      </c>
      <c r="CQ524" s="616">
        <v>2520.9</v>
      </c>
      <c r="CR524" s="616">
        <v>2520.9</v>
      </c>
      <c r="CS524" s="616">
        <v>2520.9</v>
      </c>
      <c r="CT524" s="616">
        <v>2520.9</v>
      </c>
      <c r="CU524" s="616">
        <v>2520.9</v>
      </c>
      <c r="CV524" s="616">
        <v>2520.9</v>
      </c>
      <c r="CW524" s="616">
        <v>2520.9</v>
      </c>
      <c r="CX524" s="616">
        <v>2520.9</v>
      </c>
      <c r="CY524" s="617">
        <v>2520.9</v>
      </c>
      <c r="CZ524" s="618">
        <v>0</v>
      </c>
      <c r="DA524" s="619">
        <v>0</v>
      </c>
      <c r="DB524" s="619">
        <v>0</v>
      </c>
      <c r="DC524" s="619">
        <v>0</v>
      </c>
      <c r="DD524" s="619">
        <v>0</v>
      </c>
      <c r="DE524" s="619">
        <v>0</v>
      </c>
      <c r="DF524" s="619">
        <v>0</v>
      </c>
      <c r="DG524" s="619">
        <v>0</v>
      </c>
      <c r="DH524" s="619">
        <v>0</v>
      </c>
      <c r="DI524" s="619">
        <v>0</v>
      </c>
      <c r="DJ524" s="619">
        <v>0</v>
      </c>
      <c r="DK524" s="619">
        <v>0</v>
      </c>
      <c r="DL524" s="619">
        <v>0</v>
      </c>
      <c r="DM524" s="619">
        <v>0</v>
      </c>
      <c r="DN524" s="619">
        <v>0</v>
      </c>
      <c r="DO524" s="619">
        <v>0</v>
      </c>
      <c r="DP524" s="619">
        <v>0</v>
      </c>
      <c r="DQ524" s="619">
        <v>0</v>
      </c>
      <c r="DR524" s="619">
        <v>0</v>
      </c>
      <c r="DS524" s="619">
        <v>0</v>
      </c>
      <c r="DT524" s="619">
        <v>0</v>
      </c>
      <c r="DU524" s="619">
        <v>0</v>
      </c>
      <c r="DV524" s="619">
        <v>0</v>
      </c>
      <c r="DW524" s="620">
        <v>0</v>
      </c>
    </row>
    <row r="525" spans="2:127" x14ac:dyDescent="0.2">
      <c r="B525" s="641"/>
      <c r="C525" s="642"/>
      <c r="D525" s="643"/>
      <c r="E525" s="643"/>
      <c r="F525" s="643"/>
      <c r="G525" s="643"/>
      <c r="H525" s="643"/>
      <c r="I525" s="644"/>
      <c r="J525" s="644"/>
      <c r="K525" s="644"/>
      <c r="L525" s="644"/>
      <c r="M525" s="644"/>
      <c r="N525" s="644"/>
      <c r="O525" s="644"/>
      <c r="P525" s="644"/>
      <c r="Q525" s="644"/>
      <c r="R525" s="645"/>
      <c r="S525" s="644"/>
      <c r="T525" s="644"/>
      <c r="U525" s="626" t="s">
        <v>493</v>
      </c>
      <c r="V525" s="614" t="s">
        <v>124</v>
      </c>
      <c r="W525" s="640" t="s">
        <v>490</v>
      </c>
      <c r="X525" s="607">
        <v>0</v>
      </c>
      <c r="Y525" s="607">
        <v>0</v>
      </c>
      <c r="Z525" s="607">
        <v>0</v>
      </c>
      <c r="AA525" s="607">
        <v>0</v>
      </c>
      <c r="AB525" s="607">
        <v>0</v>
      </c>
      <c r="AC525" s="607">
        <v>0</v>
      </c>
      <c r="AD525" s="607">
        <v>0</v>
      </c>
      <c r="AE525" s="607">
        <v>0</v>
      </c>
      <c r="AF525" s="607">
        <v>0</v>
      </c>
      <c r="AG525" s="607">
        <v>0</v>
      </c>
      <c r="AH525" s="607">
        <v>0</v>
      </c>
      <c r="AI525" s="607">
        <v>0</v>
      </c>
      <c r="AJ525" s="607">
        <v>0</v>
      </c>
      <c r="AK525" s="607">
        <v>0</v>
      </c>
      <c r="AL525" s="607">
        <v>0</v>
      </c>
      <c r="AM525" s="607">
        <v>5153.3999999999996</v>
      </c>
      <c r="AN525" s="607">
        <v>5153.3999999999996</v>
      </c>
      <c r="AO525" s="607">
        <v>5153.3999999999996</v>
      </c>
      <c r="AP525" s="607">
        <v>5153.3999999999996</v>
      </c>
      <c r="AQ525" s="607">
        <v>5153.3999999999996</v>
      </c>
      <c r="AR525" s="607">
        <v>5153.3999999999996</v>
      </c>
      <c r="AS525" s="607">
        <v>5153.3999999999996</v>
      </c>
      <c r="AT525" s="607">
        <v>5153.3999999999996</v>
      </c>
      <c r="AU525" s="607">
        <v>5153.3999999999996</v>
      </c>
      <c r="AV525" s="607">
        <v>5153.3999999999996</v>
      </c>
      <c r="AW525" s="607">
        <v>5153.3999999999996</v>
      </c>
      <c r="AX525" s="607">
        <v>5153.3999999999996</v>
      </c>
      <c r="AY525" s="607">
        <v>5153.3999999999996</v>
      </c>
      <c r="AZ525" s="607">
        <v>5153.3999999999996</v>
      </c>
      <c r="BA525" s="607">
        <v>5153.3999999999996</v>
      </c>
      <c r="BB525" s="607">
        <v>5153.3999999999996</v>
      </c>
      <c r="BC525" s="607">
        <v>5153.3999999999996</v>
      </c>
      <c r="BD525" s="607">
        <v>5153.3999999999996</v>
      </c>
      <c r="BE525" s="607">
        <v>5153.3999999999996</v>
      </c>
      <c r="BF525" s="607">
        <v>5153.3999999999996</v>
      </c>
      <c r="BG525" s="607">
        <v>5153.3999999999996</v>
      </c>
      <c r="BH525" s="607">
        <v>5153.3999999999996</v>
      </c>
      <c r="BI525" s="607">
        <v>5153.3999999999996</v>
      </c>
      <c r="BJ525" s="607">
        <v>5153.3999999999996</v>
      </c>
      <c r="BK525" s="607">
        <v>5153.3999999999996</v>
      </c>
      <c r="BL525" s="607">
        <v>5153.3999999999996</v>
      </c>
      <c r="BM525" s="607">
        <v>5153.3999999999996</v>
      </c>
      <c r="BN525" s="607">
        <v>5153.3999999999996</v>
      </c>
      <c r="BO525" s="607">
        <v>5153.3999999999996</v>
      </c>
      <c r="BP525" s="607">
        <v>5153.3999999999996</v>
      </c>
      <c r="BQ525" s="607">
        <v>5153.3999999999996</v>
      </c>
      <c r="BR525" s="607">
        <v>5153.3999999999996</v>
      </c>
      <c r="BS525" s="607">
        <v>5153.3999999999996</v>
      </c>
      <c r="BT525" s="607">
        <v>5153.3999999999996</v>
      </c>
      <c r="BU525" s="607">
        <v>5153.3999999999996</v>
      </c>
      <c r="BV525" s="607">
        <v>5153.3999999999996</v>
      </c>
      <c r="BW525" s="607">
        <v>5153.3999999999996</v>
      </c>
      <c r="BX525" s="607">
        <v>5153.3999999999996</v>
      </c>
      <c r="BY525" s="607">
        <v>5153.3999999999996</v>
      </c>
      <c r="BZ525" s="607">
        <v>5153.3999999999996</v>
      </c>
      <c r="CA525" s="607">
        <v>5153.3999999999996</v>
      </c>
      <c r="CB525" s="607">
        <v>5153.3999999999996</v>
      </c>
      <c r="CC525" s="607">
        <v>5153.3999999999996</v>
      </c>
      <c r="CD525" s="607">
        <v>5153.3999999999996</v>
      </c>
      <c r="CE525" s="616">
        <v>5153.3999999999996</v>
      </c>
      <c r="CF525" s="616">
        <v>5153.3999999999996</v>
      </c>
      <c r="CG525" s="616">
        <v>5153.3999999999996</v>
      </c>
      <c r="CH525" s="616">
        <v>5153.3999999999996</v>
      </c>
      <c r="CI525" s="616">
        <v>5153.3999999999996</v>
      </c>
      <c r="CJ525" s="616">
        <v>5153.3999999999996</v>
      </c>
      <c r="CK525" s="616">
        <v>5153.3999999999996</v>
      </c>
      <c r="CL525" s="616">
        <v>5153.3999999999996</v>
      </c>
      <c r="CM525" s="616">
        <v>5153.3999999999996</v>
      </c>
      <c r="CN525" s="616">
        <v>5153.3999999999996</v>
      </c>
      <c r="CO525" s="616">
        <v>5153.3999999999996</v>
      </c>
      <c r="CP525" s="616">
        <v>5153.3999999999996</v>
      </c>
      <c r="CQ525" s="616">
        <v>5153.3999999999996</v>
      </c>
      <c r="CR525" s="616">
        <v>5153.3999999999996</v>
      </c>
      <c r="CS525" s="616">
        <v>5153.3999999999996</v>
      </c>
      <c r="CT525" s="616">
        <v>5153.3999999999996</v>
      </c>
      <c r="CU525" s="616">
        <v>5153.3999999999996</v>
      </c>
      <c r="CV525" s="616">
        <v>5153.3999999999996</v>
      </c>
      <c r="CW525" s="616">
        <v>5153.3999999999996</v>
      </c>
      <c r="CX525" s="616">
        <v>5153.3999999999996</v>
      </c>
      <c r="CY525" s="617">
        <v>5153.3999999999996</v>
      </c>
      <c r="CZ525" s="618">
        <v>0</v>
      </c>
      <c r="DA525" s="619">
        <v>0</v>
      </c>
      <c r="DB525" s="619">
        <v>0</v>
      </c>
      <c r="DC525" s="619">
        <v>0</v>
      </c>
      <c r="DD525" s="619">
        <v>0</v>
      </c>
      <c r="DE525" s="619">
        <v>0</v>
      </c>
      <c r="DF525" s="619">
        <v>0</v>
      </c>
      <c r="DG525" s="619">
        <v>0</v>
      </c>
      <c r="DH525" s="619">
        <v>0</v>
      </c>
      <c r="DI525" s="619">
        <v>0</v>
      </c>
      <c r="DJ525" s="619">
        <v>0</v>
      </c>
      <c r="DK525" s="619">
        <v>0</v>
      </c>
      <c r="DL525" s="619">
        <v>0</v>
      </c>
      <c r="DM525" s="619">
        <v>0</v>
      </c>
      <c r="DN525" s="619">
        <v>0</v>
      </c>
      <c r="DO525" s="619">
        <v>0</v>
      </c>
      <c r="DP525" s="619">
        <v>0</v>
      </c>
      <c r="DQ525" s="619">
        <v>0</v>
      </c>
      <c r="DR525" s="619">
        <v>0</v>
      </c>
      <c r="DS525" s="619">
        <v>0</v>
      </c>
      <c r="DT525" s="619">
        <v>0</v>
      </c>
      <c r="DU525" s="619">
        <v>0</v>
      </c>
      <c r="DV525" s="619">
        <v>0</v>
      </c>
      <c r="DW525" s="620">
        <v>0</v>
      </c>
    </row>
    <row r="526" spans="2:127" x14ac:dyDescent="0.2">
      <c r="B526" s="641"/>
      <c r="C526" s="642"/>
      <c r="D526" s="643"/>
      <c r="E526" s="643"/>
      <c r="F526" s="643"/>
      <c r="G526" s="643"/>
      <c r="H526" s="643"/>
      <c r="I526" s="644"/>
      <c r="J526" s="644"/>
      <c r="K526" s="644"/>
      <c r="L526" s="644"/>
      <c r="M526" s="644"/>
      <c r="N526" s="644"/>
      <c r="O526" s="644"/>
      <c r="P526" s="644"/>
      <c r="Q526" s="644"/>
      <c r="R526" s="645"/>
      <c r="S526" s="644"/>
      <c r="T526" s="644"/>
      <c r="U526" s="646" t="s">
        <v>494</v>
      </c>
      <c r="V526" s="647" t="s">
        <v>124</v>
      </c>
      <c r="W526" s="640" t="s">
        <v>490</v>
      </c>
      <c r="X526" s="607">
        <v>0</v>
      </c>
      <c r="Y526" s="607">
        <v>0</v>
      </c>
      <c r="Z526" s="607">
        <v>0</v>
      </c>
      <c r="AA526" s="607">
        <v>0</v>
      </c>
      <c r="AB526" s="607">
        <v>0</v>
      </c>
      <c r="AC526" s="607">
        <v>0</v>
      </c>
      <c r="AD526" s="607">
        <v>0</v>
      </c>
      <c r="AE526" s="607">
        <v>0</v>
      </c>
      <c r="AF526" s="607">
        <v>0</v>
      </c>
      <c r="AG526" s="607">
        <v>0</v>
      </c>
      <c r="AH526" s="607">
        <v>0</v>
      </c>
      <c r="AI526" s="607">
        <v>0</v>
      </c>
      <c r="AJ526" s="607">
        <v>0</v>
      </c>
      <c r="AK526" s="607">
        <v>0</v>
      </c>
      <c r="AL526" s="607">
        <v>0</v>
      </c>
      <c r="AM526" s="607">
        <v>0</v>
      </c>
      <c r="AN526" s="607">
        <v>0</v>
      </c>
      <c r="AO526" s="607">
        <v>0</v>
      </c>
      <c r="AP526" s="607">
        <v>0</v>
      </c>
      <c r="AQ526" s="607">
        <v>0</v>
      </c>
      <c r="AR526" s="607">
        <v>0</v>
      </c>
      <c r="AS526" s="607">
        <v>0</v>
      </c>
      <c r="AT526" s="607">
        <v>0</v>
      </c>
      <c r="AU526" s="607">
        <v>0</v>
      </c>
      <c r="AV526" s="607">
        <v>0</v>
      </c>
      <c r="AW526" s="607">
        <v>0</v>
      </c>
      <c r="AX526" s="607">
        <v>0</v>
      </c>
      <c r="AY526" s="607">
        <v>0</v>
      </c>
      <c r="AZ526" s="607">
        <v>0</v>
      </c>
      <c r="BA526" s="607">
        <v>0</v>
      </c>
      <c r="BB526" s="607">
        <v>0</v>
      </c>
      <c r="BC526" s="607">
        <v>0</v>
      </c>
      <c r="BD526" s="607">
        <v>0</v>
      </c>
      <c r="BE526" s="607">
        <v>0</v>
      </c>
      <c r="BF526" s="607">
        <v>0</v>
      </c>
      <c r="BG526" s="607">
        <v>0</v>
      </c>
      <c r="BH526" s="607">
        <v>0</v>
      </c>
      <c r="BI526" s="607">
        <v>0</v>
      </c>
      <c r="BJ526" s="607">
        <v>0</v>
      </c>
      <c r="BK526" s="607">
        <v>0</v>
      </c>
      <c r="BL526" s="607">
        <v>0</v>
      </c>
      <c r="BM526" s="607">
        <v>0</v>
      </c>
      <c r="BN526" s="607">
        <v>0</v>
      </c>
      <c r="BO526" s="607">
        <v>0</v>
      </c>
      <c r="BP526" s="607">
        <v>0</v>
      </c>
      <c r="BQ526" s="607">
        <v>0</v>
      </c>
      <c r="BR526" s="607">
        <v>0</v>
      </c>
      <c r="BS526" s="607">
        <v>0</v>
      </c>
      <c r="BT526" s="607">
        <v>0</v>
      </c>
      <c r="BU526" s="607">
        <v>0</v>
      </c>
      <c r="BV526" s="607">
        <v>0</v>
      </c>
      <c r="BW526" s="607">
        <v>0</v>
      </c>
      <c r="BX526" s="607">
        <v>0</v>
      </c>
      <c r="BY526" s="607">
        <v>0</v>
      </c>
      <c r="BZ526" s="607">
        <v>0</v>
      </c>
      <c r="CA526" s="607">
        <v>0</v>
      </c>
      <c r="CB526" s="607">
        <v>0</v>
      </c>
      <c r="CC526" s="607">
        <v>0</v>
      </c>
      <c r="CD526" s="607">
        <v>0</v>
      </c>
      <c r="CE526" s="616">
        <v>0</v>
      </c>
      <c r="CF526" s="616">
        <v>0</v>
      </c>
      <c r="CG526" s="616">
        <v>0</v>
      </c>
      <c r="CH526" s="616">
        <v>0</v>
      </c>
      <c r="CI526" s="616">
        <v>0</v>
      </c>
      <c r="CJ526" s="616">
        <v>0</v>
      </c>
      <c r="CK526" s="616">
        <v>0</v>
      </c>
      <c r="CL526" s="616">
        <v>0</v>
      </c>
      <c r="CM526" s="616">
        <v>0</v>
      </c>
      <c r="CN526" s="616">
        <v>0</v>
      </c>
      <c r="CO526" s="616">
        <v>0</v>
      </c>
      <c r="CP526" s="616">
        <v>0</v>
      </c>
      <c r="CQ526" s="616">
        <v>0</v>
      </c>
      <c r="CR526" s="616">
        <v>0</v>
      </c>
      <c r="CS526" s="616">
        <v>0</v>
      </c>
      <c r="CT526" s="616">
        <v>0</v>
      </c>
      <c r="CU526" s="616">
        <v>0</v>
      </c>
      <c r="CV526" s="616">
        <v>0</v>
      </c>
      <c r="CW526" s="616">
        <v>0</v>
      </c>
      <c r="CX526" s="616">
        <v>0</v>
      </c>
      <c r="CY526" s="617">
        <v>0</v>
      </c>
      <c r="CZ526" s="618">
        <v>0</v>
      </c>
      <c r="DA526" s="619">
        <v>0</v>
      </c>
      <c r="DB526" s="619">
        <v>0</v>
      </c>
      <c r="DC526" s="619">
        <v>0</v>
      </c>
      <c r="DD526" s="619">
        <v>0</v>
      </c>
      <c r="DE526" s="619">
        <v>0</v>
      </c>
      <c r="DF526" s="619">
        <v>0</v>
      </c>
      <c r="DG526" s="619">
        <v>0</v>
      </c>
      <c r="DH526" s="619">
        <v>0</v>
      </c>
      <c r="DI526" s="619">
        <v>0</v>
      </c>
      <c r="DJ526" s="619">
        <v>0</v>
      </c>
      <c r="DK526" s="619">
        <v>0</v>
      </c>
      <c r="DL526" s="619">
        <v>0</v>
      </c>
      <c r="DM526" s="619">
        <v>0</v>
      </c>
      <c r="DN526" s="619">
        <v>0</v>
      </c>
      <c r="DO526" s="619">
        <v>0</v>
      </c>
      <c r="DP526" s="619">
        <v>0</v>
      </c>
      <c r="DQ526" s="619">
        <v>0</v>
      </c>
      <c r="DR526" s="619">
        <v>0</v>
      </c>
      <c r="DS526" s="619">
        <v>0</v>
      </c>
      <c r="DT526" s="619">
        <v>0</v>
      </c>
      <c r="DU526" s="619">
        <v>0</v>
      </c>
      <c r="DV526" s="619">
        <v>0</v>
      </c>
      <c r="DW526" s="620">
        <v>0</v>
      </c>
    </row>
    <row r="527" spans="2:127" x14ac:dyDescent="0.2">
      <c r="B527" s="641"/>
      <c r="C527" s="642"/>
      <c r="D527" s="643"/>
      <c r="E527" s="643"/>
      <c r="F527" s="643"/>
      <c r="G527" s="643"/>
      <c r="H527" s="643"/>
      <c r="I527" s="644"/>
      <c r="J527" s="644"/>
      <c r="K527" s="644"/>
      <c r="L527" s="644"/>
      <c r="M527" s="644"/>
      <c r="N527" s="644"/>
      <c r="O527" s="644"/>
      <c r="P527" s="644"/>
      <c r="Q527" s="644"/>
      <c r="R527" s="645"/>
      <c r="S527" s="644"/>
      <c r="T527" s="644"/>
      <c r="U527" s="626" t="s">
        <v>495</v>
      </c>
      <c r="V527" s="614" t="s">
        <v>124</v>
      </c>
      <c r="W527" s="640" t="s">
        <v>490</v>
      </c>
      <c r="X527" s="607">
        <v>1.2178</v>
      </c>
      <c r="Y527" s="607">
        <v>2.4356</v>
      </c>
      <c r="Z527" s="607">
        <v>2.4356</v>
      </c>
      <c r="AA527" s="607">
        <v>3.6534</v>
      </c>
      <c r="AB527" s="607">
        <v>3.6534</v>
      </c>
      <c r="AC527" s="607">
        <v>6.0890000000000004</v>
      </c>
      <c r="AD527" s="607">
        <v>7.3068</v>
      </c>
      <c r="AE527" s="607">
        <v>12.178000000000001</v>
      </c>
      <c r="AF527" s="607">
        <v>12.178000000000001</v>
      </c>
      <c r="AG527" s="607">
        <v>12.178000000000001</v>
      </c>
      <c r="AH527" s="607">
        <v>12.178000000000001</v>
      </c>
      <c r="AI527" s="607">
        <v>12.178000000000001</v>
      </c>
      <c r="AJ527" s="607">
        <v>12.178000000000001</v>
      </c>
      <c r="AK527" s="607">
        <v>12.178000000000001</v>
      </c>
      <c r="AL527" s="607">
        <v>9.7423999999999999</v>
      </c>
      <c r="AM527" s="607">
        <v>0</v>
      </c>
      <c r="AN527" s="607">
        <v>0</v>
      </c>
      <c r="AO527" s="607">
        <v>0</v>
      </c>
      <c r="AP527" s="607">
        <v>0</v>
      </c>
      <c r="AQ527" s="607">
        <v>0</v>
      </c>
      <c r="AR527" s="607">
        <v>7.3366564138727816E-2</v>
      </c>
      <c r="AS527" s="607">
        <v>0.14673312827745563</v>
      </c>
      <c r="AT527" s="607">
        <v>0.14673312827745563</v>
      </c>
      <c r="AU527" s="607">
        <v>0.22009969241618341</v>
      </c>
      <c r="AV527" s="607">
        <v>0.22009969241618341</v>
      </c>
      <c r="AW527" s="607">
        <v>0.36683282069363898</v>
      </c>
      <c r="AX527" s="607">
        <v>0.44019938483236681</v>
      </c>
      <c r="AY527" s="607">
        <v>0.73366564138727797</v>
      </c>
      <c r="AZ527" s="607">
        <v>0.73366564138727797</v>
      </c>
      <c r="BA527" s="607">
        <v>0.73366564138727797</v>
      </c>
      <c r="BB527" s="607">
        <v>0.73366564138727797</v>
      </c>
      <c r="BC527" s="607">
        <v>0.73366564138727797</v>
      </c>
      <c r="BD527" s="607">
        <v>0.73366564138727797</v>
      </c>
      <c r="BE527" s="607">
        <v>0.73366564138727797</v>
      </c>
      <c r="BF527" s="607">
        <v>0.58693251310982253</v>
      </c>
      <c r="BG527" s="607">
        <v>0</v>
      </c>
      <c r="BH527" s="607">
        <v>0</v>
      </c>
      <c r="BI527" s="607">
        <v>0</v>
      </c>
      <c r="BJ527" s="607">
        <v>0</v>
      </c>
      <c r="BK527" s="607">
        <v>0</v>
      </c>
      <c r="BL527" s="607">
        <v>7.3366564138727816E-2</v>
      </c>
      <c r="BM527" s="607">
        <v>0.14673312827745563</v>
      </c>
      <c r="BN527" s="607">
        <v>0.14673312827745563</v>
      </c>
      <c r="BO527" s="607">
        <v>0.22009969241618341</v>
      </c>
      <c r="BP527" s="607">
        <v>0.22009969241618341</v>
      </c>
      <c r="BQ527" s="607">
        <v>0.36683282069363898</v>
      </c>
      <c r="BR527" s="607">
        <v>0.44019938483236681</v>
      </c>
      <c r="BS527" s="607">
        <v>0.73366564138727797</v>
      </c>
      <c r="BT527" s="607">
        <v>0.73366564138727797</v>
      </c>
      <c r="BU527" s="607">
        <v>0.73366564138727797</v>
      </c>
      <c r="BV527" s="607">
        <v>0.73366564138727797</v>
      </c>
      <c r="BW527" s="607">
        <v>0.73366564138727797</v>
      </c>
      <c r="BX527" s="607">
        <v>0.73366564138727797</v>
      </c>
      <c r="BY527" s="607">
        <v>0.73366564138727797</v>
      </c>
      <c r="BZ527" s="607">
        <v>0.58693251310982253</v>
      </c>
      <c r="CA527" s="607">
        <v>0</v>
      </c>
      <c r="CB527" s="607">
        <v>0</v>
      </c>
      <c r="CC527" s="607">
        <v>0</v>
      </c>
      <c r="CD527" s="607">
        <v>0</v>
      </c>
      <c r="CE527" s="616">
        <v>0</v>
      </c>
      <c r="CF527" s="616">
        <v>1.0534012939150919</v>
      </c>
      <c r="CG527" s="616">
        <v>2.1068025878301837</v>
      </c>
      <c r="CH527" s="616">
        <v>2.1068025878301837</v>
      </c>
      <c r="CI527" s="616">
        <v>3.1602038817452756</v>
      </c>
      <c r="CJ527" s="616">
        <v>3.1602038817452756</v>
      </c>
      <c r="CK527" s="616">
        <v>5.2670064695754597</v>
      </c>
      <c r="CL527" s="616">
        <v>6.3204077634905511</v>
      </c>
      <c r="CM527" s="616">
        <v>10.534012939150919</v>
      </c>
      <c r="CN527" s="616">
        <v>10.534012939150919</v>
      </c>
      <c r="CO527" s="616">
        <v>10.534012939150919</v>
      </c>
      <c r="CP527" s="616">
        <v>10.534012939150919</v>
      </c>
      <c r="CQ527" s="616">
        <v>10.534012939150919</v>
      </c>
      <c r="CR527" s="616">
        <v>10.534012939150919</v>
      </c>
      <c r="CS527" s="616">
        <v>10.534012939150919</v>
      </c>
      <c r="CT527" s="616">
        <v>8.4272103513207348</v>
      </c>
      <c r="CU527" s="616">
        <v>0</v>
      </c>
      <c r="CV527" s="616">
        <v>0</v>
      </c>
      <c r="CW527" s="616">
        <v>0</v>
      </c>
      <c r="CX527" s="616">
        <v>0</v>
      </c>
      <c r="CY527" s="617">
        <v>0</v>
      </c>
      <c r="CZ527" s="618">
        <v>0</v>
      </c>
      <c r="DA527" s="619">
        <v>0</v>
      </c>
      <c r="DB527" s="619">
        <v>0</v>
      </c>
      <c r="DC527" s="619">
        <v>0</v>
      </c>
      <c r="DD527" s="619">
        <v>0</v>
      </c>
      <c r="DE527" s="619">
        <v>0</v>
      </c>
      <c r="DF527" s="619">
        <v>0</v>
      </c>
      <c r="DG527" s="619">
        <v>0</v>
      </c>
      <c r="DH527" s="619">
        <v>0</v>
      </c>
      <c r="DI527" s="619">
        <v>0</v>
      </c>
      <c r="DJ527" s="619">
        <v>0</v>
      </c>
      <c r="DK527" s="619">
        <v>0</v>
      </c>
      <c r="DL527" s="619">
        <v>0</v>
      </c>
      <c r="DM527" s="619">
        <v>0</v>
      </c>
      <c r="DN527" s="619">
        <v>0</v>
      </c>
      <c r="DO527" s="619">
        <v>0</v>
      </c>
      <c r="DP527" s="619">
        <v>0</v>
      </c>
      <c r="DQ527" s="619">
        <v>0</v>
      </c>
      <c r="DR527" s="619">
        <v>0</v>
      </c>
      <c r="DS527" s="619">
        <v>0</v>
      </c>
      <c r="DT527" s="619">
        <v>0</v>
      </c>
      <c r="DU527" s="619">
        <v>0</v>
      </c>
      <c r="DV527" s="619">
        <v>0</v>
      </c>
      <c r="DW527" s="620">
        <v>0</v>
      </c>
    </row>
    <row r="528" spans="2:127" x14ac:dyDescent="0.2">
      <c r="B528" s="648"/>
      <c r="C528" s="642"/>
      <c r="D528" s="643"/>
      <c r="E528" s="643"/>
      <c r="F528" s="643"/>
      <c r="G528" s="643"/>
      <c r="H528" s="643"/>
      <c r="I528" s="644"/>
      <c r="J528" s="644"/>
      <c r="K528" s="644"/>
      <c r="L528" s="644"/>
      <c r="M528" s="644"/>
      <c r="N528" s="644"/>
      <c r="O528" s="644"/>
      <c r="P528" s="644"/>
      <c r="Q528" s="644"/>
      <c r="R528" s="645"/>
      <c r="S528" s="644"/>
      <c r="T528" s="644"/>
      <c r="U528" s="626" t="s">
        <v>496</v>
      </c>
      <c r="V528" s="614" t="s">
        <v>124</v>
      </c>
      <c r="W528" s="640" t="s">
        <v>490</v>
      </c>
      <c r="X528" s="607">
        <v>0</v>
      </c>
      <c r="Y528" s="607">
        <v>0</v>
      </c>
      <c r="Z528" s="607">
        <v>0</v>
      </c>
      <c r="AA528" s="607">
        <v>0</v>
      </c>
      <c r="AB528" s="607">
        <v>0</v>
      </c>
      <c r="AC528" s="607">
        <v>0</v>
      </c>
      <c r="AD528" s="607">
        <v>0</v>
      </c>
      <c r="AE528" s="607">
        <v>0</v>
      </c>
      <c r="AF528" s="607">
        <v>0</v>
      </c>
      <c r="AG528" s="607">
        <v>0</v>
      </c>
      <c r="AH528" s="607">
        <v>0</v>
      </c>
      <c r="AI528" s="607">
        <v>0</v>
      </c>
      <c r="AJ528" s="607">
        <v>0</v>
      </c>
      <c r="AK528" s="607">
        <v>0</v>
      </c>
      <c r="AL528" s="607">
        <v>0</v>
      </c>
      <c r="AM528" s="607">
        <v>17.41</v>
      </c>
      <c r="AN528" s="607">
        <v>17.41</v>
      </c>
      <c r="AO528" s="607">
        <v>17.41</v>
      </c>
      <c r="AP528" s="607">
        <v>17.41</v>
      </c>
      <c r="AQ528" s="607">
        <v>17.41</v>
      </c>
      <c r="AR528" s="607">
        <v>17.41</v>
      </c>
      <c r="AS528" s="607">
        <v>17.41</v>
      </c>
      <c r="AT528" s="607">
        <v>17.41</v>
      </c>
      <c r="AU528" s="607">
        <v>17.41</v>
      </c>
      <c r="AV528" s="607">
        <v>17.41</v>
      </c>
      <c r="AW528" s="607">
        <v>17.41</v>
      </c>
      <c r="AX528" s="607">
        <v>17.41</v>
      </c>
      <c r="AY528" s="607">
        <v>17.41</v>
      </c>
      <c r="AZ528" s="607">
        <v>17.41</v>
      </c>
      <c r="BA528" s="607">
        <v>17.41</v>
      </c>
      <c r="BB528" s="607">
        <v>17.41</v>
      </c>
      <c r="BC528" s="607">
        <v>17.41</v>
      </c>
      <c r="BD528" s="607">
        <v>17.41</v>
      </c>
      <c r="BE528" s="607">
        <v>17.41</v>
      </c>
      <c r="BF528" s="607">
        <v>17.41</v>
      </c>
      <c r="BG528" s="607">
        <v>17.41</v>
      </c>
      <c r="BH528" s="607">
        <v>17.41</v>
      </c>
      <c r="BI528" s="607">
        <v>17.41</v>
      </c>
      <c r="BJ528" s="607">
        <v>17.41</v>
      </c>
      <c r="BK528" s="607">
        <v>17.41</v>
      </c>
      <c r="BL528" s="607">
        <v>17.41</v>
      </c>
      <c r="BM528" s="607">
        <v>17.41</v>
      </c>
      <c r="BN528" s="607">
        <v>17.41</v>
      </c>
      <c r="BO528" s="607">
        <v>17.41</v>
      </c>
      <c r="BP528" s="607">
        <v>17.41</v>
      </c>
      <c r="BQ528" s="607">
        <v>17.41</v>
      </c>
      <c r="BR528" s="607">
        <v>17.41</v>
      </c>
      <c r="BS528" s="607">
        <v>17.41</v>
      </c>
      <c r="BT528" s="607">
        <v>17.41</v>
      </c>
      <c r="BU528" s="607">
        <v>17.41</v>
      </c>
      <c r="BV528" s="607">
        <v>17.41</v>
      </c>
      <c r="BW528" s="607">
        <v>17.41</v>
      </c>
      <c r="BX528" s="607">
        <v>17.41</v>
      </c>
      <c r="BY528" s="607">
        <v>17.41</v>
      </c>
      <c r="BZ528" s="607">
        <v>17.41</v>
      </c>
      <c r="CA528" s="607">
        <v>17.41</v>
      </c>
      <c r="CB528" s="607">
        <v>17.41</v>
      </c>
      <c r="CC528" s="607">
        <v>17.41</v>
      </c>
      <c r="CD528" s="607">
        <v>17.41</v>
      </c>
      <c r="CE528" s="616">
        <v>17.41</v>
      </c>
      <c r="CF528" s="616">
        <v>17.41</v>
      </c>
      <c r="CG528" s="616">
        <v>17.41</v>
      </c>
      <c r="CH528" s="616">
        <v>17.41</v>
      </c>
      <c r="CI528" s="616">
        <v>17.41</v>
      </c>
      <c r="CJ528" s="616">
        <v>17.41</v>
      </c>
      <c r="CK528" s="616">
        <v>17.41</v>
      </c>
      <c r="CL528" s="616">
        <v>17.41</v>
      </c>
      <c r="CM528" s="616">
        <v>17.41</v>
      </c>
      <c r="CN528" s="616">
        <v>17.41</v>
      </c>
      <c r="CO528" s="616">
        <v>17.41</v>
      </c>
      <c r="CP528" s="616">
        <v>17.41</v>
      </c>
      <c r="CQ528" s="616">
        <v>17.41</v>
      </c>
      <c r="CR528" s="616">
        <v>17.41</v>
      </c>
      <c r="CS528" s="616">
        <v>17.41</v>
      </c>
      <c r="CT528" s="616">
        <v>17.41</v>
      </c>
      <c r="CU528" s="616">
        <v>17.41</v>
      </c>
      <c r="CV528" s="616">
        <v>17.41</v>
      </c>
      <c r="CW528" s="616">
        <v>17.41</v>
      </c>
      <c r="CX528" s="616">
        <v>17.41</v>
      </c>
      <c r="CY528" s="617">
        <v>17.41</v>
      </c>
      <c r="CZ528" s="618">
        <v>0</v>
      </c>
      <c r="DA528" s="619">
        <v>0</v>
      </c>
      <c r="DB528" s="619">
        <v>0</v>
      </c>
      <c r="DC528" s="619">
        <v>0</v>
      </c>
      <c r="DD528" s="619">
        <v>0</v>
      </c>
      <c r="DE528" s="619">
        <v>0</v>
      </c>
      <c r="DF528" s="619">
        <v>0</v>
      </c>
      <c r="DG528" s="619">
        <v>0</v>
      </c>
      <c r="DH528" s="619">
        <v>0</v>
      </c>
      <c r="DI528" s="619">
        <v>0</v>
      </c>
      <c r="DJ528" s="619">
        <v>0</v>
      </c>
      <c r="DK528" s="619">
        <v>0</v>
      </c>
      <c r="DL528" s="619">
        <v>0</v>
      </c>
      <c r="DM528" s="619">
        <v>0</v>
      </c>
      <c r="DN528" s="619">
        <v>0</v>
      </c>
      <c r="DO528" s="619">
        <v>0</v>
      </c>
      <c r="DP528" s="619">
        <v>0</v>
      </c>
      <c r="DQ528" s="619">
        <v>0</v>
      </c>
      <c r="DR528" s="619">
        <v>0</v>
      </c>
      <c r="DS528" s="619">
        <v>0</v>
      </c>
      <c r="DT528" s="619">
        <v>0</v>
      </c>
      <c r="DU528" s="619">
        <v>0</v>
      </c>
      <c r="DV528" s="619">
        <v>0</v>
      </c>
      <c r="DW528" s="620">
        <v>0</v>
      </c>
    </row>
    <row r="529" spans="2:127" x14ac:dyDescent="0.2">
      <c r="B529" s="648"/>
      <c r="C529" s="642"/>
      <c r="D529" s="643"/>
      <c r="E529" s="643"/>
      <c r="F529" s="643"/>
      <c r="G529" s="643"/>
      <c r="H529" s="643"/>
      <c r="I529" s="644"/>
      <c r="J529" s="644"/>
      <c r="K529" s="644"/>
      <c r="L529" s="644"/>
      <c r="M529" s="644"/>
      <c r="N529" s="644"/>
      <c r="O529" s="644"/>
      <c r="P529" s="644"/>
      <c r="Q529" s="644"/>
      <c r="R529" s="645"/>
      <c r="S529" s="644"/>
      <c r="T529" s="644"/>
      <c r="U529" s="626" t="s">
        <v>497</v>
      </c>
      <c r="V529" s="614" t="s">
        <v>124</v>
      </c>
      <c r="W529" s="640" t="s">
        <v>490</v>
      </c>
      <c r="X529" s="607">
        <v>10.912488000000002</v>
      </c>
      <c r="Y529" s="607">
        <v>21.824976000000003</v>
      </c>
      <c r="Z529" s="607">
        <v>21.824976000000003</v>
      </c>
      <c r="AA529" s="607">
        <v>32.737464000000003</v>
      </c>
      <c r="AB529" s="607">
        <v>32.737464000000003</v>
      </c>
      <c r="AC529" s="607">
        <v>54.562440000000002</v>
      </c>
      <c r="AD529" s="607">
        <v>65.474928000000006</v>
      </c>
      <c r="AE529" s="607">
        <v>109.12488</v>
      </c>
      <c r="AF529" s="607">
        <v>109.12488</v>
      </c>
      <c r="AG529" s="607">
        <v>109.12488</v>
      </c>
      <c r="AH529" s="607">
        <v>109.12488</v>
      </c>
      <c r="AI529" s="607">
        <v>109.12488</v>
      </c>
      <c r="AJ529" s="607">
        <v>109.12488</v>
      </c>
      <c r="AK529" s="607">
        <v>109.12488</v>
      </c>
      <c r="AL529" s="607">
        <v>87.299904000000012</v>
      </c>
      <c r="AM529" s="607">
        <v>0</v>
      </c>
      <c r="AN529" s="607">
        <v>0</v>
      </c>
      <c r="AO529" s="607">
        <v>0</v>
      </c>
      <c r="AP529" s="607">
        <v>0</v>
      </c>
      <c r="AQ529" s="607">
        <v>0</v>
      </c>
      <c r="AR529" s="607">
        <v>0.65742465984980913</v>
      </c>
      <c r="AS529" s="607">
        <v>1.3148493196996183</v>
      </c>
      <c r="AT529" s="607">
        <v>1.3148493196996183</v>
      </c>
      <c r="AU529" s="607">
        <v>1.9722739795494273</v>
      </c>
      <c r="AV529" s="607">
        <v>1.9722739795494273</v>
      </c>
      <c r="AW529" s="607">
        <v>3.2871232992490453</v>
      </c>
      <c r="AX529" s="607">
        <v>3.9445479590988546</v>
      </c>
      <c r="AY529" s="607">
        <v>6.5742465984980907</v>
      </c>
      <c r="AZ529" s="607">
        <v>6.5742465984980907</v>
      </c>
      <c r="BA529" s="607">
        <v>6.5742465984980907</v>
      </c>
      <c r="BB529" s="607">
        <v>6.5742465984980907</v>
      </c>
      <c r="BC529" s="607">
        <v>6.5742465984980907</v>
      </c>
      <c r="BD529" s="607">
        <v>6.5742465984980907</v>
      </c>
      <c r="BE529" s="607">
        <v>6.5742465984980907</v>
      </c>
      <c r="BF529" s="607">
        <v>5.2593972787984731</v>
      </c>
      <c r="BG529" s="607">
        <v>0</v>
      </c>
      <c r="BH529" s="607">
        <v>0</v>
      </c>
      <c r="BI529" s="607">
        <v>0</v>
      </c>
      <c r="BJ529" s="607">
        <v>0</v>
      </c>
      <c r="BK529" s="607">
        <v>0</v>
      </c>
      <c r="BL529" s="607">
        <v>0.65742465984980913</v>
      </c>
      <c r="BM529" s="607">
        <v>1.3148493196996183</v>
      </c>
      <c r="BN529" s="607">
        <v>1.3148493196996183</v>
      </c>
      <c r="BO529" s="607">
        <v>1.9722739795494273</v>
      </c>
      <c r="BP529" s="607">
        <v>1.9722739795494273</v>
      </c>
      <c r="BQ529" s="607">
        <v>3.2871232992490453</v>
      </c>
      <c r="BR529" s="607">
        <v>3.9445479590988546</v>
      </c>
      <c r="BS529" s="607">
        <v>6.5742465984980907</v>
      </c>
      <c r="BT529" s="607">
        <v>6.5742465984980907</v>
      </c>
      <c r="BU529" s="607">
        <v>6.5742465984980907</v>
      </c>
      <c r="BV529" s="607">
        <v>6.5742465984980907</v>
      </c>
      <c r="BW529" s="607">
        <v>6.5742465984980907</v>
      </c>
      <c r="BX529" s="607">
        <v>6.5742465984980907</v>
      </c>
      <c r="BY529" s="607">
        <v>6.5742465984980907</v>
      </c>
      <c r="BZ529" s="607">
        <v>5.2593972787984731</v>
      </c>
      <c r="CA529" s="607">
        <v>0</v>
      </c>
      <c r="CB529" s="607">
        <v>0</v>
      </c>
      <c r="CC529" s="607">
        <v>0</v>
      </c>
      <c r="CD529" s="607">
        <v>0</v>
      </c>
      <c r="CE529" s="616">
        <v>0</v>
      </c>
      <c r="CF529" s="616">
        <v>9.4393405970051845</v>
      </c>
      <c r="CG529" s="616">
        <v>18.878681194010369</v>
      </c>
      <c r="CH529" s="616">
        <v>18.878681194010369</v>
      </c>
      <c r="CI529" s="616">
        <v>28.31802179101555</v>
      </c>
      <c r="CJ529" s="616">
        <v>28.31802179101555</v>
      </c>
      <c r="CK529" s="616">
        <v>47.196702985025922</v>
      </c>
      <c r="CL529" s="616">
        <v>56.6360435820311</v>
      </c>
      <c r="CM529" s="616">
        <v>94.393405970051845</v>
      </c>
      <c r="CN529" s="616">
        <v>94.393405970051845</v>
      </c>
      <c r="CO529" s="616">
        <v>94.393405970051845</v>
      </c>
      <c r="CP529" s="616">
        <v>94.393405970051845</v>
      </c>
      <c r="CQ529" s="616">
        <v>94.393405970051845</v>
      </c>
      <c r="CR529" s="616">
        <v>94.393405970051845</v>
      </c>
      <c r="CS529" s="616">
        <v>94.393405970051845</v>
      </c>
      <c r="CT529" s="616">
        <v>75.514724776041476</v>
      </c>
      <c r="CU529" s="616">
        <v>0</v>
      </c>
      <c r="CV529" s="616">
        <v>0</v>
      </c>
      <c r="CW529" s="616">
        <v>0</v>
      </c>
      <c r="CX529" s="616">
        <v>0</v>
      </c>
      <c r="CY529" s="617">
        <v>0</v>
      </c>
      <c r="CZ529" s="618">
        <v>0</v>
      </c>
      <c r="DA529" s="619">
        <v>0</v>
      </c>
      <c r="DB529" s="619">
        <v>0</v>
      </c>
      <c r="DC529" s="619">
        <v>0</v>
      </c>
      <c r="DD529" s="619">
        <v>0</v>
      </c>
      <c r="DE529" s="619">
        <v>0</v>
      </c>
      <c r="DF529" s="619">
        <v>0</v>
      </c>
      <c r="DG529" s="619">
        <v>0</v>
      </c>
      <c r="DH529" s="619">
        <v>0</v>
      </c>
      <c r="DI529" s="619">
        <v>0</v>
      </c>
      <c r="DJ529" s="619">
        <v>0</v>
      </c>
      <c r="DK529" s="619">
        <v>0</v>
      </c>
      <c r="DL529" s="619">
        <v>0</v>
      </c>
      <c r="DM529" s="619">
        <v>0</v>
      </c>
      <c r="DN529" s="619">
        <v>0</v>
      </c>
      <c r="DO529" s="619">
        <v>0</v>
      </c>
      <c r="DP529" s="619">
        <v>0</v>
      </c>
      <c r="DQ529" s="619">
        <v>0</v>
      </c>
      <c r="DR529" s="619">
        <v>0</v>
      </c>
      <c r="DS529" s="619">
        <v>0</v>
      </c>
      <c r="DT529" s="619">
        <v>0</v>
      </c>
      <c r="DU529" s="619">
        <v>0</v>
      </c>
      <c r="DV529" s="619">
        <v>0</v>
      </c>
      <c r="DW529" s="620">
        <v>0</v>
      </c>
    </row>
    <row r="530" spans="2:127" x14ac:dyDescent="0.2">
      <c r="B530" s="648"/>
      <c r="C530" s="642"/>
      <c r="D530" s="643"/>
      <c r="E530" s="643"/>
      <c r="F530" s="643"/>
      <c r="G530" s="643"/>
      <c r="H530" s="643"/>
      <c r="I530" s="644"/>
      <c r="J530" s="644"/>
      <c r="K530" s="644"/>
      <c r="L530" s="644"/>
      <c r="M530" s="644"/>
      <c r="N530" s="644"/>
      <c r="O530" s="644"/>
      <c r="P530" s="644"/>
      <c r="Q530" s="644"/>
      <c r="R530" s="645"/>
      <c r="S530" s="644"/>
      <c r="T530" s="644"/>
      <c r="U530" s="626" t="s">
        <v>498</v>
      </c>
      <c r="V530" s="614" t="s">
        <v>124</v>
      </c>
      <c r="W530" s="640" t="s">
        <v>490</v>
      </c>
      <c r="X530" s="607">
        <v>0</v>
      </c>
      <c r="Y530" s="607">
        <v>0</v>
      </c>
      <c r="Z530" s="607">
        <v>0</v>
      </c>
      <c r="AA530" s="607">
        <v>0</v>
      </c>
      <c r="AB530" s="607">
        <v>0</v>
      </c>
      <c r="AC530" s="607">
        <v>0</v>
      </c>
      <c r="AD530" s="607">
        <v>0</v>
      </c>
      <c r="AE530" s="607">
        <v>0</v>
      </c>
      <c r="AF530" s="607">
        <v>0</v>
      </c>
      <c r="AG530" s="607">
        <v>0</v>
      </c>
      <c r="AH530" s="607">
        <v>0</v>
      </c>
      <c r="AI530" s="607">
        <v>0</v>
      </c>
      <c r="AJ530" s="607">
        <v>0</v>
      </c>
      <c r="AK530" s="607">
        <v>0</v>
      </c>
      <c r="AL530" s="607">
        <v>0</v>
      </c>
      <c r="AM530" s="607">
        <v>260.70236844047105</v>
      </c>
      <c r="AN530" s="607">
        <v>238.71111124721963</v>
      </c>
      <c r="AO530" s="607">
        <v>216.71985405396825</v>
      </c>
      <c r="AP530" s="607">
        <v>194.72859686071698</v>
      </c>
      <c r="AQ530" s="607">
        <v>172.73733966746562</v>
      </c>
      <c r="AR530" s="607">
        <v>150.74608247421426</v>
      </c>
      <c r="AS530" s="607">
        <v>128.75482528096293</v>
      </c>
      <c r="AT530" s="607">
        <v>106.76356808771158</v>
      </c>
      <c r="AU530" s="607">
        <v>84.772310894460247</v>
      </c>
      <c r="AV530" s="607">
        <v>62.781053701208904</v>
      </c>
      <c r="AW530" s="607">
        <v>62.781053701208904</v>
      </c>
      <c r="AX530" s="607">
        <v>62.781053701208904</v>
      </c>
      <c r="AY530" s="607">
        <v>62.781053701208904</v>
      </c>
      <c r="AZ530" s="607">
        <v>62.781053701208904</v>
      </c>
      <c r="BA530" s="607">
        <v>62.781053701208904</v>
      </c>
      <c r="BB530" s="607">
        <v>62.781053701208904</v>
      </c>
      <c r="BC530" s="607">
        <v>62.781053701208904</v>
      </c>
      <c r="BD530" s="607">
        <v>62.781053701208904</v>
      </c>
      <c r="BE530" s="607">
        <v>62.781053701208904</v>
      </c>
      <c r="BF530" s="607">
        <v>62.781053701208904</v>
      </c>
      <c r="BG530" s="607">
        <v>62.781053701208904</v>
      </c>
      <c r="BH530" s="607">
        <v>62.781053701208904</v>
      </c>
      <c r="BI530" s="607">
        <v>62.781053701208904</v>
      </c>
      <c r="BJ530" s="607">
        <v>62.781053701208904</v>
      </c>
      <c r="BK530" s="607">
        <v>62.781053701208904</v>
      </c>
      <c r="BL530" s="607">
        <v>62.781053701208904</v>
      </c>
      <c r="BM530" s="607">
        <v>62.781053701208904</v>
      </c>
      <c r="BN530" s="607">
        <v>62.781053701208904</v>
      </c>
      <c r="BO530" s="607">
        <v>62.781053701208904</v>
      </c>
      <c r="BP530" s="607">
        <v>62.781053701208904</v>
      </c>
      <c r="BQ530" s="607">
        <v>62.781053701208904</v>
      </c>
      <c r="BR530" s="607">
        <v>62.781053701208904</v>
      </c>
      <c r="BS530" s="607">
        <v>62.781053701208904</v>
      </c>
      <c r="BT530" s="607">
        <v>62.781053701208904</v>
      </c>
      <c r="BU530" s="607">
        <v>62.781053701208904</v>
      </c>
      <c r="BV530" s="607">
        <v>62.781053701208904</v>
      </c>
      <c r="BW530" s="607">
        <v>62.781053701208904</v>
      </c>
      <c r="BX530" s="607">
        <v>62.781053701208904</v>
      </c>
      <c r="BY530" s="607">
        <v>62.781053701208904</v>
      </c>
      <c r="BZ530" s="607">
        <v>62.781053701208904</v>
      </c>
      <c r="CA530" s="607">
        <v>62.781053701208904</v>
      </c>
      <c r="CB530" s="607">
        <v>62.781053701208904</v>
      </c>
      <c r="CC530" s="607">
        <v>62.781053701208904</v>
      </c>
      <c r="CD530" s="607">
        <v>62.781053701208904</v>
      </c>
      <c r="CE530" s="616">
        <v>62.781053701208904</v>
      </c>
      <c r="CF530" s="616">
        <v>62.781053701208904</v>
      </c>
      <c r="CG530" s="616">
        <v>62.781053701208904</v>
      </c>
      <c r="CH530" s="616">
        <v>62.781053701208904</v>
      </c>
      <c r="CI530" s="616">
        <v>62.781053701208904</v>
      </c>
      <c r="CJ530" s="616">
        <v>62.781053701208904</v>
      </c>
      <c r="CK530" s="616">
        <v>62.781053701208904</v>
      </c>
      <c r="CL530" s="616">
        <v>62.781053701208904</v>
      </c>
      <c r="CM530" s="616">
        <v>62.781053701208904</v>
      </c>
      <c r="CN530" s="616">
        <v>62.781053701208904</v>
      </c>
      <c r="CO530" s="616">
        <v>62.781053701208904</v>
      </c>
      <c r="CP530" s="616">
        <v>62.781053701208904</v>
      </c>
      <c r="CQ530" s="616">
        <v>62.781053701208904</v>
      </c>
      <c r="CR530" s="616">
        <v>62.781053701208904</v>
      </c>
      <c r="CS530" s="616">
        <v>62.781053701208904</v>
      </c>
      <c r="CT530" s="616">
        <v>62.781053701208904</v>
      </c>
      <c r="CU530" s="616">
        <v>62.781053701208904</v>
      </c>
      <c r="CV530" s="616">
        <v>62.781053701208904</v>
      </c>
      <c r="CW530" s="616">
        <v>62.781053701208904</v>
      </c>
      <c r="CX530" s="616">
        <v>62.781053701208904</v>
      </c>
      <c r="CY530" s="617">
        <v>62.781053701208904</v>
      </c>
      <c r="CZ530" s="618">
        <v>0</v>
      </c>
      <c r="DA530" s="619">
        <v>0</v>
      </c>
      <c r="DB530" s="619">
        <v>0</v>
      </c>
      <c r="DC530" s="619">
        <v>0</v>
      </c>
      <c r="DD530" s="619">
        <v>0</v>
      </c>
      <c r="DE530" s="619">
        <v>0</v>
      </c>
      <c r="DF530" s="619">
        <v>0</v>
      </c>
      <c r="DG530" s="619">
        <v>0</v>
      </c>
      <c r="DH530" s="619">
        <v>0</v>
      </c>
      <c r="DI530" s="619">
        <v>0</v>
      </c>
      <c r="DJ530" s="619">
        <v>0</v>
      </c>
      <c r="DK530" s="619">
        <v>0</v>
      </c>
      <c r="DL530" s="619">
        <v>0</v>
      </c>
      <c r="DM530" s="619">
        <v>0</v>
      </c>
      <c r="DN530" s="619">
        <v>0</v>
      </c>
      <c r="DO530" s="619">
        <v>0</v>
      </c>
      <c r="DP530" s="619">
        <v>0</v>
      </c>
      <c r="DQ530" s="619">
        <v>0</v>
      </c>
      <c r="DR530" s="619">
        <v>0</v>
      </c>
      <c r="DS530" s="619">
        <v>0</v>
      </c>
      <c r="DT530" s="619">
        <v>0</v>
      </c>
      <c r="DU530" s="619">
        <v>0</v>
      </c>
      <c r="DV530" s="619">
        <v>0</v>
      </c>
      <c r="DW530" s="620">
        <v>0</v>
      </c>
    </row>
    <row r="531" spans="2:127" x14ac:dyDescent="0.2">
      <c r="B531" s="648"/>
      <c r="C531" s="642"/>
      <c r="D531" s="643"/>
      <c r="E531" s="643"/>
      <c r="F531" s="643"/>
      <c r="G531" s="643"/>
      <c r="H531" s="643"/>
      <c r="I531" s="644"/>
      <c r="J531" s="644"/>
      <c r="K531" s="644"/>
      <c r="L531" s="644"/>
      <c r="M531" s="644"/>
      <c r="N531" s="644"/>
      <c r="O531" s="644"/>
      <c r="P531" s="644"/>
      <c r="Q531" s="644"/>
      <c r="R531" s="645"/>
      <c r="S531" s="644"/>
      <c r="T531" s="644"/>
      <c r="U531" s="649" t="s">
        <v>499</v>
      </c>
      <c r="V531" s="614" t="s">
        <v>124</v>
      </c>
      <c r="W531" s="640" t="s">
        <v>490</v>
      </c>
      <c r="X531" s="607">
        <v>0</v>
      </c>
      <c r="Y531" s="607">
        <v>0</v>
      </c>
      <c r="Z531" s="607">
        <v>0</v>
      </c>
      <c r="AA531" s="607">
        <v>0</v>
      </c>
      <c r="AB531" s="607">
        <v>0</v>
      </c>
      <c r="AC531" s="607">
        <v>0</v>
      </c>
      <c r="AD531" s="607">
        <v>0</v>
      </c>
      <c r="AE531" s="607">
        <v>0</v>
      </c>
      <c r="AF531" s="607">
        <v>0</v>
      </c>
      <c r="AG531" s="607">
        <v>0</v>
      </c>
      <c r="AH531" s="607">
        <v>0</v>
      </c>
      <c r="AI531" s="607">
        <v>0</v>
      </c>
      <c r="AJ531" s="607">
        <v>0</v>
      </c>
      <c r="AK531" s="607">
        <v>0</v>
      </c>
      <c r="AL531" s="607">
        <v>0</v>
      </c>
      <c r="AM531" s="607">
        <v>0</v>
      </c>
      <c r="AN531" s="607">
        <v>0</v>
      </c>
      <c r="AO531" s="607">
        <v>0</v>
      </c>
      <c r="AP531" s="607">
        <v>0</v>
      </c>
      <c r="AQ531" s="607">
        <v>0</v>
      </c>
      <c r="AR531" s="607">
        <v>0</v>
      </c>
      <c r="AS531" s="607">
        <v>0</v>
      </c>
      <c r="AT531" s="607">
        <v>0</v>
      </c>
      <c r="AU531" s="607">
        <v>0</v>
      </c>
      <c r="AV531" s="607">
        <v>0</v>
      </c>
      <c r="AW531" s="607">
        <v>0</v>
      </c>
      <c r="AX531" s="607">
        <v>0</v>
      </c>
      <c r="AY531" s="607">
        <v>0</v>
      </c>
      <c r="AZ531" s="607">
        <v>0</v>
      </c>
      <c r="BA531" s="607">
        <v>0</v>
      </c>
      <c r="BB531" s="607">
        <v>0</v>
      </c>
      <c r="BC531" s="607">
        <v>0</v>
      </c>
      <c r="BD531" s="607">
        <v>0</v>
      </c>
      <c r="BE531" s="607">
        <v>0</v>
      </c>
      <c r="BF531" s="607">
        <v>0</v>
      </c>
      <c r="BG531" s="607">
        <v>0</v>
      </c>
      <c r="BH531" s="607">
        <v>0</v>
      </c>
      <c r="BI531" s="607">
        <v>0</v>
      </c>
      <c r="BJ531" s="607">
        <v>0</v>
      </c>
      <c r="BK531" s="607">
        <v>0</v>
      </c>
      <c r="BL531" s="607">
        <v>0</v>
      </c>
      <c r="BM531" s="607">
        <v>0</v>
      </c>
      <c r="BN531" s="607">
        <v>0</v>
      </c>
      <c r="BO531" s="607">
        <v>0</v>
      </c>
      <c r="BP531" s="607">
        <v>0</v>
      </c>
      <c r="BQ531" s="607">
        <v>0</v>
      </c>
      <c r="BR531" s="607">
        <v>0</v>
      </c>
      <c r="BS531" s="607">
        <v>0</v>
      </c>
      <c r="BT531" s="607">
        <v>0</v>
      </c>
      <c r="BU531" s="607">
        <v>0</v>
      </c>
      <c r="BV531" s="607">
        <v>0</v>
      </c>
      <c r="BW531" s="607">
        <v>0</v>
      </c>
      <c r="BX531" s="607">
        <v>0</v>
      </c>
      <c r="BY531" s="607">
        <v>0</v>
      </c>
      <c r="BZ531" s="607">
        <v>0</v>
      </c>
      <c r="CA531" s="607">
        <v>0</v>
      </c>
      <c r="CB531" s="607">
        <v>0</v>
      </c>
      <c r="CC531" s="607">
        <v>0</v>
      </c>
      <c r="CD531" s="607">
        <v>0</v>
      </c>
      <c r="CE531" s="607">
        <v>0</v>
      </c>
      <c r="CF531" s="607">
        <v>0</v>
      </c>
      <c r="CG531" s="607">
        <v>0</v>
      </c>
      <c r="CH531" s="607">
        <v>0</v>
      </c>
      <c r="CI531" s="607">
        <v>0</v>
      </c>
      <c r="CJ531" s="607">
        <v>0</v>
      </c>
      <c r="CK531" s="607">
        <v>0</v>
      </c>
      <c r="CL531" s="607">
        <v>0</v>
      </c>
      <c r="CM531" s="607">
        <v>0</v>
      </c>
      <c r="CN531" s="607">
        <v>0</v>
      </c>
      <c r="CO531" s="607">
        <v>0</v>
      </c>
      <c r="CP531" s="607">
        <v>0</v>
      </c>
      <c r="CQ531" s="607">
        <v>0</v>
      </c>
      <c r="CR531" s="607">
        <v>0</v>
      </c>
      <c r="CS531" s="607">
        <v>0</v>
      </c>
      <c r="CT531" s="607">
        <v>0</v>
      </c>
      <c r="CU531" s="607">
        <v>0</v>
      </c>
      <c r="CV531" s="607">
        <v>0</v>
      </c>
      <c r="CW531" s="607">
        <v>0</v>
      </c>
      <c r="CX531" s="607">
        <v>0</v>
      </c>
      <c r="CY531" s="607">
        <v>0</v>
      </c>
      <c r="CZ531" s="618">
        <v>0</v>
      </c>
      <c r="DA531" s="619">
        <v>0</v>
      </c>
      <c r="DB531" s="619">
        <v>0</v>
      </c>
      <c r="DC531" s="619">
        <v>0</v>
      </c>
      <c r="DD531" s="619">
        <v>0</v>
      </c>
      <c r="DE531" s="619">
        <v>0</v>
      </c>
      <c r="DF531" s="619">
        <v>0</v>
      </c>
      <c r="DG531" s="619">
        <v>0</v>
      </c>
      <c r="DH531" s="619">
        <v>0</v>
      </c>
      <c r="DI531" s="619">
        <v>0</v>
      </c>
      <c r="DJ531" s="619">
        <v>0</v>
      </c>
      <c r="DK531" s="619">
        <v>0</v>
      </c>
      <c r="DL531" s="619">
        <v>0</v>
      </c>
      <c r="DM531" s="619">
        <v>0</v>
      </c>
      <c r="DN531" s="619">
        <v>0</v>
      </c>
      <c r="DO531" s="619">
        <v>0</v>
      </c>
      <c r="DP531" s="619">
        <v>0</v>
      </c>
      <c r="DQ531" s="619">
        <v>0</v>
      </c>
      <c r="DR531" s="619">
        <v>0</v>
      </c>
      <c r="DS531" s="619">
        <v>0</v>
      </c>
      <c r="DT531" s="619">
        <v>0</v>
      </c>
      <c r="DU531" s="619">
        <v>0</v>
      </c>
      <c r="DV531" s="619">
        <v>0</v>
      </c>
      <c r="DW531" s="620">
        <v>0</v>
      </c>
    </row>
    <row r="532" spans="2:127" ht="15.75" thickBot="1" x14ac:dyDescent="0.25">
      <c r="B532" s="650"/>
      <c r="C532" s="651"/>
      <c r="D532" s="652"/>
      <c r="E532" s="652"/>
      <c r="F532" s="652"/>
      <c r="G532" s="652"/>
      <c r="H532" s="652"/>
      <c r="I532" s="653"/>
      <c r="J532" s="653"/>
      <c r="K532" s="653"/>
      <c r="L532" s="653"/>
      <c r="M532" s="653"/>
      <c r="N532" s="653"/>
      <c r="O532" s="653"/>
      <c r="P532" s="653"/>
      <c r="Q532" s="653"/>
      <c r="R532" s="654"/>
      <c r="S532" s="653"/>
      <c r="T532" s="653"/>
      <c r="U532" s="655" t="s">
        <v>127</v>
      </c>
      <c r="V532" s="656" t="s">
        <v>500</v>
      </c>
      <c r="W532" s="657" t="s">
        <v>490</v>
      </c>
      <c r="X532" s="658">
        <f>SUM(X521:X531)</f>
        <v>10675.890288000001</v>
      </c>
      <c r="Y532" s="658">
        <f t="shared" ref="Y532:CJ532" si="110">SUM(Y521:Y531)</f>
        <v>21351.780576000001</v>
      </c>
      <c r="Z532" s="658">
        <f t="shared" si="110"/>
        <v>21351.780576000001</v>
      </c>
      <c r="AA532" s="658">
        <f t="shared" si="110"/>
        <v>32027.670864</v>
      </c>
      <c r="AB532" s="658">
        <f t="shared" si="110"/>
        <v>32027.670864</v>
      </c>
      <c r="AC532" s="658">
        <f t="shared" si="110"/>
        <v>53379.451440000004</v>
      </c>
      <c r="AD532" s="658">
        <f t="shared" si="110"/>
        <v>64055.341727999999</v>
      </c>
      <c r="AE532" s="658">
        <f t="shared" si="110"/>
        <v>106758.90288000001</v>
      </c>
      <c r="AF532" s="658">
        <f t="shared" si="110"/>
        <v>106758.90288000001</v>
      </c>
      <c r="AG532" s="658">
        <f t="shared" si="110"/>
        <v>106758.90288000001</v>
      </c>
      <c r="AH532" s="658">
        <f t="shared" si="110"/>
        <v>106758.90288000001</v>
      </c>
      <c r="AI532" s="658">
        <f t="shared" si="110"/>
        <v>106758.90288000001</v>
      </c>
      <c r="AJ532" s="658">
        <f t="shared" si="110"/>
        <v>106758.90288000001</v>
      </c>
      <c r="AK532" s="658">
        <f t="shared" si="110"/>
        <v>106758.90288000001</v>
      </c>
      <c r="AL532" s="658">
        <f t="shared" si="110"/>
        <v>85407.122304000004</v>
      </c>
      <c r="AM532" s="658">
        <f t="shared" si="110"/>
        <v>7952.4123684404703</v>
      </c>
      <c r="AN532" s="658">
        <f t="shared" si="110"/>
        <v>7930.4211112472185</v>
      </c>
      <c r="AO532" s="658">
        <f t="shared" si="110"/>
        <v>7908.4298540539676</v>
      </c>
      <c r="AP532" s="658">
        <f t="shared" si="110"/>
        <v>7886.4385968607157</v>
      </c>
      <c r="AQ532" s="658">
        <f t="shared" si="110"/>
        <v>7864.4473396674648</v>
      </c>
      <c r="AR532" s="658">
        <f t="shared" si="110"/>
        <v>8485.626873698202</v>
      </c>
      <c r="AS532" s="658">
        <f t="shared" si="110"/>
        <v>9106.8064077289418</v>
      </c>
      <c r="AT532" s="658">
        <f t="shared" si="110"/>
        <v>9084.8151505356909</v>
      </c>
      <c r="AU532" s="658">
        <f t="shared" si="110"/>
        <v>9705.9946845664253</v>
      </c>
      <c r="AV532" s="658">
        <f t="shared" si="110"/>
        <v>9684.0034273731726</v>
      </c>
      <c r="AW532" s="658">
        <f t="shared" si="110"/>
        <v>10970.345009821151</v>
      </c>
      <c r="AX532" s="658">
        <f t="shared" si="110"/>
        <v>11613.51580104514</v>
      </c>
      <c r="AY532" s="658">
        <f t="shared" si="110"/>
        <v>14186.198965941094</v>
      </c>
      <c r="AZ532" s="658">
        <f t="shared" si="110"/>
        <v>14186.198965941094</v>
      </c>
      <c r="BA532" s="658">
        <f t="shared" si="110"/>
        <v>14186.198965941094</v>
      </c>
      <c r="BB532" s="658">
        <f t="shared" si="110"/>
        <v>14186.198965941094</v>
      </c>
      <c r="BC532" s="658">
        <f t="shared" si="110"/>
        <v>14186.198965941094</v>
      </c>
      <c r="BD532" s="658">
        <f t="shared" si="110"/>
        <v>14186.198965941094</v>
      </c>
      <c r="BE532" s="658">
        <f t="shared" si="110"/>
        <v>14186.198965941094</v>
      </c>
      <c r="BF532" s="658">
        <f t="shared" si="110"/>
        <v>12899.857383493116</v>
      </c>
      <c r="BG532" s="658">
        <f t="shared" si="110"/>
        <v>7754.4910537012083</v>
      </c>
      <c r="BH532" s="658">
        <f t="shared" si="110"/>
        <v>7754.4910537012083</v>
      </c>
      <c r="BI532" s="658">
        <f t="shared" si="110"/>
        <v>7754.4910537012083</v>
      </c>
      <c r="BJ532" s="658">
        <f t="shared" si="110"/>
        <v>7754.4910537012083</v>
      </c>
      <c r="BK532" s="658">
        <f t="shared" si="110"/>
        <v>7754.4910537012083</v>
      </c>
      <c r="BL532" s="658">
        <f t="shared" si="110"/>
        <v>8397.6618449251964</v>
      </c>
      <c r="BM532" s="658">
        <f t="shared" si="110"/>
        <v>9040.8326361491872</v>
      </c>
      <c r="BN532" s="658">
        <f t="shared" si="110"/>
        <v>9040.8326361491872</v>
      </c>
      <c r="BO532" s="658">
        <f t="shared" si="110"/>
        <v>9684.0034273731726</v>
      </c>
      <c r="BP532" s="658">
        <f t="shared" si="110"/>
        <v>9684.0034273731726</v>
      </c>
      <c r="BQ532" s="658">
        <f t="shared" si="110"/>
        <v>10970.345009821151</v>
      </c>
      <c r="BR532" s="658">
        <f t="shared" si="110"/>
        <v>11613.51580104514</v>
      </c>
      <c r="BS532" s="658">
        <f t="shared" si="110"/>
        <v>14186.198965941094</v>
      </c>
      <c r="BT532" s="658">
        <f t="shared" si="110"/>
        <v>14186.198965941094</v>
      </c>
      <c r="BU532" s="658">
        <f t="shared" si="110"/>
        <v>14186.198965941094</v>
      </c>
      <c r="BV532" s="658">
        <f t="shared" si="110"/>
        <v>14186.198965941094</v>
      </c>
      <c r="BW532" s="658">
        <f t="shared" si="110"/>
        <v>14186.198965941094</v>
      </c>
      <c r="BX532" s="658">
        <f t="shared" si="110"/>
        <v>14186.198965941094</v>
      </c>
      <c r="BY532" s="658">
        <f t="shared" si="110"/>
        <v>14186.198965941094</v>
      </c>
      <c r="BZ532" s="658">
        <f t="shared" si="110"/>
        <v>12899.857383493116</v>
      </c>
      <c r="CA532" s="658">
        <f t="shared" si="110"/>
        <v>7754.4910537012083</v>
      </c>
      <c r="CB532" s="658">
        <f t="shared" si="110"/>
        <v>7754.4910537012083</v>
      </c>
      <c r="CC532" s="658">
        <f t="shared" si="110"/>
        <v>7754.4910537012083</v>
      </c>
      <c r="CD532" s="658">
        <f t="shared" si="110"/>
        <v>7754.4910537012083</v>
      </c>
      <c r="CE532" s="658">
        <f t="shared" si="110"/>
        <v>7754.4910537012083</v>
      </c>
      <c r="CF532" s="658">
        <f t="shared" si="110"/>
        <v>16989.173795592123</v>
      </c>
      <c r="CG532" s="658">
        <f t="shared" si="110"/>
        <v>26223.85653748305</v>
      </c>
      <c r="CH532" s="658">
        <f t="shared" si="110"/>
        <v>26223.85653748305</v>
      </c>
      <c r="CI532" s="658">
        <f t="shared" si="110"/>
        <v>35458.539279373974</v>
      </c>
      <c r="CJ532" s="658">
        <f t="shared" si="110"/>
        <v>35458.539279373974</v>
      </c>
      <c r="CK532" s="658">
        <f t="shared" ref="CK532:DW532" si="111">SUM(CK521:CK531)</f>
        <v>53927.904763155821</v>
      </c>
      <c r="CL532" s="658">
        <f t="shared" si="111"/>
        <v>63162.587505046737</v>
      </c>
      <c r="CM532" s="658">
        <f t="shared" si="111"/>
        <v>100101.31847261041</v>
      </c>
      <c r="CN532" s="658">
        <f t="shared" si="111"/>
        <v>100101.31847261041</v>
      </c>
      <c r="CO532" s="658">
        <f t="shared" si="111"/>
        <v>100101.31847261041</v>
      </c>
      <c r="CP532" s="658">
        <f t="shared" si="111"/>
        <v>100101.31847261041</v>
      </c>
      <c r="CQ532" s="658">
        <f t="shared" si="111"/>
        <v>100101.31847261041</v>
      </c>
      <c r="CR532" s="658">
        <f t="shared" si="111"/>
        <v>100101.31847261041</v>
      </c>
      <c r="CS532" s="658">
        <f t="shared" si="111"/>
        <v>100101.31847261041</v>
      </c>
      <c r="CT532" s="658">
        <f t="shared" si="111"/>
        <v>81631.952988828576</v>
      </c>
      <c r="CU532" s="658">
        <f t="shared" si="111"/>
        <v>7754.4910537012083</v>
      </c>
      <c r="CV532" s="658">
        <f t="shared" si="111"/>
        <v>7754.4910537012083</v>
      </c>
      <c r="CW532" s="658">
        <f t="shared" si="111"/>
        <v>7754.4910537012083</v>
      </c>
      <c r="CX532" s="658">
        <f t="shared" si="111"/>
        <v>7754.4910537012083</v>
      </c>
      <c r="CY532" s="659">
        <f t="shared" si="111"/>
        <v>7754.4910537012083</v>
      </c>
      <c r="CZ532" s="660">
        <f t="shared" si="111"/>
        <v>0</v>
      </c>
      <c r="DA532" s="661">
        <f t="shared" si="111"/>
        <v>0</v>
      </c>
      <c r="DB532" s="661">
        <f t="shared" si="111"/>
        <v>0</v>
      </c>
      <c r="DC532" s="661">
        <f t="shared" si="111"/>
        <v>0</v>
      </c>
      <c r="DD532" s="661">
        <f t="shared" si="111"/>
        <v>0</v>
      </c>
      <c r="DE532" s="661">
        <f t="shared" si="111"/>
        <v>0</v>
      </c>
      <c r="DF532" s="661">
        <f t="shared" si="111"/>
        <v>0</v>
      </c>
      <c r="DG532" s="661">
        <f t="shared" si="111"/>
        <v>0</v>
      </c>
      <c r="DH532" s="661">
        <f t="shared" si="111"/>
        <v>0</v>
      </c>
      <c r="DI532" s="661">
        <f t="shared" si="111"/>
        <v>0</v>
      </c>
      <c r="DJ532" s="661">
        <f t="shared" si="111"/>
        <v>0</v>
      </c>
      <c r="DK532" s="661">
        <f t="shared" si="111"/>
        <v>0</v>
      </c>
      <c r="DL532" s="661">
        <f t="shared" si="111"/>
        <v>0</v>
      </c>
      <c r="DM532" s="661">
        <f t="shared" si="111"/>
        <v>0</v>
      </c>
      <c r="DN532" s="661">
        <f t="shared" si="111"/>
        <v>0</v>
      </c>
      <c r="DO532" s="661">
        <f t="shared" si="111"/>
        <v>0</v>
      </c>
      <c r="DP532" s="661">
        <f t="shared" si="111"/>
        <v>0</v>
      </c>
      <c r="DQ532" s="661">
        <f t="shared" si="111"/>
        <v>0</v>
      </c>
      <c r="DR532" s="661">
        <f t="shared" si="111"/>
        <v>0</v>
      </c>
      <c r="DS532" s="661">
        <f t="shared" si="111"/>
        <v>0</v>
      </c>
      <c r="DT532" s="661">
        <f t="shared" si="111"/>
        <v>0</v>
      </c>
      <c r="DU532" s="661">
        <f t="shared" si="111"/>
        <v>0</v>
      </c>
      <c r="DV532" s="661">
        <f t="shared" si="111"/>
        <v>0</v>
      </c>
      <c r="DW532" s="662">
        <f t="shared" si="111"/>
        <v>0</v>
      </c>
    </row>
    <row r="533" spans="2:127" ht="25.5" x14ac:dyDescent="0.2">
      <c r="B533" s="603" t="s">
        <v>485</v>
      </c>
      <c r="C533" s="604" t="s">
        <v>979</v>
      </c>
      <c r="D533" s="605" t="s">
        <v>902</v>
      </c>
      <c r="E533" s="606" t="s">
        <v>554</v>
      </c>
      <c r="F533" s="607" t="s">
        <v>827</v>
      </c>
      <c r="G533" s="608" t="s">
        <v>66</v>
      </c>
      <c r="H533" s="609" t="s">
        <v>487</v>
      </c>
      <c r="I533" s="609">
        <f>MAX(X533:AV533)</f>
        <v>100</v>
      </c>
      <c r="J533" s="609">
        <f>SUMPRODUCT($X$2:$CY$2,$X533:$CY533)*365</f>
        <v>606246.65145647537</v>
      </c>
      <c r="K533" s="609">
        <f>SUMPRODUCT($X$2:$CY$2,$X534:$CY534)+SUMPRODUCT($X$2:$CY$2,$X535:$CY535)+SUMPRODUCT($X$2:$CY$2,$X536:$CY536)</f>
        <v>1082821.0554874765</v>
      </c>
      <c r="L533" s="609">
        <f>SUMPRODUCT($X$2:$CY$2,$X537:$CY537) +SUMPRODUCT($X$2:$CY$2,$X538:$CY538)</f>
        <v>136021.81719007279</v>
      </c>
      <c r="M533" s="609">
        <f>SUMPRODUCT($X$2:$CY$2,$X539:$CY539)</f>
        <v>0</v>
      </c>
      <c r="N533" s="609">
        <f>SUMPRODUCT($X$2:$CY$2,$X542:$CY542) +SUMPRODUCT($X$2:$CY$2,$X543:$CY543)</f>
        <v>2586.5956064688453</v>
      </c>
      <c r="O533" s="609">
        <f>SUMPRODUCT($X$2:$CY$2,$X540:$CY540) +SUMPRODUCT($X$2:$CY$2,$X541:$CY541) +SUMPRODUCT($X$2:$CY$2,$X544:$CY544)</f>
        <v>563.48380426707035</v>
      </c>
      <c r="P533" s="609">
        <f>SUM(K533:O533)</f>
        <v>1221992.9520882852</v>
      </c>
      <c r="Q533" s="609">
        <f>(SUM(K533:M533)*100000)/(J533*1000)</f>
        <v>201.04735749869201</v>
      </c>
      <c r="R533" s="610">
        <f>(P533*100000)/(J533*1000)</f>
        <v>201.56696109619938</v>
      </c>
      <c r="S533" s="611">
        <v>1</v>
      </c>
      <c r="T533" s="612">
        <v>3</v>
      </c>
      <c r="U533" s="613" t="s">
        <v>488</v>
      </c>
      <c r="V533" s="614" t="s">
        <v>124</v>
      </c>
      <c r="W533" s="615" t="s">
        <v>75</v>
      </c>
      <c r="X533" s="607">
        <v>0</v>
      </c>
      <c r="Y533" s="607">
        <v>0</v>
      </c>
      <c r="Z533" s="607">
        <v>0</v>
      </c>
      <c r="AA533" s="607">
        <v>0</v>
      </c>
      <c r="AB533" s="607">
        <v>0</v>
      </c>
      <c r="AC533" s="607">
        <v>0</v>
      </c>
      <c r="AD533" s="607">
        <v>0</v>
      </c>
      <c r="AE533" s="607">
        <v>0</v>
      </c>
      <c r="AF533" s="607">
        <v>0</v>
      </c>
      <c r="AG533" s="607">
        <v>0</v>
      </c>
      <c r="AH533" s="607">
        <v>0</v>
      </c>
      <c r="AI533" s="607">
        <v>0</v>
      </c>
      <c r="AJ533" s="607">
        <v>0</v>
      </c>
      <c r="AK533" s="607">
        <v>0</v>
      </c>
      <c r="AL533" s="607">
        <v>0</v>
      </c>
      <c r="AM533" s="607">
        <v>100</v>
      </c>
      <c r="AN533" s="607">
        <v>100</v>
      </c>
      <c r="AO533" s="607">
        <v>100</v>
      </c>
      <c r="AP533" s="607">
        <v>100</v>
      </c>
      <c r="AQ533" s="607">
        <v>100</v>
      </c>
      <c r="AR533" s="607">
        <v>100</v>
      </c>
      <c r="AS533" s="607">
        <v>100</v>
      </c>
      <c r="AT533" s="607">
        <v>100</v>
      </c>
      <c r="AU533" s="607">
        <v>100</v>
      </c>
      <c r="AV533" s="607">
        <v>100</v>
      </c>
      <c r="AW533" s="607">
        <v>100</v>
      </c>
      <c r="AX533" s="607">
        <v>100</v>
      </c>
      <c r="AY533" s="607">
        <v>100</v>
      </c>
      <c r="AZ533" s="607">
        <v>100</v>
      </c>
      <c r="BA533" s="607">
        <v>100</v>
      </c>
      <c r="BB533" s="607">
        <v>100</v>
      </c>
      <c r="BC533" s="607">
        <v>100</v>
      </c>
      <c r="BD533" s="607">
        <v>100</v>
      </c>
      <c r="BE533" s="607">
        <v>100</v>
      </c>
      <c r="BF533" s="607">
        <v>100</v>
      </c>
      <c r="BG533" s="607">
        <v>100</v>
      </c>
      <c r="BH533" s="607">
        <v>100</v>
      </c>
      <c r="BI533" s="607">
        <v>100</v>
      </c>
      <c r="BJ533" s="607">
        <v>100</v>
      </c>
      <c r="BK533" s="607">
        <v>100</v>
      </c>
      <c r="BL533" s="607">
        <v>100</v>
      </c>
      <c r="BM533" s="607">
        <v>100</v>
      </c>
      <c r="BN533" s="607">
        <v>100</v>
      </c>
      <c r="BO533" s="607">
        <v>100</v>
      </c>
      <c r="BP533" s="607">
        <v>100</v>
      </c>
      <c r="BQ533" s="607">
        <v>100</v>
      </c>
      <c r="BR533" s="607">
        <v>100</v>
      </c>
      <c r="BS533" s="607">
        <v>100</v>
      </c>
      <c r="BT533" s="607">
        <v>100</v>
      </c>
      <c r="BU533" s="607">
        <v>100</v>
      </c>
      <c r="BV533" s="607">
        <v>100</v>
      </c>
      <c r="BW533" s="607">
        <v>100</v>
      </c>
      <c r="BX533" s="607">
        <v>100</v>
      </c>
      <c r="BY533" s="607">
        <v>100</v>
      </c>
      <c r="BZ533" s="607">
        <v>100</v>
      </c>
      <c r="CA533" s="607">
        <v>100</v>
      </c>
      <c r="CB533" s="607">
        <v>100</v>
      </c>
      <c r="CC533" s="607">
        <v>100</v>
      </c>
      <c r="CD533" s="607">
        <v>100</v>
      </c>
      <c r="CE533" s="616">
        <v>100</v>
      </c>
      <c r="CF533" s="616">
        <v>100</v>
      </c>
      <c r="CG533" s="616">
        <v>100</v>
      </c>
      <c r="CH533" s="616">
        <v>100</v>
      </c>
      <c r="CI533" s="616">
        <v>100</v>
      </c>
      <c r="CJ533" s="616">
        <v>100</v>
      </c>
      <c r="CK533" s="616">
        <v>100</v>
      </c>
      <c r="CL533" s="616">
        <v>100</v>
      </c>
      <c r="CM533" s="616">
        <v>100</v>
      </c>
      <c r="CN533" s="616">
        <v>100</v>
      </c>
      <c r="CO533" s="616">
        <v>100</v>
      </c>
      <c r="CP533" s="616">
        <v>100</v>
      </c>
      <c r="CQ533" s="616">
        <v>100</v>
      </c>
      <c r="CR533" s="616">
        <v>100</v>
      </c>
      <c r="CS533" s="616">
        <v>100</v>
      </c>
      <c r="CT533" s="616">
        <v>100</v>
      </c>
      <c r="CU533" s="616">
        <v>100</v>
      </c>
      <c r="CV533" s="616">
        <v>100</v>
      </c>
      <c r="CW533" s="616">
        <v>100</v>
      </c>
      <c r="CX533" s="616">
        <v>100</v>
      </c>
      <c r="CY533" s="617">
        <v>100</v>
      </c>
      <c r="CZ533" s="618">
        <v>0</v>
      </c>
      <c r="DA533" s="619">
        <v>0</v>
      </c>
      <c r="DB533" s="619">
        <v>0</v>
      </c>
      <c r="DC533" s="619">
        <v>0</v>
      </c>
      <c r="DD533" s="619">
        <v>0</v>
      </c>
      <c r="DE533" s="619">
        <v>0</v>
      </c>
      <c r="DF533" s="619">
        <v>0</v>
      </c>
      <c r="DG533" s="619">
        <v>0</v>
      </c>
      <c r="DH533" s="619">
        <v>0</v>
      </c>
      <c r="DI533" s="619">
        <v>0</v>
      </c>
      <c r="DJ533" s="619">
        <v>0</v>
      </c>
      <c r="DK533" s="619">
        <v>0</v>
      </c>
      <c r="DL533" s="619">
        <v>0</v>
      </c>
      <c r="DM533" s="619">
        <v>0</v>
      </c>
      <c r="DN533" s="619">
        <v>0</v>
      </c>
      <c r="DO533" s="619">
        <v>0</v>
      </c>
      <c r="DP533" s="619">
        <v>0</v>
      </c>
      <c r="DQ533" s="619">
        <v>0</v>
      </c>
      <c r="DR533" s="619">
        <v>0</v>
      </c>
      <c r="DS533" s="619">
        <v>0</v>
      </c>
      <c r="DT533" s="619">
        <v>0</v>
      </c>
      <c r="DU533" s="619">
        <v>0</v>
      </c>
      <c r="DV533" s="619">
        <v>0</v>
      </c>
      <c r="DW533" s="620">
        <v>0</v>
      </c>
    </row>
    <row r="534" spans="2:127" x14ac:dyDescent="0.2">
      <c r="B534" s="621"/>
      <c r="C534" s="622"/>
      <c r="D534" s="623"/>
      <c r="E534" s="624"/>
      <c r="F534" s="624"/>
      <c r="G534" s="623"/>
      <c r="H534" s="624"/>
      <c r="I534" s="624"/>
      <c r="J534" s="624"/>
      <c r="K534" s="624"/>
      <c r="L534" s="624"/>
      <c r="M534" s="624"/>
      <c r="N534" s="624"/>
      <c r="O534" s="624"/>
      <c r="P534" s="624"/>
      <c r="Q534" s="624"/>
      <c r="R534" s="625"/>
      <c r="S534" s="624"/>
      <c r="T534" s="624"/>
      <c r="U534" s="626" t="s">
        <v>489</v>
      </c>
      <c r="V534" s="614" t="s">
        <v>124</v>
      </c>
      <c r="W534" s="615" t="s">
        <v>490</v>
      </c>
      <c r="X534" s="607">
        <v>12687.57</v>
      </c>
      <c r="Y534" s="607">
        <v>25375.14</v>
      </c>
      <c r="Z534" s="607">
        <v>25375.14</v>
      </c>
      <c r="AA534" s="607">
        <v>38062.71</v>
      </c>
      <c r="AB534" s="607">
        <v>38062.71</v>
      </c>
      <c r="AC534" s="607">
        <v>63437.85</v>
      </c>
      <c r="AD534" s="607">
        <v>76125.42</v>
      </c>
      <c r="AE534" s="607">
        <v>126875.7</v>
      </c>
      <c r="AF534" s="607">
        <v>126875.7</v>
      </c>
      <c r="AG534" s="607">
        <v>126875.7</v>
      </c>
      <c r="AH534" s="607">
        <v>126875.7</v>
      </c>
      <c r="AI534" s="607">
        <v>126875.7</v>
      </c>
      <c r="AJ534" s="607">
        <v>126875.7</v>
      </c>
      <c r="AK534" s="607">
        <v>126875.7</v>
      </c>
      <c r="AL534" s="607">
        <v>101500.56</v>
      </c>
      <c r="AM534" s="607">
        <v>0</v>
      </c>
      <c r="AN534" s="607">
        <v>0</v>
      </c>
      <c r="AO534" s="607">
        <v>0</v>
      </c>
      <c r="AP534" s="607">
        <v>0</v>
      </c>
      <c r="AQ534" s="607">
        <v>0</v>
      </c>
      <c r="AR534" s="607">
        <v>662.54</v>
      </c>
      <c r="AS534" s="607">
        <v>1325.08</v>
      </c>
      <c r="AT534" s="607">
        <v>1325.08</v>
      </c>
      <c r="AU534" s="607">
        <v>1987.62</v>
      </c>
      <c r="AV534" s="607">
        <v>1987.62</v>
      </c>
      <c r="AW534" s="607">
        <v>3312.7</v>
      </c>
      <c r="AX534" s="607">
        <v>3975.24</v>
      </c>
      <c r="AY534" s="607">
        <v>6625.4</v>
      </c>
      <c r="AZ534" s="607">
        <v>6625.4</v>
      </c>
      <c r="BA534" s="607">
        <v>6625.4</v>
      </c>
      <c r="BB534" s="607">
        <v>6625.4</v>
      </c>
      <c r="BC534" s="607">
        <v>6625.4</v>
      </c>
      <c r="BD534" s="607">
        <v>6625.4</v>
      </c>
      <c r="BE534" s="607">
        <v>6625.4</v>
      </c>
      <c r="BF534" s="607">
        <v>5300.32</v>
      </c>
      <c r="BG534" s="607">
        <v>0</v>
      </c>
      <c r="BH534" s="607">
        <v>0</v>
      </c>
      <c r="BI534" s="607">
        <v>0</v>
      </c>
      <c r="BJ534" s="607">
        <v>0</v>
      </c>
      <c r="BK534" s="607">
        <v>0</v>
      </c>
      <c r="BL534" s="607">
        <v>662.54</v>
      </c>
      <c r="BM534" s="607">
        <v>1325.08</v>
      </c>
      <c r="BN534" s="607">
        <v>1325.08</v>
      </c>
      <c r="BO534" s="607">
        <v>1987.62</v>
      </c>
      <c r="BP534" s="607">
        <v>1987.62</v>
      </c>
      <c r="BQ534" s="607">
        <v>3312.7</v>
      </c>
      <c r="BR534" s="607">
        <v>3975.24</v>
      </c>
      <c r="BS534" s="607">
        <v>6625.4</v>
      </c>
      <c r="BT534" s="607">
        <v>6625.4</v>
      </c>
      <c r="BU534" s="607">
        <v>6625.4</v>
      </c>
      <c r="BV534" s="607">
        <v>6625.4</v>
      </c>
      <c r="BW534" s="607">
        <v>6625.4</v>
      </c>
      <c r="BX534" s="607">
        <v>6625.4</v>
      </c>
      <c r="BY534" s="607">
        <v>6625.4</v>
      </c>
      <c r="BZ534" s="607">
        <v>5300.32</v>
      </c>
      <c r="CA534" s="607">
        <v>0</v>
      </c>
      <c r="CB534" s="607">
        <v>0</v>
      </c>
      <c r="CC534" s="607">
        <v>0</v>
      </c>
      <c r="CD534" s="607">
        <v>0</v>
      </c>
      <c r="CE534" s="616">
        <v>0</v>
      </c>
      <c r="CF534" s="616">
        <v>9410.01</v>
      </c>
      <c r="CG534" s="616">
        <v>18820.02</v>
      </c>
      <c r="CH534" s="616">
        <v>18820.02</v>
      </c>
      <c r="CI534" s="616">
        <v>28230.03</v>
      </c>
      <c r="CJ534" s="616">
        <v>28230.03</v>
      </c>
      <c r="CK534" s="616">
        <v>47050.05</v>
      </c>
      <c r="CL534" s="616">
        <v>56460.06</v>
      </c>
      <c r="CM534" s="616">
        <v>94100.1</v>
      </c>
      <c r="CN534" s="616">
        <v>94100.1</v>
      </c>
      <c r="CO534" s="616">
        <v>94100.1</v>
      </c>
      <c r="CP534" s="616">
        <v>94100.1</v>
      </c>
      <c r="CQ534" s="616">
        <v>94100.1</v>
      </c>
      <c r="CR534" s="616">
        <v>94100.1</v>
      </c>
      <c r="CS534" s="616">
        <v>94100.1</v>
      </c>
      <c r="CT534" s="616">
        <v>75280.08</v>
      </c>
      <c r="CU534" s="616">
        <v>0</v>
      </c>
      <c r="CV534" s="616">
        <v>0</v>
      </c>
      <c r="CW534" s="616">
        <v>0</v>
      </c>
      <c r="CX534" s="616">
        <v>0</v>
      </c>
      <c r="CY534" s="617">
        <v>0</v>
      </c>
      <c r="CZ534" s="618">
        <v>0</v>
      </c>
      <c r="DA534" s="619">
        <v>0</v>
      </c>
      <c r="DB534" s="619">
        <v>0</v>
      </c>
      <c r="DC534" s="619">
        <v>0</v>
      </c>
      <c r="DD534" s="619">
        <v>0</v>
      </c>
      <c r="DE534" s="619">
        <v>0</v>
      </c>
      <c r="DF534" s="619">
        <v>0</v>
      </c>
      <c r="DG534" s="619">
        <v>0</v>
      </c>
      <c r="DH534" s="619">
        <v>0</v>
      </c>
      <c r="DI534" s="619">
        <v>0</v>
      </c>
      <c r="DJ534" s="619">
        <v>0</v>
      </c>
      <c r="DK534" s="619">
        <v>0</v>
      </c>
      <c r="DL534" s="619">
        <v>0</v>
      </c>
      <c r="DM534" s="619">
        <v>0</v>
      </c>
      <c r="DN534" s="619">
        <v>0</v>
      </c>
      <c r="DO534" s="619">
        <v>0</v>
      </c>
      <c r="DP534" s="619">
        <v>0</v>
      </c>
      <c r="DQ534" s="619">
        <v>0</v>
      </c>
      <c r="DR534" s="619">
        <v>0</v>
      </c>
      <c r="DS534" s="619">
        <v>0</v>
      </c>
      <c r="DT534" s="619">
        <v>0</v>
      </c>
      <c r="DU534" s="619">
        <v>0</v>
      </c>
      <c r="DV534" s="619">
        <v>0</v>
      </c>
      <c r="DW534" s="620">
        <v>0</v>
      </c>
    </row>
    <row r="535" spans="2:127" x14ac:dyDescent="0.2">
      <c r="B535" s="627"/>
      <c r="C535" s="628"/>
      <c r="D535" s="629"/>
      <c r="E535" s="629"/>
      <c r="F535" s="629"/>
      <c r="G535" s="629"/>
      <c r="H535" s="629"/>
      <c r="I535" s="630"/>
      <c r="J535" s="630"/>
      <c r="K535" s="630"/>
      <c r="L535" s="630"/>
      <c r="M535" s="630"/>
      <c r="N535" s="630"/>
      <c r="O535" s="630"/>
      <c r="P535" s="630"/>
      <c r="Q535" s="630"/>
      <c r="R535" s="631"/>
      <c r="S535" s="630"/>
      <c r="T535" s="630"/>
      <c r="U535" s="626" t="s">
        <v>491</v>
      </c>
      <c r="V535" s="614" t="s">
        <v>124</v>
      </c>
      <c r="W535" s="615" t="s">
        <v>490</v>
      </c>
      <c r="X535" s="607">
        <v>0</v>
      </c>
      <c r="Y535" s="607">
        <v>0</v>
      </c>
      <c r="Z535" s="607">
        <v>0</v>
      </c>
      <c r="AA535" s="607">
        <v>0</v>
      </c>
      <c r="AB535" s="607">
        <v>0</v>
      </c>
      <c r="AC535" s="607">
        <v>0</v>
      </c>
      <c r="AD535" s="607">
        <v>0</v>
      </c>
      <c r="AE535" s="607">
        <v>0</v>
      </c>
      <c r="AF535" s="607">
        <v>0</v>
      </c>
      <c r="AG535" s="607">
        <v>0</v>
      </c>
      <c r="AH535" s="607">
        <v>0</v>
      </c>
      <c r="AI535" s="607">
        <v>0</v>
      </c>
      <c r="AJ535" s="607">
        <v>0</v>
      </c>
      <c r="AK535" s="607">
        <v>0</v>
      </c>
      <c r="AL535" s="607">
        <v>0</v>
      </c>
      <c r="AM535" s="607">
        <v>0</v>
      </c>
      <c r="AN535" s="607">
        <v>0</v>
      </c>
      <c r="AO535" s="607">
        <v>0</v>
      </c>
      <c r="AP535" s="607">
        <v>0</v>
      </c>
      <c r="AQ535" s="607">
        <v>0</v>
      </c>
      <c r="AR535" s="607">
        <v>0</v>
      </c>
      <c r="AS535" s="607">
        <v>0</v>
      </c>
      <c r="AT535" s="607">
        <v>0</v>
      </c>
      <c r="AU535" s="607">
        <v>0</v>
      </c>
      <c r="AV535" s="607">
        <v>0</v>
      </c>
      <c r="AW535" s="607">
        <v>0</v>
      </c>
      <c r="AX535" s="607">
        <v>0</v>
      </c>
      <c r="AY535" s="607">
        <v>0</v>
      </c>
      <c r="AZ535" s="607">
        <v>0</v>
      </c>
      <c r="BA535" s="607">
        <v>0</v>
      </c>
      <c r="BB535" s="607">
        <v>0</v>
      </c>
      <c r="BC535" s="607">
        <v>0</v>
      </c>
      <c r="BD535" s="607">
        <v>0</v>
      </c>
      <c r="BE535" s="607">
        <v>0</v>
      </c>
      <c r="BF535" s="607">
        <v>0</v>
      </c>
      <c r="BG535" s="607">
        <v>0</v>
      </c>
      <c r="BH535" s="607">
        <v>0</v>
      </c>
      <c r="BI535" s="607">
        <v>0</v>
      </c>
      <c r="BJ535" s="607">
        <v>0</v>
      </c>
      <c r="BK535" s="607">
        <v>0</v>
      </c>
      <c r="BL535" s="607">
        <v>0</v>
      </c>
      <c r="BM535" s="607">
        <v>0</v>
      </c>
      <c r="BN535" s="607">
        <v>0</v>
      </c>
      <c r="BO535" s="607">
        <v>0</v>
      </c>
      <c r="BP535" s="607">
        <v>0</v>
      </c>
      <c r="BQ535" s="607">
        <v>0</v>
      </c>
      <c r="BR535" s="607">
        <v>0</v>
      </c>
      <c r="BS535" s="607">
        <v>0</v>
      </c>
      <c r="BT535" s="607">
        <v>0</v>
      </c>
      <c r="BU535" s="607">
        <v>0</v>
      </c>
      <c r="BV535" s="607">
        <v>0</v>
      </c>
      <c r="BW535" s="607">
        <v>0</v>
      </c>
      <c r="BX535" s="607">
        <v>0</v>
      </c>
      <c r="BY535" s="607">
        <v>0</v>
      </c>
      <c r="BZ535" s="607">
        <v>0</v>
      </c>
      <c r="CA535" s="607">
        <v>0</v>
      </c>
      <c r="CB535" s="607">
        <v>0</v>
      </c>
      <c r="CC535" s="607">
        <v>0</v>
      </c>
      <c r="CD535" s="607">
        <v>0</v>
      </c>
      <c r="CE535" s="616">
        <v>0</v>
      </c>
      <c r="CF535" s="616">
        <v>0</v>
      </c>
      <c r="CG535" s="616">
        <v>0</v>
      </c>
      <c r="CH535" s="616">
        <v>0</v>
      </c>
      <c r="CI535" s="616">
        <v>0</v>
      </c>
      <c r="CJ535" s="616">
        <v>0</v>
      </c>
      <c r="CK535" s="616">
        <v>0</v>
      </c>
      <c r="CL535" s="616">
        <v>0</v>
      </c>
      <c r="CM535" s="616">
        <v>0</v>
      </c>
      <c r="CN535" s="616">
        <v>0</v>
      </c>
      <c r="CO535" s="616">
        <v>0</v>
      </c>
      <c r="CP535" s="616">
        <v>0</v>
      </c>
      <c r="CQ535" s="616">
        <v>0</v>
      </c>
      <c r="CR535" s="616">
        <v>0</v>
      </c>
      <c r="CS535" s="616">
        <v>0</v>
      </c>
      <c r="CT535" s="616">
        <v>0</v>
      </c>
      <c r="CU535" s="616">
        <v>0</v>
      </c>
      <c r="CV535" s="616">
        <v>0</v>
      </c>
      <c r="CW535" s="616">
        <v>0</v>
      </c>
      <c r="CX535" s="616">
        <v>0</v>
      </c>
      <c r="CY535" s="617">
        <v>0</v>
      </c>
      <c r="CZ535" s="618">
        <v>0</v>
      </c>
      <c r="DA535" s="619">
        <v>0</v>
      </c>
      <c r="DB535" s="619">
        <v>0</v>
      </c>
      <c r="DC535" s="619">
        <v>0</v>
      </c>
      <c r="DD535" s="619">
        <v>0</v>
      </c>
      <c r="DE535" s="619">
        <v>0</v>
      </c>
      <c r="DF535" s="619">
        <v>0</v>
      </c>
      <c r="DG535" s="619">
        <v>0</v>
      </c>
      <c r="DH535" s="619">
        <v>0</v>
      </c>
      <c r="DI535" s="619">
        <v>0</v>
      </c>
      <c r="DJ535" s="619">
        <v>0</v>
      </c>
      <c r="DK535" s="619">
        <v>0</v>
      </c>
      <c r="DL535" s="619">
        <v>0</v>
      </c>
      <c r="DM535" s="619">
        <v>0</v>
      </c>
      <c r="DN535" s="619">
        <v>0</v>
      </c>
      <c r="DO535" s="619">
        <v>0</v>
      </c>
      <c r="DP535" s="619">
        <v>0</v>
      </c>
      <c r="DQ535" s="619">
        <v>0</v>
      </c>
      <c r="DR535" s="619">
        <v>0</v>
      </c>
      <c r="DS535" s="619">
        <v>0</v>
      </c>
      <c r="DT535" s="619">
        <v>0</v>
      </c>
      <c r="DU535" s="619">
        <v>0</v>
      </c>
      <c r="DV535" s="619">
        <v>0</v>
      </c>
      <c r="DW535" s="620">
        <v>0</v>
      </c>
    </row>
    <row r="536" spans="2:127" x14ac:dyDescent="0.2">
      <c r="B536" s="627"/>
      <c r="C536" s="628"/>
      <c r="D536" s="629"/>
      <c r="E536" s="629"/>
      <c r="F536" s="629"/>
      <c r="G536" s="629"/>
      <c r="H536" s="629"/>
      <c r="I536" s="630"/>
      <c r="J536" s="630"/>
      <c r="K536" s="630"/>
      <c r="L536" s="630"/>
      <c r="M536" s="630"/>
      <c r="N536" s="630"/>
      <c r="O536" s="630"/>
      <c r="P536" s="630"/>
      <c r="Q536" s="630"/>
      <c r="R536" s="631"/>
      <c r="S536" s="630"/>
      <c r="T536" s="630"/>
      <c r="U536" s="632" t="s">
        <v>828</v>
      </c>
      <c r="V536" s="633" t="s">
        <v>124</v>
      </c>
      <c r="W536" s="634" t="s">
        <v>490</v>
      </c>
      <c r="X536" s="607">
        <v>0</v>
      </c>
      <c r="Y536" s="607">
        <v>0</v>
      </c>
      <c r="Z536" s="607">
        <v>0</v>
      </c>
      <c r="AA536" s="607">
        <v>0</v>
      </c>
      <c r="AB536" s="607">
        <v>0</v>
      </c>
      <c r="AC536" s="607">
        <v>0</v>
      </c>
      <c r="AD536" s="607">
        <v>0</v>
      </c>
      <c r="AE536" s="607">
        <v>0</v>
      </c>
      <c r="AF536" s="607">
        <v>0</v>
      </c>
      <c r="AG536" s="607">
        <v>0</v>
      </c>
      <c r="AH536" s="607">
        <v>0</v>
      </c>
      <c r="AI536" s="607">
        <v>0</v>
      </c>
      <c r="AJ536" s="607">
        <v>0</v>
      </c>
      <c r="AK536" s="607">
        <v>0</v>
      </c>
      <c r="AL536" s="607">
        <v>0</v>
      </c>
      <c r="AM536" s="607">
        <v>0</v>
      </c>
      <c r="AN536" s="607">
        <v>0</v>
      </c>
      <c r="AO536" s="607">
        <v>0</v>
      </c>
      <c r="AP536" s="607">
        <v>0</v>
      </c>
      <c r="AQ536" s="607">
        <v>0</v>
      </c>
      <c r="AR536" s="607">
        <v>0</v>
      </c>
      <c r="AS536" s="607">
        <v>0</v>
      </c>
      <c r="AT536" s="607">
        <v>0</v>
      </c>
      <c r="AU536" s="607">
        <v>0</v>
      </c>
      <c r="AV536" s="607">
        <v>0</v>
      </c>
      <c r="AW536" s="607">
        <v>0</v>
      </c>
      <c r="AX536" s="607">
        <v>0</v>
      </c>
      <c r="AY536" s="607">
        <v>0</v>
      </c>
      <c r="AZ536" s="607">
        <v>0</v>
      </c>
      <c r="BA536" s="607">
        <v>0</v>
      </c>
      <c r="BB536" s="607">
        <v>0</v>
      </c>
      <c r="BC536" s="607">
        <v>0</v>
      </c>
      <c r="BD536" s="607">
        <v>0</v>
      </c>
      <c r="BE536" s="607">
        <v>0</v>
      </c>
      <c r="BF536" s="607">
        <v>0</v>
      </c>
      <c r="BG536" s="607">
        <v>0</v>
      </c>
      <c r="BH536" s="607">
        <v>0</v>
      </c>
      <c r="BI536" s="607">
        <v>0</v>
      </c>
      <c r="BJ536" s="607">
        <v>0</v>
      </c>
      <c r="BK536" s="607">
        <v>0</v>
      </c>
      <c r="BL536" s="607">
        <v>0</v>
      </c>
      <c r="BM536" s="607">
        <v>0</v>
      </c>
      <c r="BN536" s="607">
        <v>0</v>
      </c>
      <c r="BO536" s="607">
        <v>0</v>
      </c>
      <c r="BP536" s="607">
        <v>0</v>
      </c>
      <c r="BQ536" s="607">
        <v>0</v>
      </c>
      <c r="BR536" s="607">
        <v>0</v>
      </c>
      <c r="BS536" s="607">
        <v>0</v>
      </c>
      <c r="BT536" s="607">
        <v>0</v>
      </c>
      <c r="BU536" s="607">
        <v>0</v>
      </c>
      <c r="BV536" s="607">
        <v>0</v>
      </c>
      <c r="BW536" s="607">
        <v>0</v>
      </c>
      <c r="BX536" s="607">
        <v>0</v>
      </c>
      <c r="BY536" s="607">
        <v>0</v>
      </c>
      <c r="BZ536" s="607">
        <v>0</v>
      </c>
      <c r="CA536" s="607">
        <v>0</v>
      </c>
      <c r="CB536" s="607">
        <v>0</v>
      </c>
      <c r="CC536" s="607">
        <v>0</v>
      </c>
      <c r="CD536" s="607">
        <v>0</v>
      </c>
      <c r="CE536" s="607">
        <v>0</v>
      </c>
      <c r="CF536" s="607">
        <v>0</v>
      </c>
      <c r="CG536" s="607">
        <v>0</v>
      </c>
      <c r="CH536" s="607">
        <v>0</v>
      </c>
      <c r="CI536" s="607">
        <v>0</v>
      </c>
      <c r="CJ536" s="607">
        <v>0</v>
      </c>
      <c r="CK536" s="607">
        <v>0</v>
      </c>
      <c r="CL536" s="607">
        <v>0</v>
      </c>
      <c r="CM536" s="607">
        <v>0</v>
      </c>
      <c r="CN536" s="607">
        <v>0</v>
      </c>
      <c r="CO536" s="607">
        <v>0</v>
      </c>
      <c r="CP536" s="607">
        <v>0</v>
      </c>
      <c r="CQ536" s="607">
        <v>0</v>
      </c>
      <c r="CR536" s="607">
        <v>0</v>
      </c>
      <c r="CS536" s="607">
        <v>0</v>
      </c>
      <c r="CT536" s="607">
        <v>0</v>
      </c>
      <c r="CU536" s="607">
        <v>0</v>
      </c>
      <c r="CV536" s="607">
        <v>0</v>
      </c>
      <c r="CW536" s="607">
        <v>0</v>
      </c>
      <c r="CX536" s="607">
        <v>0</v>
      </c>
      <c r="CY536" s="607">
        <v>0</v>
      </c>
      <c r="CZ536" s="618">
        <v>0</v>
      </c>
      <c r="DA536" s="619">
        <v>0</v>
      </c>
      <c r="DB536" s="619">
        <v>0</v>
      </c>
      <c r="DC536" s="619">
        <v>0</v>
      </c>
      <c r="DD536" s="619">
        <v>0</v>
      </c>
      <c r="DE536" s="619">
        <v>0</v>
      </c>
      <c r="DF536" s="619">
        <v>0</v>
      </c>
      <c r="DG536" s="619">
        <v>0</v>
      </c>
      <c r="DH536" s="619">
        <v>0</v>
      </c>
      <c r="DI536" s="619">
        <v>0</v>
      </c>
      <c r="DJ536" s="619">
        <v>0</v>
      </c>
      <c r="DK536" s="619">
        <v>0</v>
      </c>
      <c r="DL536" s="619">
        <v>0</v>
      </c>
      <c r="DM536" s="619">
        <v>0</v>
      </c>
      <c r="DN536" s="619">
        <v>0</v>
      </c>
      <c r="DO536" s="619">
        <v>0</v>
      </c>
      <c r="DP536" s="619">
        <v>0</v>
      </c>
      <c r="DQ536" s="619">
        <v>0</v>
      </c>
      <c r="DR536" s="619">
        <v>0</v>
      </c>
      <c r="DS536" s="619">
        <v>0</v>
      </c>
      <c r="DT536" s="619">
        <v>0</v>
      </c>
      <c r="DU536" s="619">
        <v>0</v>
      </c>
      <c r="DV536" s="619">
        <v>0</v>
      </c>
      <c r="DW536" s="620">
        <v>0</v>
      </c>
    </row>
    <row r="537" spans="2:127" x14ac:dyDescent="0.2">
      <c r="B537" s="635"/>
      <c r="C537" s="636"/>
      <c r="D537" s="637"/>
      <c r="E537" s="637"/>
      <c r="F537" s="637"/>
      <c r="G537" s="637"/>
      <c r="H537" s="637"/>
      <c r="I537" s="638"/>
      <c r="J537" s="638"/>
      <c r="K537" s="638"/>
      <c r="L537" s="638"/>
      <c r="M537" s="638"/>
      <c r="N537" s="638"/>
      <c r="O537" s="638"/>
      <c r="P537" s="638"/>
      <c r="Q537" s="638"/>
      <c r="R537" s="639"/>
      <c r="S537" s="638"/>
      <c r="T537" s="638"/>
      <c r="U537" s="626" t="s">
        <v>492</v>
      </c>
      <c r="V537" s="614" t="s">
        <v>124</v>
      </c>
      <c r="W537" s="640" t="s">
        <v>490</v>
      </c>
      <c r="X537" s="607">
        <v>0</v>
      </c>
      <c r="Y537" s="607">
        <v>0</v>
      </c>
      <c r="Z537" s="607">
        <v>0</v>
      </c>
      <c r="AA537" s="607">
        <v>0</v>
      </c>
      <c r="AB537" s="607">
        <v>0</v>
      </c>
      <c r="AC537" s="607">
        <v>0</v>
      </c>
      <c r="AD537" s="607">
        <v>0</v>
      </c>
      <c r="AE537" s="607">
        <v>0</v>
      </c>
      <c r="AF537" s="607">
        <v>0</v>
      </c>
      <c r="AG537" s="607">
        <v>0</v>
      </c>
      <c r="AH537" s="607">
        <v>0</v>
      </c>
      <c r="AI537" s="607">
        <v>0</v>
      </c>
      <c r="AJ537" s="607">
        <v>0</v>
      </c>
      <c r="AK537" s="607">
        <v>0</v>
      </c>
      <c r="AL537" s="607">
        <v>0</v>
      </c>
      <c r="AM537" s="607">
        <v>2590.5</v>
      </c>
      <c r="AN537" s="607">
        <v>2590.5</v>
      </c>
      <c r="AO537" s="607">
        <v>2590.5</v>
      </c>
      <c r="AP537" s="607">
        <v>2590.5</v>
      </c>
      <c r="AQ537" s="607">
        <v>2590.5</v>
      </c>
      <c r="AR537" s="607">
        <v>2590.5</v>
      </c>
      <c r="AS537" s="607">
        <v>2590.5</v>
      </c>
      <c r="AT537" s="607">
        <v>2590.5</v>
      </c>
      <c r="AU537" s="607">
        <v>2590.5</v>
      </c>
      <c r="AV537" s="607">
        <v>2590.5</v>
      </c>
      <c r="AW537" s="607">
        <v>2590.5</v>
      </c>
      <c r="AX537" s="607">
        <v>2590.5</v>
      </c>
      <c r="AY537" s="607">
        <v>2590.5</v>
      </c>
      <c r="AZ537" s="607">
        <v>2590.5</v>
      </c>
      <c r="BA537" s="607">
        <v>2590.5</v>
      </c>
      <c r="BB537" s="607">
        <v>2590.5</v>
      </c>
      <c r="BC537" s="607">
        <v>2590.5</v>
      </c>
      <c r="BD537" s="607">
        <v>2590.5</v>
      </c>
      <c r="BE537" s="607">
        <v>2590.5</v>
      </c>
      <c r="BF537" s="607">
        <v>2590.5</v>
      </c>
      <c r="BG537" s="607">
        <v>2590.5</v>
      </c>
      <c r="BH537" s="607">
        <v>2590.5</v>
      </c>
      <c r="BI537" s="607">
        <v>2590.5</v>
      </c>
      <c r="BJ537" s="607">
        <v>2590.5</v>
      </c>
      <c r="BK537" s="607">
        <v>2590.5</v>
      </c>
      <c r="BL537" s="607">
        <v>2590.5</v>
      </c>
      <c r="BM537" s="607">
        <v>2590.5</v>
      </c>
      <c r="BN537" s="607">
        <v>2590.5</v>
      </c>
      <c r="BO537" s="607">
        <v>2590.5</v>
      </c>
      <c r="BP537" s="607">
        <v>2590.5</v>
      </c>
      <c r="BQ537" s="607">
        <v>2590.5</v>
      </c>
      <c r="BR537" s="607">
        <v>2590.5</v>
      </c>
      <c r="BS537" s="607">
        <v>2590.5</v>
      </c>
      <c r="BT537" s="607">
        <v>2590.5</v>
      </c>
      <c r="BU537" s="607">
        <v>2590.5</v>
      </c>
      <c r="BV537" s="607">
        <v>2590.5</v>
      </c>
      <c r="BW537" s="607">
        <v>2590.5</v>
      </c>
      <c r="BX537" s="607">
        <v>2590.5</v>
      </c>
      <c r="BY537" s="607">
        <v>2590.5</v>
      </c>
      <c r="BZ537" s="607">
        <v>2590.5</v>
      </c>
      <c r="CA537" s="607">
        <v>2590.5</v>
      </c>
      <c r="CB537" s="607">
        <v>2590.5</v>
      </c>
      <c r="CC537" s="607">
        <v>2590.5</v>
      </c>
      <c r="CD537" s="607">
        <v>2590.5</v>
      </c>
      <c r="CE537" s="616">
        <v>2590.5</v>
      </c>
      <c r="CF537" s="616">
        <v>2590.5</v>
      </c>
      <c r="CG537" s="616">
        <v>2590.5</v>
      </c>
      <c r="CH537" s="616">
        <v>2590.5</v>
      </c>
      <c r="CI537" s="616">
        <v>2590.5</v>
      </c>
      <c r="CJ537" s="616">
        <v>2590.5</v>
      </c>
      <c r="CK537" s="616">
        <v>2590.5</v>
      </c>
      <c r="CL537" s="616">
        <v>2590.5</v>
      </c>
      <c r="CM537" s="616">
        <v>2590.5</v>
      </c>
      <c r="CN537" s="616">
        <v>2590.5</v>
      </c>
      <c r="CO537" s="616">
        <v>2590.5</v>
      </c>
      <c r="CP537" s="616">
        <v>2590.5</v>
      </c>
      <c r="CQ537" s="616">
        <v>2590.5</v>
      </c>
      <c r="CR537" s="616">
        <v>2590.5</v>
      </c>
      <c r="CS537" s="616">
        <v>2590.5</v>
      </c>
      <c r="CT537" s="616">
        <v>2590.5</v>
      </c>
      <c r="CU537" s="616">
        <v>2590.5</v>
      </c>
      <c r="CV537" s="616">
        <v>2590.5</v>
      </c>
      <c r="CW537" s="616">
        <v>2590.5</v>
      </c>
      <c r="CX537" s="616">
        <v>2590.5</v>
      </c>
      <c r="CY537" s="617">
        <v>2590.5</v>
      </c>
      <c r="CZ537" s="618">
        <v>0</v>
      </c>
      <c r="DA537" s="619">
        <v>0</v>
      </c>
      <c r="DB537" s="619">
        <v>0</v>
      </c>
      <c r="DC537" s="619">
        <v>0</v>
      </c>
      <c r="DD537" s="619">
        <v>0</v>
      </c>
      <c r="DE537" s="619">
        <v>0</v>
      </c>
      <c r="DF537" s="619">
        <v>0</v>
      </c>
      <c r="DG537" s="619">
        <v>0</v>
      </c>
      <c r="DH537" s="619">
        <v>0</v>
      </c>
      <c r="DI537" s="619">
        <v>0</v>
      </c>
      <c r="DJ537" s="619">
        <v>0</v>
      </c>
      <c r="DK537" s="619">
        <v>0</v>
      </c>
      <c r="DL537" s="619">
        <v>0</v>
      </c>
      <c r="DM537" s="619">
        <v>0</v>
      </c>
      <c r="DN537" s="619">
        <v>0</v>
      </c>
      <c r="DO537" s="619">
        <v>0</v>
      </c>
      <c r="DP537" s="619">
        <v>0</v>
      </c>
      <c r="DQ537" s="619">
        <v>0</v>
      </c>
      <c r="DR537" s="619">
        <v>0</v>
      </c>
      <c r="DS537" s="619">
        <v>0</v>
      </c>
      <c r="DT537" s="619">
        <v>0</v>
      </c>
      <c r="DU537" s="619">
        <v>0</v>
      </c>
      <c r="DV537" s="619">
        <v>0</v>
      </c>
      <c r="DW537" s="620">
        <v>0</v>
      </c>
    </row>
    <row r="538" spans="2:127" x14ac:dyDescent="0.2">
      <c r="B538" s="641"/>
      <c r="C538" s="642"/>
      <c r="D538" s="643"/>
      <c r="E538" s="643"/>
      <c r="F538" s="643"/>
      <c r="G538" s="643"/>
      <c r="H538" s="643"/>
      <c r="I538" s="644"/>
      <c r="J538" s="644"/>
      <c r="K538" s="644"/>
      <c r="L538" s="644"/>
      <c r="M538" s="644"/>
      <c r="N538" s="644"/>
      <c r="O538" s="644"/>
      <c r="P538" s="644"/>
      <c r="Q538" s="644"/>
      <c r="R538" s="645"/>
      <c r="S538" s="644"/>
      <c r="T538" s="644"/>
      <c r="U538" s="626" t="s">
        <v>493</v>
      </c>
      <c r="V538" s="614" t="s">
        <v>124</v>
      </c>
      <c r="W538" s="640" t="s">
        <v>490</v>
      </c>
      <c r="X538" s="607">
        <v>0</v>
      </c>
      <c r="Y538" s="607">
        <v>0</v>
      </c>
      <c r="Z538" s="607">
        <v>0</v>
      </c>
      <c r="AA538" s="607">
        <v>0</v>
      </c>
      <c r="AB538" s="607">
        <v>0</v>
      </c>
      <c r="AC538" s="607">
        <v>0</v>
      </c>
      <c r="AD538" s="607">
        <v>0</v>
      </c>
      <c r="AE538" s="607">
        <v>0</v>
      </c>
      <c r="AF538" s="607">
        <v>0</v>
      </c>
      <c r="AG538" s="607">
        <v>0</v>
      </c>
      <c r="AH538" s="607">
        <v>0</v>
      </c>
      <c r="AI538" s="607">
        <v>0</v>
      </c>
      <c r="AJ538" s="607">
        <v>0</v>
      </c>
      <c r="AK538" s="607">
        <v>0</v>
      </c>
      <c r="AL538" s="607">
        <v>0</v>
      </c>
      <c r="AM538" s="607">
        <v>5598.9</v>
      </c>
      <c r="AN538" s="607">
        <v>5598.9</v>
      </c>
      <c r="AO538" s="607">
        <v>5598.9</v>
      </c>
      <c r="AP538" s="607">
        <v>5598.9</v>
      </c>
      <c r="AQ538" s="607">
        <v>5598.9</v>
      </c>
      <c r="AR538" s="607">
        <v>5598.9</v>
      </c>
      <c r="AS538" s="607">
        <v>5598.9</v>
      </c>
      <c r="AT538" s="607">
        <v>5598.9</v>
      </c>
      <c r="AU538" s="607">
        <v>5598.9</v>
      </c>
      <c r="AV538" s="607">
        <v>5598.9</v>
      </c>
      <c r="AW538" s="607">
        <v>5598.9</v>
      </c>
      <c r="AX538" s="607">
        <v>5598.9</v>
      </c>
      <c r="AY538" s="607">
        <v>5598.9</v>
      </c>
      <c r="AZ538" s="607">
        <v>5598.9</v>
      </c>
      <c r="BA538" s="607">
        <v>5598.9</v>
      </c>
      <c r="BB538" s="607">
        <v>5598.9</v>
      </c>
      <c r="BC538" s="607">
        <v>5598.9</v>
      </c>
      <c r="BD538" s="607">
        <v>5598.9</v>
      </c>
      <c r="BE538" s="607">
        <v>5598.9</v>
      </c>
      <c r="BF538" s="607">
        <v>5598.9</v>
      </c>
      <c r="BG538" s="607">
        <v>5598.9</v>
      </c>
      <c r="BH538" s="607">
        <v>5598.9</v>
      </c>
      <c r="BI538" s="607">
        <v>5598.9</v>
      </c>
      <c r="BJ538" s="607">
        <v>5598.9</v>
      </c>
      <c r="BK538" s="607">
        <v>5598.9</v>
      </c>
      <c r="BL538" s="607">
        <v>5598.9</v>
      </c>
      <c r="BM538" s="607">
        <v>5598.9</v>
      </c>
      <c r="BN538" s="607">
        <v>5598.9</v>
      </c>
      <c r="BO538" s="607">
        <v>5598.9</v>
      </c>
      <c r="BP538" s="607">
        <v>5598.9</v>
      </c>
      <c r="BQ538" s="607">
        <v>5598.9</v>
      </c>
      <c r="BR538" s="607">
        <v>5598.9</v>
      </c>
      <c r="BS538" s="607">
        <v>5598.9</v>
      </c>
      <c r="BT538" s="607">
        <v>5598.9</v>
      </c>
      <c r="BU538" s="607">
        <v>5598.9</v>
      </c>
      <c r="BV538" s="607">
        <v>5598.9</v>
      </c>
      <c r="BW538" s="607">
        <v>5598.9</v>
      </c>
      <c r="BX538" s="607">
        <v>5598.9</v>
      </c>
      <c r="BY538" s="607">
        <v>5598.9</v>
      </c>
      <c r="BZ538" s="607">
        <v>5598.9</v>
      </c>
      <c r="CA538" s="607">
        <v>5598.9</v>
      </c>
      <c r="CB538" s="607">
        <v>5598.9</v>
      </c>
      <c r="CC538" s="607">
        <v>5598.9</v>
      </c>
      <c r="CD538" s="607">
        <v>5598.9</v>
      </c>
      <c r="CE538" s="616">
        <v>5598.9</v>
      </c>
      <c r="CF538" s="616">
        <v>5598.9</v>
      </c>
      <c r="CG538" s="616">
        <v>5598.9</v>
      </c>
      <c r="CH538" s="616">
        <v>5598.9</v>
      </c>
      <c r="CI538" s="616">
        <v>5598.9</v>
      </c>
      <c r="CJ538" s="616">
        <v>5598.9</v>
      </c>
      <c r="CK538" s="616">
        <v>5598.9</v>
      </c>
      <c r="CL538" s="616">
        <v>5598.9</v>
      </c>
      <c r="CM538" s="616">
        <v>5598.9</v>
      </c>
      <c r="CN538" s="616">
        <v>5598.9</v>
      </c>
      <c r="CO538" s="616">
        <v>5598.9</v>
      </c>
      <c r="CP538" s="616">
        <v>5598.9</v>
      </c>
      <c r="CQ538" s="616">
        <v>5598.9</v>
      </c>
      <c r="CR538" s="616">
        <v>5598.9</v>
      </c>
      <c r="CS538" s="616">
        <v>5598.9</v>
      </c>
      <c r="CT538" s="616">
        <v>5598.9</v>
      </c>
      <c r="CU538" s="616">
        <v>5598.9</v>
      </c>
      <c r="CV538" s="616">
        <v>5598.9</v>
      </c>
      <c r="CW538" s="616">
        <v>5598.9</v>
      </c>
      <c r="CX538" s="616">
        <v>5598.9</v>
      </c>
      <c r="CY538" s="617">
        <v>5598.9</v>
      </c>
      <c r="CZ538" s="618">
        <v>0</v>
      </c>
      <c r="DA538" s="619">
        <v>0</v>
      </c>
      <c r="DB538" s="619">
        <v>0</v>
      </c>
      <c r="DC538" s="619">
        <v>0</v>
      </c>
      <c r="DD538" s="619">
        <v>0</v>
      </c>
      <c r="DE538" s="619">
        <v>0</v>
      </c>
      <c r="DF538" s="619">
        <v>0</v>
      </c>
      <c r="DG538" s="619">
        <v>0</v>
      </c>
      <c r="DH538" s="619">
        <v>0</v>
      </c>
      <c r="DI538" s="619">
        <v>0</v>
      </c>
      <c r="DJ538" s="619">
        <v>0</v>
      </c>
      <c r="DK538" s="619">
        <v>0</v>
      </c>
      <c r="DL538" s="619">
        <v>0</v>
      </c>
      <c r="DM538" s="619">
        <v>0</v>
      </c>
      <c r="DN538" s="619">
        <v>0</v>
      </c>
      <c r="DO538" s="619">
        <v>0</v>
      </c>
      <c r="DP538" s="619">
        <v>0</v>
      </c>
      <c r="DQ538" s="619">
        <v>0</v>
      </c>
      <c r="DR538" s="619">
        <v>0</v>
      </c>
      <c r="DS538" s="619">
        <v>0</v>
      </c>
      <c r="DT538" s="619">
        <v>0</v>
      </c>
      <c r="DU538" s="619">
        <v>0</v>
      </c>
      <c r="DV538" s="619">
        <v>0</v>
      </c>
      <c r="DW538" s="620">
        <v>0</v>
      </c>
    </row>
    <row r="539" spans="2:127" x14ac:dyDescent="0.2">
      <c r="B539" s="641"/>
      <c r="C539" s="642"/>
      <c r="D539" s="643"/>
      <c r="E539" s="643"/>
      <c r="F539" s="643"/>
      <c r="G539" s="643"/>
      <c r="H539" s="643"/>
      <c r="I539" s="644"/>
      <c r="J539" s="644"/>
      <c r="K539" s="644"/>
      <c r="L539" s="644"/>
      <c r="M539" s="644"/>
      <c r="N539" s="644"/>
      <c r="O539" s="644"/>
      <c r="P539" s="644"/>
      <c r="Q539" s="644"/>
      <c r="R539" s="645"/>
      <c r="S539" s="644"/>
      <c r="T539" s="644"/>
      <c r="U539" s="646" t="s">
        <v>494</v>
      </c>
      <c r="V539" s="647" t="s">
        <v>124</v>
      </c>
      <c r="W539" s="640" t="s">
        <v>490</v>
      </c>
      <c r="X539" s="607">
        <v>0</v>
      </c>
      <c r="Y539" s="607">
        <v>0</v>
      </c>
      <c r="Z539" s="607">
        <v>0</v>
      </c>
      <c r="AA539" s="607">
        <v>0</v>
      </c>
      <c r="AB539" s="607">
        <v>0</v>
      </c>
      <c r="AC539" s="607">
        <v>0</v>
      </c>
      <c r="AD539" s="607">
        <v>0</v>
      </c>
      <c r="AE539" s="607">
        <v>0</v>
      </c>
      <c r="AF539" s="607">
        <v>0</v>
      </c>
      <c r="AG539" s="607">
        <v>0</v>
      </c>
      <c r="AH539" s="607">
        <v>0</v>
      </c>
      <c r="AI539" s="607">
        <v>0</v>
      </c>
      <c r="AJ539" s="607">
        <v>0</v>
      </c>
      <c r="AK539" s="607">
        <v>0</v>
      </c>
      <c r="AL539" s="607">
        <v>0</v>
      </c>
      <c r="AM539" s="607">
        <v>0</v>
      </c>
      <c r="AN539" s="607">
        <v>0</v>
      </c>
      <c r="AO539" s="607">
        <v>0</v>
      </c>
      <c r="AP539" s="607">
        <v>0</v>
      </c>
      <c r="AQ539" s="607">
        <v>0</v>
      </c>
      <c r="AR539" s="607">
        <v>0</v>
      </c>
      <c r="AS539" s="607">
        <v>0</v>
      </c>
      <c r="AT539" s="607">
        <v>0</v>
      </c>
      <c r="AU539" s="607">
        <v>0</v>
      </c>
      <c r="AV539" s="607">
        <v>0</v>
      </c>
      <c r="AW539" s="607">
        <v>0</v>
      </c>
      <c r="AX539" s="607">
        <v>0</v>
      </c>
      <c r="AY539" s="607">
        <v>0</v>
      </c>
      <c r="AZ539" s="607">
        <v>0</v>
      </c>
      <c r="BA539" s="607">
        <v>0</v>
      </c>
      <c r="BB539" s="607">
        <v>0</v>
      </c>
      <c r="BC539" s="607">
        <v>0</v>
      </c>
      <c r="BD539" s="607">
        <v>0</v>
      </c>
      <c r="BE539" s="607">
        <v>0</v>
      </c>
      <c r="BF539" s="607">
        <v>0</v>
      </c>
      <c r="BG539" s="607">
        <v>0</v>
      </c>
      <c r="BH539" s="607">
        <v>0</v>
      </c>
      <c r="BI539" s="607">
        <v>0</v>
      </c>
      <c r="BJ539" s="607">
        <v>0</v>
      </c>
      <c r="BK539" s="607">
        <v>0</v>
      </c>
      <c r="BL539" s="607">
        <v>0</v>
      </c>
      <c r="BM539" s="607">
        <v>0</v>
      </c>
      <c r="BN539" s="607">
        <v>0</v>
      </c>
      <c r="BO539" s="607">
        <v>0</v>
      </c>
      <c r="BP539" s="607">
        <v>0</v>
      </c>
      <c r="BQ539" s="607">
        <v>0</v>
      </c>
      <c r="BR539" s="607">
        <v>0</v>
      </c>
      <c r="BS539" s="607">
        <v>0</v>
      </c>
      <c r="BT539" s="607">
        <v>0</v>
      </c>
      <c r="BU539" s="607">
        <v>0</v>
      </c>
      <c r="BV539" s="607">
        <v>0</v>
      </c>
      <c r="BW539" s="607">
        <v>0</v>
      </c>
      <c r="BX539" s="607">
        <v>0</v>
      </c>
      <c r="BY539" s="607">
        <v>0</v>
      </c>
      <c r="BZ539" s="607">
        <v>0</v>
      </c>
      <c r="CA539" s="607">
        <v>0</v>
      </c>
      <c r="CB539" s="607">
        <v>0</v>
      </c>
      <c r="CC539" s="607">
        <v>0</v>
      </c>
      <c r="CD539" s="607">
        <v>0</v>
      </c>
      <c r="CE539" s="616">
        <v>0</v>
      </c>
      <c r="CF539" s="616">
        <v>0</v>
      </c>
      <c r="CG539" s="616">
        <v>0</v>
      </c>
      <c r="CH539" s="616">
        <v>0</v>
      </c>
      <c r="CI539" s="616">
        <v>0</v>
      </c>
      <c r="CJ539" s="616">
        <v>0</v>
      </c>
      <c r="CK539" s="616">
        <v>0</v>
      </c>
      <c r="CL539" s="616">
        <v>0</v>
      </c>
      <c r="CM539" s="616">
        <v>0</v>
      </c>
      <c r="CN539" s="616">
        <v>0</v>
      </c>
      <c r="CO539" s="616">
        <v>0</v>
      </c>
      <c r="CP539" s="616">
        <v>0</v>
      </c>
      <c r="CQ539" s="616">
        <v>0</v>
      </c>
      <c r="CR539" s="616">
        <v>0</v>
      </c>
      <c r="CS539" s="616">
        <v>0</v>
      </c>
      <c r="CT539" s="616">
        <v>0</v>
      </c>
      <c r="CU539" s="616">
        <v>0</v>
      </c>
      <c r="CV539" s="616">
        <v>0</v>
      </c>
      <c r="CW539" s="616">
        <v>0</v>
      </c>
      <c r="CX539" s="616">
        <v>0</v>
      </c>
      <c r="CY539" s="617">
        <v>0</v>
      </c>
      <c r="CZ539" s="618">
        <v>0</v>
      </c>
      <c r="DA539" s="619">
        <v>0</v>
      </c>
      <c r="DB539" s="619">
        <v>0</v>
      </c>
      <c r="DC539" s="619">
        <v>0</v>
      </c>
      <c r="DD539" s="619">
        <v>0</v>
      </c>
      <c r="DE539" s="619">
        <v>0</v>
      </c>
      <c r="DF539" s="619">
        <v>0</v>
      </c>
      <c r="DG539" s="619">
        <v>0</v>
      </c>
      <c r="DH539" s="619">
        <v>0</v>
      </c>
      <c r="DI539" s="619">
        <v>0</v>
      </c>
      <c r="DJ539" s="619">
        <v>0</v>
      </c>
      <c r="DK539" s="619">
        <v>0</v>
      </c>
      <c r="DL539" s="619">
        <v>0</v>
      </c>
      <c r="DM539" s="619">
        <v>0</v>
      </c>
      <c r="DN539" s="619">
        <v>0</v>
      </c>
      <c r="DO539" s="619">
        <v>0</v>
      </c>
      <c r="DP539" s="619">
        <v>0</v>
      </c>
      <c r="DQ539" s="619">
        <v>0</v>
      </c>
      <c r="DR539" s="619">
        <v>0</v>
      </c>
      <c r="DS539" s="619">
        <v>0</v>
      </c>
      <c r="DT539" s="619">
        <v>0</v>
      </c>
      <c r="DU539" s="619">
        <v>0</v>
      </c>
      <c r="DV539" s="619">
        <v>0</v>
      </c>
      <c r="DW539" s="620">
        <v>0</v>
      </c>
    </row>
    <row r="540" spans="2:127" x14ac:dyDescent="0.2">
      <c r="B540" s="641"/>
      <c r="C540" s="642"/>
      <c r="D540" s="643"/>
      <c r="E540" s="643"/>
      <c r="F540" s="643"/>
      <c r="G540" s="643"/>
      <c r="H540" s="643"/>
      <c r="I540" s="644"/>
      <c r="J540" s="644"/>
      <c r="K540" s="644"/>
      <c r="L540" s="644"/>
      <c r="M540" s="644"/>
      <c r="N540" s="644"/>
      <c r="O540" s="644"/>
      <c r="P540" s="644"/>
      <c r="Q540" s="644"/>
      <c r="R540" s="645"/>
      <c r="S540" s="644"/>
      <c r="T540" s="644"/>
      <c r="U540" s="626" t="s">
        <v>495</v>
      </c>
      <c r="V540" s="614" t="s">
        <v>124</v>
      </c>
      <c r="W540" s="640" t="s">
        <v>490</v>
      </c>
      <c r="X540" s="607">
        <v>1.3439000000000001</v>
      </c>
      <c r="Y540" s="607">
        <v>2.6878000000000002</v>
      </c>
      <c r="Z540" s="607">
        <v>2.6878000000000002</v>
      </c>
      <c r="AA540" s="607">
        <v>4.0316999999999998</v>
      </c>
      <c r="AB540" s="607">
        <v>4.0316999999999998</v>
      </c>
      <c r="AC540" s="607">
        <v>6.7195</v>
      </c>
      <c r="AD540" s="607">
        <v>8.0633999999999997</v>
      </c>
      <c r="AE540" s="607">
        <v>13.439</v>
      </c>
      <c r="AF540" s="607">
        <v>13.439</v>
      </c>
      <c r="AG540" s="607">
        <v>13.439</v>
      </c>
      <c r="AH540" s="607">
        <v>13.439</v>
      </c>
      <c r="AI540" s="607">
        <v>13.439</v>
      </c>
      <c r="AJ540" s="607">
        <v>13.439</v>
      </c>
      <c r="AK540" s="607">
        <v>13.439</v>
      </c>
      <c r="AL540" s="607">
        <v>10.751200000000001</v>
      </c>
      <c r="AM540" s="607">
        <v>0</v>
      </c>
      <c r="AN540" s="607">
        <v>0</v>
      </c>
      <c r="AO540" s="607">
        <v>0</v>
      </c>
      <c r="AP540" s="607">
        <v>0</v>
      </c>
      <c r="AQ540" s="607">
        <v>0</v>
      </c>
      <c r="AR540" s="607">
        <v>7.0177938407433416E-2</v>
      </c>
      <c r="AS540" s="607">
        <v>0.14035587681486683</v>
      </c>
      <c r="AT540" s="607">
        <v>0.14035587681486683</v>
      </c>
      <c r="AU540" s="607">
        <v>0.21053381522230027</v>
      </c>
      <c r="AV540" s="607">
        <v>0.21053381522230027</v>
      </c>
      <c r="AW540" s="607">
        <v>0.35088969203716708</v>
      </c>
      <c r="AX540" s="607">
        <v>0.42106763044460055</v>
      </c>
      <c r="AY540" s="607">
        <v>0.70177938407433416</v>
      </c>
      <c r="AZ540" s="607">
        <v>0.70177938407433416</v>
      </c>
      <c r="BA540" s="607">
        <v>0.70177938407433416</v>
      </c>
      <c r="BB540" s="607">
        <v>0.70177938407433416</v>
      </c>
      <c r="BC540" s="607">
        <v>0.70177938407433416</v>
      </c>
      <c r="BD540" s="607">
        <v>0.70177938407433416</v>
      </c>
      <c r="BE540" s="607">
        <v>0.70177938407433416</v>
      </c>
      <c r="BF540" s="607">
        <v>0.56142350725946732</v>
      </c>
      <c r="BG540" s="607">
        <v>0</v>
      </c>
      <c r="BH540" s="607">
        <v>0</v>
      </c>
      <c r="BI540" s="607">
        <v>0</v>
      </c>
      <c r="BJ540" s="607">
        <v>0</v>
      </c>
      <c r="BK540" s="607">
        <v>0</v>
      </c>
      <c r="BL540" s="607">
        <v>7.0177938407433416E-2</v>
      </c>
      <c r="BM540" s="607">
        <v>0.14035587681486683</v>
      </c>
      <c r="BN540" s="607">
        <v>0.14035587681486683</v>
      </c>
      <c r="BO540" s="607">
        <v>0.21053381522230027</v>
      </c>
      <c r="BP540" s="607">
        <v>0.21053381522230027</v>
      </c>
      <c r="BQ540" s="607">
        <v>0.35088969203716708</v>
      </c>
      <c r="BR540" s="607">
        <v>0.42106763044460055</v>
      </c>
      <c r="BS540" s="607">
        <v>0.70177938407433416</v>
      </c>
      <c r="BT540" s="607">
        <v>0.70177938407433416</v>
      </c>
      <c r="BU540" s="607">
        <v>0.70177938407433416</v>
      </c>
      <c r="BV540" s="607">
        <v>0.70177938407433416</v>
      </c>
      <c r="BW540" s="607">
        <v>0.70177938407433416</v>
      </c>
      <c r="BX540" s="607">
        <v>0.70177938407433416</v>
      </c>
      <c r="BY540" s="607">
        <v>0.70177938407433416</v>
      </c>
      <c r="BZ540" s="607">
        <v>0.56142350725946732</v>
      </c>
      <c r="CA540" s="607">
        <v>0</v>
      </c>
      <c r="CB540" s="607">
        <v>0</v>
      </c>
      <c r="CC540" s="607">
        <v>0</v>
      </c>
      <c r="CD540" s="607">
        <v>0</v>
      </c>
      <c r="CE540" s="616">
        <v>0</v>
      </c>
      <c r="CF540" s="616">
        <v>0.99673242701321052</v>
      </c>
      <c r="CG540" s="616">
        <v>1.993464854026421</v>
      </c>
      <c r="CH540" s="616">
        <v>1.993464854026421</v>
      </c>
      <c r="CI540" s="616">
        <v>2.9901972810396313</v>
      </c>
      <c r="CJ540" s="616">
        <v>2.9901972810396313</v>
      </c>
      <c r="CK540" s="616">
        <v>4.9836621350660524</v>
      </c>
      <c r="CL540" s="616">
        <v>5.9803945620792627</v>
      </c>
      <c r="CM540" s="616">
        <v>9.9673242701321048</v>
      </c>
      <c r="CN540" s="616">
        <v>9.9673242701321048</v>
      </c>
      <c r="CO540" s="616">
        <v>9.9673242701321048</v>
      </c>
      <c r="CP540" s="616">
        <v>9.9673242701321048</v>
      </c>
      <c r="CQ540" s="616">
        <v>9.9673242701321048</v>
      </c>
      <c r="CR540" s="616">
        <v>9.9673242701321048</v>
      </c>
      <c r="CS540" s="616">
        <v>9.9673242701321048</v>
      </c>
      <c r="CT540" s="616">
        <v>7.9738594161056842</v>
      </c>
      <c r="CU540" s="616">
        <v>0</v>
      </c>
      <c r="CV540" s="616">
        <v>0</v>
      </c>
      <c r="CW540" s="616">
        <v>0</v>
      </c>
      <c r="CX540" s="616">
        <v>0</v>
      </c>
      <c r="CY540" s="617">
        <v>0</v>
      </c>
      <c r="CZ540" s="618">
        <v>0</v>
      </c>
      <c r="DA540" s="619">
        <v>0</v>
      </c>
      <c r="DB540" s="619">
        <v>0</v>
      </c>
      <c r="DC540" s="619">
        <v>0</v>
      </c>
      <c r="DD540" s="619">
        <v>0</v>
      </c>
      <c r="DE540" s="619">
        <v>0</v>
      </c>
      <c r="DF540" s="619">
        <v>0</v>
      </c>
      <c r="DG540" s="619">
        <v>0</v>
      </c>
      <c r="DH540" s="619">
        <v>0</v>
      </c>
      <c r="DI540" s="619">
        <v>0</v>
      </c>
      <c r="DJ540" s="619">
        <v>0</v>
      </c>
      <c r="DK540" s="619">
        <v>0</v>
      </c>
      <c r="DL540" s="619">
        <v>0</v>
      </c>
      <c r="DM540" s="619">
        <v>0</v>
      </c>
      <c r="DN540" s="619">
        <v>0</v>
      </c>
      <c r="DO540" s="619">
        <v>0</v>
      </c>
      <c r="DP540" s="619">
        <v>0</v>
      </c>
      <c r="DQ540" s="619">
        <v>0</v>
      </c>
      <c r="DR540" s="619">
        <v>0</v>
      </c>
      <c r="DS540" s="619">
        <v>0</v>
      </c>
      <c r="DT540" s="619">
        <v>0</v>
      </c>
      <c r="DU540" s="619">
        <v>0</v>
      </c>
      <c r="DV540" s="619">
        <v>0</v>
      </c>
      <c r="DW540" s="620">
        <v>0</v>
      </c>
    </row>
    <row r="541" spans="2:127" x14ac:dyDescent="0.2">
      <c r="B541" s="648"/>
      <c r="C541" s="642"/>
      <c r="D541" s="643"/>
      <c r="E541" s="643"/>
      <c r="F541" s="643"/>
      <c r="G541" s="643"/>
      <c r="H541" s="643"/>
      <c r="I541" s="644"/>
      <c r="J541" s="644"/>
      <c r="K541" s="644"/>
      <c r="L541" s="644"/>
      <c r="M541" s="644"/>
      <c r="N541" s="644"/>
      <c r="O541" s="644"/>
      <c r="P541" s="644"/>
      <c r="Q541" s="644"/>
      <c r="R541" s="645"/>
      <c r="S541" s="644"/>
      <c r="T541" s="644"/>
      <c r="U541" s="626" t="s">
        <v>496</v>
      </c>
      <c r="V541" s="614" t="s">
        <v>124</v>
      </c>
      <c r="W541" s="640" t="s">
        <v>490</v>
      </c>
      <c r="X541" s="607">
        <v>0</v>
      </c>
      <c r="Y541" s="607">
        <v>0</v>
      </c>
      <c r="Z541" s="607">
        <v>0</v>
      </c>
      <c r="AA541" s="607">
        <v>0</v>
      </c>
      <c r="AB541" s="607">
        <v>0</v>
      </c>
      <c r="AC541" s="607">
        <v>0</v>
      </c>
      <c r="AD541" s="607">
        <v>0</v>
      </c>
      <c r="AE541" s="607">
        <v>0</v>
      </c>
      <c r="AF541" s="607">
        <v>0</v>
      </c>
      <c r="AG541" s="607">
        <v>0</v>
      </c>
      <c r="AH541" s="607">
        <v>0</v>
      </c>
      <c r="AI541" s="607">
        <v>0</v>
      </c>
      <c r="AJ541" s="607">
        <v>0</v>
      </c>
      <c r="AK541" s="607">
        <v>0</v>
      </c>
      <c r="AL541" s="607">
        <v>0</v>
      </c>
      <c r="AM541" s="607">
        <v>27.02</v>
      </c>
      <c r="AN541" s="607">
        <v>27.02</v>
      </c>
      <c r="AO541" s="607">
        <v>27.02</v>
      </c>
      <c r="AP541" s="607">
        <v>27.02</v>
      </c>
      <c r="AQ541" s="607">
        <v>27.02</v>
      </c>
      <c r="AR541" s="607">
        <v>27.02</v>
      </c>
      <c r="AS541" s="607">
        <v>27.02</v>
      </c>
      <c r="AT541" s="607">
        <v>27.02</v>
      </c>
      <c r="AU541" s="607">
        <v>27.02</v>
      </c>
      <c r="AV541" s="607">
        <v>27.02</v>
      </c>
      <c r="AW541" s="607">
        <v>27.02</v>
      </c>
      <c r="AX541" s="607">
        <v>27.02</v>
      </c>
      <c r="AY541" s="607">
        <v>27.02</v>
      </c>
      <c r="AZ541" s="607">
        <v>27.02</v>
      </c>
      <c r="BA541" s="607">
        <v>27.02</v>
      </c>
      <c r="BB541" s="607">
        <v>27.02</v>
      </c>
      <c r="BC541" s="607">
        <v>27.02</v>
      </c>
      <c r="BD541" s="607">
        <v>27.02</v>
      </c>
      <c r="BE541" s="607">
        <v>27.02</v>
      </c>
      <c r="BF541" s="607">
        <v>27.02</v>
      </c>
      <c r="BG541" s="607">
        <v>27.02</v>
      </c>
      <c r="BH541" s="607">
        <v>27.02</v>
      </c>
      <c r="BI541" s="607">
        <v>27.02</v>
      </c>
      <c r="BJ541" s="607">
        <v>27.02</v>
      </c>
      <c r="BK541" s="607">
        <v>27.02</v>
      </c>
      <c r="BL541" s="607">
        <v>27.02</v>
      </c>
      <c r="BM541" s="607">
        <v>27.02</v>
      </c>
      <c r="BN541" s="607">
        <v>27.02</v>
      </c>
      <c r="BO541" s="607">
        <v>27.02</v>
      </c>
      <c r="BP541" s="607">
        <v>27.02</v>
      </c>
      <c r="BQ541" s="607">
        <v>27.02</v>
      </c>
      <c r="BR541" s="607">
        <v>27.02</v>
      </c>
      <c r="BS541" s="607">
        <v>27.02</v>
      </c>
      <c r="BT541" s="607">
        <v>27.02</v>
      </c>
      <c r="BU541" s="607">
        <v>27.02</v>
      </c>
      <c r="BV541" s="607">
        <v>27.02</v>
      </c>
      <c r="BW541" s="607">
        <v>27.02</v>
      </c>
      <c r="BX541" s="607">
        <v>27.02</v>
      </c>
      <c r="BY541" s="607">
        <v>27.02</v>
      </c>
      <c r="BZ541" s="607">
        <v>27.02</v>
      </c>
      <c r="CA541" s="607">
        <v>27.02</v>
      </c>
      <c r="CB541" s="607">
        <v>27.02</v>
      </c>
      <c r="CC541" s="607">
        <v>27.02</v>
      </c>
      <c r="CD541" s="607">
        <v>27.02</v>
      </c>
      <c r="CE541" s="616">
        <v>27.02</v>
      </c>
      <c r="CF541" s="616">
        <v>27.02</v>
      </c>
      <c r="CG541" s="616">
        <v>27.02</v>
      </c>
      <c r="CH541" s="616">
        <v>27.02</v>
      </c>
      <c r="CI541" s="616">
        <v>27.02</v>
      </c>
      <c r="CJ541" s="616">
        <v>27.02</v>
      </c>
      <c r="CK541" s="616">
        <v>27.02</v>
      </c>
      <c r="CL541" s="616">
        <v>27.02</v>
      </c>
      <c r="CM541" s="616">
        <v>27.02</v>
      </c>
      <c r="CN541" s="616">
        <v>27.02</v>
      </c>
      <c r="CO541" s="616">
        <v>27.02</v>
      </c>
      <c r="CP541" s="616">
        <v>27.02</v>
      </c>
      <c r="CQ541" s="616">
        <v>27.02</v>
      </c>
      <c r="CR541" s="616">
        <v>27.02</v>
      </c>
      <c r="CS541" s="616">
        <v>27.02</v>
      </c>
      <c r="CT541" s="616">
        <v>27.02</v>
      </c>
      <c r="CU541" s="616">
        <v>27.02</v>
      </c>
      <c r="CV541" s="616">
        <v>27.02</v>
      </c>
      <c r="CW541" s="616">
        <v>27.02</v>
      </c>
      <c r="CX541" s="616">
        <v>27.02</v>
      </c>
      <c r="CY541" s="617">
        <v>27.02</v>
      </c>
      <c r="CZ541" s="618">
        <v>0</v>
      </c>
      <c r="DA541" s="619">
        <v>0</v>
      </c>
      <c r="DB541" s="619">
        <v>0</v>
      </c>
      <c r="DC541" s="619">
        <v>0</v>
      </c>
      <c r="DD541" s="619">
        <v>0</v>
      </c>
      <c r="DE541" s="619">
        <v>0</v>
      </c>
      <c r="DF541" s="619">
        <v>0</v>
      </c>
      <c r="DG541" s="619">
        <v>0</v>
      </c>
      <c r="DH541" s="619">
        <v>0</v>
      </c>
      <c r="DI541" s="619">
        <v>0</v>
      </c>
      <c r="DJ541" s="619">
        <v>0</v>
      </c>
      <c r="DK541" s="619">
        <v>0</v>
      </c>
      <c r="DL541" s="619">
        <v>0</v>
      </c>
      <c r="DM541" s="619">
        <v>0</v>
      </c>
      <c r="DN541" s="619">
        <v>0</v>
      </c>
      <c r="DO541" s="619">
        <v>0</v>
      </c>
      <c r="DP541" s="619">
        <v>0</v>
      </c>
      <c r="DQ541" s="619">
        <v>0</v>
      </c>
      <c r="DR541" s="619">
        <v>0</v>
      </c>
      <c r="DS541" s="619">
        <v>0</v>
      </c>
      <c r="DT541" s="619">
        <v>0</v>
      </c>
      <c r="DU541" s="619">
        <v>0</v>
      </c>
      <c r="DV541" s="619">
        <v>0</v>
      </c>
      <c r="DW541" s="620">
        <v>0</v>
      </c>
    </row>
    <row r="542" spans="2:127" x14ac:dyDescent="0.2">
      <c r="B542" s="648"/>
      <c r="C542" s="642"/>
      <c r="D542" s="643"/>
      <c r="E542" s="643"/>
      <c r="F542" s="643"/>
      <c r="G542" s="643"/>
      <c r="H542" s="643"/>
      <c r="I542" s="644"/>
      <c r="J542" s="644"/>
      <c r="K542" s="644"/>
      <c r="L542" s="644"/>
      <c r="M542" s="644"/>
      <c r="N542" s="644"/>
      <c r="O542" s="644"/>
      <c r="P542" s="644"/>
      <c r="Q542" s="644"/>
      <c r="R542" s="645"/>
      <c r="S542" s="644"/>
      <c r="T542" s="644"/>
      <c r="U542" s="626" t="s">
        <v>497</v>
      </c>
      <c r="V542" s="614" t="s">
        <v>124</v>
      </c>
      <c r="W542" s="640" t="s">
        <v>490</v>
      </c>
      <c r="X542" s="607">
        <v>10.600424</v>
      </c>
      <c r="Y542" s="607">
        <v>21.200848000000001</v>
      </c>
      <c r="Z542" s="607">
        <v>21.200848000000001</v>
      </c>
      <c r="AA542" s="607">
        <v>31.801272000000004</v>
      </c>
      <c r="AB542" s="607">
        <v>31.801272000000004</v>
      </c>
      <c r="AC542" s="607">
        <v>53.002120000000012</v>
      </c>
      <c r="AD542" s="607">
        <v>63.602544000000009</v>
      </c>
      <c r="AE542" s="607">
        <v>106.00424000000002</v>
      </c>
      <c r="AF542" s="607">
        <v>106.00424000000002</v>
      </c>
      <c r="AG542" s="607">
        <v>106.00424000000002</v>
      </c>
      <c r="AH542" s="607">
        <v>106.00424000000002</v>
      </c>
      <c r="AI542" s="607">
        <v>106.00424000000002</v>
      </c>
      <c r="AJ542" s="607">
        <v>106.00424000000002</v>
      </c>
      <c r="AK542" s="607">
        <v>106.00424000000002</v>
      </c>
      <c r="AL542" s="607">
        <v>84.803392000000002</v>
      </c>
      <c r="AM542" s="607">
        <v>0</v>
      </c>
      <c r="AN542" s="607">
        <v>0</v>
      </c>
      <c r="AO542" s="607">
        <v>0</v>
      </c>
      <c r="AP542" s="607">
        <v>0</v>
      </c>
      <c r="AQ542" s="607">
        <v>0</v>
      </c>
      <c r="AR542" s="607">
        <v>0.55355004283404952</v>
      </c>
      <c r="AS542" s="607">
        <v>1.107100085668099</v>
      </c>
      <c r="AT542" s="607">
        <v>1.107100085668099</v>
      </c>
      <c r="AU542" s="607">
        <v>1.6606501285021484</v>
      </c>
      <c r="AV542" s="607">
        <v>1.6606501285021484</v>
      </c>
      <c r="AW542" s="607">
        <v>2.7677502141702477</v>
      </c>
      <c r="AX542" s="607">
        <v>3.3213002570042969</v>
      </c>
      <c r="AY542" s="607">
        <v>5.5355004283404954</v>
      </c>
      <c r="AZ542" s="607">
        <v>5.5355004283404954</v>
      </c>
      <c r="BA542" s="607">
        <v>5.5355004283404954</v>
      </c>
      <c r="BB542" s="607">
        <v>5.5355004283404954</v>
      </c>
      <c r="BC542" s="607">
        <v>5.5355004283404954</v>
      </c>
      <c r="BD542" s="607">
        <v>5.5355004283404954</v>
      </c>
      <c r="BE542" s="607">
        <v>5.5355004283404954</v>
      </c>
      <c r="BF542" s="607">
        <v>4.4284003426723961</v>
      </c>
      <c r="BG542" s="607">
        <v>0</v>
      </c>
      <c r="BH542" s="607">
        <v>0</v>
      </c>
      <c r="BI542" s="607">
        <v>0</v>
      </c>
      <c r="BJ542" s="607">
        <v>0</v>
      </c>
      <c r="BK542" s="607">
        <v>0</v>
      </c>
      <c r="BL542" s="607">
        <v>0.55355004283404952</v>
      </c>
      <c r="BM542" s="607">
        <v>1.107100085668099</v>
      </c>
      <c r="BN542" s="607">
        <v>1.107100085668099</v>
      </c>
      <c r="BO542" s="607">
        <v>1.6606501285021484</v>
      </c>
      <c r="BP542" s="607">
        <v>1.6606501285021484</v>
      </c>
      <c r="BQ542" s="607">
        <v>2.7677502141702477</v>
      </c>
      <c r="BR542" s="607">
        <v>3.3213002570042969</v>
      </c>
      <c r="BS542" s="607">
        <v>5.5355004283404954</v>
      </c>
      <c r="BT542" s="607">
        <v>5.5355004283404954</v>
      </c>
      <c r="BU542" s="607">
        <v>5.5355004283404954</v>
      </c>
      <c r="BV542" s="607">
        <v>5.5355004283404954</v>
      </c>
      <c r="BW542" s="607">
        <v>5.5355004283404954</v>
      </c>
      <c r="BX542" s="607">
        <v>5.5355004283404954</v>
      </c>
      <c r="BY542" s="607">
        <v>5.5355004283404954</v>
      </c>
      <c r="BZ542" s="607">
        <v>4.4284003426723961</v>
      </c>
      <c r="CA542" s="607">
        <v>0</v>
      </c>
      <c r="CB542" s="607">
        <v>0</v>
      </c>
      <c r="CC542" s="607">
        <v>0</v>
      </c>
      <c r="CD542" s="607">
        <v>0</v>
      </c>
      <c r="CE542" s="616">
        <v>0</v>
      </c>
      <c r="CF542" s="616">
        <v>7.8620331430084738</v>
      </c>
      <c r="CG542" s="616">
        <v>15.724066286016948</v>
      </c>
      <c r="CH542" s="616">
        <v>15.724066286016948</v>
      </c>
      <c r="CI542" s="616">
        <v>23.586099429025417</v>
      </c>
      <c r="CJ542" s="616">
        <v>23.586099429025417</v>
      </c>
      <c r="CK542" s="616">
        <v>39.310165715042366</v>
      </c>
      <c r="CL542" s="616">
        <v>47.172198858050834</v>
      </c>
      <c r="CM542" s="616">
        <v>78.620331430084732</v>
      </c>
      <c r="CN542" s="616">
        <v>78.620331430084732</v>
      </c>
      <c r="CO542" s="616">
        <v>78.620331430084732</v>
      </c>
      <c r="CP542" s="616">
        <v>78.620331430084732</v>
      </c>
      <c r="CQ542" s="616">
        <v>78.620331430084732</v>
      </c>
      <c r="CR542" s="616">
        <v>78.620331430084732</v>
      </c>
      <c r="CS542" s="616">
        <v>78.620331430084732</v>
      </c>
      <c r="CT542" s="616">
        <v>62.89626514406779</v>
      </c>
      <c r="CU542" s="616">
        <v>0</v>
      </c>
      <c r="CV542" s="616">
        <v>0</v>
      </c>
      <c r="CW542" s="616">
        <v>0</v>
      </c>
      <c r="CX542" s="616">
        <v>0</v>
      </c>
      <c r="CY542" s="617">
        <v>0</v>
      </c>
      <c r="CZ542" s="618">
        <v>0</v>
      </c>
      <c r="DA542" s="619">
        <v>0</v>
      </c>
      <c r="DB542" s="619">
        <v>0</v>
      </c>
      <c r="DC542" s="619">
        <v>0</v>
      </c>
      <c r="DD542" s="619">
        <v>0</v>
      </c>
      <c r="DE542" s="619">
        <v>0</v>
      </c>
      <c r="DF542" s="619">
        <v>0</v>
      </c>
      <c r="DG542" s="619">
        <v>0</v>
      </c>
      <c r="DH542" s="619">
        <v>0</v>
      </c>
      <c r="DI542" s="619">
        <v>0</v>
      </c>
      <c r="DJ542" s="619">
        <v>0</v>
      </c>
      <c r="DK542" s="619">
        <v>0</v>
      </c>
      <c r="DL542" s="619">
        <v>0</v>
      </c>
      <c r="DM542" s="619">
        <v>0</v>
      </c>
      <c r="DN542" s="619">
        <v>0</v>
      </c>
      <c r="DO542" s="619">
        <v>0</v>
      </c>
      <c r="DP542" s="619">
        <v>0</v>
      </c>
      <c r="DQ542" s="619">
        <v>0</v>
      </c>
      <c r="DR542" s="619">
        <v>0</v>
      </c>
      <c r="DS542" s="619">
        <v>0</v>
      </c>
      <c r="DT542" s="619">
        <v>0</v>
      </c>
      <c r="DU542" s="619">
        <v>0</v>
      </c>
      <c r="DV542" s="619">
        <v>0</v>
      </c>
      <c r="DW542" s="620">
        <v>0</v>
      </c>
    </row>
    <row r="543" spans="2:127" x14ac:dyDescent="0.2">
      <c r="B543" s="648"/>
      <c r="C543" s="642"/>
      <c r="D543" s="643"/>
      <c r="E543" s="643"/>
      <c r="F543" s="643"/>
      <c r="G543" s="643"/>
      <c r="H543" s="643"/>
      <c r="I543" s="644"/>
      <c r="J543" s="644"/>
      <c r="K543" s="644"/>
      <c r="L543" s="644"/>
      <c r="M543" s="644"/>
      <c r="N543" s="644"/>
      <c r="O543" s="644"/>
      <c r="P543" s="644"/>
      <c r="Q543" s="644"/>
      <c r="R543" s="645"/>
      <c r="S543" s="644"/>
      <c r="T543" s="644"/>
      <c r="U543" s="626" t="s">
        <v>498</v>
      </c>
      <c r="V543" s="614" t="s">
        <v>124</v>
      </c>
      <c r="W543" s="640" t="s">
        <v>490</v>
      </c>
      <c r="X543" s="607">
        <v>0</v>
      </c>
      <c r="Y543" s="607">
        <v>0</v>
      </c>
      <c r="Z543" s="607">
        <v>0</v>
      </c>
      <c r="AA543" s="607">
        <v>0</v>
      </c>
      <c r="AB543" s="607">
        <v>0</v>
      </c>
      <c r="AC543" s="607">
        <v>0</v>
      </c>
      <c r="AD543" s="607">
        <v>0</v>
      </c>
      <c r="AE543" s="607">
        <v>0</v>
      </c>
      <c r="AF543" s="607">
        <v>0</v>
      </c>
      <c r="AG543" s="607">
        <v>0</v>
      </c>
      <c r="AH543" s="607">
        <v>0</v>
      </c>
      <c r="AI543" s="607">
        <v>0</v>
      </c>
      <c r="AJ543" s="607">
        <v>0</v>
      </c>
      <c r="AK543" s="607">
        <v>0</v>
      </c>
      <c r="AL543" s="607">
        <v>0</v>
      </c>
      <c r="AM543" s="607">
        <v>276.95368876336244</v>
      </c>
      <c r="AN543" s="607">
        <v>253.59156959026589</v>
      </c>
      <c r="AO543" s="607">
        <v>230.22945041716943</v>
      </c>
      <c r="AP543" s="607">
        <v>206.867331244073</v>
      </c>
      <c r="AQ543" s="607">
        <v>183.50521207097651</v>
      </c>
      <c r="AR543" s="607">
        <v>160.14309289788005</v>
      </c>
      <c r="AS543" s="607">
        <v>136.78097372478356</v>
      </c>
      <c r="AT543" s="607">
        <v>113.4188545516871</v>
      </c>
      <c r="AU543" s="607">
        <v>90.056735378590631</v>
      </c>
      <c r="AV543" s="607">
        <v>66.694616205494185</v>
      </c>
      <c r="AW543" s="607">
        <v>66.694616205494185</v>
      </c>
      <c r="AX543" s="607">
        <v>66.694616205494185</v>
      </c>
      <c r="AY543" s="607">
        <v>66.694616205494185</v>
      </c>
      <c r="AZ543" s="607">
        <v>66.694616205494185</v>
      </c>
      <c r="BA543" s="607">
        <v>66.694616205494185</v>
      </c>
      <c r="BB543" s="607">
        <v>66.694616205494185</v>
      </c>
      <c r="BC543" s="607">
        <v>66.694616205494185</v>
      </c>
      <c r="BD543" s="607">
        <v>66.694616205494185</v>
      </c>
      <c r="BE543" s="607">
        <v>66.694616205494185</v>
      </c>
      <c r="BF543" s="607">
        <v>66.694616205494185</v>
      </c>
      <c r="BG543" s="607">
        <v>66.694616205494185</v>
      </c>
      <c r="BH543" s="607">
        <v>66.694616205494185</v>
      </c>
      <c r="BI543" s="607">
        <v>66.694616205494185</v>
      </c>
      <c r="BJ543" s="607">
        <v>66.694616205494185</v>
      </c>
      <c r="BK543" s="607">
        <v>66.694616205494185</v>
      </c>
      <c r="BL543" s="607">
        <v>66.694616205494185</v>
      </c>
      <c r="BM543" s="607">
        <v>66.694616205494185</v>
      </c>
      <c r="BN543" s="607">
        <v>66.694616205494185</v>
      </c>
      <c r="BO543" s="607">
        <v>66.694616205494185</v>
      </c>
      <c r="BP543" s="607">
        <v>66.694616205494185</v>
      </c>
      <c r="BQ543" s="607">
        <v>66.694616205494185</v>
      </c>
      <c r="BR543" s="607">
        <v>66.694616205494185</v>
      </c>
      <c r="BS543" s="607">
        <v>66.694616205494185</v>
      </c>
      <c r="BT543" s="607">
        <v>66.694616205494185</v>
      </c>
      <c r="BU543" s="607">
        <v>66.694616205494185</v>
      </c>
      <c r="BV543" s="607">
        <v>66.694616205494185</v>
      </c>
      <c r="BW543" s="607">
        <v>66.694616205494185</v>
      </c>
      <c r="BX543" s="607">
        <v>66.694616205494185</v>
      </c>
      <c r="BY543" s="607">
        <v>66.694616205494185</v>
      </c>
      <c r="BZ543" s="607">
        <v>66.694616205494185</v>
      </c>
      <c r="CA543" s="607">
        <v>66.694616205494185</v>
      </c>
      <c r="CB543" s="607">
        <v>66.694616205494185</v>
      </c>
      <c r="CC543" s="607">
        <v>66.694616205494185</v>
      </c>
      <c r="CD543" s="607">
        <v>66.694616205494185</v>
      </c>
      <c r="CE543" s="616">
        <v>66.694616205494185</v>
      </c>
      <c r="CF543" s="616">
        <v>66.694616205494185</v>
      </c>
      <c r="CG543" s="616">
        <v>66.694616205494185</v>
      </c>
      <c r="CH543" s="616">
        <v>66.694616205494185</v>
      </c>
      <c r="CI543" s="616">
        <v>66.694616205494185</v>
      </c>
      <c r="CJ543" s="616">
        <v>66.694616205494185</v>
      </c>
      <c r="CK543" s="616">
        <v>66.694616205494185</v>
      </c>
      <c r="CL543" s="616">
        <v>66.694616205494185</v>
      </c>
      <c r="CM543" s="616">
        <v>66.694616205494185</v>
      </c>
      <c r="CN543" s="616">
        <v>66.694616205494185</v>
      </c>
      <c r="CO543" s="616">
        <v>66.694616205494185</v>
      </c>
      <c r="CP543" s="616">
        <v>66.694616205494185</v>
      </c>
      <c r="CQ543" s="616">
        <v>66.694616205494185</v>
      </c>
      <c r="CR543" s="616">
        <v>66.694616205494185</v>
      </c>
      <c r="CS543" s="616">
        <v>66.694616205494185</v>
      </c>
      <c r="CT543" s="616">
        <v>66.694616205494185</v>
      </c>
      <c r="CU543" s="616">
        <v>66.694616205494185</v>
      </c>
      <c r="CV543" s="616">
        <v>66.694616205494185</v>
      </c>
      <c r="CW543" s="616">
        <v>66.694616205494185</v>
      </c>
      <c r="CX543" s="616">
        <v>66.694616205494185</v>
      </c>
      <c r="CY543" s="617">
        <v>66.694616205494185</v>
      </c>
      <c r="CZ543" s="618">
        <v>0</v>
      </c>
      <c r="DA543" s="619">
        <v>0</v>
      </c>
      <c r="DB543" s="619">
        <v>0</v>
      </c>
      <c r="DC543" s="619">
        <v>0</v>
      </c>
      <c r="DD543" s="619">
        <v>0</v>
      </c>
      <c r="DE543" s="619">
        <v>0</v>
      </c>
      <c r="DF543" s="619">
        <v>0</v>
      </c>
      <c r="DG543" s="619">
        <v>0</v>
      </c>
      <c r="DH543" s="619">
        <v>0</v>
      </c>
      <c r="DI543" s="619">
        <v>0</v>
      </c>
      <c r="DJ543" s="619">
        <v>0</v>
      </c>
      <c r="DK543" s="619">
        <v>0</v>
      </c>
      <c r="DL543" s="619">
        <v>0</v>
      </c>
      <c r="DM543" s="619">
        <v>0</v>
      </c>
      <c r="DN543" s="619">
        <v>0</v>
      </c>
      <c r="DO543" s="619">
        <v>0</v>
      </c>
      <c r="DP543" s="619">
        <v>0</v>
      </c>
      <c r="DQ543" s="619">
        <v>0</v>
      </c>
      <c r="DR543" s="619">
        <v>0</v>
      </c>
      <c r="DS543" s="619">
        <v>0</v>
      </c>
      <c r="DT543" s="619">
        <v>0</v>
      </c>
      <c r="DU543" s="619">
        <v>0</v>
      </c>
      <c r="DV543" s="619">
        <v>0</v>
      </c>
      <c r="DW543" s="620">
        <v>0</v>
      </c>
    </row>
    <row r="544" spans="2:127" x14ac:dyDescent="0.2">
      <c r="B544" s="648"/>
      <c r="C544" s="642"/>
      <c r="D544" s="643"/>
      <c r="E544" s="643"/>
      <c r="F544" s="643"/>
      <c r="G544" s="643"/>
      <c r="H544" s="643"/>
      <c r="I544" s="644"/>
      <c r="J544" s="644"/>
      <c r="K544" s="644"/>
      <c r="L544" s="644"/>
      <c r="M544" s="644"/>
      <c r="N544" s="644"/>
      <c r="O544" s="644"/>
      <c r="P544" s="644"/>
      <c r="Q544" s="644"/>
      <c r="R544" s="645"/>
      <c r="S544" s="644"/>
      <c r="T544" s="644"/>
      <c r="U544" s="649" t="s">
        <v>499</v>
      </c>
      <c r="V544" s="614" t="s">
        <v>124</v>
      </c>
      <c r="W544" s="640" t="s">
        <v>490</v>
      </c>
      <c r="X544" s="607">
        <v>0</v>
      </c>
      <c r="Y544" s="607">
        <v>0</v>
      </c>
      <c r="Z544" s="607">
        <v>0</v>
      </c>
      <c r="AA544" s="607">
        <v>0</v>
      </c>
      <c r="AB544" s="607">
        <v>0</v>
      </c>
      <c r="AC544" s="607">
        <v>0</v>
      </c>
      <c r="AD544" s="607">
        <v>0</v>
      </c>
      <c r="AE544" s="607">
        <v>0</v>
      </c>
      <c r="AF544" s="607">
        <v>0</v>
      </c>
      <c r="AG544" s="607">
        <v>0</v>
      </c>
      <c r="AH544" s="607">
        <v>0</v>
      </c>
      <c r="AI544" s="607">
        <v>0</v>
      </c>
      <c r="AJ544" s="607">
        <v>0</v>
      </c>
      <c r="AK544" s="607">
        <v>0</v>
      </c>
      <c r="AL544" s="607">
        <v>0</v>
      </c>
      <c r="AM544" s="607">
        <v>0</v>
      </c>
      <c r="AN544" s="607">
        <v>0</v>
      </c>
      <c r="AO544" s="607">
        <v>0</v>
      </c>
      <c r="AP544" s="607">
        <v>0</v>
      </c>
      <c r="AQ544" s="607">
        <v>0</v>
      </c>
      <c r="AR544" s="607">
        <v>0</v>
      </c>
      <c r="AS544" s="607">
        <v>0</v>
      </c>
      <c r="AT544" s="607">
        <v>0</v>
      </c>
      <c r="AU544" s="607">
        <v>0</v>
      </c>
      <c r="AV544" s="607">
        <v>0</v>
      </c>
      <c r="AW544" s="607">
        <v>0</v>
      </c>
      <c r="AX544" s="607">
        <v>0</v>
      </c>
      <c r="AY544" s="607">
        <v>0</v>
      </c>
      <c r="AZ544" s="607">
        <v>0</v>
      </c>
      <c r="BA544" s="607">
        <v>0</v>
      </c>
      <c r="BB544" s="607">
        <v>0</v>
      </c>
      <c r="BC544" s="607">
        <v>0</v>
      </c>
      <c r="BD544" s="607">
        <v>0</v>
      </c>
      <c r="BE544" s="607">
        <v>0</v>
      </c>
      <c r="BF544" s="607">
        <v>0</v>
      </c>
      <c r="BG544" s="607">
        <v>0</v>
      </c>
      <c r="BH544" s="607">
        <v>0</v>
      </c>
      <c r="BI544" s="607">
        <v>0</v>
      </c>
      <c r="BJ544" s="607">
        <v>0</v>
      </c>
      <c r="BK544" s="607">
        <v>0</v>
      </c>
      <c r="BL544" s="607">
        <v>0</v>
      </c>
      <c r="BM544" s="607">
        <v>0</v>
      </c>
      <c r="BN544" s="607">
        <v>0</v>
      </c>
      <c r="BO544" s="607">
        <v>0</v>
      </c>
      <c r="BP544" s="607">
        <v>0</v>
      </c>
      <c r="BQ544" s="607">
        <v>0</v>
      </c>
      <c r="BR544" s="607">
        <v>0</v>
      </c>
      <c r="BS544" s="607">
        <v>0</v>
      </c>
      <c r="BT544" s="607">
        <v>0</v>
      </c>
      <c r="BU544" s="607">
        <v>0</v>
      </c>
      <c r="BV544" s="607">
        <v>0</v>
      </c>
      <c r="BW544" s="607">
        <v>0</v>
      </c>
      <c r="BX544" s="607">
        <v>0</v>
      </c>
      <c r="BY544" s="607">
        <v>0</v>
      </c>
      <c r="BZ544" s="607">
        <v>0</v>
      </c>
      <c r="CA544" s="607">
        <v>0</v>
      </c>
      <c r="CB544" s="607">
        <v>0</v>
      </c>
      <c r="CC544" s="607">
        <v>0</v>
      </c>
      <c r="CD544" s="607">
        <v>0</v>
      </c>
      <c r="CE544" s="607">
        <v>0</v>
      </c>
      <c r="CF544" s="607">
        <v>0</v>
      </c>
      <c r="CG544" s="607">
        <v>0</v>
      </c>
      <c r="CH544" s="607">
        <v>0</v>
      </c>
      <c r="CI544" s="607">
        <v>0</v>
      </c>
      <c r="CJ544" s="607">
        <v>0</v>
      </c>
      <c r="CK544" s="607">
        <v>0</v>
      </c>
      <c r="CL544" s="607">
        <v>0</v>
      </c>
      <c r="CM544" s="607">
        <v>0</v>
      </c>
      <c r="CN544" s="607">
        <v>0</v>
      </c>
      <c r="CO544" s="607">
        <v>0</v>
      </c>
      <c r="CP544" s="607">
        <v>0</v>
      </c>
      <c r="CQ544" s="607">
        <v>0</v>
      </c>
      <c r="CR544" s="607">
        <v>0</v>
      </c>
      <c r="CS544" s="607">
        <v>0</v>
      </c>
      <c r="CT544" s="607">
        <v>0</v>
      </c>
      <c r="CU544" s="607">
        <v>0</v>
      </c>
      <c r="CV544" s="607">
        <v>0</v>
      </c>
      <c r="CW544" s="607">
        <v>0</v>
      </c>
      <c r="CX544" s="607">
        <v>0</v>
      </c>
      <c r="CY544" s="607">
        <v>0</v>
      </c>
      <c r="CZ544" s="618">
        <v>0</v>
      </c>
      <c r="DA544" s="619">
        <v>0</v>
      </c>
      <c r="DB544" s="619">
        <v>0</v>
      </c>
      <c r="DC544" s="619">
        <v>0</v>
      </c>
      <c r="DD544" s="619">
        <v>0</v>
      </c>
      <c r="DE544" s="619">
        <v>0</v>
      </c>
      <c r="DF544" s="619">
        <v>0</v>
      </c>
      <c r="DG544" s="619">
        <v>0</v>
      </c>
      <c r="DH544" s="619">
        <v>0</v>
      </c>
      <c r="DI544" s="619">
        <v>0</v>
      </c>
      <c r="DJ544" s="619">
        <v>0</v>
      </c>
      <c r="DK544" s="619">
        <v>0</v>
      </c>
      <c r="DL544" s="619">
        <v>0</v>
      </c>
      <c r="DM544" s="619">
        <v>0</v>
      </c>
      <c r="DN544" s="619">
        <v>0</v>
      </c>
      <c r="DO544" s="619">
        <v>0</v>
      </c>
      <c r="DP544" s="619">
        <v>0</v>
      </c>
      <c r="DQ544" s="619">
        <v>0</v>
      </c>
      <c r="DR544" s="619">
        <v>0</v>
      </c>
      <c r="DS544" s="619">
        <v>0</v>
      </c>
      <c r="DT544" s="619">
        <v>0</v>
      </c>
      <c r="DU544" s="619">
        <v>0</v>
      </c>
      <c r="DV544" s="619">
        <v>0</v>
      </c>
      <c r="DW544" s="620">
        <v>0</v>
      </c>
    </row>
    <row r="545" spans="2:127" ht="15.75" thickBot="1" x14ac:dyDescent="0.25">
      <c r="B545" s="650"/>
      <c r="C545" s="651"/>
      <c r="D545" s="652"/>
      <c r="E545" s="652"/>
      <c r="F545" s="652"/>
      <c r="G545" s="652"/>
      <c r="H545" s="652"/>
      <c r="I545" s="653"/>
      <c r="J545" s="653"/>
      <c r="K545" s="653"/>
      <c r="L545" s="653"/>
      <c r="M545" s="653"/>
      <c r="N545" s="653"/>
      <c r="O545" s="653"/>
      <c r="P545" s="653"/>
      <c r="Q545" s="653"/>
      <c r="R545" s="654"/>
      <c r="S545" s="653"/>
      <c r="T545" s="653"/>
      <c r="U545" s="655" t="s">
        <v>127</v>
      </c>
      <c r="V545" s="656" t="s">
        <v>500</v>
      </c>
      <c r="W545" s="657" t="s">
        <v>490</v>
      </c>
      <c r="X545" s="658">
        <f>SUM(X534:X544)</f>
        <v>12699.514324</v>
      </c>
      <c r="Y545" s="658">
        <f t="shared" ref="Y545:CJ545" si="112">SUM(Y534:Y544)</f>
        <v>25399.028648</v>
      </c>
      <c r="Z545" s="658">
        <f t="shared" si="112"/>
        <v>25399.028648</v>
      </c>
      <c r="AA545" s="658">
        <f t="shared" si="112"/>
        <v>38098.542971999996</v>
      </c>
      <c r="AB545" s="658">
        <f t="shared" si="112"/>
        <v>38098.542971999996</v>
      </c>
      <c r="AC545" s="658">
        <f t="shared" si="112"/>
        <v>63497.571619999995</v>
      </c>
      <c r="AD545" s="658">
        <f t="shared" si="112"/>
        <v>76197.085943999991</v>
      </c>
      <c r="AE545" s="658">
        <f t="shared" si="112"/>
        <v>126995.14323999999</v>
      </c>
      <c r="AF545" s="658">
        <f t="shared" si="112"/>
        <v>126995.14323999999</v>
      </c>
      <c r="AG545" s="658">
        <f t="shared" si="112"/>
        <v>126995.14323999999</v>
      </c>
      <c r="AH545" s="658">
        <f t="shared" si="112"/>
        <v>126995.14323999999</v>
      </c>
      <c r="AI545" s="658">
        <f t="shared" si="112"/>
        <v>126995.14323999999</v>
      </c>
      <c r="AJ545" s="658">
        <f t="shared" si="112"/>
        <v>126995.14323999999</v>
      </c>
      <c r="AK545" s="658">
        <f t="shared" si="112"/>
        <v>126995.14323999999</v>
      </c>
      <c r="AL545" s="658">
        <f t="shared" si="112"/>
        <v>101596.114592</v>
      </c>
      <c r="AM545" s="658">
        <f t="shared" si="112"/>
        <v>8493.3736887633622</v>
      </c>
      <c r="AN545" s="658">
        <f t="shared" si="112"/>
        <v>8470.0115695902659</v>
      </c>
      <c r="AO545" s="658">
        <f t="shared" si="112"/>
        <v>8446.6494504171696</v>
      </c>
      <c r="AP545" s="658">
        <f t="shared" si="112"/>
        <v>8423.2873312440734</v>
      </c>
      <c r="AQ545" s="658">
        <f t="shared" si="112"/>
        <v>8399.9252120709771</v>
      </c>
      <c r="AR545" s="658">
        <f t="shared" si="112"/>
        <v>9039.7268208791211</v>
      </c>
      <c r="AS545" s="658">
        <f t="shared" si="112"/>
        <v>9679.5284296872669</v>
      </c>
      <c r="AT545" s="658">
        <f t="shared" si="112"/>
        <v>9656.1663105141688</v>
      </c>
      <c r="AU545" s="658">
        <f t="shared" si="112"/>
        <v>10295.967919322315</v>
      </c>
      <c r="AV545" s="658">
        <f t="shared" si="112"/>
        <v>10272.605800149218</v>
      </c>
      <c r="AW545" s="658">
        <f t="shared" si="112"/>
        <v>11598.933256111701</v>
      </c>
      <c r="AX545" s="658">
        <f t="shared" si="112"/>
        <v>12262.096984092943</v>
      </c>
      <c r="AY545" s="658">
        <f t="shared" si="112"/>
        <v>14914.75189601791</v>
      </c>
      <c r="AZ545" s="658">
        <f t="shared" si="112"/>
        <v>14914.75189601791</v>
      </c>
      <c r="BA545" s="658">
        <f t="shared" si="112"/>
        <v>14914.75189601791</v>
      </c>
      <c r="BB545" s="658">
        <f t="shared" si="112"/>
        <v>14914.75189601791</v>
      </c>
      <c r="BC545" s="658">
        <f t="shared" si="112"/>
        <v>14914.75189601791</v>
      </c>
      <c r="BD545" s="658">
        <f t="shared" si="112"/>
        <v>14914.75189601791</v>
      </c>
      <c r="BE545" s="658">
        <f t="shared" si="112"/>
        <v>14914.75189601791</v>
      </c>
      <c r="BF545" s="658">
        <f t="shared" si="112"/>
        <v>13588.424440055425</v>
      </c>
      <c r="BG545" s="658">
        <f t="shared" si="112"/>
        <v>8283.1146162054938</v>
      </c>
      <c r="BH545" s="658">
        <f t="shared" si="112"/>
        <v>8283.1146162054938</v>
      </c>
      <c r="BI545" s="658">
        <f t="shared" si="112"/>
        <v>8283.1146162054938</v>
      </c>
      <c r="BJ545" s="658">
        <f t="shared" si="112"/>
        <v>8283.1146162054938</v>
      </c>
      <c r="BK545" s="658">
        <f t="shared" si="112"/>
        <v>8283.1146162054938</v>
      </c>
      <c r="BL545" s="658">
        <f t="shared" si="112"/>
        <v>8946.2783441867341</v>
      </c>
      <c r="BM545" s="658">
        <f t="shared" si="112"/>
        <v>9609.4420721679762</v>
      </c>
      <c r="BN545" s="658">
        <f t="shared" si="112"/>
        <v>9609.4420721679762</v>
      </c>
      <c r="BO545" s="658">
        <f t="shared" si="112"/>
        <v>10272.605800149218</v>
      </c>
      <c r="BP545" s="658">
        <f t="shared" si="112"/>
        <v>10272.605800149218</v>
      </c>
      <c r="BQ545" s="658">
        <f t="shared" si="112"/>
        <v>11598.933256111701</v>
      </c>
      <c r="BR545" s="658">
        <f t="shared" si="112"/>
        <v>12262.096984092943</v>
      </c>
      <c r="BS545" s="658">
        <f t="shared" si="112"/>
        <v>14914.75189601791</v>
      </c>
      <c r="BT545" s="658">
        <f t="shared" si="112"/>
        <v>14914.75189601791</v>
      </c>
      <c r="BU545" s="658">
        <f t="shared" si="112"/>
        <v>14914.75189601791</v>
      </c>
      <c r="BV545" s="658">
        <f t="shared" si="112"/>
        <v>14914.75189601791</v>
      </c>
      <c r="BW545" s="658">
        <f t="shared" si="112"/>
        <v>14914.75189601791</v>
      </c>
      <c r="BX545" s="658">
        <f t="shared" si="112"/>
        <v>14914.75189601791</v>
      </c>
      <c r="BY545" s="658">
        <f t="shared" si="112"/>
        <v>14914.75189601791</v>
      </c>
      <c r="BZ545" s="658">
        <f t="shared" si="112"/>
        <v>13588.424440055425</v>
      </c>
      <c r="CA545" s="658">
        <f t="shared" si="112"/>
        <v>8283.1146162054938</v>
      </c>
      <c r="CB545" s="658">
        <f t="shared" si="112"/>
        <v>8283.1146162054938</v>
      </c>
      <c r="CC545" s="658">
        <f t="shared" si="112"/>
        <v>8283.1146162054938</v>
      </c>
      <c r="CD545" s="658">
        <f t="shared" si="112"/>
        <v>8283.1146162054938</v>
      </c>
      <c r="CE545" s="658">
        <f t="shared" si="112"/>
        <v>8283.1146162054938</v>
      </c>
      <c r="CF545" s="658">
        <f t="shared" si="112"/>
        <v>17701.983381775521</v>
      </c>
      <c r="CG545" s="658">
        <f t="shared" si="112"/>
        <v>27120.852147345537</v>
      </c>
      <c r="CH545" s="658">
        <f t="shared" si="112"/>
        <v>27120.852147345537</v>
      </c>
      <c r="CI545" s="658">
        <f t="shared" si="112"/>
        <v>36539.72091291556</v>
      </c>
      <c r="CJ545" s="658">
        <f t="shared" si="112"/>
        <v>36539.72091291556</v>
      </c>
      <c r="CK545" s="658">
        <f t="shared" ref="CK545:DW545" si="113">SUM(CK534:CK544)</f>
        <v>55377.458444055606</v>
      </c>
      <c r="CL545" s="658">
        <f t="shared" si="113"/>
        <v>64796.327209625626</v>
      </c>
      <c r="CM545" s="658">
        <f t="shared" si="113"/>
        <v>102471.80227190572</v>
      </c>
      <c r="CN545" s="658">
        <f t="shared" si="113"/>
        <v>102471.80227190572</v>
      </c>
      <c r="CO545" s="658">
        <f t="shared" si="113"/>
        <v>102471.80227190572</v>
      </c>
      <c r="CP545" s="658">
        <f t="shared" si="113"/>
        <v>102471.80227190572</v>
      </c>
      <c r="CQ545" s="658">
        <f t="shared" si="113"/>
        <v>102471.80227190572</v>
      </c>
      <c r="CR545" s="658">
        <f t="shared" si="113"/>
        <v>102471.80227190572</v>
      </c>
      <c r="CS545" s="658">
        <f t="shared" si="113"/>
        <v>102471.80227190572</v>
      </c>
      <c r="CT545" s="658">
        <f t="shared" si="113"/>
        <v>83634.064740765665</v>
      </c>
      <c r="CU545" s="658">
        <f t="shared" si="113"/>
        <v>8283.1146162054938</v>
      </c>
      <c r="CV545" s="658">
        <f t="shared" si="113"/>
        <v>8283.1146162054938</v>
      </c>
      <c r="CW545" s="658">
        <f t="shared" si="113"/>
        <v>8283.1146162054938</v>
      </c>
      <c r="CX545" s="658">
        <f t="shared" si="113"/>
        <v>8283.1146162054938</v>
      </c>
      <c r="CY545" s="659">
        <f t="shared" si="113"/>
        <v>8283.1146162054938</v>
      </c>
      <c r="CZ545" s="660">
        <f t="shared" si="113"/>
        <v>0</v>
      </c>
      <c r="DA545" s="661">
        <f t="shared" si="113"/>
        <v>0</v>
      </c>
      <c r="DB545" s="661">
        <f t="shared" si="113"/>
        <v>0</v>
      </c>
      <c r="DC545" s="661">
        <f t="shared" si="113"/>
        <v>0</v>
      </c>
      <c r="DD545" s="661">
        <f t="shared" si="113"/>
        <v>0</v>
      </c>
      <c r="DE545" s="661">
        <f t="shared" si="113"/>
        <v>0</v>
      </c>
      <c r="DF545" s="661">
        <f t="shared" si="113"/>
        <v>0</v>
      </c>
      <c r="DG545" s="661">
        <f t="shared" si="113"/>
        <v>0</v>
      </c>
      <c r="DH545" s="661">
        <f t="shared" si="113"/>
        <v>0</v>
      </c>
      <c r="DI545" s="661">
        <f t="shared" si="113"/>
        <v>0</v>
      </c>
      <c r="DJ545" s="661">
        <f t="shared" si="113"/>
        <v>0</v>
      </c>
      <c r="DK545" s="661">
        <f t="shared" si="113"/>
        <v>0</v>
      </c>
      <c r="DL545" s="661">
        <f t="shared" si="113"/>
        <v>0</v>
      </c>
      <c r="DM545" s="661">
        <f t="shared" si="113"/>
        <v>0</v>
      </c>
      <c r="DN545" s="661">
        <f t="shared" si="113"/>
        <v>0</v>
      </c>
      <c r="DO545" s="661">
        <f t="shared" si="113"/>
        <v>0</v>
      </c>
      <c r="DP545" s="661">
        <f t="shared" si="113"/>
        <v>0</v>
      </c>
      <c r="DQ545" s="661">
        <f t="shared" si="113"/>
        <v>0</v>
      </c>
      <c r="DR545" s="661">
        <f t="shared" si="113"/>
        <v>0</v>
      </c>
      <c r="DS545" s="661">
        <f t="shared" si="113"/>
        <v>0</v>
      </c>
      <c r="DT545" s="661">
        <f t="shared" si="113"/>
        <v>0</v>
      </c>
      <c r="DU545" s="661">
        <f t="shared" si="113"/>
        <v>0</v>
      </c>
      <c r="DV545" s="661">
        <f t="shared" si="113"/>
        <v>0</v>
      </c>
      <c r="DW545" s="662">
        <f t="shared" si="113"/>
        <v>0</v>
      </c>
    </row>
    <row r="546" spans="2:127" ht="25.5" x14ac:dyDescent="0.2">
      <c r="B546" s="603" t="s">
        <v>485</v>
      </c>
      <c r="C546" s="604" t="s">
        <v>980</v>
      </c>
      <c r="D546" s="605" t="s">
        <v>903</v>
      </c>
      <c r="E546" s="606" t="s">
        <v>554</v>
      </c>
      <c r="F546" s="607" t="s">
        <v>827</v>
      </c>
      <c r="G546" s="608" t="s">
        <v>66</v>
      </c>
      <c r="H546" s="609" t="s">
        <v>487</v>
      </c>
      <c r="I546" s="609">
        <f>MAX(X546:AV546)</f>
        <v>100</v>
      </c>
      <c r="J546" s="609">
        <f>SUMPRODUCT($X$2:$CY$2,$X546:$CY546)*365</f>
        <v>606246.65145647537</v>
      </c>
      <c r="K546" s="609">
        <f>SUMPRODUCT($X$2:$CY$2,$X547:$CY547)+SUMPRODUCT($X$2:$CY$2,$X548:$CY548)+SUMPRODUCT($X$2:$CY$2,$X549:$CY549)</f>
        <v>593326.01284492342</v>
      </c>
      <c r="L546" s="609">
        <f>SUMPRODUCT($X$2:$CY$2,$X550:$CY550) +SUMPRODUCT($X$2:$CY$2,$X551:$CY551)</f>
        <v>83794.913879395026</v>
      </c>
      <c r="M546" s="609">
        <f>SUMPRODUCT($X$2:$CY$2,$X552:$CY552)</f>
        <v>0</v>
      </c>
      <c r="N546" s="609">
        <f>SUMPRODUCT($X$2:$CY$2,$X555:$CY555) +SUMPRODUCT($X$2:$CY$2,$X556:$CY556)</f>
        <v>3188.2414022888752</v>
      </c>
      <c r="O546" s="609">
        <f>SUMPRODUCT($X$2:$CY$2,$X553:$CY553) +SUMPRODUCT($X$2:$CY$2,$X554:$CY554) +SUMPRODUCT($X$2:$CY$2,$X557:$CY557)</f>
        <v>356.82853697867114</v>
      </c>
      <c r="P546" s="609">
        <f>SUM(K546:O546)</f>
        <v>680665.996663586</v>
      </c>
      <c r="Q546" s="609">
        <f>(SUM(K546:M546)*100000)/(J546*1000)</f>
        <v>111.69066667792248</v>
      </c>
      <c r="R546" s="610">
        <f>(P546*100000)/(J546*1000)</f>
        <v>112.27542371216765</v>
      </c>
      <c r="S546" s="611">
        <v>1</v>
      </c>
      <c r="T546" s="612">
        <v>3</v>
      </c>
      <c r="U546" s="613" t="s">
        <v>488</v>
      </c>
      <c r="V546" s="614" t="s">
        <v>124</v>
      </c>
      <c r="W546" s="615" t="s">
        <v>75</v>
      </c>
      <c r="X546" s="607">
        <v>0</v>
      </c>
      <c r="Y546" s="607">
        <v>0</v>
      </c>
      <c r="Z546" s="607">
        <v>0</v>
      </c>
      <c r="AA546" s="607">
        <v>0</v>
      </c>
      <c r="AB546" s="607">
        <v>0</v>
      </c>
      <c r="AC546" s="607">
        <v>0</v>
      </c>
      <c r="AD546" s="607">
        <v>0</v>
      </c>
      <c r="AE546" s="607">
        <v>0</v>
      </c>
      <c r="AF546" s="607">
        <v>0</v>
      </c>
      <c r="AG546" s="607">
        <v>0</v>
      </c>
      <c r="AH546" s="607">
        <v>0</v>
      </c>
      <c r="AI546" s="607">
        <v>0</v>
      </c>
      <c r="AJ546" s="607">
        <v>0</v>
      </c>
      <c r="AK546" s="607">
        <v>0</v>
      </c>
      <c r="AL546" s="607">
        <v>0</v>
      </c>
      <c r="AM546" s="607">
        <v>100</v>
      </c>
      <c r="AN546" s="607">
        <v>100</v>
      </c>
      <c r="AO546" s="607">
        <v>100</v>
      </c>
      <c r="AP546" s="607">
        <v>100</v>
      </c>
      <c r="AQ546" s="607">
        <v>100</v>
      </c>
      <c r="AR546" s="607">
        <v>100</v>
      </c>
      <c r="AS546" s="607">
        <v>100</v>
      </c>
      <c r="AT546" s="607">
        <v>100</v>
      </c>
      <c r="AU546" s="607">
        <v>100</v>
      </c>
      <c r="AV546" s="607">
        <v>100</v>
      </c>
      <c r="AW546" s="607">
        <v>100</v>
      </c>
      <c r="AX546" s="607">
        <v>100</v>
      </c>
      <c r="AY546" s="607">
        <v>100</v>
      </c>
      <c r="AZ546" s="607">
        <v>100</v>
      </c>
      <c r="BA546" s="607">
        <v>100</v>
      </c>
      <c r="BB546" s="607">
        <v>100</v>
      </c>
      <c r="BC546" s="607">
        <v>100</v>
      </c>
      <c r="BD546" s="607">
        <v>100</v>
      </c>
      <c r="BE546" s="607">
        <v>100</v>
      </c>
      <c r="BF546" s="607">
        <v>100</v>
      </c>
      <c r="BG546" s="607">
        <v>100</v>
      </c>
      <c r="BH546" s="607">
        <v>100</v>
      </c>
      <c r="BI546" s="607">
        <v>100</v>
      </c>
      <c r="BJ546" s="607">
        <v>100</v>
      </c>
      <c r="BK546" s="607">
        <v>100</v>
      </c>
      <c r="BL546" s="607">
        <v>100</v>
      </c>
      <c r="BM546" s="607">
        <v>100</v>
      </c>
      <c r="BN546" s="607">
        <v>100</v>
      </c>
      <c r="BO546" s="607">
        <v>100</v>
      </c>
      <c r="BP546" s="607">
        <v>100</v>
      </c>
      <c r="BQ546" s="607">
        <v>100</v>
      </c>
      <c r="BR546" s="607">
        <v>100</v>
      </c>
      <c r="BS546" s="607">
        <v>100</v>
      </c>
      <c r="BT546" s="607">
        <v>100</v>
      </c>
      <c r="BU546" s="607">
        <v>100</v>
      </c>
      <c r="BV546" s="607">
        <v>100</v>
      </c>
      <c r="BW546" s="607">
        <v>100</v>
      </c>
      <c r="BX546" s="607">
        <v>100</v>
      </c>
      <c r="BY546" s="607">
        <v>100</v>
      </c>
      <c r="BZ546" s="607">
        <v>100</v>
      </c>
      <c r="CA546" s="607">
        <v>100</v>
      </c>
      <c r="CB546" s="607">
        <v>100</v>
      </c>
      <c r="CC546" s="607">
        <v>100</v>
      </c>
      <c r="CD546" s="607">
        <v>100</v>
      </c>
      <c r="CE546" s="616">
        <v>100</v>
      </c>
      <c r="CF546" s="616">
        <v>100</v>
      </c>
      <c r="CG546" s="616">
        <v>100</v>
      </c>
      <c r="CH546" s="616">
        <v>100</v>
      </c>
      <c r="CI546" s="616">
        <v>100</v>
      </c>
      <c r="CJ546" s="616">
        <v>100</v>
      </c>
      <c r="CK546" s="616">
        <v>100</v>
      </c>
      <c r="CL546" s="616">
        <v>100</v>
      </c>
      <c r="CM546" s="616">
        <v>100</v>
      </c>
      <c r="CN546" s="616">
        <v>100</v>
      </c>
      <c r="CO546" s="616">
        <v>100</v>
      </c>
      <c r="CP546" s="616">
        <v>100</v>
      </c>
      <c r="CQ546" s="616">
        <v>100</v>
      </c>
      <c r="CR546" s="616">
        <v>100</v>
      </c>
      <c r="CS546" s="616">
        <v>100</v>
      </c>
      <c r="CT546" s="616">
        <v>100</v>
      </c>
      <c r="CU546" s="616">
        <v>100</v>
      </c>
      <c r="CV546" s="616">
        <v>100</v>
      </c>
      <c r="CW546" s="616">
        <v>100</v>
      </c>
      <c r="CX546" s="616">
        <v>100</v>
      </c>
      <c r="CY546" s="617">
        <v>100</v>
      </c>
      <c r="CZ546" s="618">
        <v>0</v>
      </c>
      <c r="DA546" s="619">
        <v>0</v>
      </c>
      <c r="DB546" s="619">
        <v>0</v>
      </c>
      <c r="DC546" s="619">
        <v>0</v>
      </c>
      <c r="DD546" s="619">
        <v>0</v>
      </c>
      <c r="DE546" s="619">
        <v>0</v>
      </c>
      <c r="DF546" s="619">
        <v>0</v>
      </c>
      <c r="DG546" s="619">
        <v>0</v>
      </c>
      <c r="DH546" s="619">
        <v>0</v>
      </c>
      <c r="DI546" s="619">
        <v>0</v>
      </c>
      <c r="DJ546" s="619">
        <v>0</v>
      </c>
      <c r="DK546" s="619">
        <v>0</v>
      </c>
      <c r="DL546" s="619">
        <v>0</v>
      </c>
      <c r="DM546" s="619">
        <v>0</v>
      </c>
      <c r="DN546" s="619">
        <v>0</v>
      </c>
      <c r="DO546" s="619">
        <v>0</v>
      </c>
      <c r="DP546" s="619">
        <v>0</v>
      </c>
      <c r="DQ546" s="619">
        <v>0</v>
      </c>
      <c r="DR546" s="619">
        <v>0</v>
      </c>
      <c r="DS546" s="619">
        <v>0</v>
      </c>
      <c r="DT546" s="619">
        <v>0</v>
      </c>
      <c r="DU546" s="619">
        <v>0</v>
      </c>
      <c r="DV546" s="619">
        <v>0</v>
      </c>
      <c r="DW546" s="620">
        <v>0</v>
      </c>
    </row>
    <row r="547" spans="2:127" x14ac:dyDescent="0.2">
      <c r="B547" s="621"/>
      <c r="C547" s="622"/>
      <c r="D547" s="623"/>
      <c r="E547" s="624"/>
      <c r="F547" s="624"/>
      <c r="G547" s="623"/>
      <c r="H547" s="624"/>
      <c r="I547" s="624"/>
      <c r="J547" s="624"/>
      <c r="K547" s="624"/>
      <c r="L547" s="624"/>
      <c r="M547" s="624"/>
      <c r="N547" s="624"/>
      <c r="O547" s="624"/>
      <c r="P547" s="624"/>
      <c r="Q547" s="624"/>
      <c r="R547" s="625"/>
      <c r="S547" s="624"/>
      <c r="T547" s="624"/>
      <c r="U547" s="626" t="s">
        <v>489</v>
      </c>
      <c r="V547" s="614" t="s">
        <v>124</v>
      </c>
      <c r="W547" s="615" t="s">
        <v>490</v>
      </c>
      <c r="X547" s="607">
        <v>6646.2</v>
      </c>
      <c r="Y547" s="607">
        <v>13292.4</v>
      </c>
      <c r="Z547" s="607">
        <v>13292.4</v>
      </c>
      <c r="AA547" s="607">
        <v>19938.599999999999</v>
      </c>
      <c r="AB547" s="607">
        <v>19938.599999999999</v>
      </c>
      <c r="AC547" s="607">
        <v>33231</v>
      </c>
      <c r="AD547" s="607">
        <v>39877.199999999997</v>
      </c>
      <c r="AE547" s="607">
        <v>66462</v>
      </c>
      <c r="AF547" s="607">
        <v>66462</v>
      </c>
      <c r="AG547" s="607">
        <v>66462</v>
      </c>
      <c r="AH547" s="607">
        <v>66462</v>
      </c>
      <c r="AI547" s="607">
        <v>66462</v>
      </c>
      <c r="AJ547" s="607">
        <v>66462</v>
      </c>
      <c r="AK547" s="607">
        <v>66462</v>
      </c>
      <c r="AL547" s="607">
        <v>53169.599999999999</v>
      </c>
      <c r="AM547" s="607">
        <v>0</v>
      </c>
      <c r="AN547" s="607">
        <v>0</v>
      </c>
      <c r="AO547" s="607">
        <v>0</v>
      </c>
      <c r="AP547" s="607">
        <v>0</v>
      </c>
      <c r="AQ547" s="607">
        <v>0</v>
      </c>
      <c r="AR547" s="607">
        <v>704.8</v>
      </c>
      <c r="AS547" s="607">
        <v>1409.6</v>
      </c>
      <c r="AT547" s="607">
        <v>1409.6</v>
      </c>
      <c r="AU547" s="607">
        <v>2114.4</v>
      </c>
      <c r="AV547" s="607">
        <v>2114.4</v>
      </c>
      <c r="AW547" s="607">
        <v>3524</v>
      </c>
      <c r="AX547" s="607">
        <v>4228.8</v>
      </c>
      <c r="AY547" s="607">
        <v>7048</v>
      </c>
      <c r="AZ547" s="607">
        <v>7048</v>
      </c>
      <c r="BA547" s="607">
        <v>7048</v>
      </c>
      <c r="BB547" s="607">
        <v>7048</v>
      </c>
      <c r="BC547" s="607">
        <v>7048</v>
      </c>
      <c r="BD547" s="607">
        <v>7048</v>
      </c>
      <c r="BE547" s="607">
        <v>7048</v>
      </c>
      <c r="BF547" s="607">
        <v>5638.4</v>
      </c>
      <c r="BG547" s="607">
        <v>0</v>
      </c>
      <c r="BH547" s="607">
        <v>0</v>
      </c>
      <c r="BI547" s="607">
        <v>0</v>
      </c>
      <c r="BJ547" s="607">
        <v>0</v>
      </c>
      <c r="BK547" s="607">
        <v>0</v>
      </c>
      <c r="BL547" s="607">
        <v>704.8</v>
      </c>
      <c r="BM547" s="607">
        <v>1409.6</v>
      </c>
      <c r="BN547" s="607">
        <v>1409.6</v>
      </c>
      <c r="BO547" s="607">
        <v>2114.4</v>
      </c>
      <c r="BP547" s="607">
        <v>2114.4</v>
      </c>
      <c r="BQ547" s="607">
        <v>3524</v>
      </c>
      <c r="BR547" s="607">
        <v>4228.8</v>
      </c>
      <c r="BS547" s="607">
        <v>7048</v>
      </c>
      <c r="BT547" s="607">
        <v>7048</v>
      </c>
      <c r="BU547" s="607">
        <v>7048</v>
      </c>
      <c r="BV547" s="607">
        <v>7048</v>
      </c>
      <c r="BW547" s="607">
        <v>7048</v>
      </c>
      <c r="BX547" s="607">
        <v>7048</v>
      </c>
      <c r="BY547" s="607">
        <v>7048</v>
      </c>
      <c r="BZ547" s="607">
        <v>5638.4</v>
      </c>
      <c r="CA547" s="607">
        <v>0</v>
      </c>
      <c r="CB547" s="607">
        <v>0</v>
      </c>
      <c r="CC547" s="607">
        <v>0</v>
      </c>
      <c r="CD547" s="607">
        <v>0</v>
      </c>
      <c r="CE547" s="616">
        <v>0</v>
      </c>
      <c r="CF547" s="616">
        <v>5404.4</v>
      </c>
      <c r="CG547" s="616">
        <v>10808.8</v>
      </c>
      <c r="CH547" s="616">
        <v>10808.8</v>
      </c>
      <c r="CI547" s="616">
        <v>16213.2</v>
      </c>
      <c r="CJ547" s="616">
        <v>16213.2</v>
      </c>
      <c r="CK547" s="616">
        <v>27022</v>
      </c>
      <c r="CL547" s="616">
        <v>32426.400000000001</v>
      </c>
      <c r="CM547" s="616">
        <v>54044</v>
      </c>
      <c r="CN547" s="616">
        <v>54044</v>
      </c>
      <c r="CO547" s="616">
        <v>54044</v>
      </c>
      <c r="CP547" s="616">
        <v>54044</v>
      </c>
      <c r="CQ547" s="616">
        <v>54044</v>
      </c>
      <c r="CR547" s="616">
        <v>54044</v>
      </c>
      <c r="CS547" s="616">
        <v>54044</v>
      </c>
      <c r="CT547" s="616">
        <v>43235.199999999997</v>
      </c>
      <c r="CU547" s="616">
        <v>0</v>
      </c>
      <c r="CV547" s="616">
        <v>0</v>
      </c>
      <c r="CW547" s="616">
        <v>0</v>
      </c>
      <c r="CX547" s="616">
        <v>0</v>
      </c>
      <c r="CY547" s="617">
        <v>0</v>
      </c>
      <c r="CZ547" s="618">
        <v>0</v>
      </c>
      <c r="DA547" s="619">
        <v>0</v>
      </c>
      <c r="DB547" s="619">
        <v>0</v>
      </c>
      <c r="DC547" s="619">
        <v>0</v>
      </c>
      <c r="DD547" s="619">
        <v>0</v>
      </c>
      <c r="DE547" s="619">
        <v>0</v>
      </c>
      <c r="DF547" s="619">
        <v>0</v>
      </c>
      <c r="DG547" s="619">
        <v>0</v>
      </c>
      <c r="DH547" s="619">
        <v>0</v>
      </c>
      <c r="DI547" s="619">
        <v>0</v>
      </c>
      <c r="DJ547" s="619">
        <v>0</v>
      </c>
      <c r="DK547" s="619">
        <v>0</v>
      </c>
      <c r="DL547" s="619">
        <v>0</v>
      </c>
      <c r="DM547" s="619">
        <v>0</v>
      </c>
      <c r="DN547" s="619">
        <v>0</v>
      </c>
      <c r="DO547" s="619">
        <v>0</v>
      </c>
      <c r="DP547" s="619">
        <v>0</v>
      </c>
      <c r="DQ547" s="619">
        <v>0</v>
      </c>
      <c r="DR547" s="619">
        <v>0</v>
      </c>
      <c r="DS547" s="619">
        <v>0</v>
      </c>
      <c r="DT547" s="619">
        <v>0</v>
      </c>
      <c r="DU547" s="619">
        <v>0</v>
      </c>
      <c r="DV547" s="619">
        <v>0</v>
      </c>
      <c r="DW547" s="620">
        <v>0</v>
      </c>
    </row>
    <row r="548" spans="2:127" x14ac:dyDescent="0.2">
      <c r="B548" s="627"/>
      <c r="C548" s="628"/>
      <c r="D548" s="629"/>
      <c r="E548" s="629"/>
      <c r="F548" s="629"/>
      <c r="G548" s="629"/>
      <c r="H548" s="629"/>
      <c r="I548" s="630"/>
      <c r="J548" s="630"/>
      <c r="K548" s="630"/>
      <c r="L548" s="630"/>
      <c r="M548" s="630"/>
      <c r="N548" s="630"/>
      <c r="O548" s="630"/>
      <c r="P548" s="630"/>
      <c r="Q548" s="630"/>
      <c r="R548" s="631"/>
      <c r="S548" s="630"/>
      <c r="T548" s="630"/>
      <c r="U548" s="626" t="s">
        <v>491</v>
      </c>
      <c r="V548" s="614" t="s">
        <v>124</v>
      </c>
      <c r="W548" s="615" t="s">
        <v>490</v>
      </c>
      <c r="X548" s="607">
        <v>0</v>
      </c>
      <c r="Y548" s="607">
        <v>0</v>
      </c>
      <c r="Z548" s="607">
        <v>0</v>
      </c>
      <c r="AA548" s="607">
        <v>0</v>
      </c>
      <c r="AB548" s="607">
        <v>0</v>
      </c>
      <c r="AC548" s="607">
        <v>0</v>
      </c>
      <c r="AD548" s="607">
        <v>0</v>
      </c>
      <c r="AE548" s="607">
        <v>0</v>
      </c>
      <c r="AF548" s="607">
        <v>0</v>
      </c>
      <c r="AG548" s="607">
        <v>0</v>
      </c>
      <c r="AH548" s="607">
        <v>0</v>
      </c>
      <c r="AI548" s="607">
        <v>0</v>
      </c>
      <c r="AJ548" s="607">
        <v>0</v>
      </c>
      <c r="AK548" s="607">
        <v>0</v>
      </c>
      <c r="AL548" s="607">
        <v>0</v>
      </c>
      <c r="AM548" s="607">
        <v>0</v>
      </c>
      <c r="AN548" s="607">
        <v>0</v>
      </c>
      <c r="AO548" s="607">
        <v>0</v>
      </c>
      <c r="AP548" s="607">
        <v>0</v>
      </c>
      <c r="AQ548" s="607">
        <v>0</v>
      </c>
      <c r="AR548" s="607">
        <v>0</v>
      </c>
      <c r="AS548" s="607">
        <v>0</v>
      </c>
      <c r="AT548" s="607">
        <v>0</v>
      </c>
      <c r="AU548" s="607">
        <v>0</v>
      </c>
      <c r="AV548" s="607">
        <v>0</v>
      </c>
      <c r="AW548" s="607">
        <v>0</v>
      </c>
      <c r="AX548" s="607">
        <v>0</v>
      </c>
      <c r="AY548" s="607">
        <v>0</v>
      </c>
      <c r="AZ548" s="607">
        <v>0</v>
      </c>
      <c r="BA548" s="607">
        <v>0</v>
      </c>
      <c r="BB548" s="607">
        <v>0</v>
      </c>
      <c r="BC548" s="607">
        <v>0</v>
      </c>
      <c r="BD548" s="607">
        <v>0</v>
      </c>
      <c r="BE548" s="607">
        <v>0</v>
      </c>
      <c r="BF548" s="607">
        <v>0</v>
      </c>
      <c r="BG548" s="607">
        <v>0</v>
      </c>
      <c r="BH548" s="607">
        <v>0</v>
      </c>
      <c r="BI548" s="607">
        <v>0</v>
      </c>
      <c r="BJ548" s="607">
        <v>0</v>
      </c>
      <c r="BK548" s="607">
        <v>0</v>
      </c>
      <c r="BL548" s="607">
        <v>0</v>
      </c>
      <c r="BM548" s="607">
        <v>0</v>
      </c>
      <c r="BN548" s="607">
        <v>0</v>
      </c>
      <c r="BO548" s="607">
        <v>0</v>
      </c>
      <c r="BP548" s="607">
        <v>0</v>
      </c>
      <c r="BQ548" s="607">
        <v>0</v>
      </c>
      <c r="BR548" s="607">
        <v>0</v>
      </c>
      <c r="BS548" s="607">
        <v>0</v>
      </c>
      <c r="BT548" s="607">
        <v>0</v>
      </c>
      <c r="BU548" s="607">
        <v>0</v>
      </c>
      <c r="BV548" s="607">
        <v>0</v>
      </c>
      <c r="BW548" s="607">
        <v>0</v>
      </c>
      <c r="BX548" s="607">
        <v>0</v>
      </c>
      <c r="BY548" s="607">
        <v>0</v>
      </c>
      <c r="BZ548" s="607">
        <v>0</v>
      </c>
      <c r="CA548" s="607">
        <v>0</v>
      </c>
      <c r="CB548" s="607">
        <v>0</v>
      </c>
      <c r="CC548" s="607">
        <v>0</v>
      </c>
      <c r="CD548" s="607">
        <v>0</v>
      </c>
      <c r="CE548" s="616">
        <v>0</v>
      </c>
      <c r="CF548" s="616">
        <v>0</v>
      </c>
      <c r="CG548" s="616">
        <v>0</v>
      </c>
      <c r="CH548" s="616">
        <v>0</v>
      </c>
      <c r="CI548" s="616">
        <v>0</v>
      </c>
      <c r="CJ548" s="616">
        <v>0</v>
      </c>
      <c r="CK548" s="616">
        <v>0</v>
      </c>
      <c r="CL548" s="616">
        <v>0</v>
      </c>
      <c r="CM548" s="616">
        <v>0</v>
      </c>
      <c r="CN548" s="616">
        <v>0</v>
      </c>
      <c r="CO548" s="616">
        <v>0</v>
      </c>
      <c r="CP548" s="616">
        <v>0</v>
      </c>
      <c r="CQ548" s="616">
        <v>0</v>
      </c>
      <c r="CR548" s="616">
        <v>0</v>
      </c>
      <c r="CS548" s="616">
        <v>0</v>
      </c>
      <c r="CT548" s="616">
        <v>0</v>
      </c>
      <c r="CU548" s="616">
        <v>0</v>
      </c>
      <c r="CV548" s="616">
        <v>0</v>
      </c>
      <c r="CW548" s="616">
        <v>0</v>
      </c>
      <c r="CX548" s="616">
        <v>0</v>
      </c>
      <c r="CY548" s="617">
        <v>0</v>
      </c>
      <c r="CZ548" s="618">
        <v>0</v>
      </c>
      <c r="DA548" s="619">
        <v>0</v>
      </c>
      <c r="DB548" s="619">
        <v>0</v>
      </c>
      <c r="DC548" s="619">
        <v>0</v>
      </c>
      <c r="DD548" s="619">
        <v>0</v>
      </c>
      <c r="DE548" s="619">
        <v>0</v>
      </c>
      <c r="DF548" s="619">
        <v>0</v>
      </c>
      <c r="DG548" s="619">
        <v>0</v>
      </c>
      <c r="DH548" s="619">
        <v>0</v>
      </c>
      <c r="DI548" s="619">
        <v>0</v>
      </c>
      <c r="DJ548" s="619">
        <v>0</v>
      </c>
      <c r="DK548" s="619">
        <v>0</v>
      </c>
      <c r="DL548" s="619">
        <v>0</v>
      </c>
      <c r="DM548" s="619">
        <v>0</v>
      </c>
      <c r="DN548" s="619">
        <v>0</v>
      </c>
      <c r="DO548" s="619">
        <v>0</v>
      </c>
      <c r="DP548" s="619">
        <v>0</v>
      </c>
      <c r="DQ548" s="619">
        <v>0</v>
      </c>
      <c r="DR548" s="619">
        <v>0</v>
      </c>
      <c r="DS548" s="619">
        <v>0</v>
      </c>
      <c r="DT548" s="619">
        <v>0</v>
      </c>
      <c r="DU548" s="619">
        <v>0</v>
      </c>
      <c r="DV548" s="619">
        <v>0</v>
      </c>
      <c r="DW548" s="620">
        <v>0</v>
      </c>
    </row>
    <row r="549" spans="2:127" x14ac:dyDescent="0.2">
      <c r="B549" s="627"/>
      <c r="C549" s="628"/>
      <c r="D549" s="629"/>
      <c r="E549" s="629"/>
      <c r="F549" s="629"/>
      <c r="G549" s="629"/>
      <c r="H549" s="629"/>
      <c r="I549" s="630"/>
      <c r="J549" s="630"/>
      <c r="K549" s="630"/>
      <c r="L549" s="630"/>
      <c r="M549" s="630"/>
      <c r="N549" s="630"/>
      <c r="O549" s="630"/>
      <c r="P549" s="630"/>
      <c r="Q549" s="630"/>
      <c r="R549" s="631"/>
      <c r="S549" s="630"/>
      <c r="T549" s="630"/>
      <c r="U549" s="632" t="s">
        <v>828</v>
      </c>
      <c r="V549" s="633" t="s">
        <v>124</v>
      </c>
      <c r="W549" s="634" t="s">
        <v>490</v>
      </c>
      <c r="X549" s="607">
        <v>0</v>
      </c>
      <c r="Y549" s="607">
        <v>0</v>
      </c>
      <c r="Z549" s="607">
        <v>0</v>
      </c>
      <c r="AA549" s="607">
        <v>0</v>
      </c>
      <c r="AB549" s="607">
        <v>0</v>
      </c>
      <c r="AC549" s="607">
        <v>0</v>
      </c>
      <c r="AD549" s="607">
        <v>0</v>
      </c>
      <c r="AE549" s="607">
        <v>0</v>
      </c>
      <c r="AF549" s="607">
        <v>0</v>
      </c>
      <c r="AG549" s="607">
        <v>0</v>
      </c>
      <c r="AH549" s="607">
        <v>0</v>
      </c>
      <c r="AI549" s="607">
        <v>0</v>
      </c>
      <c r="AJ549" s="607">
        <v>0</v>
      </c>
      <c r="AK549" s="607">
        <v>0</v>
      </c>
      <c r="AL549" s="607">
        <v>0</v>
      </c>
      <c r="AM549" s="607">
        <v>0</v>
      </c>
      <c r="AN549" s="607">
        <v>0</v>
      </c>
      <c r="AO549" s="607">
        <v>0</v>
      </c>
      <c r="AP549" s="607">
        <v>0</v>
      </c>
      <c r="AQ549" s="607">
        <v>0</v>
      </c>
      <c r="AR549" s="607">
        <v>0</v>
      </c>
      <c r="AS549" s="607">
        <v>0</v>
      </c>
      <c r="AT549" s="607">
        <v>0</v>
      </c>
      <c r="AU549" s="607">
        <v>0</v>
      </c>
      <c r="AV549" s="607">
        <v>0</v>
      </c>
      <c r="AW549" s="607">
        <v>0</v>
      </c>
      <c r="AX549" s="607">
        <v>0</v>
      </c>
      <c r="AY549" s="607">
        <v>0</v>
      </c>
      <c r="AZ549" s="607">
        <v>0</v>
      </c>
      <c r="BA549" s="607">
        <v>0</v>
      </c>
      <c r="BB549" s="607">
        <v>0</v>
      </c>
      <c r="BC549" s="607">
        <v>0</v>
      </c>
      <c r="BD549" s="607">
        <v>0</v>
      </c>
      <c r="BE549" s="607">
        <v>0</v>
      </c>
      <c r="BF549" s="607">
        <v>0</v>
      </c>
      <c r="BG549" s="607">
        <v>0</v>
      </c>
      <c r="BH549" s="607">
        <v>0</v>
      </c>
      <c r="BI549" s="607">
        <v>0</v>
      </c>
      <c r="BJ549" s="607">
        <v>0</v>
      </c>
      <c r="BK549" s="607">
        <v>0</v>
      </c>
      <c r="BL549" s="607">
        <v>0</v>
      </c>
      <c r="BM549" s="607">
        <v>0</v>
      </c>
      <c r="BN549" s="607">
        <v>0</v>
      </c>
      <c r="BO549" s="607">
        <v>0</v>
      </c>
      <c r="BP549" s="607">
        <v>0</v>
      </c>
      <c r="BQ549" s="607">
        <v>0</v>
      </c>
      <c r="BR549" s="607">
        <v>0</v>
      </c>
      <c r="BS549" s="607">
        <v>0</v>
      </c>
      <c r="BT549" s="607">
        <v>0</v>
      </c>
      <c r="BU549" s="607">
        <v>0</v>
      </c>
      <c r="BV549" s="607">
        <v>0</v>
      </c>
      <c r="BW549" s="607">
        <v>0</v>
      </c>
      <c r="BX549" s="607">
        <v>0</v>
      </c>
      <c r="BY549" s="607">
        <v>0</v>
      </c>
      <c r="BZ549" s="607">
        <v>0</v>
      </c>
      <c r="CA549" s="607">
        <v>0</v>
      </c>
      <c r="CB549" s="607">
        <v>0</v>
      </c>
      <c r="CC549" s="607">
        <v>0</v>
      </c>
      <c r="CD549" s="607">
        <v>0</v>
      </c>
      <c r="CE549" s="607">
        <v>0</v>
      </c>
      <c r="CF549" s="607">
        <v>0</v>
      </c>
      <c r="CG549" s="607">
        <v>0</v>
      </c>
      <c r="CH549" s="607">
        <v>0</v>
      </c>
      <c r="CI549" s="607">
        <v>0</v>
      </c>
      <c r="CJ549" s="607">
        <v>0</v>
      </c>
      <c r="CK549" s="607">
        <v>0</v>
      </c>
      <c r="CL549" s="607">
        <v>0</v>
      </c>
      <c r="CM549" s="607">
        <v>0</v>
      </c>
      <c r="CN549" s="607">
        <v>0</v>
      </c>
      <c r="CO549" s="607">
        <v>0</v>
      </c>
      <c r="CP549" s="607">
        <v>0</v>
      </c>
      <c r="CQ549" s="607">
        <v>0</v>
      </c>
      <c r="CR549" s="607">
        <v>0</v>
      </c>
      <c r="CS549" s="607">
        <v>0</v>
      </c>
      <c r="CT549" s="607">
        <v>0</v>
      </c>
      <c r="CU549" s="607">
        <v>0</v>
      </c>
      <c r="CV549" s="607">
        <v>0</v>
      </c>
      <c r="CW549" s="607">
        <v>0</v>
      </c>
      <c r="CX549" s="607">
        <v>0</v>
      </c>
      <c r="CY549" s="607">
        <v>0</v>
      </c>
      <c r="CZ549" s="618">
        <v>0</v>
      </c>
      <c r="DA549" s="619">
        <v>0</v>
      </c>
      <c r="DB549" s="619">
        <v>0</v>
      </c>
      <c r="DC549" s="619">
        <v>0</v>
      </c>
      <c r="DD549" s="619">
        <v>0</v>
      </c>
      <c r="DE549" s="619">
        <v>0</v>
      </c>
      <c r="DF549" s="619">
        <v>0</v>
      </c>
      <c r="DG549" s="619">
        <v>0</v>
      </c>
      <c r="DH549" s="619">
        <v>0</v>
      </c>
      <c r="DI549" s="619">
        <v>0</v>
      </c>
      <c r="DJ549" s="619">
        <v>0</v>
      </c>
      <c r="DK549" s="619">
        <v>0</v>
      </c>
      <c r="DL549" s="619">
        <v>0</v>
      </c>
      <c r="DM549" s="619">
        <v>0</v>
      </c>
      <c r="DN549" s="619">
        <v>0</v>
      </c>
      <c r="DO549" s="619">
        <v>0</v>
      </c>
      <c r="DP549" s="619">
        <v>0</v>
      </c>
      <c r="DQ549" s="619">
        <v>0</v>
      </c>
      <c r="DR549" s="619">
        <v>0</v>
      </c>
      <c r="DS549" s="619">
        <v>0</v>
      </c>
      <c r="DT549" s="619">
        <v>0</v>
      </c>
      <c r="DU549" s="619">
        <v>0</v>
      </c>
      <c r="DV549" s="619">
        <v>0</v>
      </c>
      <c r="DW549" s="620">
        <v>0</v>
      </c>
    </row>
    <row r="550" spans="2:127" x14ac:dyDescent="0.2">
      <c r="B550" s="635"/>
      <c r="C550" s="636"/>
      <c r="D550" s="637"/>
      <c r="E550" s="637"/>
      <c r="F550" s="637"/>
      <c r="G550" s="637"/>
      <c r="H550" s="637"/>
      <c r="I550" s="638"/>
      <c r="J550" s="638"/>
      <c r="K550" s="638"/>
      <c r="L550" s="638"/>
      <c r="M550" s="638"/>
      <c r="N550" s="638"/>
      <c r="O550" s="638"/>
      <c r="P550" s="638"/>
      <c r="Q550" s="638"/>
      <c r="R550" s="639"/>
      <c r="S550" s="638"/>
      <c r="T550" s="638"/>
      <c r="U550" s="626" t="s">
        <v>492</v>
      </c>
      <c r="V550" s="614" t="s">
        <v>124</v>
      </c>
      <c r="W550" s="640" t="s">
        <v>490</v>
      </c>
      <c r="X550" s="607">
        <v>0</v>
      </c>
      <c r="Y550" s="607">
        <v>0</v>
      </c>
      <c r="Z550" s="607">
        <v>0</v>
      </c>
      <c r="AA550" s="607">
        <v>0</v>
      </c>
      <c r="AB550" s="607">
        <v>0</v>
      </c>
      <c r="AC550" s="607">
        <v>0</v>
      </c>
      <c r="AD550" s="607">
        <v>0</v>
      </c>
      <c r="AE550" s="607">
        <v>0</v>
      </c>
      <c r="AF550" s="607">
        <v>0</v>
      </c>
      <c r="AG550" s="607">
        <v>0</v>
      </c>
      <c r="AH550" s="607">
        <v>0</v>
      </c>
      <c r="AI550" s="607">
        <v>0</v>
      </c>
      <c r="AJ550" s="607">
        <v>0</v>
      </c>
      <c r="AK550" s="607">
        <v>0</v>
      </c>
      <c r="AL550" s="607">
        <v>0</v>
      </c>
      <c r="AM550" s="607">
        <v>1067.9999999999998</v>
      </c>
      <c r="AN550" s="607">
        <v>1067.9999999999998</v>
      </c>
      <c r="AO550" s="607">
        <v>1067.9999999999998</v>
      </c>
      <c r="AP550" s="607">
        <v>1067.9999999999998</v>
      </c>
      <c r="AQ550" s="607">
        <v>1067.9999999999998</v>
      </c>
      <c r="AR550" s="607">
        <v>1067.9999999999998</v>
      </c>
      <c r="AS550" s="607">
        <v>1067.9999999999998</v>
      </c>
      <c r="AT550" s="607">
        <v>1067.9999999999998</v>
      </c>
      <c r="AU550" s="607">
        <v>1067.9999999999998</v>
      </c>
      <c r="AV550" s="607">
        <v>1067.9999999999998</v>
      </c>
      <c r="AW550" s="607">
        <v>1067.9999999999998</v>
      </c>
      <c r="AX550" s="607">
        <v>1067.9999999999998</v>
      </c>
      <c r="AY550" s="607">
        <v>1067.9999999999998</v>
      </c>
      <c r="AZ550" s="607">
        <v>1067.9999999999998</v>
      </c>
      <c r="BA550" s="607">
        <v>1067.9999999999998</v>
      </c>
      <c r="BB550" s="607">
        <v>1067.9999999999998</v>
      </c>
      <c r="BC550" s="607">
        <v>1067.9999999999998</v>
      </c>
      <c r="BD550" s="607">
        <v>1067.9999999999998</v>
      </c>
      <c r="BE550" s="607">
        <v>1067.9999999999998</v>
      </c>
      <c r="BF550" s="607">
        <v>1067.9999999999998</v>
      </c>
      <c r="BG550" s="607">
        <v>1067.9999999999998</v>
      </c>
      <c r="BH550" s="607">
        <v>1067.9999999999998</v>
      </c>
      <c r="BI550" s="607">
        <v>1067.9999999999998</v>
      </c>
      <c r="BJ550" s="607">
        <v>1067.9999999999998</v>
      </c>
      <c r="BK550" s="607">
        <v>1067.9999999999998</v>
      </c>
      <c r="BL550" s="607">
        <v>1067.9999999999998</v>
      </c>
      <c r="BM550" s="607">
        <v>1067.9999999999998</v>
      </c>
      <c r="BN550" s="607">
        <v>1067.9999999999998</v>
      </c>
      <c r="BO550" s="607">
        <v>1067.9999999999998</v>
      </c>
      <c r="BP550" s="607">
        <v>1067.9999999999998</v>
      </c>
      <c r="BQ550" s="607">
        <v>1067.9999999999998</v>
      </c>
      <c r="BR550" s="607">
        <v>1067.9999999999998</v>
      </c>
      <c r="BS550" s="607">
        <v>1067.9999999999998</v>
      </c>
      <c r="BT550" s="607">
        <v>1067.9999999999998</v>
      </c>
      <c r="BU550" s="607">
        <v>1067.9999999999998</v>
      </c>
      <c r="BV550" s="607">
        <v>1067.9999999999998</v>
      </c>
      <c r="BW550" s="607">
        <v>1067.9999999999998</v>
      </c>
      <c r="BX550" s="607">
        <v>1067.9999999999998</v>
      </c>
      <c r="BY550" s="607">
        <v>1067.9999999999998</v>
      </c>
      <c r="BZ550" s="607">
        <v>1067.9999999999998</v>
      </c>
      <c r="CA550" s="607">
        <v>1067.9999999999998</v>
      </c>
      <c r="CB550" s="607">
        <v>1067.9999999999998</v>
      </c>
      <c r="CC550" s="607">
        <v>1067.9999999999998</v>
      </c>
      <c r="CD550" s="607">
        <v>1067.9999999999998</v>
      </c>
      <c r="CE550" s="616">
        <v>1067.9999999999998</v>
      </c>
      <c r="CF550" s="616">
        <v>1067.9999999999998</v>
      </c>
      <c r="CG550" s="616">
        <v>1067.9999999999998</v>
      </c>
      <c r="CH550" s="616">
        <v>1067.9999999999998</v>
      </c>
      <c r="CI550" s="616">
        <v>1067.9999999999998</v>
      </c>
      <c r="CJ550" s="616">
        <v>1067.9999999999998</v>
      </c>
      <c r="CK550" s="616">
        <v>1067.9999999999998</v>
      </c>
      <c r="CL550" s="616">
        <v>1067.9999999999998</v>
      </c>
      <c r="CM550" s="616">
        <v>1067.9999999999998</v>
      </c>
      <c r="CN550" s="616">
        <v>1067.9999999999998</v>
      </c>
      <c r="CO550" s="616">
        <v>1067.9999999999998</v>
      </c>
      <c r="CP550" s="616">
        <v>1067.9999999999998</v>
      </c>
      <c r="CQ550" s="616">
        <v>1067.9999999999998</v>
      </c>
      <c r="CR550" s="616">
        <v>1067.9999999999998</v>
      </c>
      <c r="CS550" s="616">
        <v>1067.9999999999998</v>
      </c>
      <c r="CT550" s="616">
        <v>1067.9999999999998</v>
      </c>
      <c r="CU550" s="616">
        <v>1067.9999999999998</v>
      </c>
      <c r="CV550" s="616">
        <v>1067.9999999999998</v>
      </c>
      <c r="CW550" s="616">
        <v>1067.9999999999998</v>
      </c>
      <c r="CX550" s="616">
        <v>1067.9999999999998</v>
      </c>
      <c r="CY550" s="617">
        <v>1067.9999999999998</v>
      </c>
      <c r="CZ550" s="618">
        <v>0</v>
      </c>
      <c r="DA550" s="619">
        <v>0</v>
      </c>
      <c r="DB550" s="619">
        <v>0</v>
      </c>
      <c r="DC550" s="619">
        <v>0</v>
      </c>
      <c r="DD550" s="619">
        <v>0</v>
      </c>
      <c r="DE550" s="619">
        <v>0</v>
      </c>
      <c r="DF550" s="619">
        <v>0</v>
      </c>
      <c r="DG550" s="619">
        <v>0</v>
      </c>
      <c r="DH550" s="619">
        <v>0</v>
      </c>
      <c r="DI550" s="619">
        <v>0</v>
      </c>
      <c r="DJ550" s="619">
        <v>0</v>
      </c>
      <c r="DK550" s="619">
        <v>0</v>
      </c>
      <c r="DL550" s="619">
        <v>0</v>
      </c>
      <c r="DM550" s="619">
        <v>0</v>
      </c>
      <c r="DN550" s="619">
        <v>0</v>
      </c>
      <c r="DO550" s="619">
        <v>0</v>
      </c>
      <c r="DP550" s="619">
        <v>0</v>
      </c>
      <c r="DQ550" s="619">
        <v>0</v>
      </c>
      <c r="DR550" s="619">
        <v>0</v>
      </c>
      <c r="DS550" s="619">
        <v>0</v>
      </c>
      <c r="DT550" s="619">
        <v>0</v>
      </c>
      <c r="DU550" s="619">
        <v>0</v>
      </c>
      <c r="DV550" s="619">
        <v>0</v>
      </c>
      <c r="DW550" s="620">
        <v>0</v>
      </c>
    </row>
    <row r="551" spans="2:127" x14ac:dyDescent="0.2">
      <c r="B551" s="641"/>
      <c r="C551" s="642"/>
      <c r="D551" s="643"/>
      <c r="E551" s="643"/>
      <c r="F551" s="643"/>
      <c r="G551" s="643"/>
      <c r="H551" s="643"/>
      <c r="I551" s="644"/>
      <c r="J551" s="644"/>
      <c r="K551" s="644"/>
      <c r="L551" s="644"/>
      <c r="M551" s="644"/>
      <c r="N551" s="644"/>
      <c r="O551" s="644"/>
      <c r="P551" s="644"/>
      <c r="Q551" s="644"/>
      <c r="R551" s="645"/>
      <c r="S551" s="644"/>
      <c r="T551" s="644"/>
      <c r="U551" s="626" t="s">
        <v>493</v>
      </c>
      <c r="V551" s="614" t="s">
        <v>124</v>
      </c>
      <c r="W551" s="640" t="s">
        <v>490</v>
      </c>
      <c r="X551" s="607">
        <v>0</v>
      </c>
      <c r="Y551" s="607">
        <v>0</v>
      </c>
      <c r="Z551" s="607">
        <v>0</v>
      </c>
      <c r="AA551" s="607">
        <v>0</v>
      </c>
      <c r="AB551" s="607">
        <v>0</v>
      </c>
      <c r="AC551" s="607">
        <v>0</v>
      </c>
      <c r="AD551" s="607">
        <v>0</v>
      </c>
      <c r="AE551" s="607">
        <v>0</v>
      </c>
      <c r="AF551" s="607">
        <v>0</v>
      </c>
      <c r="AG551" s="607">
        <v>0</v>
      </c>
      <c r="AH551" s="607">
        <v>0</v>
      </c>
      <c r="AI551" s="607">
        <v>0</v>
      </c>
      <c r="AJ551" s="607">
        <v>0</v>
      </c>
      <c r="AK551" s="607">
        <v>0</v>
      </c>
      <c r="AL551" s="607">
        <v>0</v>
      </c>
      <c r="AM551" s="607">
        <v>3977</v>
      </c>
      <c r="AN551" s="607">
        <v>3977</v>
      </c>
      <c r="AO551" s="607">
        <v>3977</v>
      </c>
      <c r="AP551" s="607">
        <v>3977</v>
      </c>
      <c r="AQ551" s="607">
        <v>3977</v>
      </c>
      <c r="AR551" s="607">
        <v>3977</v>
      </c>
      <c r="AS551" s="607">
        <v>3977</v>
      </c>
      <c r="AT551" s="607">
        <v>3977</v>
      </c>
      <c r="AU551" s="607">
        <v>3977</v>
      </c>
      <c r="AV551" s="607">
        <v>3977</v>
      </c>
      <c r="AW551" s="607">
        <v>3977</v>
      </c>
      <c r="AX551" s="607">
        <v>3977</v>
      </c>
      <c r="AY551" s="607">
        <v>3977</v>
      </c>
      <c r="AZ551" s="607">
        <v>3977</v>
      </c>
      <c r="BA551" s="607">
        <v>3977</v>
      </c>
      <c r="BB551" s="607">
        <v>3977</v>
      </c>
      <c r="BC551" s="607">
        <v>3977</v>
      </c>
      <c r="BD551" s="607">
        <v>3977</v>
      </c>
      <c r="BE551" s="607">
        <v>3977</v>
      </c>
      <c r="BF551" s="607">
        <v>3977</v>
      </c>
      <c r="BG551" s="607">
        <v>3977</v>
      </c>
      <c r="BH551" s="607">
        <v>3977</v>
      </c>
      <c r="BI551" s="607">
        <v>3977</v>
      </c>
      <c r="BJ551" s="607">
        <v>3977</v>
      </c>
      <c r="BK551" s="607">
        <v>3977</v>
      </c>
      <c r="BL551" s="607">
        <v>3977</v>
      </c>
      <c r="BM551" s="607">
        <v>3977</v>
      </c>
      <c r="BN551" s="607">
        <v>3977</v>
      </c>
      <c r="BO551" s="607">
        <v>3977</v>
      </c>
      <c r="BP551" s="607">
        <v>3977</v>
      </c>
      <c r="BQ551" s="607">
        <v>3977</v>
      </c>
      <c r="BR551" s="607">
        <v>3977</v>
      </c>
      <c r="BS551" s="607">
        <v>3977</v>
      </c>
      <c r="BT551" s="607">
        <v>3977</v>
      </c>
      <c r="BU551" s="607">
        <v>3977</v>
      </c>
      <c r="BV551" s="607">
        <v>3977</v>
      </c>
      <c r="BW551" s="607">
        <v>3977</v>
      </c>
      <c r="BX551" s="607">
        <v>3977</v>
      </c>
      <c r="BY551" s="607">
        <v>3977</v>
      </c>
      <c r="BZ551" s="607">
        <v>3977</v>
      </c>
      <c r="CA551" s="607">
        <v>3977</v>
      </c>
      <c r="CB551" s="607">
        <v>3977</v>
      </c>
      <c r="CC551" s="607">
        <v>3977</v>
      </c>
      <c r="CD551" s="607">
        <v>3977</v>
      </c>
      <c r="CE551" s="616">
        <v>3977</v>
      </c>
      <c r="CF551" s="616">
        <v>3977</v>
      </c>
      <c r="CG551" s="616">
        <v>3977</v>
      </c>
      <c r="CH551" s="616">
        <v>3977</v>
      </c>
      <c r="CI551" s="616">
        <v>3977</v>
      </c>
      <c r="CJ551" s="616">
        <v>3977</v>
      </c>
      <c r="CK551" s="616">
        <v>3977</v>
      </c>
      <c r="CL551" s="616">
        <v>3977</v>
      </c>
      <c r="CM551" s="616">
        <v>3977</v>
      </c>
      <c r="CN551" s="616">
        <v>3977</v>
      </c>
      <c r="CO551" s="616">
        <v>3977</v>
      </c>
      <c r="CP551" s="616">
        <v>3977</v>
      </c>
      <c r="CQ551" s="616">
        <v>3977</v>
      </c>
      <c r="CR551" s="616">
        <v>3977</v>
      </c>
      <c r="CS551" s="616">
        <v>3977</v>
      </c>
      <c r="CT551" s="616">
        <v>3977</v>
      </c>
      <c r="CU551" s="616">
        <v>3977</v>
      </c>
      <c r="CV551" s="616">
        <v>3977</v>
      </c>
      <c r="CW551" s="616">
        <v>3977</v>
      </c>
      <c r="CX551" s="616">
        <v>3977</v>
      </c>
      <c r="CY551" s="617">
        <v>3977</v>
      </c>
      <c r="CZ551" s="618">
        <v>0</v>
      </c>
      <c r="DA551" s="619">
        <v>0</v>
      </c>
      <c r="DB551" s="619">
        <v>0</v>
      </c>
      <c r="DC551" s="619">
        <v>0</v>
      </c>
      <c r="DD551" s="619">
        <v>0</v>
      </c>
      <c r="DE551" s="619">
        <v>0</v>
      </c>
      <c r="DF551" s="619">
        <v>0</v>
      </c>
      <c r="DG551" s="619">
        <v>0</v>
      </c>
      <c r="DH551" s="619">
        <v>0</v>
      </c>
      <c r="DI551" s="619">
        <v>0</v>
      </c>
      <c r="DJ551" s="619">
        <v>0</v>
      </c>
      <c r="DK551" s="619">
        <v>0</v>
      </c>
      <c r="DL551" s="619">
        <v>0</v>
      </c>
      <c r="DM551" s="619">
        <v>0</v>
      </c>
      <c r="DN551" s="619">
        <v>0</v>
      </c>
      <c r="DO551" s="619">
        <v>0</v>
      </c>
      <c r="DP551" s="619">
        <v>0</v>
      </c>
      <c r="DQ551" s="619">
        <v>0</v>
      </c>
      <c r="DR551" s="619">
        <v>0</v>
      </c>
      <c r="DS551" s="619">
        <v>0</v>
      </c>
      <c r="DT551" s="619">
        <v>0</v>
      </c>
      <c r="DU551" s="619">
        <v>0</v>
      </c>
      <c r="DV551" s="619">
        <v>0</v>
      </c>
      <c r="DW551" s="620">
        <v>0</v>
      </c>
    </row>
    <row r="552" spans="2:127" x14ac:dyDescent="0.2">
      <c r="B552" s="641"/>
      <c r="C552" s="642"/>
      <c r="D552" s="643"/>
      <c r="E552" s="643"/>
      <c r="F552" s="643"/>
      <c r="G552" s="643"/>
      <c r="H552" s="643"/>
      <c r="I552" s="644"/>
      <c r="J552" s="644"/>
      <c r="K552" s="644"/>
      <c r="L552" s="644"/>
      <c r="M552" s="644"/>
      <c r="N552" s="644"/>
      <c r="O552" s="644"/>
      <c r="P552" s="644"/>
      <c r="Q552" s="644"/>
      <c r="R552" s="645"/>
      <c r="S552" s="644"/>
      <c r="T552" s="644"/>
      <c r="U552" s="646" t="s">
        <v>494</v>
      </c>
      <c r="V552" s="647" t="s">
        <v>124</v>
      </c>
      <c r="W552" s="640" t="s">
        <v>490</v>
      </c>
      <c r="X552" s="607">
        <v>0</v>
      </c>
      <c r="Y552" s="607">
        <v>0</v>
      </c>
      <c r="Z552" s="607">
        <v>0</v>
      </c>
      <c r="AA552" s="607">
        <v>0</v>
      </c>
      <c r="AB552" s="607">
        <v>0</v>
      </c>
      <c r="AC552" s="607">
        <v>0</v>
      </c>
      <c r="AD552" s="607">
        <v>0</v>
      </c>
      <c r="AE552" s="607">
        <v>0</v>
      </c>
      <c r="AF552" s="607">
        <v>0</v>
      </c>
      <c r="AG552" s="607">
        <v>0</v>
      </c>
      <c r="AH552" s="607">
        <v>0</v>
      </c>
      <c r="AI552" s="607">
        <v>0</v>
      </c>
      <c r="AJ552" s="607">
        <v>0</v>
      </c>
      <c r="AK552" s="607">
        <v>0</v>
      </c>
      <c r="AL552" s="607">
        <v>0</v>
      </c>
      <c r="AM552" s="607">
        <v>0</v>
      </c>
      <c r="AN552" s="607">
        <v>0</v>
      </c>
      <c r="AO552" s="607">
        <v>0</v>
      </c>
      <c r="AP552" s="607">
        <v>0</v>
      </c>
      <c r="AQ552" s="607">
        <v>0</v>
      </c>
      <c r="AR552" s="607">
        <v>0</v>
      </c>
      <c r="AS552" s="607">
        <v>0</v>
      </c>
      <c r="AT552" s="607">
        <v>0</v>
      </c>
      <c r="AU552" s="607">
        <v>0</v>
      </c>
      <c r="AV552" s="607">
        <v>0</v>
      </c>
      <c r="AW552" s="607">
        <v>0</v>
      </c>
      <c r="AX552" s="607">
        <v>0</v>
      </c>
      <c r="AY552" s="607">
        <v>0</v>
      </c>
      <c r="AZ552" s="607">
        <v>0</v>
      </c>
      <c r="BA552" s="607">
        <v>0</v>
      </c>
      <c r="BB552" s="607">
        <v>0</v>
      </c>
      <c r="BC552" s="607">
        <v>0</v>
      </c>
      <c r="BD552" s="607">
        <v>0</v>
      </c>
      <c r="BE552" s="607">
        <v>0</v>
      </c>
      <c r="BF552" s="607">
        <v>0</v>
      </c>
      <c r="BG552" s="607">
        <v>0</v>
      </c>
      <c r="BH552" s="607">
        <v>0</v>
      </c>
      <c r="BI552" s="607">
        <v>0</v>
      </c>
      <c r="BJ552" s="607">
        <v>0</v>
      </c>
      <c r="BK552" s="607">
        <v>0</v>
      </c>
      <c r="BL552" s="607">
        <v>0</v>
      </c>
      <c r="BM552" s="607">
        <v>0</v>
      </c>
      <c r="BN552" s="607">
        <v>0</v>
      </c>
      <c r="BO552" s="607">
        <v>0</v>
      </c>
      <c r="BP552" s="607">
        <v>0</v>
      </c>
      <c r="BQ552" s="607">
        <v>0</v>
      </c>
      <c r="BR552" s="607">
        <v>0</v>
      </c>
      <c r="BS552" s="607">
        <v>0</v>
      </c>
      <c r="BT552" s="607">
        <v>0</v>
      </c>
      <c r="BU552" s="607">
        <v>0</v>
      </c>
      <c r="BV552" s="607">
        <v>0</v>
      </c>
      <c r="BW552" s="607">
        <v>0</v>
      </c>
      <c r="BX552" s="607">
        <v>0</v>
      </c>
      <c r="BY552" s="607">
        <v>0</v>
      </c>
      <c r="BZ552" s="607">
        <v>0</v>
      </c>
      <c r="CA552" s="607">
        <v>0</v>
      </c>
      <c r="CB552" s="607">
        <v>0</v>
      </c>
      <c r="CC552" s="607">
        <v>0</v>
      </c>
      <c r="CD552" s="607">
        <v>0</v>
      </c>
      <c r="CE552" s="616">
        <v>0</v>
      </c>
      <c r="CF552" s="616">
        <v>0</v>
      </c>
      <c r="CG552" s="616">
        <v>0</v>
      </c>
      <c r="CH552" s="616">
        <v>0</v>
      </c>
      <c r="CI552" s="616">
        <v>0</v>
      </c>
      <c r="CJ552" s="616">
        <v>0</v>
      </c>
      <c r="CK552" s="616">
        <v>0</v>
      </c>
      <c r="CL552" s="616">
        <v>0</v>
      </c>
      <c r="CM552" s="616">
        <v>0</v>
      </c>
      <c r="CN552" s="616">
        <v>0</v>
      </c>
      <c r="CO552" s="616">
        <v>0</v>
      </c>
      <c r="CP552" s="616">
        <v>0</v>
      </c>
      <c r="CQ552" s="616">
        <v>0</v>
      </c>
      <c r="CR552" s="616">
        <v>0</v>
      </c>
      <c r="CS552" s="616">
        <v>0</v>
      </c>
      <c r="CT552" s="616">
        <v>0</v>
      </c>
      <c r="CU552" s="616">
        <v>0</v>
      </c>
      <c r="CV552" s="616">
        <v>0</v>
      </c>
      <c r="CW552" s="616">
        <v>0</v>
      </c>
      <c r="CX552" s="616">
        <v>0</v>
      </c>
      <c r="CY552" s="617">
        <v>0</v>
      </c>
      <c r="CZ552" s="618">
        <v>0</v>
      </c>
      <c r="DA552" s="619">
        <v>0</v>
      </c>
      <c r="DB552" s="619">
        <v>0</v>
      </c>
      <c r="DC552" s="619">
        <v>0</v>
      </c>
      <c r="DD552" s="619">
        <v>0</v>
      </c>
      <c r="DE552" s="619">
        <v>0</v>
      </c>
      <c r="DF552" s="619">
        <v>0</v>
      </c>
      <c r="DG552" s="619">
        <v>0</v>
      </c>
      <c r="DH552" s="619">
        <v>0</v>
      </c>
      <c r="DI552" s="619">
        <v>0</v>
      </c>
      <c r="DJ552" s="619">
        <v>0</v>
      </c>
      <c r="DK552" s="619">
        <v>0</v>
      </c>
      <c r="DL552" s="619">
        <v>0</v>
      </c>
      <c r="DM552" s="619">
        <v>0</v>
      </c>
      <c r="DN552" s="619">
        <v>0</v>
      </c>
      <c r="DO552" s="619">
        <v>0</v>
      </c>
      <c r="DP552" s="619">
        <v>0</v>
      </c>
      <c r="DQ552" s="619">
        <v>0</v>
      </c>
      <c r="DR552" s="619">
        <v>0</v>
      </c>
      <c r="DS552" s="619">
        <v>0</v>
      </c>
      <c r="DT552" s="619">
        <v>0</v>
      </c>
      <c r="DU552" s="619">
        <v>0</v>
      </c>
      <c r="DV552" s="619">
        <v>0</v>
      </c>
      <c r="DW552" s="620">
        <v>0</v>
      </c>
    </row>
    <row r="553" spans="2:127" x14ac:dyDescent="0.2">
      <c r="B553" s="641"/>
      <c r="C553" s="642"/>
      <c r="D553" s="643"/>
      <c r="E553" s="643"/>
      <c r="F553" s="643"/>
      <c r="G553" s="643"/>
      <c r="H553" s="643"/>
      <c r="I553" s="644"/>
      <c r="J553" s="644"/>
      <c r="K553" s="644"/>
      <c r="L553" s="644"/>
      <c r="M553" s="644"/>
      <c r="N553" s="644"/>
      <c r="O553" s="644"/>
      <c r="P553" s="644"/>
      <c r="Q553" s="644"/>
      <c r="R553" s="645"/>
      <c r="S553" s="644"/>
      <c r="T553" s="644"/>
      <c r="U553" s="626" t="s">
        <v>495</v>
      </c>
      <c r="V553" s="614" t="s">
        <v>124</v>
      </c>
      <c r="W553" s="640" t="s">
        <v>490</v>
      </c>
      <c r="X553" s="607">
        <v>0.5867</v>
      </c>
      <c r="Y553" s="607">
        <v>1.1734</v>
      </c>
      <c r="Z553" s="607">
        <v>1.1734</v>
      </c>
      <c r="AA553" s="607">
        <v>1.7601</v>
      </c>
      <c r="AB553" s="607">
        <v>1.7601</v>
      </c>
      <c r="AC553" s="607">
        <v>2.9335</v>
      </c>
      <c r="AD553" s="607">
        <v>3.5202</v>
      </c>
      <c r="AE553" s="607">
        <v>5.867</v>
      </c>
      <c r="AF553" s="607">
        <v>5.867</v>
      </c>
      <c r="AG553" s="607">
        <v>5.867</v>
      </c>
      <c r="AH553" s="607">
        <v>5.867</v>
      </c>
      <c r="AI553" s="607">
        <v>5.867</v>
      </c>
      <c r="AJ553" s="607">
        <v>5.867</v>
      </c>
      <c r="AK553" s="607">
        <v>5.867</v>
      </c>
      <c r="AL553" s="607">
        <v>4.6936</v>
      </c>
      <c r="AM553" s="607">
        <v>0</v>
      </c>
      <c r="AN553" s="607">
        <v>0</v>
      </c>
      <c r="AO553" s="607">
        <v>0</v>
      </c>
      <c r="AP553" s="607">
        <v>0</v>
      </c>
      <c r="AQ553" s="607">
        <v>0</v>
      </c>
      <c r="AR553" s="607">
        <v>6.2216929975023323E-2</v>
      </c>
      <c r="AS553" s="607">
        <v>0.12443385995004665</v>
      </c>
      <c r="AT553" s="607">
        <v>0.12443385995004665</v>
      </c>
      <c r="AU553" s="607">
        <v>0.18665078992506998</v>
      </c>
      <c r="AV553" s="607">
        <v>0.18665078992506998</v>
      </c>
      <c r="AW553" s="607">
        <v>0.31108464987511664</v>
      </c>
      <c r="AX553" s="607">
        <v>0.37330157985013995</v>
      </c>
      <c r="AY553" s="607">
        <v>0.62216929975023327</v>
      </c>
      <c r="AZ553" s="607">
        <v>0.62216929975023327</v>
      </c>
      <c r="BA553" s="607">
        <v>0.62216929975023327</v>
      </c>
      <c r="BB553" s="607">
        <v>0.62216929975023327</v>
      </c>
      <c r="BC553" s="607">
        <v>0.62216929975023327</v>
      </c>
      <c r="BD553" s="607">
        <v>0.62216929975023327</v>
      </c>
      <c r="BE553" s="607">
        <v>0.62216929975023327</v>
      </c>
      <c r="BF553" s="607">
        <v>0.49773543980018659</v>
      </c>
      <c r="BG553" s="607">
        <v>0</v>
      </c>
      <c r="BH553" s="607">
        <v>0</v>
      </c>
      <c r="BI553" s="607">
        <v>0</v>
      </c>
      <c r="BJ553" s="607">
        <v>0</v>
      </c>
      <c r="BK553" s="607">
        <v>0</v>
      </c>
      <c r="BL553" s="607">
        <v>6.2216929975023323E-2</v>
      </c>
      <c r="BM553" s="607">
        <v>0.12443385995004665</v>
      </c>
      <c r="BN553" s="607">
        <v>0.12443385995004665</v>
      </c>
      <c r="BO553" s="607">
        <v>0.18665078992506998</v>
      </c>
      <c r="BP553" s="607">
        <v>0.18665078992506998</v>
      </c>
      <c r="BQ553" s="607">
        <v>0.31108464987511664</v>
      </c>
      <c r="BR553" s="607">
        <v>0.37330157985013995</v>
      </c>
      <c r="BS553" s="607">
        <v>0.62216929975023327</v>
      </c>
      <c r="BT553" s="607">
        <v>0.62216929975023327</v>
      </c>
      <c r="BU553" s="607">
        <v>0.62216929975023327</v>
      </c>
      <c r="BV553" s="607">
        <v>0.62216929975023327</v>
      </c>
      <c r="BW553" s="607">
        <v>0.62216929975023327</v>
      </c>
      <c r="BX553" s="607">
        <v>0.62216929975023327</v>
      </c>
      <c r="BY553" s="607">
        <v>0.62216929975023327</v>
      </c>
      <c r="BZ553" s="607">
        <v>0.49773543980018659</v>
      </c>
      <c r="CA553" s="607">
        <v>0</v>
      </c>
      <c r="CB553" s="607">
        <v>0</v>
      </c>
      <c r="CC553" s="607">
        <v>0</v>
      </c>
      <c r="CD553" s="607">
        <v>0</v>
      </c>
      <c r="CE553" s="616">
        <v>0</v>
      </c>
      <c r="CF553" s="616">
        <v>0.47707885408203188</v>
      </c>
      <c r="CG553" s="616">
        <v>0.95415770816406376</v>
      </c>
      <c r="CH553" s="616">
        <v>0.95415770816406376</v>
      </c>
      <c r="CI553" s="616">
        <v>1.4312365622460956</v>
      </c>
      <c r="CJ553" s="616">
        <v>1.4312365622460956</v>
      </c>
      <c r="CK553" s="616">
        <v>2.3853942704101589</v>
      </c>
      <c r="CL553" s="616">
        <v>2.8624731244921913</v>
      </c>
      <c r="CM553" s="616">
        <v>4.7707885408203179</v>
      </c>
      <c r="CN553" s="616">
        <v>4.7707885408203179</v>
      </c>
      <c r="CO553" s="616">
        <v>4.7707885408203179</v>
      </c>
      <c r="CP553" s="616">
        <v>4.7707885408203179</v>
      </c>
      <c r="CQ553" s="616">
        <v>4.7707885408203179</v>
      </c>
      <c r="CR553" s="616">
        <v>4.7707885408203179</v>
      </c>
      <c r="CS553" s="616">
        <v>4.7707885408203179</v>
      </c>
      <c r="CT553" s="616">
        <v>3.816630832656255</v>
      </c>
      <c r="CU553" s="616">
        <v>0</v>
      </c>
      <c r="CV553" s="616">
        <v>0</v>
      </c>
      <c r="CW553" s="616">
        <v>0</v>
      </c>
      <c r="CX553" s="616">
        <v>0</v>
      </c>
      <c r="CY553" s="617">
        <v>0</v>
      </c>
      <c r="CZ553" s="618">
        <v>0</v>
      </c>
      <c r="DA553" s="619">
        <v>0</v>
      </c>
      <c r="DB553" s="619">
        <v>0</v>
      </c>
      <c r="DC553" s="619">
        <v>0</v>
      </c>
      <c r="DD553" s="619">
        <v>0</v>
      </c>
      <c r="DE553" s="619">
        <v>0</v>
      </c>
      <c r="DF553" s="619">
        <v>0</v>
      </c>
      <c r="DG553" s="619">
        <v>0</v>
      </c>
      <c r="DH553" s="619">
        <v>0</v>
      </c>
      <c r="DI553" s="619">
        <v>0</v>
      </c>
      <c r="DJ553" s="619">
        <v>0</v>
      </c>
      <c r="DK553" s="619">
        <v>0</v>
      </c>
      <c r="DL553" s="619">
        <v>0</v>
      </c>
      <c r="DM553" s="619">
        <v>0</v>
      </c>
      <c r="DN553" s="619">
        <v>0</v>
      </c>
      <c r="DO553" s="619">
        <v>0</v>
      </c>
      <c r="DP553" s="619">
        <v>0</v>
      </c>
      <c r="DQ553" s="619">
        <v>0</v>
      </c>
      <c r="DR553" s="619">
        <v>0</v>
      </c>
      <c r="DS553" s="619">
        <v>0</v>
      </c>
      <c r="DT553" s="619">
        <v>0</v>
      </c>
      <c r="DU553" s="619">
        <v>0</v>
      </c>
      <c r="DV553" s="619">
        <v>0</v>
      </c>
      <c r="DW553" s="620">
        <v>0</v>
      </c>
    </row>
    <row r="554" spans="2:127" x14ac:dyDescent="0.2">
      <c r="B554" s="648"/>
      <c r="C554" s="642"/>
      <c r="D554" s="643"/>
      <c r="E554" s="643"/>
      <c r="F554" s="643"/>
      <c r="G554" s="643"/>
      <c r="H554" s="643"/>
      <c r="I554" s="644"/>
      <c r="J554" s="644"/>
      <c r="K554" s="644"/>
      <c r="L554" s="644"/>
      <c r="M554" s="644"/>
      <c r="N554" s="644"/>
      <c r="O554" s="644"/>
      <c r="P554" s="644"/>
      <c r="Q554" s="644"/>
      <c r="R554" s="645"/>
      <c r="S554" s="644"/>
      <c r="T554" s="644"/>
      <c r="U554" s="626" t="s">
        <v>496</v>
      </c>
      <c r="V554" s="614" t="s">
        <v>124</v>
      </c>
      <c r="W554" s="640" t="s">
        <v>490</v>
      </c>
      <c r="X554" s="607">
        <v>0</v>
      </c>
      <c r="Y554" s="607">
        <v>0</v>
      </c>
      <c r="Z554" s="607">
        <v>0</v>
      </c>
      <c r="AA554" s="607">
        <v>0</v>
      </c>
      <c r="AB554" s="607">
        <v>0</v>
      </c>
      <c r="AC554" s="607">
        <v>0</v>
      </c>
      <c r="AD554" s="607">
        <v>0</v>
      </c>
      <c r="AE554" s="607">
        <v>0</v>
      </c>
      <c r="AF554" s="607">
        <v>0</v>
      </c>
      <c r="AG554" s="607">
        <v>0</v>
      </c>
      <c r="AH554" s="607">
        <v>0</v>
      </c>
      <c r="AI554" s="607">
        <v>0</v>
      </c>
      <c r="AJ554" s="607">
        <v>0</v>
      </c>
      <c r="AK554" s="607">
        <v>0</v>
      </c>
      <c r="AL554" s="607">
        <v>0</v>
      </c>
      <c r="AM554" s="607">
        <v>18.329999999999998</v>
      </c>
      <c r="AN554" s="607">
        <v>18.329999999999998</v>
      </c>
      <c r="AO554" s="607">
        <v>18.329999999999998</v>
      </c>
      <c r="AP554" s="607">
        <v>18.329999999999998</v>
      </c>
      <c r="AQ554" s="607">
        <v>18.329999999999998</v>
      </c>
      <c r="AR554" s="607">
        <v>18.329999999999998</v>
      </c>
      <c r="AS554" s="607">
        <v>18.329999999999998</v>
      </c>
      <c r="AT554" s="607">
        <v>18.329999999999998</v>
      </c>
      <c r="AU554" s="607">
        <v>18.329999999999998</v>
      </c>
      <c r="AV554" s="607">
        <v>18.329999999999998</v>
      </c>
      <c r="AW554" s="607">
        <v>18.329999999999998</v>
      </c>
      <c r="AX554" s="607">
        <v>18.329999999999998</v>
      </c>
      <c r="AY554" s="607">
        <v>18.329999999999998</v>
      </c>
      <c r="AZ554" s="607">
        <v>18.329999999999998</v>
      </c>
      <c r="BA554" s="607">
        <v>18.329999999999998</v>
      </c>
      <c r="BB554" s="607">
        <v>18.329999999999998</v>
      </c>
      <c r="BC554" s="607">
        <v>18.329999999999998</v>
      </c>
      <c r="BD554" s="607">
        <v>18.329999999999998</v>
      </c>
      <c r="BE554" s="607">
        <v>18.329999999999998</v>
      </c>
      <c r="BF554" s="607">
        <v>18.329999999999998</v>
      </c>
      <c r="BG554" s="607">
        <v>18.329999999999998</v>
      </c>
      <c r="BH554" s="607">
        <v>18.329999999999998</v>
      </c>
      <c r="BI554" s="607">
        <v>18.329999999999998</v>
      </c>
      <c r="BJ554" s="607">
        <v>18.329999999999998</v>
      </c>
      <c r="BK554" s="607">
        <v>18.329999999999998</v>
      </c>
      <c r="BL554" s="607">
        <v>18.329999999999998</v>
      </c>
      <c r="BM554" s="607">
        <v>18.329999999999998</v>
      </c>
      <c r="BN554" s="607">
        <v>18.329999999999998</v>
      </c>
      <c r="BO554" s="607">
        <v>18.329999999999998</v>
      </c>
      <c r="BP554" s="607">
        <v>18.329999999999998</v>
      </c>
      <c r="BQ554" s="607">
        <v>18.329999999999998</v>
      </c>
      <c r="BR554" s="607">
        <v>18.329999999999998</v>
      </c>
      <c r="BS554" s="607">
        <v>18.329999999999998</v>
      </c>
      <c r="BT554" s="607">
        <v>18.329999999999998</v>
      </c>
      <c r="BU554" s="607">
        <v>18.329999999999998</v>
      </c>
      <c r="BV554" s="607">
        <v>18.329999999999998</v>
      </c>
      <c r="BW554" s="607">
        <v>18.329999999999998</v>
      </c>
      <c r="BX554" s="607">
        <v>18.329999999999998</v>
      </c>
      <c r="BY554" s="607">
        <v>18.329999999999998</v>
      </c>
      <c r="BZ554" s="607">
        <v>18.329999999999998</v>
      </c>
      <c r="CA554" s="607">
        <v>18.329999999999998</v>
      </c>
      <c r="CB554" s="607">
        <v>18.329999999999998</v>
      </c>
      <c r="CC554" s="607">
        <v>18.329999999999998</v>
      </c>
      <c r="CD554" s="607">
        <v>18.329999999999998</v>
      </c>
      <c r="CE554" s="616">
        <v>18.329999999999998</v>
      </c>
      <c r="CF554" s="616">
        <v>18.329999999999998</v>
      </c>
      <c r="CG554" s="616">
        <v>18.329999999999998</v>
      </c>
      <c r="CH554" s="616">
        <v>18.329999999999998</v>
      </c>
      <c r="CI554" s="616">
        <v>18.329999999999998</v>
      </c>
      <c r="CJ554" s="616">
        <v>18.329999999999998</v>
      </c>
      <c r="CK554" s="616">
        <v>18.329999999999998</v>
      </c>
      <c r="CL554" s="616">
        <v>18.329999999999998</v>
      </c>
      <c r="CM554" s="616">
        <v>18.329999999999998</v>
      </c>
      <c r="CN554" s="616">
        <v>18.329999999999998</v>
      </c>
      <c r="CO554" s="616">
        <v>18.329999999999998</v>
      </c>
      <c r="CP554" s="616">
        <v>18.329999999999998</v>
      </c>
      <c r="CQ554" s="616">
        <v>18.329999999999998</v>
      </c>
      <c r="CR554" s="616">
        <v>18.329999999999998</v>
      </c>
      <c r="CS554" s="616">
        <v>18.329999999999998</v>
      </c>
      <c r="CT554" s="616">
        <v>18.329999999999998</v>
      </c>
      <c r="CU554" s="616">
        <v>18.329999999999998</v>
      </c>
      <c r="CV554" s="616">
        <v>18.329999999999998</v>
      </c>
      <c r="CW554" s="616">
        <v>18.329999999999998</v>
      </c>
      <c r="CX554" s="616">
        <v>18.329999999999998</v>
      </c>
      <c r="CY554" s="617">
        <v>18.329999999999998</v>
      </c>
      <c r="CZ554" s="618">
        <v>0</v>
      </c>
      <c r="DA554" s="619">
        <v>0</v>
      </c>
      <c r="DB554" s="619">
        <v>0</v>
      </c>
      <c r="DC554" s="619">
        <v>0</v>
      </c>
      <c r="DD554" s="619">
        <v>0</v>
      </c>
      <c r="DE554" s="619">
        <v>0</v>
      </c>
      <c r="DF554" s="619">
        <v>0</v>
      </c>
      <c r="DG554" s="619">
        <v>0</v>
      </c>
      <c r="DH554" s="619">
        <v>0</v>
      </c>
      <c r="DI554" s="619">
        <v>0</v>
      </c>
      <c r="DJ554" s="619">
        <v>0</v>
      </c>
      <c r="DK554" s="619">
        <v>0</v>
      </c>
      <c r="DL554" s="619">
        <v>0</v>
      </c>
      <c r="DM554" s="619">
        <v>0</v>
      </c>
      <c r="DN554" s="619">
        <v>0</v>
      </c>
      <c r="DO554" s="619">
        <v>0</v>
      </c>
      <c r="DP554" s="619">
        <v>0</v>
      </c>
      <c r="DQ554" s="619">
        <v>0</v>
      </c>
      <c r="DR554" s="619">
        <v>0</v>
      </c>
      <c r="DS554" s="619">
        <v>0</v>
      </c>
      <c r="DT554" s="619">
        <v>0</v>
      </c>
      <c r="DU554" s="619">
        <v>0</v>
      </c>
      <c r="DV554" s="619">
        <v>0</v>
      </c>
      <c r="DW554" s="620">
        <v>0</v>
      </c>
    </row>
    <row r="555" spans="2:127" x14ac:dyDescent="0.2">
      <c r="B555" s="648"/>
      <c r="C555" s="642"/>
      <c r="D555" s="643"/>
      <c r="E555" s="643"/>
      <c r="F555" s="643"/>
      <c r="G555" s="643"/>
      <c r="H555" s="643"/>
      <c r="I555" s="644"/>
      <c r="J555" s="644"/>
      <c r="K555" s="644"/>
      <c r="L555" s="644"/>
      <c r="M555" s="644"/>
      <c r="N555" s="644"/>
      <c r="O555" s="644"/>
      <c r="P555" s="644"/>
      <c r="Q555" s="644"/>
      <c r="R555" s="645"/>
      <c r="S555" s="644"/>
      <c r="T555" s="644"/>
      <c r="U555" s="626" t="s">
        <v>497</v>
      </c>
      <c r="V555" s="614" t="s">
        <v>124</v>
      </c>
      <c r="W555" s="640" t="s">
        <v>490</v>
      </c>
      <c r="X555" s="607">
        <v>13.062804000000002</v>
      </c>
      <c r="Y555" s="607">
        <v>26.125608000000003</v>
      </c>
      <c r="Z555" s="607">
        <v>26.125608000000003</v>
      </c>
      <c r="AA555" s="607">
        <v>39.188412000000007</v>
      </c>
      <c r="AB555" s="607">
        <v>39.188412000000007</v>
      </c>
      <c r="AC555" s="607">
        <v>65.314020000000014</v>
      </c>
      <c r="AD555" s="607">
        <v>78.376824000000013</v>
      </c>
      <c r="AE555" s="607">
        <v>130.62804000000003</v>
      </c>
      <c r="AF555" s="607">
        <v>130.62804000000003</v>
      </c>
      <c r="AG555" s="607">
        <v>130.62804000000003</v>
      </c>
      <c r="AH555" s="607">
        <v>130.62804000000003</v>
      </c>
      <c r="AI555" s="607">
        <v>130.62804000000003</v>
      </c>
      <c r="AJ555" s="607">
        <v>130.62804000000003</v>
      </c>
      <c r="AK555" s="607">
        <v>130.62804000000003</v>
      </c>
      <c r="AL555" s="607">
        <v>104.50243200000001</v>
      </c>
      <c r="AM555" s="607">
        <v>0</v>
      </c>
      <c r="AN555" s="607">
        <v>0</v>
      </c>
      <c r="AO555" s="607">
        <v>0</v>
      </c>
      <c r="AP555" s="607">
        <v>0</v>
      </c>
      <c r="AQ555" s="607">
        <v>0</v>
      </c>
      <c r="AR555" s="607">
        <v>1.3852523636363636</v>
      </c>
      <c r="AS555" s="607">
        <v>2.7705047272727272</v>
      </c>
      <c r="AT555" s="607">
        <v>2.7705047272727272</v>
      </c>
      <c r="AU555" s="607">
        <v>4.1557570909090922</v>
      </c>
      <c r="AV555" s="607">
        <v>4.1557570909090922</v>
      </c>
      <c r="AW555" s="607">
        <v>6.9262618181818185</v>
      </c>
      <c r="AX555" s="607">
        <v>8.3115141818181844</v>
      </c>
      <c r="AY555" s="607">
        <v>13.852523636363637</v>
      </c>
      <c r="AZ555" s="607">
        <v>13.852523636363637</v>
      </c>
      <c r="BA555" s="607">
        <v>13.852523636363637</v>
      </c>
      <c r="BB555" s="607">
        <v>13.852523636363637</v>
      </c>
      <c r="BC555" s="607">
        <v>13.852523636363637</v>
      </c>
      <c r="BD555" s="607">
        <v>13.852523636363637</v>
      </c>
      <c r="BE555" s="607">
        <v>13.852523636363637</v>
      </c>
      <c r="BF555" s="607">
        <v>11.082018909090909</v>
      </c>
      <c r="BG555" s="607">
        <v>0</v>
      </c>
      <c r="BH555" s="607">
        <v>0</v>
      </c>
      <c r="BI555" s="607">
        <v>0</v>
      </c>
      <c r="BJ555" s="607">
        <v>0</v>
      </c>
      <c r="BK555" s="607">
        <v>0</v>
      </c>
      <c r="BL555" s="607">
        <v>1.3852523636363636</v>
      </c>
      <c r="BM555" s="607">
        <v>2.7705047272727272</v>
      </c>
      <c r="BN555" s="607">
        <v>2.7705047272727272</v>
      </c>
      <c r="BO555" s="607">
        <v>4.1557570909090922</v>
      </c>
      <c r="BP555" s="607">
        <v>4.1557570909090922</v>
      </c>
      <c r="BQ555" s="607">
        <v>6.9262618181818185</v>
      </c>
      <c r="BR555" s="607">
        <v>8.3115141818181844</v>
      </c>
      <c r="BS555" s="607">
        <v>13.852523636363637</v>
      </c>
      <c r="BT555" s="607">
        <v>13.852523636363637</v>
      </c>
      <c r="BU555" s="607">
        <v>13.852523636363637</v>
      </c>
      <c r="BV555" s="607">
        <v>13.852523636363637</v>
      </c>
      <c r="BW555" s="607">
        <v>13.852523636363637</v>
      </c>
      <c r="BX555" s="607">
        <v>13.852523636363637</v>
      </c>
      <c r="BY555" s="607">
        <v>13.852523636363637</v>
      </c>
      <c r="BZ555" s="607">
        <v>11.082018909090909</v>
      </c>
      <c r="CA555" s="607">
        <v>0</v>
      </c>
      <c r="CB555" s="607">
        <v>0</v>
      </c>
      <c r="CC555" s="607">
        <v>0</v>
      </c>
      <c r="CD555" s="607">
        <v>0</v>
      </c>
      <c r="CE555" s="616">
        <v>0</v>
      </c>
      <c r="CF555" s="616">
        <v>10.622102545454547</v>
      </c>
      <c r="CG555" s="616">
        <v>21.244205090909094</v>
      </c>
      <c r="CH555" s="616">
        <v>21.244205090909094</v>
      </c>
      <c r="CI555" s="616">
        <v>31.866307636363643</v>
      </c>
      <c r="CJ555" s="616">
        <v>31.866307636363643</v>
      </c>
      <c r="CK555" s="616">
        <v>53.110512727272734</v>
      </c>
      <c r="CL555" s="616">
        <v>63.732615272727287</v>
      </c>
      <c r="CM555" s="616">
        <v>106.22102545454547</v>
      </c>
      <c r="CN555" s="616">
        <v>106.22102545454547</v>
      </c>
      <c r="CO555" s="616">
        <v>106.22102545454547</v>
      </c>
      <c r="CP555" s="616">
        <v>106.22102545454547</v>
      </c>
      <c r="CQ555" s="616">
        <v>106.22102545454547</v>
      </c>
      <c r="CR555" s="616">
        <v>106.22102545454547</v>
      </c>
      <c r="CS555" s="616">
        <v>106.22102545454547</v>
      </c>
      <c r="CT555" s="616">
        <v>84.976820363636378</v>
      </c>
      <c r="CU555" s="616">
        <v>0</v>
      </c>
      <c r="CV555" s="616">
        <v>0</v>
      </c>
      <c r="CW555" s="616">
        <v>0</v>
      </c>
      <c r="CX555" s="616">
        <v>0</v>
      </c>
      <c r="CY555" s="617">
        <v>0</v>
      </c>
      <c r="CZ555" s="618">
        <v>0</v>
      </c>
      <c r="DA555" s="619">
        <v>0</v>
      </c>
      <c r="DB555" s="619">
        <v>0</v>
      </c>
      <c r="DC555" s="619">
        <v>0</v>
      </c>
      <c r="DD555" s="619">
        <v>0</v>
      </c>
      <c r="DE555" s="619">
        <v>0</v>
      </c>
      <c r="DF555" s="619">
        <v>0</v>
      </c>
      <c r="DG555" s="619">
        <v>0</v>
      </c>
      <c r="DH555" s="619">
        <v>0</v>
      </c>
      <c r="DI555" s="619">
        <v>0</v>
      </c>
      <c r="DJ555" s="619">
        <v>0</v>
      </c>
      <c r="DK555" s="619">
        <v>0</v>
      </c>
      <c r="DL555" s="619">
        <v>0</v>
      </c>
      <c r="DM555" s="619">
        <v>0</v>
      </c>
      <c r="DN555" s="619">
        <v>0</v>
      </c>
      <c r="DO555" s="619">
        <v>0</v>
      </c>
      <c r="DP555" s="619">
        <v>0</v>
      </c>
      <c r="DQ555" s="619">
        <v>0</v>
      </c>
      <c r="DR555" s="619">
        <v>0</v>
      </c>
      <c r="DS555" s="619">
        <v>0</v>
      </c>
      <c r="DT555" s="619">
        <v>0</v>
      </c>
      <c r="DU555" s="619">
        <v>0</v>
      </c>
      <c r="DV555" s="619">
        <v>0</v>
      </c>
      <c r="DW555" s="620">
        <v>0</v>
      </c>
    </row>
    <row r="556" spans="2:127" x14ac:dyDescent="0.2">
      <c r="B556" s="648"/>
      <c r="C556" s="642"/>
      <c r="D556" s="643"/>
      <c r="E556" s="643"/>
      <c r="F556" s="643"/>
      <c r="G556" s="643"/>
      <c r="H556" s="643"/>
      <c r="I556" s="644"/>
      <c r="J556" s="644"/>
      <c r="K556" s="644"/>
      <c r="L556" s="644"/>
      <c r="M556" s="644"/>
      <c r="N556" s="644"/>
      <c r="O556" s="644"/>
      <c r="P556" s="644"/>
      <c r="Q556" s="644"/>
      <c r="R556" s="645"/>
      <c r="S556" s="644"/>
      <c r="T556" s="644"/>
      <c r="U556" s="626" t="s">
        <v>498</v>
      </c>
      <c r="V556" s="614" t="s">
        <v>124</v>
      </c>
      <c r="W556" s="640" t="s">
        <v>490</v>
      </c>
      <c r="X556" s="607">
        <v>0</v>
      </c>
      <c r="Y556" s="607">
        <v>0</v>
      </c>
      <c r="Z556" s="607">
        <v>0</v>
      </c>
      <c r="AA556" s="607">
        <v>0</v>
      </c>
      <c r="AB556" s="607">
        <v>0</v>
      </c>
      <c r="AC556" s="607">
        <v>0</v>
      </c>
      <c r="AD556" s="607">
        <v>0</v>
      </c>
      <c r="AE556" s="607">
        <v>0</v>
      </c>
      <c r="AF556" s="607">
        <v>0</v>
      </c>
      <c r="AG556" s="607">
        <v>0</v>
      </c>
      <c r="AH556" s="607">
        <v>0</v>
      </c>
      <c r="AI556" s="607">
        <v>0</v>
      </c>
      <c r="AJ556" s="607">
        <v>0</v>
      </c>
      <c r="AK556" s="607">
        <v>0</v>
      </c>
      <c r="AL556" s="607">
        <v>0</v>
      </c>
      <c r="AM556" s="607">
        <v>332.97075110167663</v>
      </c>
      <c r="AN556" s="607">
        <v>304.88337518288404</v>
      </c>
      <c r="AO556" s="607">
        <v>276.79599926409156</v>
      </c>
      <c r="AP556" s="607">
        <v>248.70862334529915</v>
      </c>
      <c r="AQ556" s="607">
        <v>220.62124742650664</v>
      </c>
      <c r="AR556" s="607">
        <v>192.53387150771422</v>
      </c>
      <c r="AS556" s="607">
        <v>164.44649558892172</v>
      </c>
      <c r="AT556" s="607">
        <v>136.35911967012927</v>
      </c>
      <c r="AU556" s="607">
        <v>108.27174375133677</v>
      </c>
      <c r="AV556" s="607">
        <v>80.184367832544297</v>
      </c>
      <c r="AW556" s="607">
        <v>80.184367832544297</v>
      </c>
      <c r="AX556" s="607">
        <v>80.184367832544297</v>
      </c>
      <c r="AY556" s="607">
        <v>80.184367832544297</v>
      </c>
      <c r="AZ556" s="607">
        <v>80.184367832544297</v>
      </c>
      <c r="BA556" s="607">
        <v>80.184367832544297</v>
      </c>
      <c r="BB556" s="607">
        <v>80.184367832544297</v>
      </c>
      <c r="BC556" s="607">
        <v>80.184367832544297</v>
      </c>
      <c r="BD556" s="607">
        <v>80.184367832544297</v>
      </c>
      <c r="BE556" s="607">
        <v>80.184367832544297</v>
      </c>
      <c r="BF556" s="607">
        <v>80.184367832544297</v>
      </c>
      <c r="BG556" s="607">
        <v>80.184367832544297</v>
      </c>
      <c r="BH556" s="607">
        <v>80.184367832544297</v>
      </c>
      <c r="BI556" s="607">
        <v>80.184367832544297</v>
      </c>
      <c r="BJ556" s="607">
        <v>80.184367832544297</v>
      </c>
      <c r="BK556" s="607">
        <v>80.184367832544297</v>
      </c>
      <c r="BL556" s="607">
        <v>80.184367832544297</v>
      </c>
      <c r="BM556" s="607">
        <v>80.184367832544297</v>
      </c>
      <c r="BN556" s="607">
        <v>80.184367832544297</v>
      </c>
      <c r="BO556" s="607">
        <v>80.184367832544297</v>
      </c>
      <c r="BP556" s="607">
        <v>80.184367832544297</v>
      </c>
      <c r="BQ556" s="607">
        <v>80.184367832544297</v>
      </c>
      <c r="BR556" s="607">
        <v>80.184367832544297</v>
      </c>
      <c r="BS556" s="607">
        <v>80.184367832544297</v>
      </c>
      <c r="BT556" s="607">
        <v>80.184367832544297</v>
      </c>
      <c r="BU556" s="607">
        <v>80.184367832544297</v>
      </c>
      <c r="BV556" s="607">
        <v>80.184367832544297</v>
      </c>
      <c r="BW556" s="607">
        <v>80.184367832544297</v>
      </c>
      <c r="BX556" s="607">
        <v>80.184367832544297</v>
      </c>
      <c r="BY556" s="607">
        <v>80.184367832544297</v>
      </c>
      <c r="BZ556" s="607">
        <v>80.184367832544297</v>
      </c>
      <c r="CA556" s="607">
        <v>80.184367832544297</v>
      </c>
      <c r="CB556" s="607">
        <v>80.184367832544297</v>
      </c>
      <c r="CC556" s="607">
        <v>80.184367832544297</v>
      </c>
      <c r="CD556" s="607">
        <v>80.184367832544297</v>
      </c>
      <c r="CE556" s="616">
        <v>80.184367832544297</v>
      </c>
      <c r="CF556" s="616">
        <v>80.184367832544297</v>
      </c>
      <c r="CG556" s="616">
        <v>80.184367832544297</v>
      </c>
      <c r="CH556" s="616">
        <v>80.184367832544297</v>
      </c>
      <c r="CI556" s="616">
        <v>80.184367832544297</v>
      </c>
      <c r="CJ556" s="616">
        <v>80.184367832544297</v>
      </c>
      <c r="CK556" s="616">
        <v>80.184367832544297</v>
      </c>
      <c r="CL556" s="616">
        <v>80.184367832544297</v>
      </c>
      <c r="CM556" s="616">
        <v>80.184367832544297</v>
      </c>
      <c r="CN556" s="616">
        <v>80.184367832544297</v>
      </c>
      <c r="CO556" s="616">
        <v>80.184367832544297</v>
      </c>
      <c r="CP556" s="616">
        <v>80.184367832544297</v>
      </c>
      <c r="CQ556" s="616">
        <v>80.184367832544297</v>
      </c>
      <c r="CR556" s="616">
        <v>80.184367832544297</v>
      </c>
      <c r="CS556" s="616">
        <v>80.184367832544297</v>
      </c>
      <c r="CT556" s="616">
        <v>80.184367832544297</v>
      </c>
      <c r="CU556" s="616">
        <v>80.184367832544297</v>
      </c>
      <c r="CV556" s="616">
        <v>80.184367832544297</v>
      </c>
      <c r="CW556" s="616">
        <v>80.184367832544297</v>
      </c>
      <c r="CX556" s="616">
        <v>80.184367832544297</v>
      </c>
      <c r="CY556" s="617">
        <v>80.184367832544297</v>
      </c>
      <c r="CZ556" s="618">
        <v>0</v>
      </c>
      <c r="DA556" s="619">
        <v>0</v>
      </c>
      <c r="DB556" s="619">
        <v>0</v>
      </c>
      <c r="DC556" s="619">
        <v>0</v>
      </c>
      <c r="DD556" s="619">
        <v>0</v>
      </c>
      <c r="DE556" s="619">
        <v>0</v>
      </c>
      <c r="DF556" s="619">
        <v>0</v>
      </c>
      <c r="DG556" s="619">
        <v>0</v>
      </c>
      <c r="DH556" s="619">
        <v>0</v>
      </c>
      <c r="DI556" s="619">
        <v>0</v>
      </c>
      <c r="DJ556" s="619">
        <v>0</v>
      </c>
      <c r="DK556" s="619">
        <v>0</v>
      </c>
      <c r="DL556" s="619">
        <v>0</v>
      </c>
      <c r="DM556" s="619">
        <v>0</v>
      </c>
      <c r="DN556" s="619">
        <v>0</v>
      </c>
      <c r="DO556" s="619">
        <v>0</v>
      </c>
      <c r="DP556" s="619">
        <v>0</v>
      </c>
      <c r="DQ556" s="619">
        <v>0</v>
      </c>
      <c r="DR556" s="619">
        <v>0</v>
      </c>
      <c r="DS556" s="619">
        <v>0</v>
      </c>
      <c r="DT556" s="619">
        <v>0</v>
      </c>
      <c r="DU556" s="619">
        <v>0</v>
      </c>
      <c r="DV556" s="619">
        <v>0</v>
      </c>
      <c r="DW556" s="620">
        <v>0</v>
      </c>
    </row>
    <row r="557" spans="2:127" x14ac:dyDescent="0.2">
      <c r="B557" s="648"/>
      <c r="C557" s="642"/>
      <c r="D557" s="643"/>
      <c r="E557" s="643"/>
      <c r="F557" s="643"/>
      <c r="G557" s="643"/>
      <c r="H557" s="643"/>
      <c r="I557" s="644"/>
      <c r="J557" s="644"/>
      <c r="K557" s="644"/>
      <c r="L557" s="644"/>
      <c r="M557" s="644"/>
      <c r="N557" s="644"/>
      <c r="O557" s="644"/>
      <c r="P557" s="644"/>
      <c r="Q557" s="644"/>
      <c r="R557" s="645"/>
      <c r="S557" s="644"/>
      <c r="T557" s="644"/>
      <c r="U557" s="649" t="s">
        <v>499</v>
      </c>
      <c r="V557" s="614" t="s">
        <v>124</v>
      </c>
      <c r="W557" s="640" t="s">
        <v>490</v>
      </c>
      <c r="X557" s="607">
        <v>0</v>
      </c>
      <c r="Y557" s="607">
        <v>0</v>
      </c>
      <c r="Z557" s="607">
        <v>0</v>
      </c>
      <c r="AA557" s="607">
        <v>0</v>
      </c>
      <c r="AB557" s="607">
        <v>0</v>
      </c>
      <c r="AC557" s="607">
        <v>0</v>
      </c>
      <c r="AD557" s="607">
        <v>0</v>
      </c>
      <c r="AE557" s="607">
        <v>0</v>
      </c>
      <c r="AF557" s="607">
        <v>0</v>
      </c>
      <c r="AG557" s="607">
        <v>0</v>
      </c>
      <c r="AH557" s="607">
        <v>0</v>
      </c>
      <c r="AI557" s="607">
        <v>0</v>
      </c>
      <c r="AJ557" s="607">
        <v>0</v>
      </c>
      <c r="AK557" s="607">
        <v>0</v>
      </c>
      <c r="AL557" s="607">
        <v>0</v>
      </c>
      <c r="AM557" s="607">
        <v>0</v>
      </c>
      <c r="AN557" s="607">
        <v>0</v>
      </c>
      <c r="AO557" s="607">
        <v>0</v>
      </c>
      <c r="AP557" s="607">
        <v>0</v>
      </c>
      <c r="AQ557" s="607">
        <v>0</v>
      </c>
      <c r="AR557" s="607">
        <v>0</v>
      </c>
      <c r="AS557" s="607">
        <v>0</v>
      </c>
      <c r="AT557" s="607">
        <v>0</v>
      </c>
      <c r="AU557" s="607">
        <v>0</v>
      </c>
      <c r="AV557" s="607">
        <v>0</v>
      </c>
      <c r="AW557" s="607">
        <v>0</v>
      </c>
      <c r="AX557" s="607">
        <v>0</v>
      </c>
      <c r="AY557" s="607">
        <v>0</v>
      </c>
      <c r="AZ557" s="607">
        <v>0</v>
      </c>
      <c r="BA557" s="607">
        <v>0</v>
      </c>
      <c r="BB557" s="607">
        <v>0</v>
      </c>
      <c r="BC557" s="607">
        <v>0</v>
      </c>
      <c r="BD557" s="607">
        <v>0</v>
      </c>
      <c r="BE557" s="607">
        <v>0</v>
      </c>
      <c r="BF557" s="607">
        <v>0</v>
      </c>
      <c r="BG557" s="607">
        <v>0</v>
      </c>
      <c r="BH557" s="607">
        <v>0</v>
      </c>
      <c r="BI557" s="607">
        <v>0</v>
      </c>
      <c r="BJ557" s="607">
        <v>0</v>
      </c>
      <c r="BK557" s="607">
        <v>0</v>
      </c>
      <c r="BL557" s="607">
        <v>0</v>
      </c>
      <c r="BM557" s="607">
        <v>0</v>
      </c>
      <c r="BN557" s="607">
        <v>0</v>
      </c>
      <c r="BO557" s="607">
        <v>0</v>
      </c>
      <c r="BP557" s="607">
        <v>0</v>
      </c>
      <c r="BQ557" s="607">
        <v>0</v>
      </c>
      <c r="BR557" s="607">
        <v>0</v>
      </c>
      <c r="BS557" s="607">
        <v>0</v>
      </c>
      <c r="BT557" s="607">
        <v>0</v>
      </c>
      <c r="BU557" s="607">
        <v>0</v>
      </c>
      <c r="BV557" s="607">
        <v>0</v>
      </c>
      <c r="BW557" s="607">
        <v>0</v>
      </c>
      <c r="BX557" s="607">
        <v>0</v>
      </c>
      <c r="BY557" s="607">
        <v>0</v>
      </c>
      <c r="BZ557" s="607">
        <v>0</v>
      </c>
      <c r="CA557" s="607">
        <v>0</v>
      </c>
      <c r="CB557" s="607">
        <v>0</v>
      </c>
      <c r="CC557" s="607">
        <v>0</v>
      </c>
      <c r="CD557" s="607">
        <v>0</v>
      </c>
      <c r="CE557" s="607">
        <v>0</v>
      </c>
      <c r="CF557" s="607">
        <v>0</v>
      </c>
      <c r="CG557" s="607">
        <v>0</v>
      </c>
      <c r="CH557" s="607">
        <v>0</v>
      </c>
      <c r="CI557" s="607">
        <v>0</v>
      </c>
      <c r="CJ557" s="607">
        <v>0</v>
      </c>
      <c r="CK557" s="607">
        <v>0</v>
      </c>
      <c r="CL557" s="607">
        <v>0</v>
      </c>
      <c r="CM557" s="607">
        <v>0</v>
      </c>
      <c r="CN557" s="607">
        <v>0</v>
      </c>
      <c r="CO557" s="607">
        <v>0</v>
      </c>
      <c r="CP557" s="607">
        <v>0</v>
      </c>
      <c r="CQ557" s="607">
        <v>0</v>
      </c>
      <c r="CR557" s="607">
        <v>0</v>
      </c>
      <c r="CS557" s="607">
        <v>0</v>
      </c>
      <c r="CT557" s="607">
        <v>0</v>
      </c>
      <c r="CU557" s="607">
        <v>0</v>
      </c>
      <c r="CV557" s="607">
        <v>0</v>
      </c>
      <c r="CW557" s="607">
        <v>0</v>
      </c>
      <c r="CX557" s="607">
        <v>0</v>
      </c>
      <c r="CY557" s="607">
        <v>0</v>
      </c>
      <c r="CZ557" s="618">
        <v>0</v>
      </c>
      <c r="DA557" s="619">
        <v>0</v>
      </c>
      <c r="DB557" s="619">
        <v>0</v>
      </c>
      <c r="DC557" s="619">
        <v>0</v>
      </c>
      <c r="DD557" s="619">
        <v>0</v>
      </c>
      <c r="DE557" s="619">
        <v>0</v>
      </c>
      <c r="DF557" s="619">
        <v>0</v>
      </c>
      <c r="DG557" s="619">
        <v>0</v>
      </c>
      <c r="DH557" s="619">
        <v>0</v>
      </c>
      <c r="DI557" s="619">
        <v>0</v>
      </c>
      <c r="DJ557" s="619">
        <v>0</v>
      </c>
      <c r="DK557" s="619">
        <v>0</v>
      </c>
      <c r="DL557" s="619">
        <v>0</v>
      </c>
      <c r="DM557" s="619">
        <v>0</v>
      </c>
      <c r="DN557" s="619">
        <v>0</v>
      </c>
      <c r="DO557" s="619">
        <v>0</v>
      </c>
      <c r="DP557" s="619">
        <v>0</v>
      </c>
      <c r="DQ557" s="619">
        <v>0</v>
      </c>
      <c r="DR557" s="619">
        <v>0</v>
      </c>
      <c r="DS557" s="619">
        <v>0</v>
      </c>
      <c r="DT557" s="619">
        <v>0</v>
      </c>
      <c r="DU557" s="619">
        <v>0</v>
      </c>
      <c r="DV557" s="619">
        <v>0</v>
      </c>
      <c r="DW557" s="620">
        <v>0</v>
      </c>
    </row>
    <row r="558" spans="2:127" ht="15.75" thickBot="1" x14ac:dyDescent="0.25">
      <c r="B558" s="650"/>
      <c r="C558" s="651"/>
      <c r="D558" s="652"/>
      <c r="E558" s="652"/>
      <c r="F558" s="652"/>
      <c r="G558" s="652"/>
      <c r="H558" s="652"/>
      <c r="I558" s="653"/>
      <c r="J558" s="653"/>
      <c r="K558" s="653"/>
      <c r="L558" s="653"/>
      <c r="M558" s="653"/>
      <c r="N558" s="653"/>
      <c r="O558" s="653"/>
      <c r="P558" s="653"/>
      <c r="Q558" s="653"/>
      <c r="R558" s="654"/>
      <c r="S558" s="653"/>
      <c r="T558" s="653"/>
      <c r="U558" s="655" t="s">
        <v>127</v>
      </c>
      <c r="V558" s="656" t="s">
        <v>500</v>
      </c>
      <c r="W558" s="657" t="s">
        <v>490</v>
      </c>
      <c r="X558" s="658">
        <f>SUM(X547:X557)</f>
        <v>6659.8495039999998</v>
      </c>
      <c r="Y558" s="658">
        <f t="shared" ref="Y558:CJ558" si="114">SUM(Y547:Y557)</f>
        <v>13319.699008</v>
      </c>
      <c r="Z558" s="658">
        <f t="shared" si="114"/>
        <v>13319.699008</v>
      </c>
      <c r="AA558" s="658">
        <f t="shared" si="114"/>
        <v>19979.548511999998</v>
      </c>
      <c r="AB558" s="658">
        <f t="shared" si="114"/>
        <v>19979.548511999998</v>
      </c>
      <c r="AC558" s="658">
        <f t="shared" si="114"/>
        <v>33299.247519999997</v>
      </c>
      <c r="AD558" s="658">
        <f t="shared" si="114"/>
        <v>39959.097023999995</v>
      </c>
      <c r="AE558" s="658">
        <f t="shared" si="114"/>
        <v>66598.495039999994</v>
      </c>
      <c r="AF558" s="658">
        <f t="shared" si="114"/>
        <v>66598.495039999994</v>
      </c>
      <c r="AG558" s="658">
        <f t="shared" si="114"/>
        <v>66598.495039999994</v>
      </c>
      <c r="AH558" s="658">
        <f t="shared" si="114"/>
        <v>66598.495039999994</v>
      </c>
      <c r="AI558" s="658">
        <f t="shared" si="114"/>
        <v>66598.495039999994</v>
      </c>
      <c r="AJ558" s="658">
        <f t="shared" si="114"/>
        <v>66598.495039999994</v>
      </c>
      <c r="AK558" s="658">
        <f t="shared" si="114"/>
        <v>66598.495039999994</v>
      </c>
      <c r="AL558" s="658">
        <f t="shared" si="114"/>
        <v>53278.796031999998</v>
      </c>
      <c r="AM558" s="658">
        <f t="shared" si="114"/>
        <v>5396.3007511016767</v>
      </c>
      <c r="AN558" s="658">
        <f t="shared" si="114"/>
        <v>5368.2133751828842</v>
      </c>
      <c r="AO558" s="658">
        <f t="shared" si="114"/>
        <v>5340.1259992640917</v>
      </c>
      <c r="AP558" s="658">
        <f t="shared" si="114"/>
        <v>5312.0386233452991</v>
      </c>
      <c r="AQ558" s="658">
        <f t="shared" si="114"/>
        <v>5283.9512474265066</v>
      </c>
      <c r="AR558" s="658">
        <f t="shared" si="114"/>
        <v>5962.1113408013243</v>
      </c>
      <c r="AS558" s="658">
        <f t="shared" si="114"/>
        <v>6640.2714341761439</v>
      </c>
      <c r="AT558" s="658">
        <f t="shared" si="114"/>
        <v>6612.1840582573514</v>
      </c>
      <c r="AU558" s="658">
        <f t="shared" si="114"/>
        <v>7290.34415163217</v>
      </c>
      <c r="AV558" s="658">
        <f t="shared" si="114"/>
        <v>7262.2567757133775</v>
      </c>
      <c r="AW558" s="658">
        <f t="shared" si="114"/>
        <v>8674.7517143006007</v>
      </c>
      <c r="AX558" s="658">
        <f t="shared" si="114"/>
        <v>9380.999183594211</v>
      </c>
      <c r="AY558" s="658">
        <f t="shared" si="114"/>
        <v>12205.989060768658</v>
      </c>
      <c r="AZ558" s="658">
        <f t="shared" si="114"/>
        <v>12205.989060768658</v>
      </c>
      <c r="BA558" s="658">
        <f t="shared" si="114"/>
        <v>12205.989060768658</v>
      </c>
      <c r="BB558" s="658">
        <f t="shared" si="114"/>
        <v>12205.989060768658</v>
      </c>
      <c r="BC558" s="658">
        <f t="shared" si="114"/>
        <v>12205.989060768658</v>
      </c>
      <c r="BD558" s="658">
        <f t="shared" si="114"/>
        <v>12205.989060768658</v>
      </c>
      <c r="BE558" s="658">
        <f t="shared" si="114"/>
        <v>12205.989060768658</v>
      </c>
      <c r="BF558" s="658">
        <f t="shared" si="114"/>
        <v>10793.494122181433</v>
      </c>
      <c r="BG558" s="658">
        <f t="shared" si="114"/>
        <v>5143.5143678325439</v>
      </c>
      <c r="BH558" s="658">
        <f t="shared" si="114"/>
        <v>5143.5143678325439</v>
      </c>
      <c r="BI558" s="658">
        <f t="shared" si="114"/>
        <v>5143.5143678325439</v>
      </c>
      <c r="BJ558" s="658">
        <f t="shared" si="114"/>
        <v>5143.5143678325439</v>
      </c>
      <c r="BK558" s="658">
        <f t="shared" si="114"/>
        <v>5143.5143678325439</v>
      </c>
      <c r="BL558" s="658">
        <f t="shared" si="114"/>
        <v>5849.7618371261542</v>
      </c>
      <c r="BM558" s="658">
        <f t="shared" si="114"/>
        <v>6556.0093064197663</v>
      </c>
      <c r="BN558" s="658">
        <f t="shared" si="114"/>
        <v>6556.0093064197663</v>
      </c>
      <c r="BO558" s="658">
        <f t="shared" si="114"/>
        <v>7262.2567757133775</v>
      </c>
      <c r="BP558" s="658">
        <f t="shared" si="114"/>
        <v>7262.2567757133775</v>
      </c>
      <c r="BQ558" s="658">
        <f t="shared" si="114"/>
        <v>8674.7517143006007</v>
      </c>
      <c r="BR558" s="658">
        <f t="shared" si="114"/>
        <v>9380.999183594211</v>
      </c>
      <c r="BS558" s="658">
        <f t="shared" si="114"/>
        <v>12205.989060768658</v>
      </c>
      <c r="BT558" s="658">
        <f t="shared" si="114"/>
        <v>12205.989060768658</v>
      </c>
      <c r="BU558" s="658">
        <f t="shared" si="114"/>
        <v>12205.989060768658</v>
      </c>
      <c r="BV558" s="658">
        <f t="shared" si="114"/>
        <v>12205.989060768658</v>
      </c>
      <c r="BW558" s="658">
        <f t="shared" si="114"/>
        <v>12205.989060768658</v>
      </c>
      <c r="BX558" s="658">
        <f t="shared" si="114"/>
        <v>12205.989060768658</v>
      </c>
      <c r="BY558" s="658">
        <f t="shared" si="114"/>
        <v>12205.989060768658</v>
      </c>
      <c r="BZ558" s="658">
        <f t="shared" si="114"/>
        <v>10793.494122181433</v>
      </c>
      <c r="CA558" s="658">
        <f t="shared" si="114"/>
        <v>5143.5143678325439</v>
      </c>
      <c r="CB558" s="658">
        <f t="shared" si="114"/>
        <v>5143.5143678325439</v>
      </c>
      <c r="CC558" s="658">
        <f t="shared" si="114"/>
        <v>5143.5143678325439</v>
      </c>
      <c r="CD558" s="658">
        <f t="shared" si="114"/>
        <v>5143.5143678325439</v>
      </c>
      <c r="CE558" s="658">
        <f t="shared" si="114"/>
        <v>5143.5143678325439</v>
      </c>
      <c r="CF558" s="658">
        <f t="shared" si="114"/>
        <v>10559.013549232081</v>
      </c>
      <c r="CG558" s="658">
        <f t="shared" si="114"/>
        <v>15974.512730631615</v>
      </c>
      <c r="CH558" s="658">
        <f t="shared" si="114"/>
        <v>15974.512730631615</v>
      </c>
      <c r="CI558" s="658">
        <f t="shared" si="114"/>
        <v>21390.011912031157</v>
      </c>
      <c r="CJ558" s="658">
        <f t="shared" si="114"/>
        <v>21390.011912031157</v>
      </c>
      <c r="CK558" s="658">
        <f t="shared" ref="CK558:DW558" si="115">SUM(CK547:CK557)</f>
        <v>32221.010274830231</v>
      </c>
      <c r="CL558" s="658">
        <f t="shared" si="115"/>
        <v>37636.509456229767</v>
      </c>
      <c r="CM558" s="658">
        <f t="shared" si="115"/>
        <v>59298.506181827914</v>
      </c>
      <c r="CN558" s="658">
        <f t="shared" si="115"/>
        <v>59298.506181827914</v>
      </c>
      <c r="CO558" s="658">
        <f t="shared" si="115"/>
        <v>59298.506181827914</v>
      </c>
      <c r="CP558" s="658">
        <f t="shared" si="115"/>
        <v>59298.506181827914</v>
      </c>
      <c r="CQ558" s="658">
        <f t="shared" si="115"/>
        <v>59298.506181827914</v>
      </c>
      <c r="CR558" s="658">
        <f t="shared" si="115"/>
        <v>59298.506181827914</v>
      </c>
      <c r="CS558" s="658">
        <f t="shared" si="115"/>
        <v>59298.506181827914</v>
      </c>
      <c r="CT558" s="658">
        <f t="shared" si="115"/>
        <v>48467.507819028833</v>
      </c>
      <c r="CU558" s="658">
        <f t="shared" si="115"/>
        <v>5143.5143678325439</v>
      </c>
      <c r="CV558" s="658">
        <f t="shared" si="115"/>
        <v>5143.5143678325439</v>
      </c>
      <c r="CW558" s="658">
        <f t="shared" si="115"/>
        <v>5143.5143678325439</v>
      </c>
      <c r="CX558" s="658">
        <f t="shared" si="115"/>
        <v>5143.5143678325439</v>
      </c>
      <c r="CY558" s="659">
        <f t="shared" si="115"/>
        <v>5143.5143678325439</v>
      </c>
      <c r="CZ558" s="660">
        <f t="shared" si="115"/>
        <v>0</v>
      </c>
      <c r="DA558" s="661">
        <f t="shared" si="115"/>
        <v>0</v>
      </c>
      <c r="DB558" s="661">
        <f t="shared" si="115"/>
        <v>0</v>
      </c>
      <c r="DC558" s="661">
        <f t="shared" si="115"/>
        <v>0</v>
      </c>
      <c r="DD558" s="661">
        <f t="shared" si="115"/>
        <v>0</v>
      </c>
      <c r="DE558" s="661">
        <f t="shared" si="115"/>
        <v>0</v>
      </c>
      <c r="DF558" s="661">
        <f t="shared" si="115"/>
        <v>0</v>
      </c>
      <c r="DG558" s="661">
        <f t="shared" si="115"/>
        <v>0</v>
      </c>
      <c r="DH558" s="661">
        <f t="shared" si="115"/>
        <v>0</v>
      </c>
      <c r="DI558" s="661">
        <f t="shared" si="115"/>
        <v>0</v>
      </c>
      <c r="DJ558" s="661">
        <f t="shared" si="115"/>
        <v>0</v>
      </c>
      <c r="DK558" s="661">
        <f t="shared" si="115"/>
        <v>0</v>
      </c>
      <c r="DL558" s="661">
        <f t="shared" si="115"/>
        <v>0</v>
      </c>
      <c r="DM558" s="661">
        <f t="shared" si="115"/>
        <v>0</v>
      </c>
      <c r="DN558" s="661">
        <f t="shared" si="115"/>
        <v>0</v>
      </c>
      <c r="DO558" s="661">
        <f t="shared" si="115"/>
        <v>0</v>
      </c>
      <c r="DP558" s="661">
        <f t="shared" si="115"/>
        <v>0</v>
      </c>
      <c r="DQ558" s="661">
        <f t="shared" si="115"/>
        <v>0</v>
      </c>
      <c r="DR558" s="661">
        <f t="shared" si="115"/>
        <v>0</v>
      </c>
      <c r="DS558" s="661">
        <f t="shared" si="115"/>
        <v>0</v>
      </c>
      <c r="DT558" s="661">
        <f t="shared" si="115"/>
        <v>0</v>
      </c>
      <c r="DU558" s="661">
        <f t="shared" si="115"/>
        <v>0</v>
      </c>
      <c r="DV558" s="661">
        <f t="shared" si="115"/>
        <v>0</v>
      </c>
      <c r="DW558" s="662">
        <f t="shared" si="115"/>
        <v>0</v>
      </c>
    </row>
    <row r="559" spans="2:127" ht="25.5" x14ac:dyDescent="0.2">
      <c r="B559" s="603" t="s">
        <v>485</v>
      </c>
      <c r="C559" s="604" t="s">
        <v>981</v>
      </c>
      <c r="D559" s="605" t="s">
        <v>904</v>
      </c>
      <c r="E559" s="606" t="s">
        <v>554</v>
      </c>
      <c r="F559" s="607" t="s">
        <v>827</v>
      </c>
      <c r="G559" s="608" t="s">
        <v>66</v>
      </c>
      <c r="H559" s="609" t="s">
        <v>487</v>
      </c>
      <c r="I559" s="609">
        <f>MAX(X559:AV559)</f>
        <v>90</v>
      </c>
      <c r="J559" s="609">
        <f>SUMPRODUCT($X$2:$CY$2,$X559:$CY559)*365</f>
        <v>545621.98631082755</v>
      </c>
      <c r="K559" s="609">
        <f>SUMPRODUCT($X$2:$CY$2,$X560:$CY560)+SUMPRODUCT($X$2:$CY$2,$X561:$CY561)+SUMPRODUCT($X$2:$CY$2,$X562:$CY562)</f>
        <v>340976.08488093567</v>
      </c>
      <c r="L559" s="609">
        <f>SUMPRODUCT($X$2:$CY$2,$X563:$CY563) +SUMPRODUCT($X$2:$CY$2,$X564:$CY564)</f>
        <v>117306.2356322329</v>
      </c>
      <c r="M559" s="609">
        <f>SUMPRODUCT($X$2:$CY$2,$X565:$CY565)</f>
        <v>0</v>
      </c>
      <c r="N559" s="609">
        <f>SUMPRODUCT($X$2:$CY$2,$X568:$CY568) +SUMPRODUCT($X$2:$CY$2,$X569:$CY569)</f>
        <v>5865.0114390402505</v>
      </c>
      <c r="O559" s="609">
        <f>SUMPRODUCT($X$2:$CY$2,$X566:$CY566) +SUMPRODUCT($X$2:$CY$2,$X567:$CY567) +SUMPRODUCT($X$2:$CY$2,$X570:$CY570)</f>
        <v>1171.7485765793367</v>
      </c>
      <c r="P559" s="609">
        <f>SUM(K559:O559)</f>
        <v>465319.08052878815</v>
      </c>
      <c r="Q559" s="609">
        <f>(SUM(K559:M559)*100000)/(J559*1000)</f>
        <v>83.992641794331277</v>
      </c>
      <c r="R559" s="610">
        <f>(P559*100000)/(J559*1000)</f>
        <v>85.282318565459576</v>
      </c>
      <c r="S559" s="611">
        <v>3</v>
      </c>
      <c r="T559" s="612">
        <v>3</v>
      </c>
      <c r="U559" s="613" t="s">
        <v>488</v>
      </c>
      <c r="V559" s="614" t="s">
        <v>124</v>
      </c>
      <c r="W559" s="615" t="s">
        <v>75</v>
      </c>
      <c r="X559" s="607">
        <v>0</v>
      </c>
      <c r="Y559" s="607">
        <v>0</v>
      </c>
      <c r="Z559" s="607">
        <v>0</v>
      </c>
      <c r="AA559" s="607">
        <v>0</v>
      </c>
      <c r="AB559" s="607">
        <v>0</v>
      </c>
      <c r="AC559" s="607">
        <v>0</v>
      </c>
      <c r="AD559" s="607">
        <v>0</v>
      </c>
      <c r="AE559" s="607">
        <v>0</v>
      </c>
      <c r="AF559" s="607">
        <v>0</v>
      </c>
      <c r="AG559" s="607">
        <v>0</v>
      </c>
      <c r="AH559" s="607">
        <v>0</v>
      </c>
      <c r="AI559" s="607">
        <v>0</v>
      </c>
      <c r="AJ559" s="607">
        <v>0</v>
      </c>
      <c r="AK559" s="607">
        <v>0</v>
      </c>
      <c r="AL559" s="607">
        <v>0</v>
      </c>
      <c r="AM559" s="607">
        <v>90</v>
      </c>
      <c r="AN559" s="607">
        <v>90</v>
      </c>
      <c r="AO559" s="607">
        <v>90</v>
      </c>
      <c r="AP559" s="607">
        <v>90</v>
      </c>
      <c r="AQ559" s="607">
        <v>90</v>
      </c>
      <c r="AR559" s="607">
        <v>90</v>
      </c>
      <c r="AS559" s="607">
        <v>90</v>
      </c>
      <c r="AT559" s="607">
        <v>90</v>
      </c>
      <c r="AU559" s="607">
        <v>90</v>
      </c>
      <c r="AV559" s="607">
        <v>90</v>
      </c>
      <c r="AW559" s="607">
        <v>90</v>
      </c>
      <c r="AX559" s="607">
        <v>90</v>
      </c>
      <c r="AY559" s="607">
        <v>90</v>
      </c>
      <c r="AZ559" s="607">
        <v>90</v>
      </c>
      <c r="BA559" s="607">
        <v>90</v>
      </c>
      <c r="BB559" s="607">
        <v>90</v>
      </c>
      <c r="BC559" s="607">
        <v>90</v>
      </c>
      <c r="BD559" s="607">
        <v>90</v>
      </c>
      <c r="BE559" s="607">
        <v>90</v>
      </c>
      <c r="BF559" s="607">
        <v>90</v>
      </c>
      <c r="BG559" s="607">
        <v>90</v>
      </c>
      <c r="BH559" s="607">
        <v>90</v>
      </c>
      <c r="BI559" s="607">
        <v>90</v>
      </c>
      <c r="BJ559" s="607">
        <v>90</v>
      </c>
      <c r="BK559" s="607">
        <v>90</v>
      </c>
      <c r="BL559" s="607">
        <v>90</v>
      </c>
      <c r="BM559" s="607">
        <v>90</v>
      </c>
      <c r="BN559" s="607">
        <v>90</v>
      </c>
      <c r="BO559" s="607">
        <v>90</v>
      </c>
      <c r="BP559" s="607">
        <v>90</v>
      </c>
      <c r="BQ559" s="607">
        <v>90</v>
      </c>
      <c r="BR559" s="607">
        <v>90</v>
      </c>
      <c r="BS559" s="607">
        <v>90</v>
      </c>
      <c r="BT559" s="607">
        <v>90</v>
      </c>
      <c r="BU559" s="607">
        <v>90</v>
      </c>
      <c r="BV559" s="607">
        <v>90</v>
      </c>
      <c r="BW559" s="607">
        <v>90</v>
      </c>
      <c r="BX559" s="607">
        <v>90</v>
      </c>
      <c r="BY559" s="607">
        <v>90</v>
      </c>
      <c r="BZ559" s="607">
        <v>90</v>
      </c>
      <c r="CA559" s="607">
        <v>90</v>
      </c>
      <c r="CB559" s="607">
        <v>90</v>
      </c>
      <c r="CC559" s="607">
        <v>90</v>
      </c>
      <c r="CD559" s="607">
        <v>90</v>
      </c>
      <c r="CE559" s="616">
        <v>90</v>
      </c>
      <c r="CF559" s="616">
        <v>90</v>
      </c>
      <c r="CG559" s="616">
        <v>90</v>
      </c>
      <c r="CH559" s="616">
        <v>90</v>
      </c>
      <c r="CI559" s="616">
        <v>90</v>
      </c>
      <c r="CJ559" s="616">
        <v>90</v>
      </c>
      <c r="CK559" s="616">
        <v>90</v>
      </c>
      <c r="CL559" s="616">
        <v>90</v>
      </c>
      <c r="CM559" s="616">
        <v>90</v>
      </c>
      <c r="CN559" s="616">
        <v>90</v>
      </c>
      <c r="CO559" s="616">
        <v>90</v>
      </c>
      <c r="CP559" s="616">
        <v>90</v>
      </c>
      <c r="CQ559" s="616">
        <v>90</v>
      </c>
      <c r="CR559" s="616">
        <v>90</v>
      </c>
      <c r="CS559" s="616">
        <v>90</v>
      </c>
      <c r="CT559" s="616">
        <v>90</v>
      </c>
      <c r="CU559" s="616">
        <v>90</v>
      </c>
      <c r="CV559" s="616">
        <v>90</v>
      </c>
      <c r="CW559" s="616">
        <v>90</v>
      </c>
      <c r="CX559" s="616">
        <v>90</v>
      </c>
      <c r="CY559" s="617">
        <v>90</v>
      </c>
      <c r="CZ559" s="618">
        <v>0</v>
      </c>
      <c r="DA559" s="619">
        <v>0</v>
      </c>
      <c r="DB559" s="619">
        <v>0</v>
      </c>
      <c r="DC559" s="619">
        <v>0</v>
      </c>
      <c r="DD559" s="619">
        <v>0</v>
      </c>
      <c r="DE559" s="619">
        <v>0</v>
      </c>
      <c r="DF559" s="619">
        <v>0</v>
      </c>
      <c r="DG559" s="619">
        <v>0</v>
      </c>
      <c r="DH559" s="619">
        <v>0</v>
      </c>
      <c r="DI559" s="619">
        <v>0</v>
      </c>
      <c r="DJ559" s="619">
        <v>0</v>
      </c>
      <c r="DK559" s="619">
        <v>0</v>
      </c>
      <c r="DL559" s="619">
        <v>0</v>
      </c>
      <c r="DM559" s="619">
        <v>0</v>
      </c>
      <c r="DN559" s="619">
        <v>0</v>
      </c>
      <c r="DO559" s="619">
        <v>0</v>
      </c>
      <c r="DP559" s="619">
        <v>0</v>
      </c>
      <c r="DQ559" s="619">
        <v>0</v>
      </c>
      <c r="DR559" s="619">
        <v>0</v>
      </c>
      <c r="DS559" s="619">
        <v>0</v>
      </c>
      <c r="DT559" s="619">
        <v>0</v>
      </c>
      <c r="DU559" s="619">
        <v>0</v>
      </c>
      <c r="DV559" s="619">
        <v>0</v>
      </c>
      <c r="DW559" s="620">
        <v>0</v>
      </c>
    </row>
    <row r="560" spans="2:127" x14ac:dyDescent="0.2">
      <c r="B560" s="621"/>
      <c r="C560" s="622"/>
      <c r="D560" s="623"/>
      <c r="E560" s="624"/>
      <c r="F560" s="624"/>
      <c r="G560" s="623"/>
      <c r="H560" s="624"/>
      <c r="I560" s="624"/>
      <c r="J560" s="624"/>
      <c r="K560" s="624"/>
      <c r="L560" s="624"/>
      <c r="M560" s="624"/>
      <c r="N560" s="624"/>
      <c r="O560" s="624"/>
      <c r="P560" s="624"/>
      <c r="Q560" s="624"/>
      <c r="R560" s="625"/>
      <c r="S560" s="624"/>
      <c r="T560" s="624"/>
      <c r="U560" s="626" t="s">
        <v>489</v>
      </c>
      <c r="V560" s="614" t="s">
        <v>124</v>
      </c>
      <c r="W560" s="615" t="s">
        <v>490</v>
      </c>
      <c r="X560" s="607">
        <v>3843.9</v>
      </c>
      <c r="Y560" s="607">
        <v>7687.8</v>
      </c>
      <c r="Z560" s="607">
        <v>7687.8</v>
      </c>
      <c r="AA560" s="607">
        <v>11531.7</v>
      </c>
      <c r="AB560" s="607">
        <v>11531.7</v>
      </c>
      <c r="AC560" s="607">
        <v>19219.5</v>
      </c>
      <c r="AD560" s="607">
        <v>23063.4</v>
      </c>
      <c r="AE560" s="607">
        <v>38439</v>
      </c>
      <c r="AF560" s="607">
        <v>38439</v>
      </c>
      <c r="AG560" s="607">
        <v>38439</v>
      </c>
      <c r="AH560" s="607">
        <v>38439</v>
      </c>
      <c r="AI560" s="607">
        <v>38439</v>
      </c>
      <c r="AJ560" s="607">
        <v>38439</v>
      </c>
      <c r="AK560" s="607">
        <v>38439</v>
      </c>
      <c r="AL560" s="607">
        <v>30751.200000000001</v>
      </c>
      <c r="AM560" s="607">
        <v>0</v>
      </c>
      <c r="AN560" s="607">
        <v>0</v>
      </c>
      <c r="AO560" s="607">
        <v>0</v>
      </c>
      <c r="AP560" s="607">
        <v>0</v>
      </c>
      <c r="AQ560" s="607">
        <v>0</v>
      </c>
      <c r="AR560" s="607">
        <v>371.14</v>
      </c>
      <c r="AS560" s="607">
        <v>742.28</v>
      </c>
      <c r="AT560" s="607">
        <v>742.28</v>
      </c>
      <c r="AU560" s="607">
        <v>1113.42</v>
      </c>
      <c r="AV560" s="607">
        <v>1113.42</v>
      </c>
      <c r="AW560" s="607">
        <v>1855.7</v>
      </c>
      <c r="AX560" s="607">
        <v>2226.84</v>
      </c>
      <c r="AY560" s="607">
        <v>3711.4</v>
      </c>
      <c r="AZ560" s="607">
        <v>3711.4</v>
      </c>
      <c r="BA560" s="607">
        <v>3711.4</v>
      </c>
      <c r="BB560" s="607">
        <v>3711.4</v>
      </c>
      <c r="BC560" s="607">
        <v>3711.4</v>
      </c>
      <c r="BD560" s="607">
        <v>3711.4</v>
      </c>
      <c r="BE560" s="607">
        <v>3711.4</v>
      </c>
      <c r="BF560" s="607">
        <v>2969.12</v>
      </c>
      <c r="BG560" s="607">
        <v>0</v>
      </c>
      <c r="BH560" s="607">
        <v>0</v>
      </c>
      <c r="BI560" s="607">
        <v>0</v>
      </c>
      <c r="BJ560" s="607">
        <v>0</v>
      </c>
      <c r="BK560" s="607">
        <v>0</v>
      </c>
      <c r="BL560" s="607">
        <v>371.14</v>
      </c>
      <c r="BM560" s="607">
        <v>742.28</v>
      </c>
      <c r="BN560" s="607">
        <v>742.28</v>
      </c>
      <c r="BO560" s="607">
        <v>1113.42</v>
      </c>
      <c r="BP560" s="607">
        <v>1113.42</v>
      </c>
      <c r="BQ560" s="607">
        <v>1855.7</v>
      </c>
      <c r="BR560" s="607">
        <v>2226.84</v>
      </c>
      <c r="BS560" s="607">
        <v>3711.4</v>
      </c>
      <c r="BT560" s="607">
        <v>3711.4</v>
      </c>
      <c r="BU560" s="607">
        <v>3711.4</v>
      </c>
      <c r="BV560" s="607">
        <v>3711.4</v>
      </c>
      <c r="BW560" s="607">
        <v>3711.4</v>
      </c>
      <c r="BX560" s="607">
        <v>3711.4</v>
      </c>
      <c r="BY560" s="607">
        <v>3711.4</v>
      </c>
      <c r="BZ560" s="607">
        <v>2969.12</v>
      </c>
      <c r="CA560" s="607">
        <v>0</v>
      </c>
      <c r="CB560" s="607">
        <v>0</v>
      </c>
      <c r="CC560" s="607">
        <v>0</v>
      </c>
      <c r="CD560" s="607">
        <v>0</v>
      </c>
      <c r="CE560" s="616">
        <v>0</v>
      </c>
      <c r="CF560" s="616">
        <v>3119.69</v>
      </c>
      <c r="CG560" s="616">
        <v>6239.38</v>
      </c>
      <c r="CH560" s="616">
        <v>6239.38</v>
      </c>
      <c r="CI560" s="616">
        <v>9359.07</v>
      </c>
      <c r="CJ560" s="616">
        <v>9359.07</v>
      </c>
      <c r="CK560" s="616">
        <v>15598.45</v>
      </c>
      <c r="CL560" s="616">
        <v>18718.14</v>
      </c>
      <c r="CM560" s="616">
        <v>31196.9</v>
      </c>
      <c r="CN560" s="616">
        <v>31196.9</v>
      </c>
      <c r="CO560" s="616">
        <v>31196.9</v>
      </c>
      <c r="CP560" s="616">
        <v>31196.9</v>
      </c>
      <c r="CQ560" s="616">
        <v>31196.9</v>
      </c>
      <c r="CR560" s="616">
        <v>31196.9</v>
      </c>
      <c r="CS560" s="616">
        <v>31196.9</v>
      </c>
      <c r="CT560" s="616">
        <v>24957.52</v>
      </c>
      <c r="CU560" s="616">
        <v>0</v>
      </c>
      <c r="CV560" s="616">
        <v>0</v>
      </c>
      <c r="CW560" s="616">
        <v>0</v>
      </c>
      <c r="CX560" s="616">
        <v>0</v>
      </c>
      <c r="CY560" s="617">
        <v>0</v>
      </c>
      <c r="CZ560" s="618">
        <v>0</v>
      </c>
      <c r="DA560" s="619">
        <v>0</v>
      </c>
      <c r="DB560" s="619">
        <v>0</v>
      </c>
      <c r="DC560" s="619">
        <v>0</v>
      </c>
      <c r="DD560" s="619">
        <v>0</v>
      </c>
      <c r="DE560" s="619">
        <v>0</v>
      </c>
      <c r="DF560" s="619">
        <v>0</v>
      </c>
      <c r="DG560" s="619">
        <v>0</v>
      </c>
      <c r="DH560" s="619">
        <v>0</v>
      </c>
      <c r="DI560" s="619">
        <v>0</v>
      </c>
      <c r="DJ560" s="619">
        <v>0</v>
      </c>
      <c r="DK560" s="619">
        <v>0</v>
      </c>
      <c r="DL560" s="619">
        <v>0</v>
      </c>
      <c r="DM560" s="619">
        <v>0</v>
      </c>
      <c r="DN560" s="619">
        <v>0</v>
      </c>
      <c r="DO560" s="619">
        <v>0</v>
      </c>
      <c r="DP560" s="619">
        <v>0</v>
      </c>
      <c r="DQ560" s="619">
        <v>0</v>
      </c>
      <c r="DR560" s="619">
        <v>0</v>
      </c>
      <c r="DS560" s="619">
        <v>0</v>
      </c>
      <c r="DT560" s="619">
        <v>0</v>
      </c>
      <c r="DU560" s="619">
        <v>0</v>
      </c>
      <c r="DV560" s="619">
        <v>0</v>
      </c>
      <c r="DW560" s="620">
        <v>0</v>
      </c>
    </row>
    <row r="561" spans="2:127" x14ac:dyDescent="0.2">
      <c r="B561" s="627"/>
      <c r="C561" s="628"/>
      <c r="D561" s="629"/>
      <c r="E561" s="629"/>
      <c r="F561" s="629"/>
      <c r="G561" s="629"/>
      <c r="H561" s="629"/>
      <c r="I561" s="630"/>
      <c r="J561" s="630"/>
      <c r="K561" s="630"/>
      <c r="L561" s="630"/>
      <c r="M561" s="630"/>
      <c r="N561" s="630"/>
      <c r="O561" s="630"/>
      <c r="P561" s="630"/>
      <c r="Q561" s="630"/>
      <c r="R561" s="631"/>
      <c r="S561" s="630"/>
      <c r="T561" s="630"/>
      <c r="U561" s="626" t="s">
        <v>491</v>
      </c>
      <c r="V561" s="614" t="s">
        <v>124</v>
      </c>
      <c r="W561" s="615" t="s">
        <v>490</v>
      </c>
      <c r="X561" s="607">
        <v>0</v>
      </c>
      <c r="Y561" s="607">
        <v>0</v>
      </c>
      <c r="Z561" s="607">
        <v>0</v>
      </c>
      <c r="AA561" s="607">
        <v>0</v>
      </c>
      <c r="AB561" s="607">
        <v>0</v>
      </c>
      <c r="AC561" s="607">
        <v>0</v>
      </c>
      <c r="AD561" s="607">
        <v>0</v>
      </c>
      <c r="AE561" s="607">
        <v>0</v>
      </c>
      <c r="AF561" s="607">
        <v>0</v>
      </c>
      <c r="AG561" s="607">
        <v>0</v>
      </c>
      <c r="AH561" s="607">
        <v>0</v>
      </c>
      <c r="AI561" s="607">
        <v>0</v>
      </c>
      <c r="AJ561" s="607">
        <v>0</v>
      </c>
      <c r="AK561" s="607">
        <v>0</v>
      </c>
      <c r="AL561" s="607">
        <v>0</v>
      </c>
      <c r="AM561" s="607">
        <v>0</v>
      </c>
      <c r="AN561" s="607">
        <v>0</v>
      </c>
      <c r="AO561" s="607">
        <v>0</v>
      </c>
      <c r="AP561" s="607">
        <v>0</v>
      </c>
      <c r="AQ561" s="607">
        <v>0</v>
      </c>
      <c r="AR561" s="607">
        <v>0</v>
      </c>
      <c r="AS561" s="607">
        <v>0</v>
      </c>
      <c r="AT561" s="607">
        <v>0</v>
      </c>
      <c r="AU561" s="607">
        <v>0</v>
      </c>
      <c r="AV561" s="607">
        <v>0</v>
      </c>
      <c r="AW561" s="607">
        <v>0</v>
      </c>
      <c r="AX561" s="607">
        <v>0</v>
      </c>
      <c r="AY561" s="607">
        <v>0</v>
      </c>
      <c r="AZ561" s="607">
        <v>0</v>
      </c>
      <c r="BA561" s="607">
        <v>0</v>
      </c>
      <c r="BB561" s="607">
        <v>0</v>
      </c>
      <c r="BC561" s="607">
        <v>0</v>
      </c>
      <c r="BD561" s="607">
        <v>0</v>
      </c>
      <c r="BE561" s="607">
        <v>0</v>
      </c>
      <c r="BF561" s="607">
        <v>0</v>
      </c>
      <c r="BG561" s="607">
        <v>0</v>
      </c>
      <c r="BH561" s="607">
        <v>0</v>
      </c>
      <c r="BI561" s="607">
        <v>0</v>
      </c>
      <c r="BJ561" s="607">
        <v>0</v>
      </c>
      <c r="BK561" s="607">
        <v>0</v>
      </c>
      <c r="BL561" s="607">
        <v>0</v>
      </c>
      <c r="BM561" s="607">
        <v>0</v>
      </c>
      <c r="BN561" s="607">
        <v>0</v>
      </c>
      <c r="BO561" s="607">
        <v>0</v>
      </c>
      <c r="BP561" s="607">
        <v>0</v>
      </c>
      <c r="BQ561" s="607">
        <v>0</v>
      </c>
      <c r="BR561" s="607">
        <v>0</v>
      </c>
      <c r="BS561" s="607">
        <v>0</v>
      </c>
      <c r="BT561" s="607">
        <v>0</v>
      </c>
      <c r="BU561" s="607">
        <v>0</v>
      </c>
      <c r="BV561" s="607">
        <v>0</v>
      </c>
      <c r="BW561" s="607">
        <v>0</v>
      </c>
      <c r="BX561" s="607">
        <v>0</v>
      </c>
      <c r="BY561" s="607">
        <v>0</v>
      </c>
      <c r="BZ561" s="607">
        <v>0</v>
      </c>
      <c r="CA561" s="607">
        <v>0</v>
      </c>
      <c r="CB561" s="607">
        <v>0</v>
      </c>
      <c r="CC561" s="607">
        <v>0</v>
      </c>
      <c r="CD561" s="607">
        <v>0</v>
      </c>
      <c r="CE561" s="616">
        <v>0</v>
      </c>
      <c r="CF561" s="616">
        <v>0</v>
      </c>
      <c r="CG561" s="616">
        <v>0</v>
      </c>
      <c r="CH561" s="616">
        <v>0</v>
      </c>
      <c r="CI561" s="616">
        <v>0</v>
      </c>
      <c r="CJ561" s="616">
        <v>0</v>
      </c>
      <c r="CK561" s="616">
        <v>0</v>
      </c>
      <c r="CL561" s="616">
        <v>0</v>
      </c>
      <c r="CM561" s="616">
        <v>0</v>
      </c>
      <c r="CN561" s="616">
        <v>0</v>
      </c>
      <c r="CO561" s="616">
        <v>0</v>
      </c>
      <c r="CP561" s="616">
        <v>0</v>
      </c>
      <c r="CQ561" s="616">
        <v>0</v>
      </c>
      <c r="CR561" s="616">
        <v>0</v>
      </c>
      <c r="CS561" s="616">
        <v>0</v>
      </c>
      <c r="CT561" s="616">
        <v>0</v>
      </c>
      <c r="CU561" s="616">
        <v>0</v>
      </c>
      <c r="CV561" s="616">
        <v>0</v>
      </c>
      <c r="CW561" s="616">
        <v>0</v>
      </c>
      <c r="CX561" s="616">
        <v>0</v>
      </c>
      <c r="CY561" s="617">
        <v>0</v>
      </c>
      <c r="CZ561" s="618">
        <v>0</v>
      </c>
      <c r="DA561" s="619">
        <v>0</v>
      </c>
      <c r="DB561" s="619">
        <v>0</v>
      </c>
      <c r="DC561" s="619">
        <v>0</v>
      </c>
      <c r="DD561" s="619">
        <v>0</v>
      </c>
      <c r="DE561" s="619">
        <v>0</v>
      </c>
      <c r="DF561" s="619">
        <v>0</v>
      </c>
      <c r="DG561" s="619">
        <v>0</v>
      </c>
      <c r="DH561" s="619">
        <v>0</v>
      </c>
      <c r="DI561" s="619">
        <v>0</v>
      </c>
      <c r="DJ561" s="619">
        <v>0</v>
      </c>
      <c r="DK561" s="619">
        <v>0</v>
      </c>
      <c r="DL561" s="619">
        <v>0</v>
      </c>
      <c r="DM561" s="619">
        <v>0</v>
      </c>
      <c r="DN561" s="619">
        <v>0</v>
      </c>
      <c r="DO561" s="619">
        <v>0</v>
      </c>
      <c r="DP561" s="619">
        <v>0</v>
      </c>
      <c r="DQ561" s="619">
        <v>0</v>
      </c>
      <c r="DR561" s="619">
        <v>0</v>
      </c>
      <c r="DS561" s="619">
        <v>0</v>
      </c>
      <c r="DT561" s="619">
        <v>0</v>
      </c>
      <c r="DU561" s="619">
        <v>0</v>
      </c>
      <c r="DV561" s="619">
        <v>0</v>
      </c>
      <c r="DW561" s="620">
        <v>0</v>
      </c>
    </row>
    <row r="562" spans="2:127" x14ac:dyDescent="0.2">
      <c r="B562" s="627"/>
      <c r="C562" s="628"/>
      <c r="D562" s="629"/>
      <c r="E562" s="629"/>
      <c r="F562" s="629"/>
      <c r="G562" s="629"/>
      <c r="H562" s="629"/>
      <c r="I562" s="630"/>
      <c r="J562" s="630"/>
      <c r="K562" s="630"/>
      <c r="L562" s="630"/>
      <c r="M562" s="630"/>
      <c r="N562" s="630"/>
      <c r="O562" s="630"/>
      <c r="P562" s="630"/>
      <c r="Q562" s="630"/>
      <c r="R562" s="631"/>
      <c r="S562" s="630"/>
      <c r="T562" s="630"/>
      <c r="U562" s="632" t="s">
        <v>828</v>
      </c>
      <c r="V562" s="633" t="s">
        <v>124</v>
      </c>
      <c r="W562" s="634" t="s">
        <v>490</v>
      </c>
      <c r="X562" s="607">
        <v>0</v>
      </c>
      <c r="Y562" s="607">
        <v>0</v>
      </c>
      <c r="Z562" s="607">
        <v>0</v>
      </c>
      <c r="AA562" s="607">
        <v>0</v>
      </c>
      <c r="AB562" s="607">
        <v>0</v>
      </c>
      <c r="AC562" s="607">
        <v>0</v>
      </c>
      <c r="AD562" s="607">
        <v>0</v>
      </c>
      <c r="AE562" s="607">
        <v>0</v>
      </c>
      <c r="AF562" s="607">
        <v>0</v>
      </c>
      <c r="AG562" s="607">
        <v>0</v>
      </c>
      <c r="AH562" s="607">
        <v>0</v>
      </c>
      <c r="AI562" s="607">
        <v>0</v>
      </c>
      <c r="AJ562" s="607">
        <v>0</v>
      </c>
      <c r="AK562" s="607">
        <v>0</v>
      </c>
      <c r="AL562" s="607">
        <v>0</v>
      </c>
      <c r="AM562" s="607">
        <v>0</v>
      </c>
      <c r="AN562" s="607">
        <v>0</v>
      </c>
      <c r="AO562" s="607">
        <v>0</v>
      </c>
      <c r="AP562" s="607">
        <v>0</v>
      </c>
      <c r="AQ562" s="607">
        <v>0</v>
      </c>
      <c r="AR562" s="607">
        <v>0</v>
      </c>
      <c r="AS562" s="607">
        <v>0</v>
      </c>
      <c r="AT562" s="607">
        <v>0</v>
      </c>
      <c r="AU562" s="607">
        <v>0</v>
      </c>
      <c r="AV562" s="607">
        <v>0</v>
      </c>
      <c r="AW562" s="607">
        <v>0</v>
      </c>
      <c r="AX562" s="607">
        <v>0</v>
      </c>
      <c r="AY562" s="607">
        <v>0</v>
      </c>
      <c r="AZ562" s="607">
        <v>0</v>
      </c>
      <c r="BA562" s="607">
        <v>0</v>
      </c>
      <c r="BB562" s="607">
        <v>0</v>
      </c>
      <c r="BC562" s="607">
        <v>0</v>
      </c>
      <c r="BD562" s="607">
        <v>0</v>
      </c>
      <c r="BE562" s="607">
        <v>0</v>
      </c>
      <c r="BF562" s="607">
        <v>0</v>
      </c>
      <c r="BG562" s="607">
        <v>0</v>
      </c>
      <c r="BH562" s="607">
        <v>0</v>
      </c>
      <c r="BI562" s="607">
        <v>0</v>
      </c>
      <c r="BJ562" s="607">
        <v>0</v>
      </c>
      <c r="BK562" s="607">
        <v>0</v>
      </c>
      <c r="BL562" s="607">
        <v>0</v>
      </c>
      <c r="BM562" s="607">
        <v>0</v>
      </c>
      <c r="BN562" s="607">
        <v>0</v>
      </c>
      <c r="BO562" s="607">
        <v>0</v>
      </c>
      <c r="BP562" s="607">
        <v>0</v>
      </c>
      <c r="BQ562" s="607">
        <v>0</v>
      </c>
      <c r="BR562" s="607">
        <v>0</v>
      </c>
      <c r="BS562" s="607">
        <v>0</v>
      </c>
      <c r="BT562" s="607">
        <v>0</v>
      </c>
      <c r="BU562" s="607">
        <v>0</v>
      </c>
      <c r="BV562" s="607">
        <v>0</v>
      </c>
      <c r="BW562" s="607">
        <v>0</v>
      </c>
      <c r="BX562" s="607">
        <v>0</v>
      </c>
      <c r="BY562" s="607">
        <v>0</v>
      </c>
      <c r="BZ562" s="607">
        <v>0</v>
      </c>
      <c r="CA562" s="607">
        <v>0</v>
      </c>
      <c r="CB562" s="607">
        <v>0</v>
      </c>
      <c r="CC562" s="607">
        <v>0</v>
      </c>
      <c r="CD562" s="607">
        <v>0</v>
      </c>
      <c r="CE562" s="607">
        <v>0</v>
      </c>
      <c r="CF562" s="607">
        <v>0</v>
      </c>
      <c r="CG562" s="607">
        <v>0</v>
      </c>
      <c r="CH562" s="607">
        <v>0</v>
      </c>
      <c r="CI562" s="607">
        <v>0</v>
      </c>
      <c r="CJ562" s="607">
        <v>0</v>
      </c>
      <c r="CK562" s="607">
        <v>0</v>
      </c>
      <c r="CL562" s="607">
        <v>0</v>
      </c>
      <c r="CM562" s="607">
        <v>0</v>
      </c>
      <c r="CN562" s="607">
        <v>0</v>
      </c>
      <c r="CO562" s="607">
        <v>0</v>
      </c>
      <c r="CP562" s="607">
        <v>0</v>
      </c>
      <c r="CQ562" s="607">
        <v>0</v>
      </c>
      <c r="CR562" s="607">
        <v>0</v>
      </c>
      <c r="CS562" s="607">
        <v>0</v>
      </c>
      <c r="CT562" s="607">
        <v>0</v>
      </c>
      <c r="CU562" s="607">
        <v>0</v>
      </c>
      <c r="CV562" s="607">
        <v>0</v>
      </c>
      <c r="CW562" s="607">
        <v>0</v>
      </c>
      <c r="CX562" s="607">
        <v>0</v>
      </c>
      <c r="CY562" s="607">
        <v>0</v>
      </c>
      <c r="CZ562" s="618">
        <v>0</v>
      </c>
      <c r="DA562" s="619">
        <v>0</v>
      </c>
      <c r="DB562" s="619">
        <v>0</v>
      </c>
      <c r="DC562" s="619">
        <v>0</v>
      </c>
      <c r="DD562" s="619">
        <v>0</v>
      </c>
      <c r="DE562" s="619">
        <v>0</v>
      </c>
      <c r="DF562" s="619">
        <v>0</v>
      </c>
      <c r="DG562" s="619">
        <v>0</v>
      </c>
      <c r="DH562" s="619">
        <v>0</v>
      </c>
      <c r="DI562" s="619">
        <v>0</v>
      </c>
      <c r="DJ562" s="619">
        <v>0</v>
      </c>
      <c r="DK562" s="619">
        <v>0</v>
      </c>
      <c r="DL562" s="619">
        <v>0</v>
      </c>
      <c r="DM562" s="619">
        <v>0</v>
      </c>
      <c r="DN562" s="619">
        <v>0</v>
      </c>
      <c r="DO562" s="619">
        <v>0</v>
      </c>
      <c r="DP562" s="619">
        <v>0</v>
      </c>
      <c r="DQ562" s="619">
        <v>0</v>
      </c>
      <c r="DR562" s="619">
        <v>0</v>
      </c>
      <c r="DS562" s="619">
        <v>0</v>
      </c>
      <c r="DT562" s="619">
        <v>0</v>
      </c>
      <c r="DU562" s="619">
        <v>0</v>
      </c>
      <c r="DV562" s="619">
        <v>0</v>
      </c>
      <c r="DW562" s="620">
        <v>0</v>
      </c>
    </row>
    <row r="563" spans="2:127" x14ac:dyDescent="0.2">
      <c r="B563" s="635"/>
      <c r="C563" s="636"/>
      <c r="D563" s="637"/>
      <c r="E563" s="637"/>
      <c r="F563" s="637"/>
      <c r="G563" s="637"/>
      <c r="H563" s="637"/>
      <c r="I563" s="638"/>
      <c r="J563" s="638"/>
      <c r="K563" s="638"/>
      <c r="L563" s="638"/>
      <c r="M563" s="638"/>
      <c r="N563" s="638"/>
      <c r="O563" s="638"/>
      <c r="P563" s="638"/>
      <c r="Q563" s="638"/>
      <c r="R563" s="639"/>
      <c r="S563" s="638"/>
      <c r="T563" s="638"/>
      <c r="U563" s="626" t="s">
        <v>492</v>
      </c>
      <c r="V563" s="614" t="s">
        <v>124</v>
      </c>
      <c r="W563" s="640" t="s">
        <v>490</v>
      </c>
      <c r="X563" s="607">
        <v>0</v>
      </c>
      <c r="Y563" s="607">
        <v>0</v>
      </c>
      <c r="Z563" s="607">
        <v>0</v>
      </c>
      <c r="AA563" s="607">
        <v>0</v>
      </c>
      <c r="AB563" s="607">
        <v>0</v>
      </c>
      <c r="AC563" s="607">
        <v>0</v>
      </c>
      <c r="AD563" s="607">
        <v>0</v>
      </c>
      <c r="AE563" s="607">
        <v>0</v>
      </c>
      <c r="AF563" s="607">
        <v>0</v>
      </c>
      <c r="AG563" s="607">
        <v>0</v>
      </c>
      <c r="AH563" s="607">
        <v>0</v>
      </c>
      <c r="AI563" s="607">
        <v>0</v>
      </c>
      <c r="AJ563" s="607">
        <v>0</v>
      </c>
      <c r="AK563" s="607">
        <v>0</v>
      </c>
      <c r="AL563" s="607">
        <v>0</v>
      </c>
      <c r="AM563" s="607">
        <v>1715.7</v>
      </c>
      <c r="AN563" s="607">
        <v>1715.7</v>
      </c>
      <c r="AO563" s="607">
        <v>1715.7</v>
      </c>
      <c r="AP563" s="607">
        <v>1715.7</v>
      </c>
      <c r="AQ563" s="607">
        <v>1715.7</v>
      </c>
      <c r="AR563" s="607">
        <v>1715.7</v>
      </c>
      <c r="AS563" s="607">
        <v>1715.7</v>
      </c>
      <c r="AT563" s="607">
        <v>1715.7</v>
      </c>
      <c r="AU563" s="607">
        <v>1715.7</v>
      </c>
      <c r="AV563" s="607">
        <v>1715.7</v>
      </c>
      <c r="AW563" s="607">
        <v>1715.7</v>
      </c>
      <c r="AX563" s="607">
        <v>1715.7</v>
      </c>
      <c r="AY563" s="607">
        <v>1715.7</v>
      </c>
      <c r="AZ563" s="607">
        <v>1715.7</v>
      </c>
      <c r="BA563" s="607">
        <v>1715.7</v>
      </c>
      <c r="BB563" s="607">
        <v>1715.7</v>
      </c>
      <c r="BC563" s="607">
        <v>1715.7</v>
      </c>
      <c r="BD563" s="607">
        <v>1715.7</v>
      </c>
      <c r="BE563" s="607">
        <v>1715.7</v>
      </c>
      <c r="BF563" s="607">
        <v>1715.7</v>
      </c>
      <c r="BG563" s="607">
        <v>1715.7</v>
      </c>
      <c r="BH563" s="607">
        <v>1715.7</v>
      </c>
      <c r="BI563" s="607">
        <v>1715.7</v>
      </c>
      <c r="BJ563" s="607">
        <v>1715.7</v>
      </c>
      <c r="BK563" s="607">
        <v>1715.7</v>
      </c>
      <c r="BL563" s="607">
        <v>1715.7</v>
      </c>
      <c r="BM563" s="607">
        <v>1715.7</v>
      </c>
      <c r="BN563" s="607">
        <v>1715.7</v>
      </c>
      <c r="BO563" s="607">
        <v>1715.7</v>
      </c>
      <c r="BP563" s="607">
        <v>1715.7</v>
      </c>
      <c r="BQ563" s="607">
        <v>1715.7</v>
      </c>
      <c r="BR563" s="607">
        <v>1715.7</v>
      </c>
      <c r="BS563" s="607">
        <v>1715.7</v>
      </c>
      <c r="BT563" s="607">
        <v>1715.7</v>
      </c>
      <c r="BU563" s="607">
        <v>1715.7</v>
      </c>
      <c r="BV563" s="607">
        <v>1715.7</v>
      </c>
      <c r="BW563" s="607">
        <v>1715.7</v>
      </c>
      <c r="BX563" s="607">
        <v>1715.7</v>
      </c>
      <c r="BY563" s="607">
        <v>1715.7</v>
      </c>
      <c r="BZ563" s="607">
        <v>1715.7</v>
      </c>
      <c r="CA563" s="607">
        <v>1715.7</v>
      </c>
      <c r="CB563" s="607">
        <v>1715.7</v>
      </c>
      <c r="CC563" s="607">
        <v>1715.7</v>
      </c>
      <c r="CD563" s="607">
        <v>1715.7</v>
      </c>
      <c r="CE563" s="616">
        <v>1715.7</v>
      </c>
      <c r="CF563" s="616">
        <v>1715.7</v>
      </c>
      <c r="CG563" s="616">
        <v>1715.7</v>
      </c>
      <c r="CH563" s="616">
        <v>1715.7</v>
      </c>
      <c r="CI563" s="616">
        <v>1715.7</v>
      </c>
      <c r="CJ563" s="616">
        <v>1715.7</v>
      </c>
      <c r="CK563" s="616">
        <v>1715.7</v>
      </c>
      <c r="CL563" s="616">
        <v>1715.7</v>
      </c>
      <c r="CM563" s="616">
        <v>1715.7</v>
      </c>
      <c r="CN563" s="616">
        <v>1715.7</v>
      </c>
      <c r="CO563" s="616">
        <v>1715.7</v>
      </c>
      <c r="CP563" s="616">
        <v>1715.7</v>
      </c>
      <c r="CQ563" s="616">
        <v>1715.7</v>
      </c>
      <c r="CR563" s="616">
        <v>1715.7</v>
      </c>
      <c r="CS563" s="616">
        <v>1715.7</v>
      </c>
      <c r="CT563" s="616">
        <v>1715.7</v>
      </c>
      <c r="CU563" s="616">
        <v>1715.7</v>
      </c>
      <c r="CV563" s="616">
        <v>1715.7</v>
      </c>
      <c r="CW563" s="616">
        <v>1715.7</v>
      </c>
      <c r="CX563" s="616">
        <v>1715.7</v>
      </c>
      <c r="CY563" s="617">
        <v>1715.7</v>
      </c>
      <c r="CZ563" s="618">
        <v>0</v>
      </c>
      <c r="DA563" s="619">
        <v>0</v>
      </c>
      <c r="DB563" s="619">
        <v>0</v>
      </c>
      <c r="DC563" s="619">
        <v>0</v>
      </c>
      <c r="DD563" s="619">
        <v>0</v>
      </c>
      <c r="DE563" s="619">
        <v>0</v>
      </c>
      <c r="DF563" s="619">
        <v>0</v>
      </c>
      <c r="DG563" s="619">
        <v>0</v>
      </c>
      <c r="DH563" s="619">
        <v>0</v>
      </c>
      <c r="DI563" s="619">
        <v>0</v>
      </c>
      <c r="DJ563" s="619">
        <v>0</v>
      </c>
      <c r="DK563" s="619">
        <v>0</v>
      </c>
      <c r="DL563" s="619">
        <v>0</v>
      </c>
      <c r="DM563" s="619">
        <v>0</v>
      </c>
      <c r="DN563" s="619">
        <v>0</v>
      </c>
      <c r="DO563" s="619">
        <v>0</v>
      </c>
      <c r="DP563" s="619">
        <v>0</v>
      </c>
      <c r="DQ563" s="619">
        <v>0</v>
      </c>
      <c r="DR563" s="619">
        <v>0</v>
      </c>
      <c r="DS563" s="619">
        <v>0</v>
      </c>
      <c r="DT563" s="619">
        <v>0</v>
      </c>
      <c r="DU563" s="619">
        <v>0</v>
      </c>
      <c r="DV563" s="619">
        <v>0</v>
      </c>
      <c r="DW563" s="620">
        <v>0</v>
      </c>
    </row>
    <row r="564" spans="2:127" x14ac:dyDescent="0.2">
      <c r="B564" s="641"/>
      <c r="C564" s="642"/>
      <c r="D564" s="643"/>
      <c r="E564" s="643"/>
      <c r="F564" s="643"/>
      <c r="G564" s="643"/>
      <c r="H564" s="643"/>
      <c r="I564" s="644"/>
      <c r="J564" s="644"/>
      <c r="K564" s="644"/>
      <c r="L564" s="644"/>
      <c r="M564" s="644"/>
      <c r="N564" s="644"/>
      <c r="O564" s="644"/>
      <c r="P564" s="644"/>
      <c r="Q564" s="644"/>
      <c r="R564" s="645"/>
      <c r="S564" s="644"/>
      <c r="T564" s="644"/>
      <c r="U564" s="626" t="s">
        <v>493</v>
      </c>
      <c r="V564" s="614" t="s">
        <v>124</v>
      </c>
      <c r="W564" s="640" t="s">
        <v>490</v>
      </c>
      <c r="X564" s="607">
        <v>0</v>
      </c>
      <c r="Y564" s="607">
        <v>0</v>
      </c>
      <c r="Z564" s="607">
        <v>0</v>
      </c>
      <c r="AA564" s="607">
        <v>0</v>
      </c>
      <c r="AB564" s="607">
        <v>0</v>
      </c>
      <c r="AC564" s="607">
        <v>0</v>
      </c>
      <c r="AD564" s="607">
        <v>0</v>
      </c>
      <c r="AE564" s="607">
        <v>0</v>
      </c>
      <c r="AF564" s="607">
        <v>0</v>
      </c>
      <c r="AG564" s="607">
        <v>0</v>
      </c>
      <c r="AH564" s="607">
        <v>0</v>
      </c>
      <c r="AI564" s="607">
        <v>0</v>
      </c>
      <c r="AJ564" s="607">
        <v>0</v>
      </c>
      <c r="AK564" s="607">
        <v>0</v>
      </c>
      <c r="AL564" s="607">
        <v>0</v>
      </c>
      <c r="AM564" s="607">
        <v>5346.9</v>
      </c>
      <c r="AN564" s="607">
        <v>5346.9</v>
      </c>
      <c r="AO564" s="607">
        <v>5346.9</v>
      </c>
      <c r="AP564" s="607">
        <v>5346.9</v>
      </c>
      <c r="AQ564" s="607">
        <v>5346.9</v>
      </c>
      <c r="AR564" s="607">
        <v>5346.9</v>
      </c>
      <c r="AS564" s="607">
        <v>5346.9</v>
      </c>
      <c r="AT564" s="607">
        <v>5346.9</v>
      </c>
      <c r="AU564" s="607">
        <v>5346.9</v>
      </c>
      <c r="AV564" s="607">
        <v>5346.9</v>
      </c>
      <c r="AW564" s="607">
        <v>5346.9</v>
      </c>
      <c r="AX564" s="607">
        <v>5346.9</v>
      </c>
      <c r="AY564" s="607">
        <v>5346.9</v>
      </c>
      <c r="AZ564" s="607">
        <v>5346.9</v>
      </c>
      <c r="BA564" s="607">
        <v>5346.9</v>
      </c>
      <c r="BB564" s="607">
        <v>5346.9</v>
      </c>
      <c r="BC564" s="607">
        <v>5346.9</v>
      </c>
      <c r="BD564" s="607">
        <v>5346.9</v>
      </c>
      <c r="BE564" s="607">
        <v>5346.9</v>
      </c>
      <c r="BF564" s="607">
        <v>5346.9</v>
      </c>
      <c r="BG564" s="607">
        <v>5346.9</v>
      </c>
      <c r="BH564" s="607">
        <v>5346.9</v>
      </c>
      <c r="BI564" s="607">
        <v>5346.9</v>
      </c>
      <c r="BJ564" s="607">
        <v>5346.9</v>
      </c>
      <c r="BK564" s="607">
        <v>5346.9</v>
      </c>
      <c r="BL564" s="607">
        <v>5346.9</v>
      </c>
      <c r="BM564" s="607">
        <v>5346.9</v>
      </c>
      <c r="BN564" s="607">
        <v>5346.9</v>
      </c>
      <c r="BO564" s="607">
        <v>5346.9</v>
      </c>
      <c r="BP564" s="607">
        <v>5346.9</v>
      </c>
      <c r="BQ564" s="607">
        <v>5346.9</v>
      </c>
      <c r="BR564" s="607">
        <v>5346.9</v>
      </c>
      <c r="BS564" s="607">
        <v>5346.9</v>
      </c>
      <c r="BT564" s="607">
        <v>5346.9</v>
      </c>
      <c r="BU564" s="607">
        <v>5346.9</v>
      </c>
      <c r="BV564" s="607">
        <v>5346.9</v>
      </c>
      <c r="BW564" s="607">
        <v>5346.9</v>
      </c>
      <c r="BX564" s="607">
        <v>5346.9</v>
      </c>
      <c r="BY564" s="607">
        <v>5346.9</v>
      </c>
      <c r="BZ564" s="607">
        <v>5346.9</v>
      </c>
      <c r="CA564" s="607">
        <v>5346.9</v>
      </c>
      <c r="CB564" s="607">
        <v>5346.9</v>
      </c>
      <c r="CC564" s="607">
        <v>5346.9</v>
      </c>
      <c r="CD564" s="607">
        <v>5346.9</v>
      </c>
      <c r="CE564" s="616">
        <v>5346.9</v>
      </c>
      <c r="CF564" s="616">
        <v>5346.9</v>
      </c>
      <c r="CG564" s="616">
        <v>5346.9</v>
      </c>
      <c r="CH564" s="616">
        <v>5346.9</v>
      </c>
      <c r="CI564" s="616">
        <v>5346.9</v>
      </c>
      <c r="CJ564" s="616">
        <v>5346.9</v>
      </c>
      <c r="CK564" s="616">
        <v>5346.9</v>
      </c>
      <c r="CL564" s="616">
        <v>5346.9</v>
      </c>
      <c r="CM564" s="616">
        <v>5346.9</v>
      </c>
      <c r="CN564" s="616">
        <v>5346.9</v>
      </c>
      <c r="CO564" s="616">
        <v>5346.9</v>
      </c>
      <c r="CP564" s="616">
        <v>5346.9</v>
      </c>
      <c r="CQ564" s="616">
        <v>5346.9</v>
      </c>
      <c r="CR564" s="616">
        <v>5346.9</v>
      </c>
      <c r="CS564" s="616">
        <v>5346.9</v>
      </c>
      <c r="CT564" s="616">
        <v>5346.9</v>
      </c>
      <c r="CU564" s="616">
        <v>5346.9</v>
      </c>
      <c r="CV564" s="616">
        <v>5346.9</v>
      </c>
      <c r="CW564" s="616">
        <v>5346.9</v>
      </c>
      <c r="CX564" s="616">
        <v>5346.9</v>
      </c>
      <c r="CY564" s="617">
        <v>5346.9</v>
      </c>
      <c r="CZ564" s="618">
        <v>0</v>
      </c>
      <c r="DA564" s="619">
        <v>0</v>
      </c>
      <c r="DB564" s="619">
        <v>0</v>
      </c>
      <c r="DC564" s="619">
        <v>0</v>
      </c>
      <c r="DD564" s="619">
        <v>0</v>
      </c>
      <c r="DE564" s="619">
        <v>0</v>
      </c>
      <c r="DF564" s="619">
        <v>0</v>
      </c>
      <c r="DG564" s="619">
        <v>0</v>
      </c>
      <c r="DH564" s="619">
        <v>0</v>
      </c>
      <c r="DI564" s="619">
        <v>0</v>
      </c>
      <c r="DJ564" s="619">
        <v>0</v>
      </c>
      <c r="DK564" s="619">
        <v>0</v>
      </c>
      <c r="DL564" s="619">
        <v>0</v>
      </c>
      <c r="DM564" s="619">
        <v>0</v>
      </c>
      <c r="DN564" s="619">
        <v>0</v>
      </c>
      <c r="DO564" s="619">
        <v>0</v>
      </c>
      <c r="DP564" s="619">
        <v>0</v>
      </c>
      <c r="DQ564" s="619">
        <v>0</v>
      </c>
      <c r="DR564" s="619">
        <v>0</v>
      </c>
      <c r="DS564" s="619">
        <v>0</v>
      </c>
      <c r="DT564" s="619">
        <v>0</v>
      </c>
      <c r="DU564" s="619">
        <v>0</v>
      </c>
      <c r="DV564" s="619">
        <v>0</v>
      </c>
      <c r="DW564" s="620">
        <v>0</v>
      </c>
    </row>
    <row r="565" spans="2:127" x14ac:dyDescent="0.2">
      <c r="B565" s="641"/>
      <c r="C565" s="642"/>
      <c r="D565" s="643"/>
      <c r="E565" s="643"/>
      <c r="F565" s="643"/>
      <c r="G565" s="643"/>
      <c r="H565" s="643"/>
      <c r="I565" s="644"/>
      <c r="J565" s="644"/>
      <c r="K565" s="644"/>
      <c r="L565" s="644"/>
      <c r="M565" s="644"/>
      <c r="N565" s="644"/>
      <c r="O565" s="644"/>
      <c r="P565" s="644"/>
      <c r="Q565" s="644"/>
      <c r="R565" s="645"/>
      <c r="S565" s="644"/>
      <c r="T565" s="644"/>
      <c r="U565" s="646" t="s">
        <v>494</v>
      </c>
      <c r="V565" s="647" t="s">
        <v>124</v>
      </c>
      <c r="W565" s="640" t="s">
        <v>490</v>
      </c>
      <c r="X565" s="607">
        <v>0</v>
      </c>
      <c r="Y565" s="607">
        <v>0</v>
      </c>
      <c r="Z565" s="607">
        <v>0</v>
      </c>
      <c r="AA565" s="607">
        <v>0</v>
      </c>
      <c r="AB565" s="607">
        <v>0</v>
      </c>
      <c r="AC565" s="607">
        <v>0</v>
      </c>
      <c r="AD565" s="607">
        <v>0</v>
      </c>
      <c r="AE565" s="607">
        <v>0</v>
      </c>
      <c r="AF565" s="607">
        <v>0</v>
      </c>
      <c r="AG565" s="607">
        <v>0</v>
      </c>
      <c r="AH565" s="607">
        <v>0</v>
      </c>
      <c r="AI565" s="607">
        <v>0</v>
      </c>
      <c r="AJ565" s="607">
        <v>0</v>
      </c>
      <c r="AK565" s="607">
        <v>0</v>
      </c>
      <c r="AL565" s="607">
        <v>0</v>
      </c>
      <c r="AM565" s="607">
        <v>0</v>
      </c>
      <c r="AN565" s="607">
        <v>0</v>
      </c>
      <c r="AO565" s="607">
        <v>0</v>
      </c>
      <c r="AP565" s="607">
        <v>0</v>
      </c>
      <c r="AQ565" s="607">
        <v>0</v>
      </c>
      <c r="AR565" s="607">
        <v>0</v>
      </c>
      <c r="AS565" s="607">
        <v>0</v>
      </c>
      <c r="AT565" s="607">
        <v>0</v>
      </c>
      <c r="AU565" s="607">
        <v>0</v>
      </c>
      <c r="AV565" s="607">
        <v>0</v>
      </c>
      <c r="AW565" s="607">
        <v>0</v>
      </c>
      <c r="AX565" s="607">
        <v>0</v>
      </c>
      <c r="AY565" s="607">
        <v>0</v>
      </c>
      <c r="AZ565" s="607">
        <v>0</v>
      </c>
      <c r="BA565" s="607">
        <v>0</v>
      </c>
      <c r="BB565" s="607">
        <v>0</v>
      </c>
      <c r="BC565" s="607">
        <v>0</v>
      </c>
      <c r="BD565" s="607">
        <v>0</v>
      </c>
      <c r="BE565" s="607">
        <v>0</v>
      </c>
      <c r="BF565" s="607">
        <v>0</v>
      </c>
      <c r="BG565" s="607">
        <v>0</v>
      </c>
      <c r="BH565" s="607">
        <v>0</v>
      </c>
      <c r="BI565" s="607">
        <v>0</v>
      </c>
      <c r="BJ565" s="607">
        <v>0</v>
      </c>
      <c r="BK565" s="607">
        <v>0</v>
      </c>
      <c r="BL565" s="607">
        <v>0</v>
      </c>
      <c r="BM565" s="607">
        <v>0</v>
      </c>
      <c r="BN565" s="607">
        <v>0</v>
      </c>
      <c r="BO565" s="607">
        <v>0</v>
      </c>
      <c r="BP565" s="607">
        <v>0</v>
      </c>
      <c r="BQ565" s="607">
        <v>0</v>
      </c>
      <c r="BR565" s="607">
        <v>0</v>
      </c>
      <c r="BS565" s="607">
        <v>0</v>
      </c>
      <c r="BT565" s="607">
        <v>0</v>
      </c>
      <c r="BU565" s="607">
        <v>0</v>
      </c>
      <c r="BV565" s="607">
        <v>0</v>
      </c>
      <c r="BW565" s="607">
        <v>0</v>
      </c>
      <c r="BX565" s="607">
        <v>0</v>
      </c>
      <c r="BY565" s="607">
        <v>0</v>
      </c>
      <c r="BZ565" s="607">
        <v>0</v>
      </c>
      <c r="CA565" s="607">
        <v>0</v>
      </c>
      <c r="CB565" s="607">
        <v>0</v>
      </c>
      <c r="CC565" s="607">
        <v>0</v>
      </c>
      <c r="CD565" s="607">
        <v>0</v>
      </c>
      <c r="CE565" s="616">
        <v>0</v>
      </c>
      <c r="CF565" s="616">
        <v>0</v>
      </c>
      <c r="CG565" s="616">
        <v>0</v>
      </c>
      <c r="CH565" s="616">
        <v>0</v>
      </c>
      <c r="CI565" s="616">
        <v>0</v>
      </c>
      <c r="CJ565" s="616">
        <v>0</v>
      </c>
      <c r="CK565" s="616">
        <v>0</v>
      </c>
      <c r="CL565" s="616">
        <v>0</v>
      </c>
      <c r="CM565" s="616">
        <v>0</v>
      </c>
      <c r="CN565" s="616">
        <v>0</v>
      </c>
      <c r="CO565" s="616">
        <v>0</v>
      </c>
      <c r="CP565" s="616">
        <v>0</v>
      </c>
      <c r="CQ565" s="616">
        <v>0</v>
      </c>
      <c r="CR565" s="616">
        <v>0</v>
      </c>
      <c r="CS565" s="616">
        <v>0</v>
      </c>
      <c r="CT565" s="616">
        <v>0</v>
      </c>
      <c r="CU565" s="616">
        <v>0</v>
      </c>
      <c r="CV565" s="616">
        <v>0</v>
      </c>
      <c r="CW565" s="616">
        <v>0</v>
      </c>
      <c r="CX565" s="616">
        <v>0</v>
      </c>
      <c r="CY565" s="617">
        <v>0</v>
      </c>
      <c r="CZ565" s="618">
        <v>0</v>
      </c>
      <c r="DA565" s="619">
        <v>0</v>
      </c>
      <c r="DB565" s="619">
        <v>0</v>
      </c>
      <c r="DC565" s="619">
        <v>0</v>
      </c>
      <c r="DD565" s="619">
        <v>0</v>
      </c>
      <c r="DE565" s="619">
        <v>0</v>
      </c>
      <c r="DF565" s="619">
        <v>0</v>
      </c>
      <c r="DG565" s="619">
        <v>0</v>
      </c>
      <c r="DH565" s="619">
        <v>0</v>
      </c>
      <c r="DI565" s="619">
        <v>0</v>
      </c>
      <c r="DJ565" s="619">
        <v>0</v>
      </c>
      <c r="DK565" s="619">
        <v>0</v>
      </c>
      <c r="DL565" s="619">
        <v>0</v>
      </c>
      <c r="DM565" s="619">
        <v>0</v>
      </c>
      <c r="DN565" s="619">
        <v>0</v>
      </c>
      <c r="DO565" s="619">
        <v>0</v>
      </c>
      <c r="DP565" s="619">
        <v>0</v>
      </c>
      <c r="DQ565" s="619">
        <v>0</v>
      </c>
      <c r="DR565" s="619">
        <v>0</v>
      </c>
      <c r="DS565" s="619">
        <v>0</v>
      </c>
      <c r="DT565" s="619">
        <v>0</v>
      </c>
      <c r="DU565" s="619">
        <v>0</v>
      </c>
      <c r="DV565" s="619">
        <v>0</v>
      </c>
      <c r="DW565" s="620">
        <v>0</v>
      </c>
    </row>
    <row r="566" spans="2:127" x14ac:dyDescent="0.2">
      <c r="B566" s="641"/>
      <c r="C566" s="642"/>
      <c r="D566" s="643"/>
      <c r="E566" s="643"/>
      <c r="F566" s="643"/>
      <c r="G566" s="643"/>
      <c r="H566" s="643"/>
      <c r="I566" s="644"/>
      <c r="J566" s="644"/>
      <c r="K566" s="644"/>
      <c r="L566" s="644"/>
      <c r="M566" s="644"/>
      <c r="N566" s="644"/>
      <c r="O566" s="644"/>
      <c r="P566" s="644"/>
      <c r="Q566" s="644"/>
      <c r="R566" s="645"/>
      <c r="S566" s="644"/>
      <c r="T566" s="644"/>
      <c r="U566" s="626" t="s">
        <v>495</v>
      </c>
      <c r="V566" s="614" t="s">
        <v>124</v>
      </c>
      <c r="W566" s="640" t="s">
        <v>490</v>
      </c>
      <c r="X566" s="607">
        <v>2.7780999999999998</v>
      </c>
      <c r="Y566" s="607">
        <v>5.5561999999999996</v>
      </c>
      <c r="Z566" s="607">
        <v>5.5561999999999996</v>
      </c>
      <c r="AA566" s="607">
        <v>8.3342999999999989</v>
      </c>
      <c r="AB566" s="607">
        <v>8.3342999999999989</v>
      </c>
      <c r="AC566" s="607">
        <v>13.890499999999999</v>
      </c>
      <c r="AD566" s="607">
        <v>16.668599999999998</v>
      </c>
      <c r="AE566" s="607">
        <v>27.780999999999999</v>
      </c>
      <c r="AF566" s="607">
        <v>27.780999999999999</v>
      </c>
      <c r="AG566" s="607">
        <v>27.780999999999999</v>
      </c>
      <c r="AH566" s="607">
        <v>27.780999999999999</v>
      </c>
      <c r="AI566" s="607">
        <v>27.780999999999999</v>
      </c>
      <c r="AJ566" s="607">
        <v>27.780999999999999</v>
      </c>
      <c r="AK566" s="607">
        <v>27.780999999999999</v>
      </c>
      <c r="AL566" s="607">
        <v>22.224799999999998</v>
      </c>
      <c r="AM566" s="607">
        <v>0</v>
      </c>
      <c r="AN566" s="607">
        <v>0</v>
      </c>
      <c r="AO566" s="607">
        <v>0</v>
      </c>
      <c r="AP566" s="607">
        <v>0</v>
      </c>
      <c r="AQ566" s="607">
        <v>0</v>
      </c>
      <c r="AR566" s="607">
        <v>0.26823383386664584</v>
      </c>
      <c r="AS566" s="607">
        <v>0.53646766773329169</v>
      </c>
      <c r="AT566" s="607">
        <v>0.53646766773329169</v>
      </c>
      <c r="AU566" s="607">
        <v>0.80470150159993759</v>
      </c>
      <c r="AV566" s="607">
        <v>0.80470150159993759</v>
      </c>
      <c r="AW566" s="607">
        <v>1.3411691693332293</v>
      </c>
      <c r="AX566" s="607">
        <v>1.6094030031998752</v>
      </c>
      <c r="AY566" s="607">
        <v>2.6823383386664585</v>
      </c>
      <c r="AZ566" s="607">
        <v>2.6823383386664585</v>
      </c>
      <c r="BA566" s="607">
        <v>2.6823383386664585</v>
      </c>
      <c r="BB566" s="607">
        <v>2.6823383386664585</v>
      </c>
      <c r="BC566" s="607">
        <v>2.6823383386664585</v>
      </c>
      <c r="BD566" s="607">
        <v>2.6823383386664585</v>
      </c>
      <c r="BE566" s="607">
        <v>2.6823383386664585</v>
      </c>
      <c r="BF566" s="607">
        <v>2.1458706709331667</v>
      </c>
      <c r="BG566" s="607">
        <v>0</v>
      </c>
      <c r="BH566" s="607">
        <v>0</v>
      </c>
      <c r="BI566" s="607">
        <v>0</v>
      </c>
      <c r="BJ566" s="607">
        <v>0</v>
      </c>
      <c r="BK566" s="607">
        <v>0</v>
      </c>
      <c r="BL566" s="607">
        <v>0.26823383386664584</v>
      </c>
      <c r="BM566" s="607">
        <v>0.53646766773329169</v>
      </c>
      <c r="BN566" s="607">
        <v>0.53646766773329169</v>
      </c>
      <c r="BO566" s="607">
        <v>0.80470150159993759</v>
      </c>
      <c r="BP566" s="607">
        <v>0.80470150159993759</v>
      </c>
      <c r="BQ566" s="607">
        <v>1.3411691693332293</v>
      </c>
      <c r="BR566" s="607">
        <v>1.6094030031998752</v>
      </c>
      <c r="BS566" s="607">
        <v>2.6823383386664585</v>
      </c>
      <c r="BT566" s="607">
        <v>2.6823383386664585</v>
      </c>
      <c r="BU566" s="607">
        <v>2.6823383386664585</v>
      </c>
      <c r="BV566" s="607">
        <v>2.6823383386664585</v>
      </c>
      <c r="BW566" s="607">
        <v>2.6823383386664585</v>
      </c>
      <c r="BX566" s="607">
        <v>2.6823383386664585</v>
      </c>
      <c r="BY566" s="607">
        <v>2.6823383386664585</v>
      </c>
      <c r="BZ566" s="607">
        <v>2.1458706709331667</v>
      </c>
      <c r="CA566" s="607">
        <v>0</v>
      </c>
      <c r="CB566" s="607">
        <v>0</v>
      </c>
      <c r="CC566" s="607">
        <v>0</v>
      </c>
      <c r="CD566" s="607">
        <v>0</v>
      </c>
      <c r="CE566" s="616">
        <v>0</v>
      </c>
      <c r="CF566" s="616">
        <v>2.2546920546840448</v>
      </c>
      <c r="CG566" s="616">
        <v>4.5093841093680895</v>
      </c>
      <c r="CH566" s="616">
        <v>4.5093841093680895</v>
      </c>
      <c r="CI566" s="616">
        <v>6.7640761640521339</v>
      </c>
      <c r="CJ566" s="616">
        <v>6.7640761640521339</v>
      </c>
      <c r="CK566" s="616">
        <v>11.273460273420223</v>
      </c>
      <c r="CL566" s="616">
        <v>13.528152328104268</v>
      </c>
      <c r="CM566" s="616">
        <v>22.546920546840447</v>
      </c>
      <c r="CN566" s="616">
        <v>22.546920546840447</v>
      </c>
      <c r="CO566" s="616">
        <v>22.546920546840447</v>
      </c>
      <c r="CP566" s="616">
        <v>22.546920546840447</v>
      </c>
      <c r="CQ566" s="616">
        <v>22.546920546840447</v>
      </c>
      <c r="CR566" s="616">
        <v>22.546920546840447</v>
      </c>
      <c r="CS566" s="616">
        <v>22.546920546840447</v>
      </c>
      <c r="CT566" s="616">
        <v>18.037536437472358</v>
      </c>
      <c r="CU566" s="616">
        <v>0</v>
      </c>
      <c r="CV566" s="616">
        <v>0</v>
      </c>
      <c r="CW566" s="616">
        <v>0</v>
      </c>
      <c r="CX566" s="616">
        <v>0</v>
      </c>
      <c r="CY566" s="617">
        <v>0</v>
      </c>
      <c r="CZ566" s="618">
        <v>0</v>
      </c>
      <c r="DA566" s="619">
        <v>0</v>
      </c>
      <c r="DB566" s="619">
        <v>0</v>
      </c>
      <c r="DC566" s="619">
        <v>0</v>
      </c>
      <c r="DD566" s="619">
        <v>0</v>
      </c>
      <c r="DE566" s="619">
        <v>0</v>
      </c>
      <c r="DF566" s="619">
        <v>0</v>
      </c>
      <c r="DG566" s="619">
        <v>0</v>
      </c>
      <c r="DH566" s="619">
        <v>0</v>
      </c>
      <c r="DI566" s="619">
        <v>0</v>
      </c>
      <c r="DJ566" s="619">
        <v>0</v>
      </c>
      <c r="DK566" s="619">
        <v>0</v>
      </c>
      <c r="DL566" s="619">
        <v>0</v>
      </c>
      <c r="DM566" s="619">
        <v>0</v>
      </c>
      <c r="DN566" s="619">
        <v>0</v>
      </c>
      <c r="DO566" s="619">
        <v>0</v>
      </c>
      <c r="DP566" s="619">
        <v>0</v>
      </c>
      <c r="DQ566" s="619">
        <v>0</v>
      </c>
      <c r="DR566" s="619">
        <v>0</v>
      </c>
      <c r="DS566" s="619">
        <v>0</v>
      </c>
      <c r="DT566" s="619">
        <v>0</v>
      </c>
      <c r="DU566" s="619">
        <v>0</v>
      </c>
      <c r="DV566" s="619">
        <v>0</v>
      </c>
      <c r="DW566" s="620">
        <v>0</v>
      </c>
    </row>
    <row r="567" spans="2:127" x14ac:dyDescent="0.2">
      <c r="B567" s="648"/>
      <c r="C567" s="642"/>
      <c r="D567" s="643"/>
      <c r="E567" s="643"/>
      <c r="F567" s="643"/>
      <c r="G567" s="643"/>
      <c r="H567" s="643"/>
      <c r="I567" s="644"/>
      <c r="J567" s="644"/>
      <c r="K567" s="644"/>
      <c r="L567" s="644"/>
      <c r="M567" s="644"/>
      <c r="N567" s="644"/>
      <c r="O567" s="644"/>
      <c r="P567" s="644"/>
      <c r="Q567" s="644"/>
      <c r="R567" s="645"/>
      <c r="S567" s="644"/>
      <c r="T567" s="644"/>
      <c r="U567" s="626" t="s">
        <v>496</v>
      </c>
      <c r="V567" s="614" t="s">
        <v>124</v>
      </c>
      <c r="W567" s="640" t="s">
        <v>490</v>
      </c>
      <c r="X567" s="607">
        <v>0</v>
      </c>
      <c r="Y567" s="607">
        <v>0</v>
      </c>
      <c r="Z567" s="607">
        <v>0</v>
      </c>
      <c r="AA567" s="607">
        <v>0</v>
      </c>
      <c r="AB567" s="607">
        <v>0</v>
      </c>
      <c r="AC567" s="607">
        <v>0</v>
      </c>
      <c r="AD567" s="607">
        <v>0</v>
      </c>
      <c r="AE567" s="607">
        <v>0</v>
      </c>
      <c r="AF567" s="607">
        <v>0</v>
      </c>
      <c r="AG567" s="607">
        <v>0</v>
      </c>
      <c r="AH567" s="607">
        <v>0</v>
      </c>
      <c r="AI567" s="607">
        <v>0</v>
      </c>
      <c r="AJ567" s="607">
        <v>0</v>
      </c>
      <c r="AK567" s="607">
        <v>0</v>
      </c>
      <c r="AL567" s="607">
        <v>0</v>
      </c>
      <c r="AM567" s="607">
        <v>55.71</v>
      </c>
      <c r="AN567" s="607">
        <v>55.71</v>
      </c>
      <c r="AO567" s="607">
        <v>55.71</v>
      </c>
      <c r="AP567" s="607">
        <v>55.71</v>
      </c>
      <c r="AQ567" s="607">
        <v>55.71</v>
      </c>
      <c r="AR567" s="607">
        <v>55.71</v>
      </c>
      <c r="AS567" s="607">
        <v>55.71</v>
      </c>
      <c r="AT567" s="607">
        <v>55.71</v>
      </c>
      <c r="AU567" s="607">
        <v>55.71</v>
      </c>
      <c r="AV567" s="607">
        <v>55.71</v>
      </c>
      <c r="AW567" s="607">
        <v>55.71</v>
      </c>
      <c r="AX567" s="607">
        <v>55.71</v>
      </c>
      <c r="AY567" s="607">
        <v>55.71</v>
      </c>
      <c r="AZ567" s="607">
        <v>55.71</v>
      </c>
      <c r="BA567" s="607">
        <v>55.71</v>
      </c>
      <c r="BB567" s="607">
        <v>55.71</v>
      </c>
      <c r="BC567" s="607">
        <v>55.71</v>
      </c>
      <c r="BD567" s="607">
        <v>55.71</v>
      </c>
      <c r="BE567" s="607">
        <v>55.71</v>
      </c>
      <c r="BF567" s="607">
        <v>55.71</v>
      </c>
      <c r="BG567" s="607">
        <v>55.71</v>
      </c>
      <c r="BH567" s="607">
        <v>55.71</v>
      </c>
      <c r="BI567" s="607">
        <v>55.71</v>
      </c>
      <c r="BJ567" s="607">
        <v>55.71</v>
      </c>
      <c r="BK567" s="607">
        <v>55.71</v>
      </c>
      <c r="BL567" s="607">
        <v>55.71</v>
      </c>
      <c r="BM567" s="607">
        <v>55.71</v>
      </c>
      <c r="BN567" s="607">
        <v>55.71</v>
      </c>
      <c r="BO567" s="607">
        <v>55.71</v>
      </c>
      <c r="BP567" s="607">
        <v>55.71</v>
      </c>
      <c r="BQ567" s="607">
        <v>55.71</v>
      </c>
      <c r="BR567" s="607">
        <v>55.71</v>
      </c>
      <c r="BS567" s="607">
        <v>55.71</v>
      </c>
      <c r="BT567" s="607">
        <v>55.71</v>
      </c>
      <c r="BU567" s="607">
        <v>55.71</v>
      </c>
      <c r="BV567" s="607">
        <v>55.71</v>
      </c>
      <c r="BW567" s="607">
        <v>55.71</v>
      </c>
      <c r="BX567" s="607">
        <v>55.71</v>
      </c>
      <c r="BY567" s="607">
        <v>55.71</v>
      </c>
      <c r="BZ567" s="607">
        <v>55.71</v>
      </c>
      <c r="CA567" s="607">
        <v>55.71</v>
      </c>
      <c r="CB567" s="607">
        <v>55.71</v>
      </c>
      <c r="CC567" s="607">
        <v>55.71</v>
      </c>
      <c r="CD567" s="607">
        <v>55.71</v>
      </c>
      <c r="CE567" s="616">
        <v>55.71</v>
      </c>
      <c r="CF567" s="616">
        <v>55.71</v>
      </c>
      <c r="CG567" s="616">
        <v>55.71</v>
      </c>
      <c r="CH567" s="616">
        <v>55.71</v>
      </c>
      <c r="CI567" s="616">
        <v>55.71</v>
      </c>
      <c r="CJ567" s="616">
        <v>55.71</v>
      </c>
      <c r="CK567" s="616">
        <v>55.71</v>
      </c>
      <c r="CL567" s="616">
        <v>55.71</v>
      </c>
      <c r="CM567" s="616">
        <v>55.71</v>
      </c>
      <c r="CN567" s="616">
        <v>55.71</v>
      </c>
      <c r="CO567" s="616">
        <v>55.71</v>
      </c>
      <c r="CP567" s="616">
        <v>55.71</v>
      </c>
      <c r="CQ567" s="616">
        <v>55.71</v>
      </c>
      <c r="CR567" s="616">
        <v>55.71</v>
      </c>
      <c r="CS567" s="616">
        <v>55.71</v>
      </c>
      <c r="CT567" s="616">
        <v>55.71</v>
      </c>
      <c r="CU567" s="616">
        <v>55.71</v>
      </c>
      <c r="CV567" s="616">
        <v>55.71</v>
      </c>
      <c r="CW567" s="616">
        <v>55.71</v>
      </c>
      <c r="CX567" s="616">
        <v>55.71</v>
      </c>
      <c r="CY567" s="617">
        <v>55.71</v>
      </c>
      <c r="CZ567" s="618">
        <v>0</v>
      </c>
      <c r="DA567" s="619">
        <v>0</v>
      </c>
      <c r="DB567" s="619">
        <v>0</v>
      </c>
      <c r="DC567" s="619">
        <v>0</v>
      </c>
      <c r="DD567" s="619">
        <v>0</v>
      </c>
      <c r="DE567" s="619">
        <v>0</v>
      </c>
      <c r="DF567" s="619">
        <v>0</v>
      </c>
      <c r="DG567" s="619">
        <v>0</v>
      </c>
      <c r="DH567" s="619">
        <v>0</v>
      </c>
      <c r="DI567" s="619">
        <v>0</v>
      </c>
      <c r="DJ567" s="619">
        <v>0</v>
      </c>
      <c r="DK567" s="619">
        <v>0</v>
      </c>
      <c r="DL567" s="619">
        <v>0</v>
      </c>
      <c r="DM567" s="619">
        <v>0</v>
      </c>
      <c r="DN567" s="619">
        <v>0</v>
      </c>
      <c r="DO567" s="619">
        <v>0</v>
      </c>
      <c r="DP567" s="619">
        <v>0</v>
      </c>
      <c r="DQ567" s="619">
        <v>0</v>
      </c>
      <c r="DR567" s="619">
        <v>0</v>
      </c>
      <c r="DS567" s="619">
        <v>0</v>
      </c>
      <c r="DT567" s="619">
        <v>0</v>
      </c>
      <c r="DU567" s="619">
        <v>0</v>
      </c>
      <c r="DV567" s="619">
        <v>0</v>
      </c>
      <c r="DW567" s="620">
        <v>0</v>
      </c>
    </row>
    <row r="568" spans="2:127" x14ac:dyDescent="0.2">
      <c r="B568" s="648"/>
      <c r="C568" s="642"/>
      <c r="D568" s="643"/>
      <c r="E568" s="643"/>
      <c r="F568" s="643"/>
      <c r="G568" s="643"/>
      <c r="H568" s="643"/>
      <c r="I568" s="644"/>
      <c r="J568" s="644"/>
      <c r="K568" s="644"/>
      <c r="L568" s="644"/>
      <c r="M568" s="644"/>
      <c r="N568" s="644"/>
      <c r="O568" s="644"/>
      <c r="P568" s="644"/>
      <c r="Q568" s="644"/>
      <c r="R568" s="645"/>
      <c r="S568" s="644"/>
      <c r="T568" s="644"/>
      <c r="U568" s="626" t="s">
        <v>497</v>
      </c>
      <c r="V568" s="614" t="s">
        <v>124</v>
      </c>
      <c r="W568" s="640" t="s">
        <v>490</v>
      </c>
      <c r="X568" s="607">
        <v>34.097868000000005</v>
      </c>
      <c r="Y568" s="607">
        <v>68.195736000000011</v>
      </c>
      <c r="Z568" s="607">
        <v>68.195736000000011</v>
      </c>
      <c r="AA568" s="607">
        <v>102.29360399999999</v>
      </c>
      <c r="AB568" s="607">
        <v>102.29360399999999</v>
      </c>
      <c r="AC568" s="607">
        <v>170.48934</v>
      </c>
      <c r="AD568" s="607">
        <v>204.58720799999998</v>
      </c>
      <c r="AE568" s="607">
        <v>340.97868</v>
      </c>
      <c r="AF568" s="607">
        <v>340.97868</v>
      </c>
      <c r="AG568" s="607">
        <v>340.97868</v>
      </c>
      <c r="AH568" s="607">
        <v>340.97868</v>
      </c>
      <c r="AI568" s="607">
        <v>340.97868</v>
      </c>
      <c r="AJ568" s="607">
        <v>340.97868</v>
      </c>
      <c r="AK568" s="607">
        <v>340.97868</v>
      </c>
      <c r="AL568" s="607">
        <v>272.78294400000004</v>
      </c>
      <c r="AM568" s="607">
        <v>0</v>
      </c>
      <c r="AN568" s="607">
        <v>0</v>
      </c>
      <c r="AO568" s="607">
        <v>0</v>
      </c>
      <c r="AP568" s="607">
        <v>0</v>
      </c>
      <c r="AQ568" s="607">
        <v>0</v>
      </c>
      <c r="AR568" s="607">
        <v>3.2922507686256144</v>
      </c>
      <c r="AS568" s="607">
        <v>6.5845015372512288</v>
      </c>
      <c r="AT568" s="607">
        <v>6.5845015372512288</v>
      </c>
      <c r="AU568" s="607">
        <v>9.8767523058768436</v>
      </c>
      <c r="AV568" s="607">
        <v>9.8767523058768436</v>
      </c>
      <c r="AW568" s="607">
        <v>16.461253843128073</v>
      </c>
      <c r="AX568" s="607">
        <v>19.753504611753687</v>
      </c>
      <c r="AY568" s="607">
        <v>32.922507686256147</v>
      </c>
      <c r="AZ568" s="607">
        <v>32.922507686256147</v>
      </c>
      <c r="BA568" s="607">
        <v>32.922507686256147</v>
      </c>
      <c r="BB568" s="607">
        <v>32.922507686256147</v>
      </c>
      <c r="BC568" s="607">
        <v>32.922507686256147</v>
      </c>
      <c r="BD568" s="607">
        <v>32.922507686256147</v>
      </c>
      <c r="BE568" s="607">
        <v>32.922507686256147</v>
      </c>
      <c r="BF568" s="607">
        <v>26.338006149004915</v>
      </c>
      <c r="BG568" s="607">
        <v>0</v>
      </c>
      <c r="BH568" s="607">
        <v>0</v>
      </c>
      <c r="BI568" s="607">
        <v>0</v>
      </c>
      <c r="BJ568" s="607">
        <v>0</v>
      </c>
      <c r="BK568" s="607">
        <v>0</v>
      </c>
      <c r="BL568" s="607">
        <v>3.2922507686256144</v>
      </c>
      <c r="BM568" s="607">
        <v>6.5845015372512288</v>
      </c>
      <c r="BN568" s="607">
        <v>6.5845015372512288</v>
      </c>
      <c r="BO568" s="607">
        <v>9.8767523058768436</v>
      </c>
      <c r="BP568" s="607">
        <v>9.8767523058768436</v>
      </c>
      <c r="BQ568" s="607">
        <v>16.461253843128073</v>
      </c>
      <c r="BR568" s="607">
        <v>19.753504611753687</v>
      </c>
      <c r="BS568" s="607">
        <v>32.922507686256147</v>
      </c>
      <c r="BT568" s="607">
        <v>32.922507686256147</v>
      </c>
      <c r="BU568" s="607">
        <v>32.922507686256147</v>
      </c>
      <c r="BV568" s="607">
        <v>32.922507686256147</v>
      </c>
      <c r="BW568" s="607">
        <v>32.922507686256147</v>
      </c>
      <c r="BX568" s="607">
        <v>32.922507686256147</v>
      </c>
      <c r="BY568" s="607">
        <v>32.922507686256147</v>
      </c>
      <c r="BZ568" s="607">
        <v>26.338006149004915</v>
      </c>
      <c r="CA568" s="607">
        <v>0</v>
      </c>
      <c r="CB568" s="607">
        <v>0</v>
      </c>
      <c r="CC568" s="607">
        <v>0</v>
      </c>
      <c r="CD568" s="607">
        <v>0</v>
      </c>
      <c r="CE568" s="616">
        <v>0</v>
      </c>
      <c r="CF568" s="616">
        <v>27.673658997611799</v>
      </c>
      <c r="CG568" s="616">
        <v>55.347317995223598</v>
      </c>
      <c r="CH568" s="616">
        <v>55.347317995223598</v>
      </c>
      <c r="CI568" s="616">
        <v>83.020976992835386</v>
      </c>
      <c r="CJ568" s="616">
        <v>83.020976992835386</v>
      </c>
      <c r="CK568" s="616">
        <v>138.36829498805901</v>
      </c>
      <c r="CL568" s="616">
        <v>166.04195398567077</v>
      </c>
      <c r="CM568" s="616">
        <v>276.73658997611801</v>
      </c>
      <c r="CN568" s="616">
        <v>276.73658997611801</v>
      </c>
      <c r="CO568" s="616">
        <v>276.73658997611801</v>
      </c>
      <c r="CP568" s="616">
        <v>276.73658997611801</v>
      </c>
      <c r="CQ568" s="616">
        <v>276.73658997611801</v>
      </c>
      <c r="CR568" s="616">
        <v>276.73658997611801</v>
      </c>
      <c r="CS568" s="616">
        <v>276.73658997611801</v>
      </c>
      <c r="CT568" s="616">
        <v>221.38927198089439</v>
      </c>
      <c r="CU568" s="616">
        <v>0</v>
      </c>
      <c r="CV568" s="616">
        <v>0</v>
      </c>
      <c r="CW568" s="616">
        <v>0</v>
      </c>
      <c r="CX568" s="616">
        <v>0</v>
      </c>
      <c r="CY568" s="617">
        <v>0</v>
      </c>
      <c r="CZ568" s="618">
        <v>0</v>
      </c>
      <c r="DA568" s="619">
        <v>0</v>
      </c>
      <c r="DB568" s="619">
        <v>0</v>
      </c>
      <c r="DC568" s="619">
        <v>0</v>
      </c>
      <c r="DD568" s="619">
        <v>0</v>
      </c>
      <c r="DE568" s="619">
        <v>0</v>
      </c>
      <c r="DF568" s="619">
        <v>0</v>
      </c>
      <c r="DG568" s="619">
        <v>0</v>
      </c>
      <c r="DH568" s="619">
        <v>0</v>
      </c>
      <c r="DI568" s="619">
        <v>0</v>
      </c>
      <c r="DJ568" s="619">
        <v>0</v>
      </c>
      <c r="DK568" s="619">
        <v>0</v>
      </c>
      <c r="DL568" s="619">
        <v>0</v>
      </c>
      <c r="DM568" s="619">
        <v>0</v>
      </c>
      <c r="DN568" s="619">
        <v>0</v>
      </c>
      <c r="DO568" s="619">
        <v>0</v>
      </c>
      <c r="DP568" s="619">
        <v>0</v>
      </c>
      <c r="DQ568" s="619">
        <v>0</v>
      </c>
      <c r="DR568" s="619">
        <v>0</v>
      </c>
      <c r="DS568" s="619">
        <v>0</v>
      </c>
      <c r="DT568" s="619">
        <v>0</v>
      </c>
      <c r="DU568" s="619">
        <v>0</v>
      </c>
      <c r="DV568" s="619">
        <v>0</v>
      </c>
      <c r="DW568" s="620">
        <v>0</v>
      </c>
    </row>
    <row r="569" spans="2:127" x14ac:dyDescent="0.2">
      <c r="B569" s="648"/>
      <c r="C569" s="642"/>
      <c r="D569" s="643"/>
      <c r="E569" s="643"/>
      <c r="F569" s="643"/>
      <c r="G569" s="643"/>
      <c r="H569" s="643"/>
      <c r="I569" s="644"/>
      <c r="J569" s="644"/>
      <c r="K569" s="644"/>
      <c r="L569" s="644"/>
      <c r="M569" s="644"/>
      <c r="N569" s="644"/>
      <c r="O569" s="644"/>
      <c r="P569" s="644"/>
      <c r="Q569" s="644"/>
      <c r="R569" s="645"/>
      <c r="S569" s="644"/>
      <c r="T569" s="644"/>
      <c r="U569" s="626" t="s">
        <v>498</v>
      </c>
      <c r="V569" s="614" t="s">
        <v>124</v>
      </c>
      <c r="W569" s="640" t="s">
        <v>490</v>
      </c>
      <c r="X569" s="607">
        <v>0</v>
      </c>
      <c r="Y569" s="607">
        <v>0</v>
      </c>
      <c r="Z569" s="607">
        <v>0</v>
      </c>
      <c r="AA569" s="607">
        <v>0</v>
      </c>
      <c r="AB569" s="607">
        <v>0</v>
      </c>
      <c r="AC569" s="607">
        <v>0</v>
      </c>
      <c r="AD569" s="607">
        <v>0</v>
      </c>
      <c r="AE569" s="607">
        <v>0</v>
      </c>
      <c r="AF569" s="607">
        <v>0</v>
      </c>
      <c r="AG569" s="607">
        <v>0</v>
      </c>
      <c r="AH569" s="607">
        <v>0</v>
      </c>
      <c r="AI569" s="607">
        <v>0</v>
      </c>
      <c r="AJ569" s="607">
        <v>0</v>
      </c>
      <c r="AK569" s="607">
        <v>0</v>
      </c>
      <c r="AL569" s="607">
        <v>0</v>
      </c>
      <c r="AM569" s="607">
        <v>467.70914200781584</v>
      </c>
      <c r="AN569" s="607">
        <v>428.25605957110054</v>
      </c>
      <c r="AO569" s="607">
        <v>388.8029771343854</v>
      </c>
      <c r="AP569" s="607">
        <v>349.34989469767027</v>
      </c>
      <c r="AQ569" s="607">
        <v>309.89681226095507</v>
      </c>
      <c r="AR569" s="607">
        <v>270.44372982423994</v>
      </c>
      <c r="AS569" s="607">
        <v>230.99064738752475</v>
      </c>
      <c r="AT569" s="607">
        <v>191.53756495080958</v>
      </c>
      <c r="AU569" s="607">
        <v>152.08448251409442</v>
      </c>
      <c r="AV569" s="607">
        <v>112.63140007737924</v>
      </c>
      <c r="AW569" s="607">
        <v>112.63140007737924</v>
      </c>
      <c r="AX569" s="607">
        <v>112.63140007737924</v>
      </c>
      <c r="AY569" s="607">
        <v>112.63140007737924</v>
      </c>
      <c r="AZ569" s="607">
        <v>112.63140007737924</v>
      </c>
      <c r="BA569" s="607">
        <v>112.63140007737924</v>
      </c>
      <c r="BB569" s="607">
        <v>112.63140007737924</v>
      </c>
      <c r="BC569" s="607">
        <v>112.63140007737924</v>
      </c>
      <c r="BD569" s="607">
        <v>112.63140007737924</v>
      </c>
      <c r="BE569" s="607">
        <v>112.63140007737924</v>
      </c>
      <c r="BF569" s="607">
        <v>112.63140007737924</v>
      </c>
      <c r="BG569" s="607">
        <v>112.63140007737924</v>
      </c>
      <c r="BH569" s="607">
        <v>112.63140007737924</v>
      </c>
      <c r="BI569" s="607">
        <v>112.63140007737924</v>
      </c>
      <c r="BJ569" s="607">
        <v>112.63140007737924</v>
      </c>
      <c r="BK569" s="607">
        <v>112.63140007737924</v>
      </c>
      <c r="BL569" s="607">
        <v>112.63140007737924</v>
      </c>
      <c r="BM569" s="607">
        <v>112.63140007737924</v>
      </c>
      <c r="BN569" s="607">
        <v>112.63140007737924</v>
      </c>
      <c r="BO569" s="607">
        <v>112.63140007737924</v>
      </c>
      <c r="BP569" s="607">
        <v>112.63140007737924</v>
      </c>
      <c r="BQ569" s="607">
        <v>112.63140007737924</v>
      </c>
      <c r="BR569" s="607">
        <v>112.63140007737924</v>
      </c>
      <c r="BS569" s="607">
        <v>112.63140007737924</v>
      </c>
      <c r="BT569" s="607">
        <v>112.63140007737924</v>
      </c>
      <c r="BU569" s="607">
        <v>112.63140007737924</v>
      </c>
      <c r="BV569" s="607">
        <v>112.63140007737924</v>
      </c>
      <c r="BW569" s="607">
        <v>112.63140007737924</v>
      </c>
      <c r="BX569" s="607">
        <v>112.63140007737924</v>
      </c>
      <c r="BY569" s="607">
        <v>112.63140007737924</v>
      </c>
      <c r="BZ569" s="607">
        <v>112.63140007737924</v>
      </c>
      <c r="CA569" s="607">
        <v>112.63140007737924</v>
      </c>
      <c r="CB569" s="607">
        <v>112.63140007737924</v>
      </c>
      <c r="CC569" s="607">
        <v>112.63140007737924</v>
      </c>
      <c r="CD569" s="607">
        <v>112.63140007737924</v>
      </c>
      <c r="CE569" s="616">
        <v>112.63140007737924</v>
      </c>
      <c r="CF569" s="616">
        <v>112.63140007737924</v>
      </c>
      <c r="CG569" s="616">
        <v>112.63140007737924</v>
      </c>
      <c r="CH569" s="616">
        <v>112.63140007737924</v>
      </c>
      <c r="CI569" s="616">
        <v>112.63140007737924</v>
      </c>
      <c r="CJ569" s="616">
        <v>112.63140007737924</v>
      </c>
      <c r="CK569" s="616">
        <v>112.63140007737924</v>
      </c>
      <c r="CL569" s="616">
        <v>112.63140007737924</v>
      </c>
      <c r="CM569" s="616">
        <v>112.63140007737924</v>
      </c>
      <c r="CN569" s="616">
        <v>112.63140007737924</v>
      </c>
      <c r="CO569" s="616">
        <v>112.63140007737924</v>
      </c>
      <c r="CP569" s="616">
        <v>112.63140007737924</v>
      </c>
      <c r="CQ569" s="616">
        <v>112.63140007737924</v>
      </c>
      <c r="CR569" s="616">
        <v>112.63140007737924</v>
      </c>
      <c r="CS569" s="616">
        <v>112.63140007737924</v>
      </c>
      <c r="CT569" s="616">
        <v>112.63140007737924</v>
      </c>
      <c r="CU569" s="616">
        <v>112.63140007737924</v>
      </c>
      <c r="CV569" s="616">
        <v>112.63140007737924</v>
      </c>
      <c r="CW569" s="616">
        <v>112.63140007737924</v>
      </c>
      <c r="CX569" s="616">
        <v>112.63140007737924</v>
      </c>
      <c r="CY569" s="617">
        <v>112.63140007737924</v>
      </c>
      <c r="CZ569" s="618">
        <v>0</v>
      </c>
      <c r="DA569" s="619">
        <v>0</v>
      </c>
      <c r="DB569" s="619">
        <v>0</v>
      </c>
      <c r="DC569" s="619">
        <v>0</v>
      </c>
      <c r="DD569" s="619">
        <v>0</v>
      </c>
      <c r="DE569" s="619">
        <v>0</v>
      </c>
      <c r="DF569" s="619">
        <v>0</v>
      </c>
      <c r="DG569" s="619">
        <v>0</v>
      </c>
      <c r="DH569" s="619">
        <v>0</v>
      </c>
      <c r="DI569" s="619">
        <v>0</v>
      </c>
      <c r="DJ569" s="619">
        <v>0</v>
      </c>
      <c r="DK569" s="619">
        <v>0</v>
      </c>
      <c r="DL569" s="619">
        <v>0</v>
      </c>
      <c r="DM569" s="619">
        <v>0</v>
      </c>
      <c r="DN569" s="619">
        <v>0</v>
      </c>
      <c r="DO569" s="619">
        <v>0</v>
      </c>
      <c r="DP569" s="619">
        <v>0</v>
      </c>
      <c r="DQ569" s="619">
        <v>0</v>
      </c>
      <c r="DR569" s="619">
        <v>0</v>
      </c>
      <c r="DS569" s="619">
        <v>0</v>
      </c>
      <c r="DT569" s="619">
        <v>0</v>
      </c>
      <c r="DU569" s="619">
        <v>0</v>
      </c>
      <c r="DV569" s="619">
        <v>0</v>
      </c>
      <c r="DW569" s="620">
        <v>0</v>
      </c>
    </row>
    <row r="570" spans="2:127" x14ac:dyDescent="0.2">
      <c r="B570" s="648"/>
      <c r="C570" s="642"/>
      <c r="D570" s="643"/>
      <c r="E570" s="643"/>
      <c r="F570" s="643"/>
      <c r="G570" s="643"/>
      <c r="H570" s="643"/>
      <c r="I570" s="644"/>
      <c r="J570" s="644"/>
      <c r="K570" s="644"/>
      <c r="L570" s="644"/>
      <c r="M570" s="644"/>
      <c r="N570" s="644"/>
      <c r="O570" s="644"/>
      <c r="P570" s="644"/>
      <c r="Q570" s="644"/>
      <c r="R570" s="645"/>
      <c r="S570" s="644"/>
      <c r="T570" s="644"/>
      <c r="U570" s="649" t="s">
        <v>499</v>
      </c>
      <c r="V570" s="614" t="s">
        <v>124</v>
      </c>
      <c r="W570" s="640" t="s">
        <v>490</v>
      </c>
      <c r="X570" s="607">
        <v>0</v>
      </c>
      <c r="Y570" s="607">
        <v>0</v>
      </c>
      <c r="Z570" s="607">
        <v>0</v>
      </c>
      <c r="AA570" s="607">
        <v>0</v>
      </c>
      <c r="AB570" s="607">
        <v>0</v>
      </c>
      <c r="AC570" s="607">
        <v>0</v>
      </c>
      <c r="AD570" s="607">
        <v>0</v>
      </c>
      <c r="AE570" s="607">
        <v>0</v>
      </c>
      <c r="AF570" s="607">
        <v>0</v>
      </c>
      <c r="AG570" s="607">
        <v>0</v>
      </c>
      <c r="AH570" s="607">
        <v>0</v>
      </c>
      <c r="AI570" s="607">
        <v>0</v>
      </c>
      <c r="AJ570" s="607">
        <v>0</v>
      </c>
      <c r="AK570" s="607">
        <v>0</v>
      </c>
      <c r="AL570" s="607">
        <v>0</v>
      </c>
      <c r="AM570" s="607">
        <v>0</v>
      </c>
      <c r="AN570" s="607">
        <v>0</v>
      </c>
      <c r="AO570" s="607">
        <v>0</v>
      </c>
      <c r="AP570" s="607">
        <v>0</v>
      </c>
      <c r="AQ570" s="607">
        <v>0</v>
      </c>
      <c r="AR570" s="607">
        <v>0</v>
      </c>
      <c r="AS570" s="607">
        <v>0</v>
      </c>
      <c r="AT570" s="607">
        <v>0</v>
      </c>
      <c r="AU570" s="607">
        <v>0</v>
      </c>
      <c r="AV570" s="607">
        <v>0</v>
      </c>
      <c r="AW570" s="607">
        <v>0</v>
      </c>
      <c r="AX570" s="607">
        <v>0</v>
      </c>
      <c r="AY570" s="607">
        <v>0</v>
      </c>
      <c r="AZ570" s="607">
        <v>0</v>
      </c>
      <c r="BA570" s="607">
        <v>0</v>
      </c>
      <c r="BB570" s="607">
        <v>0</v>
      </c>
      <c r="BC570" s="607">
        <v>0</v>
      </c>
      <c r="BD570" s="607">
        <v>0</v>
      </c>
      <c r="BE570" s="607">
        <v>0</v>
      </c>
      <c r="BF570" s="607">
        <v>0</v>
      </c>
      <c r="BG570" s="607">
        <v>0</v>
      </c>
      <c r="BH570" s="607">
        <v>0</v>
      </c>
      <c r="BI570" s="607">
        <v>0</v>
      </c>
      <c r="BJ570" s="607">
        <v>0</v>
      </c>
      <c r="BK570" s="607">
        <v>0</v>
      </c>
      <c r="BL570" s="607">
        <v>0</v>
      </c>
      <c r="BM570" s="607">
        <v>0</v>
      </c>
      <c r="BN570" s="607">
        <v>0</v>
      </c>
      <c r="BO570" s="607">
        <v>0</v>
      </c>
      <c r="BP570" s="607">
        <v>0</v>
      </c>
      <c r="BQ570" s="607">
        <v>0</v>
      </c>
      <c r="BR570" s="607">
        <v>0</v>
      </c>
      <c r="BS570" s="607">
        <v>0</v>
      </c>
      <c r="BT570" s="607">
        <v>0</v>
      </c>
      <c r="BU570" s="607">
        <v>0</v>
      </c>
      <c r="BV570" s="607">
        <v>0</v>
      </c>
      <c r="BW570" s="607">
        <v>0</v>
      </c>
      <c r="BX570" s="607">
        <v>0</v>
      </c>
      <c r="BY570" s="607">
        <v>0</v>
      </c>
      <c r="BZ570" s="607">
        <v>0</v>
      </c>
      <c r="CA570" s="607">
        <v>0</v>
      </c>
      <c r="CB570" s="607">
        <v>0</v>
      </c>
      <c r="CC570" s="607">
        <v>0</v>
      </c>
      <c r="CD570" s="607">
        <v>0</v>
      </c>
      <c r="CE570" s="607">
        <v>0</v>
      </c>
      <c r="CF570" s="607">
        <v>0</v>
      </c>
      <c r="CG570" s="607">
        <v>0</v>
      </c>
      <c r="CH570" s="607">
        <v>0</v>
      </c>
      <c r="CI570" s="607">
        <v>0</v>
      </c>
      <c r="CJ570" s="607">
        <v>0</v>
      </c>
      <c r="CK570" s="607">
        <v>0</v>
      </c>
      <c r="CL570" s="607">
        <v>0</v>
      </c>
      <c r="CM570" s="607">
        <v>0</v>
      </c>
      <c r="CN570" s="607">
        <v>0</v>
      </c>
      <c r="CO570" s="607">
        <v>0</v>
      </c>
      <c r="CP570" s="607">
        <v>0</v>
      </c>
      <c r="CQ570" s="607">
        <v>0</v>
      </c>
      <c r="CR570" s="607">
        <v>0</v>
      </c>
      <c r="CS570" s="607">
        <v>0</v>
      </c>
      <c r="CT570" s="607">
        <v>0</v>
      </c>
      <c r="CU570" s="607">
        <v>0</v>
      </c>
      <c r="CV570" s="607">
        <v>0</v>
      </c>
      <c r="CW570" s="607">
        <v>0</v>
      </c>
      <c r="CX570" s="607">
        <v>0</v>
      </c>
      <c r="CY570" s="607">
        <v>0</v>
      </c>
      <c r="CZ570" s="618">
        <v>0</v>
      </c>
      <c r="DA570" s="619">
        <v>0</v>
      </c>
      <c r="DB570" s="619">
        <v>0</v>
      </c>
      <c r="DC570" s="619">
        <v>0</v>
      </c>
      <c r="DD570" s="619">
        <v>0</v>
      </c>
      <c r="DE570" s="619">
        <v>0</v>
      </c>
      <c r="DF570" s="619">
        <v>0</v>
      </c>
      <c r="DG570" s="619">
        <v>0</v>
      </c>
      <c r="DH570" s="619">
        <v>0</v>
      </c>
      <c r="DI570" s="619">
        <v>0</v>
      </c>
      <c r="DJ570" s="619">
        <v>0</v>
      </c>
      <c r="DK570" s="619">
        <v>0</v>
      </c>
      <c r="DL570" s="619">
        <v>0</v>
      </c>
      <c r="DM570" s="619">
        <v>0</v>
      </c>
      <c r="DN570" s="619">
        <v>0</v>
      </c>
      <c r="DO570" s="619">
        <v>0</v>
      </c>
      <c r="DP570" s="619">
        <v>0</v>
      </c>
      <c r="DQ570" s="619">
        <v>0</v>
      </c>
      <c r="DR570" s="619">
        <v>0</v>
      </c>
      <c r="DS570" s="619">
        <v>0</v>
      </c>
      <c r="DT570" s="619">
        <v>0</v>
      </c>
      <c r="DU570" s="619">
        <v>0</v>
      </c>
      <c r="DV570" s="619">
        <v>0</v>
      </c>
      <c r="DW570" s="620">
        <v>0</v>
      </c>
    </row>
    <row r="571" spans="2:127" ht="15.75" thickBot="1" x14ac:dyDescent="0.25">
      <c r="B571" s="650"/>
      <c r="C571" s="651"/>
      <c r="D571" s="652"/>
      <c r="E571" s="652"/>
      <c r="F571" s="652"/>
      <c r="G571" s="652"/>
      <c r="H571" s="652"/>
      <c r="I571" s="653"/>
      <c r="J571" s="653"/>
      <c r="K571" s="653"/>
      <c r="L571" s="653"/>
      <c r="M571" s="653"/>
      <c r="N571" s="653"/>
      <c r="O571" s="653"/>
      <c r="P571" s="653"/>
      <c r="Q571" s="653"/>
      <c r="R571" s="654"/>
      <c r="S571" s="653"/>
      <c r="T571" s="653"/>
      <c r="U571" s="655" t="s">
        <v>127</v>
      </c>
      <c r="V571" s="656" t="s">
        <v>500</v>
      </c>
      <c r="W571" s="657" t="s">
        <v>490</v>
      </c>
      <c r="X571" s="658">
        <f>SUM(X560:X570)</f>
        <v>3880.7759679999999</v>
      </c>
      <c r="Y571" s="658">
        <f t="shared" ref="Y571:CJ571" si="116">SUM(Y560:Y570)</f>
        <v>7761.5519359999998</v>
      </c>
      <c r="Z571" s="658">
        <f t="shared" si="116"/>
        <v>7761.5519359999998</v>
      </c>
      <c r="AA571" s="658">
        <f t="shared" si="116"/>
        <v>11642.327904000002</v>
      </c>
      <c r="AB571" s="658">
        <f t="shared" si="116"/>
        <v>11642.327904000002</v>
      </c>
      <c r="AC571" s="658">
        <f t="shared" si="116"/>
        <v>19403.879840000001</v>
      </c>
      <c r="AD571" s="658">
        <f t="shared" si="116"/>
        <v>23284.655808000003</v>
      </c>
      <c r="AE571" s="658">
        <f t="shared" si="116"/>
        <v>38807.759680000003</v>
      </c>
      <c r="AF571" s="658">
        <f t="shared" si="116"/>
        <v>38807.759680000003</v>
      </c>
      <c r="AG571" s="658">
        <f t="shared" si="116"/>
        <v>38807.759680000003</v>
      </c>
      <c r="AH571" s="658">
        <f t="shared" si="116"/>
        <v>38807.759680000003</v>
      </c>
      <c r="AI571" s="658">
        <f t="shared" si="116"/>
        <v>38807.759680000003</v>
      </c>
      <c r="AJ571" s="658">
        <f t="shared" si="116"/>
        <v>38807.759680000003</v>
      </c>
      <c r="AK571" s="658">
        <f t="shared" si="116"/>
        <v>38807.759680000003</v>
      </c>
      <c r="AL571" s="658">
        <f t="shared" si="116"/>
        <v>31046.207743999999</v>
      </c>
      <c r="AM571" s="658">
        <f t="shared" si="116"/>
        <v>7586.0191420078154</v>
      </c>
      <c r="AN571" s="658">
        <f t="shared" si="116"/>
        <v>7546.5660595710997</v>
      </c>
      <c r="AO571" s="658">
        <f t="shared" si="116"/>
        <v>7507.1129771343849</v>
      </c>
      <c r="AP571" s="658">
        <f t="shared" si="116"/>
        <v>7467.6598946976701</v>
      </c>
      <c r="AQ571" s="658">
        <f t="shared" si="116"/>
        <v>7428.2068122609544</v>
      </c>
      <c r="AR571" s="658">
        <f t="shared" si="116"/>
        <v>7763.4542144267316</v>
      </c>
      <c r="AS571" s="658">
        <f t="shared" si="116"/>
        <v>8098.7016165925088</v>
      </c>
      <c r="AT571" s="658">
        <f t="shared" si="116"/>
        <v>8059.248534155794</v>
      </c>
      <c r="AU571" s="658">
        <f t="shared" si="116"/>
        <v>8394.4959363215712</v>
      </c>
      <c r="AV571" s="658">
        <f t="shared" si="116"/>
        <v>8355.0428538848573</v>
      </c>
      <c r="AW571" s="658">
        <f t="shared" si="116"/>
        <v>9104.4438230898395</v>
      </c>
      <c r="AX571" s="658">
        <f t="shared" si="116"/>
        <v>9479.1443076923315</v>
      </c>
      <c r="AY571" s="658">
        <f t="shared" si="116"/>
        <v>10977.946246102303</v>
      </c>
      <c r="AZ571" s="658">
        <f t="shared" si="116"/>
        <v>10977.946246102303</v>
      </c>
      <c r="BA571" s="658">
        <f t="shared" si="116"/>
        <v>10977.946246102303</v>
      </c>
      <c r="BB571" s="658">
        <f t="shared" si="116"/>
        <v>10977.946246102303</v>
      </c>
      <c r="BC571" s="658">
        <f t="shared" si="116"/>
        <v>10977.946246102303</v>
      </c>
      <c r="BD571" s="658">
        <f t="shared" si="116"/>
        <v>10977.946246102303</v>
      </c>
      <c r="BE571" s="658">
        <f t="shared" si="116"/>
        <v>10977.946246102303</v>
      </c>
      <c r="BF571" s="658">
        <f t="shared" si="116"/>
        <v>10228.545276897315</v>
      </c>
      <c r="BG571" s="658">
        <f t="shared" si="116"/>
        <v>7230.9414000773786</v>
      </c>
      <c r="BH571" s="658">
        <f t="shared" si="116"/>
        <v>7230.9414000773786</v>
      </c>
      <c r="BI571" s="658">
        <f t="shared" si="116"/>
        <v>7230.9414000773786</v>
      </c>
      <c r="BJ571" s="658">
        <f t="shared" si="116"/>
        <v>7230.9414000773786</v>
      </c>
      <c r="BK571" s="658">
        <f t="shared" si="116"/>
        <v>7230.9414000773786</v>
      </c>
      <c r="BL571" s="658">
        <f t="shared" si="116"/>
        <v>7605.6418846798706</v>
      </c>
      <c r="BM571" s="658">
        <f t="shared" si="116"/>
        <v>7980.3423692823635</v>
      </c>
      <c r="BN571" s="658">
        <f t="shared" si="116"/>
        <v>7980.3423692823635</v>
      </c>
      <c r="BO571" s="658">
        <f t="shared" si="116"/>
        <v>8355.0428538848573</v>
      </c>
      <c r="BP571" s="658">
        <f t="shared" si="116"/>
        <v>8355.0428538848573</v>
      </c>
      <c r="BQ571" s="658">
        <f t="shared" si="116"/>
        <v>9104.4438230898395</v>
      </c>
      <c r="BR571" s="658">
        <f t="shared" si="116"/>
        <v>9479.1443076923315</v>
      </c>
      <c r="BS571" s="658">
        <f t="shared" si="116"/>
        <v>10977.946246102303</v>
      </c>
      <c r="BT571" s="658">
        <f t="shared" si="116"/>
        <v>10977.946246102303</v>
      </c>
      <c r="BU571" s="658">
        <f t="shared" si="116"/>
        <v>10977.946246102303</v>
      </c>
      <c r="BV571" s="658">
        <f t="shared" si="116"/>
        <v>10977.946246102303</v>
      </c>
      <c r="BW571" s="658">
        <f t="shared" si="116"/>
        <v>10977.946246102303</v>
      </c>
      <c r="BX571" s="658">
        <f t="shared" si="116"/>
        <v>10977.946246102303</v>
      </c>
      <c r="BY571" s="658">
        <f t="shared" si="116"/>
        <v>10977.946246102303</v>
      </c>
      <c r="BZ571" s="658">
        <f t="shared" si="116"/>
        <v>10228.545276897315</v>
      </c>
      <c r="CA571" s="658">
        <f t="shared" si="116"/>
        <v>7230.9414000773786</v>
      </c>
      <c r="CB571" s="658">
        <f t="shared" si="116"/>
        <v>7230.9414000773786</v>
      </c>
      <c r="CC571" s="658">
        <f t="shared" si="116"/>
        <v>7230.9414000773786</v>
      </c>
      <c r="CD571" s="658">
        <f t="shared" si="116"/>
        <v>7230.9414000773786</v>
      </c>
      <c r="CE571" s="658">
        <f t="shared" si="116"/>
        <v>7230.9414000773786</v>
      </c>
      <c r="CF571" s="658">
        <f t="shared" si="116"/>
        <v>10380.559751129676</v>
      </c>
      <c r="CG571" s="658">
        <f t="shared" si="116"/>
        <v>13530.17810218197</v>
      </c>
      <c r="CH571" s="658">
        <f t="shared" si="116"/>
        <v>13530.17810218197</v>
      </c>
      <c r="CI571" s="658">
        <f t="shared" si="116"/>
        <v>16679.796453234263</v>
      </c>
      <c r="CJ571" s="658">
        <f t="shared" si="116"/>
        <v>16679.796453234263</v>
      </c>
      <c r="CK571" s="658">
        <f t="shared" ref="CK571:DW571" si="117">SUM(CK560:CK570)</f>
        <v>22979.033155338861</v>
      </c>
      <c r="CL571" s="658">
        <f t="shared" si="117"/>
        <v>26128.65150639115</v>
      </c>
      <c r="CM571" s="658">
        <f t="shared" si="117"/>
        <v>38727.124910600338</v>
      </c>
      <c r="CN571" s="658">
        <f t="shared" si="117"/>
        <v>38727.124910600338</v>
      </c>
      <c r="CO571" s="658">
        <f t="shared" si="117"/>
        <v>38727.124910600338</v>
      </c>
      <c r="CP571" s="658">
        <f t="shared" si="117"/>
        <v>38727.124910600338</v>
      </c>
      <c r="CQ571" s="658">
        <f t="shared" si="117"/>
        <v>38727.124910600338</v>
      </c>
      <c r="CR571" s="658">
        <f t="shared" si="117"/>
        <v>38727.124910600338</v>
      </c>
      <c r="CS571" s="658">
        <f t="shared" si="117"/>
        <v>38727.124910600338</v>
      </c>
      <c r="CT571" s="658">
        <f t="shared" si="117"/>
        <v>32427.888208495748</v>
      </c>
      <c r="CU571" s="658">
        <f t="shared" si="117"/>
        <v>7230.9414000773786</v>
      </c>
      <c r="CV571" s="658">
        <f t="shared" si="117"/>
        <v>7230.9414000773786</v>
      </c>
      <c r="CW571" s="658">
        <f t="shared" si="117"/>
        <v>7230.9414000773786</v>
      </c>
      <c r="CX571" s="658">
        <f t="shared" si="117"/>
        <v>7230.9414000773786</v>
      </c>
      <c r="CY571" s="659">
        <f t="shared" si="117"/>
        <v>7230.9414000773786</v>
      </c>
      <c r="CZ571" s="660">
        <f t="shared" si="117"/>
        <v>0</v>
      </c>
      <c r="DA571" s="661">
        <f t="shared" si="117"/>
        <v>0</v>
      </c>
      <c r="DB571" s="661">
        <f t="shared" si="117"/>
        <v>0</v>
      </c>
      <c r="DC571" s="661">
        <f t="shared" si="117"/>
        <v>0</v>
      </c>
      <c r="DD571" s="661">
        <f t="shared" si="117"/>
        <v>0</v>
      </c>
      <c r="DE571" s="661">
        <f t="shared" si="117"/>
        <v>0</v>
      </c>
      <c r="DF571" s="661">
        <f t="shared" si="117"/>
        <v>0</v>
      </c>
      <c r="DG571" s="661">
        <f t="shared" si="117"/>
        <v>0</v>
      </c>
      <c r="DH571" s="661">
        <f t="shared" si="117"/>
        <v>0</v>
      </c>
      <c r="DI571" s="661">
        <f t="shared" si="117"/>
        <v>0</v>
      </c>
      <c r="DJ571" s="661">
        <f t="shared" si="117"/>
        <v>0</v>
      </c>
      <c r="DK571" s="661">
        <f t="shared" si="117"/>
        <v>0</v>
      </c>
      <c r="DL571" s="661">
        <f t="shared" si="117"/>
        <v>0</v>
      </c>
      <c r="DM571" s="661">
        <f t="shared" si="117"/>
        <v>0</v>
      </c>
      <c r="DN571" s="661">
        <f t="shared" si="117"/>
        <v>0</v>
      </c>
      <c r="DO571" s="661">
        <f t="shared" si="117"/>
        <v>0</v>
      </c>
      <c r="DP571" s="661">
        <f t="shared" si="117"/>
        <v>0</v>
      </c>
      <c r="DQ571" s="661">
        <f t="shared" si="117"/>
        <v>0</v>
      </c>
      <c r="DR571" s="661">
        <f t="shared" si="117"/>
        <v>0</v>
      </c>
      <c r="DS571" s="661">
        <f t="shared" si="117"/>
        <v>0</v>
      </c>
      <c r="DT571" s="661">
        <f t="shared" si="117"/>
        <v>0</v>
      </c>
      <c r="DU571" s="661">
        <f t="shared" si="117"/>
        <v>0</v>
      </c>
      <c r="DV571" s="661">
        <f t="shared" si="117"/>
        <v>0</v>
      </c>
      <c r="DW571" s="662">
        <f t="shared" si="117"/>
        <v>0</v>
      </c>
    </row>
    <row r="572" spans="2:127" ht="25.5" x14ac:dyDescent="0.2">
      <c r="B572" s="603" t="s">
        <v>485</v>
      </c>
      <c r="C572" s="604" t="s">
        <v>982</v>
      </c>
      <c r="D572" s="605" t="s">
        <v>906</v>
      </c>
      <c r="E572" s="606" t="s">
        <v>557</v>
      </c>
      <c r="F572" s="607" t="s">
        <v>754</v>
      </c>
      <c r="G572" s="608" t="s">
        <v>59</v>
      </c>
      <c r="H572" s="609" t="s">
        <v>487</v>
      </c>
      <c r="I572" s="609">
        <f>MAX(X572:AV572)</f>
        <v>15</v>
      </c>
      <c r="J572" s="609">
        <f>SUMPRODUCT($X$2:$CY$2,$X572:$CY572)*365</f>
        <v>130616.73757232561</v>
      </c>
      <c r="K572" s="609">
        <f>SUMPRODUCT($X$2:$CY$2,$X573:$CY573)+SUMPRODUCT($X$2:$CY$2,$X574:$CY574)+SUMPRODUCT($X$2:$CY$2,$X575:$CY575)</f>
        <v>114758.27501292183</v>
      </c>
      <c r="L572" s="609">
        <f>SUMPRODUCT($X$2:$CY$2,$X576:$CY576) +SUMPRODUCT($X$2:$CY$2,$X577:$CY577)</f>
        <v>26290.346083050747</v>
      </c>
      <c r="M572" s="609">
        <f>SUMPRODUCT($X$2:$CY$2,$X578:$CY578)</f>
        <v>0</v>
      </c>
      <c r="N572" s="609">
        <f>SUMPRODUCT($X$2:$CY$2,$X581:$CY581) +SUMPRODUCT($X$2:$CY$2,$X582:$CY582)</f>
        <v>1534.756688026949</v>
      </c>
      <c r="O572" s="609">
        <f>SUMPRODUCT($X$2:$CY$2,$X579:$CY579) +SUMPRODUCT($X$2:$CY$2,$X580:$CY580) +SUMPRODUCT($X$2:$CY$2,$X583:$CY583)</f>
        <v>87.795427206841239</v>
      </c>
      <c r="P572" s="609">
        <f>SUM(K572:O572)</f>
        <v>142671.17321120636</v>
      </c>
      <c r="Q572" s="609">
        <f>(SUM(K572:M572)*100000)/(J572*1000)</f>
        <v>107.98663610616562</v>
      </c>
      <c r="R572" s="610">
        <f>(P572*100000)/(J572*1000)</f>
        <v>109.22885984057434</v>
      </c>
      <c r="S572" s="611">
        <v>3</v>
      </c>
      <c r="T572" s="612">
        <v>3</v>
      </c>
      <c r="U572" s="613" t="s">
        <v>488</v>
      </c>
      <c r="V572" s="614" t="s">
        <v>124</v>
      </c>
      <c r="W572" s="615" t="s">
        <v>75</v>
      </c>
      <c r="X572" s="607">
        <v>0</v>
      </c>
      <c r="Y572" s="607">
        <v>0</v>
      </c>
      <c r="Z572" s="607">
        <v>0</v>
      </c>
      <c r="AA572" s="607">
        <v>0</v>
      </c>
      <c r="AB572" s="607">
        <v>0</v>
      </c>
      <c r="AC572" s="607">
        <v>15</v>
      </c>
      <c r="AD572" s="607">
        <v>15</v>
      </c>
      <c r="AE572" s="607">
        <v>15</v>
      </c>
      <c r="AF572" s="607">
        <v>15</v>
      </c>
      <c r="AG572" s="607">
        <v>15</v>
      </c>
      <c r="AH572" s="607">
        <v>15</v>
      </c>
      <c r="AI572" s="607">
        <v>15</v>
      </c>
      <c r="AJ572" s="607">
        <v>15</v>
      </c>
      <c r="AK572" s="607">
        <v>15</v>
      </c>
      <c r="AL572" s="607">
        <v>15</v>
      </c>
      <c r="AM572" s="607">
        <v>15</v>
      </c>
      <c r="AN572" s="607">
        <v>15</v>
      </c>
      <c r="AO572" s="607">
        <v>15</v>
      </c>
      <c r="AP572" s="607">
        <v>15</v>
      </c>
      <c r="AQ572" s="607">
        <v>15</v>
      </c>
      <c r="AR572" s="607">
        <v>15</v>
      </c>
      <c r="AS572" s="607">
        <v>15</v>
      </c>
      <c r="AT572" s="607">
        <v>15</v>
      </c>
      <c r="AU572" s="607">
        <v>15</v>
      </c>
      <c r="AV572" s="607">
        <v>15</v>
      </c>
      <c r="AW572" s="607">
        <v>15</v>
      </c>
      <c r="AX572" s="607">
        <v>15</v>
      </c>
      <c r="AY572" s="607">
        <v>15</v>
      </c>
      <c r="AZ572" s="607">
        <v>15</v>
      </c>
      <c r="BA572" s="607">
        <v>15</v>
      </c>
      <c r="BB572" s="607">
        <v>15</v>
      </c>
      <c r="BC572" s="607">
        <v>15</v>
      </c>
      <c r="BD572" s="607">
        <v>15</v>
      </c>
      <c r="BE572" s="607">
        <v>15</v>
      </c>
      <c r="BF572" s="607">
        <v>15</v>
      </c>
      <c r="BG572" s="607">
        <v>15</v>
      </c>
      <c r="BH572" s="607">
        <v>15</v>
      </c>
      <c r="BI572" s="607">
        <v>15</v>
      </c>
      <c r="BJ572" s="607">
        <v>15</v>
      </c>
      <c r="BK572" s="607">
        <v>15</v>
      </c>
      <c r="BL572" s="607">
        <v>15</v>
      </c>
      <c r="BM572" s="607">
        <v>15</v>
      </c>
      <c r="BN572" s="607">
        <v>15</v>
      </c>
      <c r="BO572" s="607">
        <v>15</v>
      </c>
      <c r="BP572" s="607">
        <v>15</v>
      </c>
      <c r="BQ572" s="607">
        <v>15</v>
      </c>
      <c r="BR572" s="607">
        <v>15</v>
      </c>
      <c r="BS572" s="607">
        <v>15</v>
      </c>
      <c r="BT572" s="607">
        <v>15</v>
      </c>
      <c r="BU572" s="607">
        <v>15</v>
      </c>
      <c r="BV572" s="607">
        <v>15</v>
      </c>
      <c r="BW572" s="607">
        <v>15</v>
      </c>
      <c r="BX572" s="607">
        <v>15</v>
      </c>
      <c r="BY572" s="607">
        <v>15</v>
      </c>
      <c r="BZ572" s="607">
        <v>15</v>
      </c>
      <c r="CA572" s="607">
        <v>15</v>
      </c>
      <c r="CB572" s="607">
        <v>15</v>
      </c>
      <c r="CC572" s="607">
        <v>15</v>
      </c>
      <c r="CD572" s="607">
        <v>15</v>
      </c>
      <c r="CE572" s="616">
        <v>15</v>
      </c>
      <c r="CF572" s="616">
        <v>15</v>
      </c>
      <c r="CG572" s="616">
        <v>15</v>
      </c>
      <c r="CH572" s="616">
        <v>15</v>
      </c>
      <c r="CI572" s="616">
        <v>15</v>
      </c>
      <c r="CJ572" s="616">
        <v>15</v>
      </c>
      <c r="CK572" s="616">
        <v>15</v>
      </c>
      <c r="CL572" s="616">
        <v>15</v>
      </c>
      <c r="CM572" s="616">
        <v>15</v>
      </c>
      <c r="CN572" s="616">
        <v>15</v>
      </c>
      <c r="CO572" s="616">
        <v>15</v>
      </c>
      <c r="CP572" s="616">
        <v>15</v>
      </c>
      <c r="CQ572" s="616">
        <v>15</v>
      </c>
      <c r="CR572" s="616">
        <v>15</v>
      </c>
      <c r="CS572" s="616">
        <v>15</v>
      </c>
      <c r="CT572" s="616">
        <v>15</v>
      </c>
      <c r="CU572" s="616">
        <v>15</v>
      </c>
      <c r="CV572" s="616">
        <v>15</v>
      </c>
      <c r="CW572" s="616">
        <v>15</v>
      </c>
      <c r="CX572" s="616">
        <v>15</v>
      </c>
      <c r="CY572" s="617">
        <v>15</v>
      </c>
      <c r="CZ572" s="618">
        <v>0</v>
      </c>
      <c r="DA572" s="619">
        <v>0</v>
      </c>
      <c r="DB572" s="619">
        <v>0</v>
      </c>
      <c r="DC572" s="619">
        <v>0</v>
      </c>
      <c r="DD572" s="619">
        <v>0</v>
      </c>
      <c r="DE572" s="619">
        <v>0</v>
      </c>
      <c r="DF572" s="619">
        <v>0</v>
      </c>
      <c r="DG572" s="619">
        <v>0</v>
      </c>
      <c r="DH572" s="619">
        <v>0</v>
      </c>
      <c r="DI572" s="619">
        <v>0</v>
      </c>
      <c r="DJ572" s="619">
        <v>0</v>
      </c>
      <c r="DK572" s="619">
        <v>0</v>
      </c>
      <c r="DL572" s="619">
        <v>0</v>
      </c>
      <c r="DM572" s="619">
        <v>0</v>
      </c>
      <c r="DN572" s="619">
        <v>0</v>
      </c>
      <c r="DO572" s="619">
        <v>0</v>
      </c>
      <c r="DP572" s="619">
        <v>0</v>
      </c>
      <c r="DQ572" s="619">
        <v>0</v>
      </c>
      <c r="DR572" s="619">
        <v>0</v>
      </c>
      <c r="DS572" s="619">
        <v>0</v>
      </c>
      <c r="DT572" s="619">
        <v>0</v>
      </c>
      <c r="DU572" s="619">
        <v>0</v>
      </c>
      <c r="DV572" s="619">
        <v>0</v>
      </c>
      <c r="DW572" s="620">
        <v>0</v>
      </c>
    </row>
    <row r="573" spans="2:127" x14ac:dyDescent="0.2">
      <c r="B573" s="621"/>
      <c r="C573" s="622"/>
      <c r="D573" s="623"/>
      <c r="E573" s="624"/>
      <c r="F573" s="624"/>
      <c r="G573" s="623"/>
      <c r="H573" s="624"/>
      <c r="I573" s="624"/>
      <c r="J573" s="624"/>
      <c r="K573" s="624"/>
      <c r="L573" s="624"/>
      <c r="M573" s="624"/>
      <c r="N573" s="624"/>
      <c r="O573" s="624"/>
      <c r="P573" s="624"/>
      <c r="Q573" s="624"/>
      <c r="R573" s="625"/>
      <c r="S573" s="624"/>
      <c r="T573" s="624"/>
      <c r="U573" s="626" t="s">
        <v>489</v>
      </c>
      <c r="V573" s="614" t="s">
        <v>124</v>
      </c>
      <c r="W573" s="615" t="s">
        <v>490</v>
      </c>
      <c r="X573" s="607">
        <v>5776.2600000000011</v>
      </c>
      <c r="Y573" s="607">
        <v>6601.44</v>
      </c>
      <c r="Z573" s="607">
        <v>8251.7999999999993</v>
      </c>
      <c r="AA573" s="607">
        <v>33007.199999999997</v>
      </c>
      <c r="AB573" s="607">
        <v>28881.3</v>
      </c>
      <c r="AC573" s="607">
        <v>0</v>
      </c>
      <c r="AD573" s="607">
        <v>0</v>
      </c>
      <c r="AE573" s="607">
        <v>0</v>
      </c>
      <c r="AF573" s="607">
        <v>0</v>
      </c>
      <c r="AG573" s="607">
        <v>0</v>
      </c>
      <c r="AH573" s="607">
        <v>0</v>
      </c>
      <c r="AI573" s="607">
        <v>0</v>
      </c>
      <c r="AJ573" s="607">
        <v>0</v>
      </c>
      <c r="AK573" s="607">
        <v>0</v>
      </c>
      <c r="AL573" s="607">
        <v>0</v>
      </c>
      <c r="AM573" s="607">
        <v>0</v>
      </c>
      <c r="AN573" s="607">
        <v>0</v>
      </c>
      <c r="AO573" s="607">
        <v>0</v>
      </c>
      <c r="AP573" s="607">
        <v>0</v>
      </c>
      <c r="AQ573" s="607">
        <v>0</v>
      </c>
      <c r="AR573" s="607">
        <v>2893.66</v>
      </c>
      <c r="AS573" s="607">
        <v>3307.04</v>
      </c>
      <c r="AT573" s="607">
        <v>4133.8</v>
      </c>
      <c r="AU573" s="607">
        <v>16535.2</v>
      </c>
      <c r="AV573" s="607">
        <v>14468.3</v>
      </c>
      <c r="AW573" s="607">
        <v>0</v>
      </c>
      <c r="AX573" s="607">
        <v>0</v>
      </c>
      <c r="AY573" s="607">
        <v>0</v>
      </c>
      <c r="AZ573" s="607">
        <v>0</v>
      </c>
      <c r="BA573" s="607">
        <v>0</v>
      </c>
      <c r="BB573" s="607">
        <v>0</v>
      </c>
      <c r="BC573" s="607">
        <v>0</v>
      </c>
      <c r="BD573" s="607">
        <v>0</v>
      </c>
      <c r="BE573" s="607">
        <v>0</v>
      </c>
      <c r="BF573" s="607">
        <v>0</v>
      </c>
      <c r="BG573" s="607">
        <v>0</v>
      </c>
      <c r="BH573" s="607">
        <v>0</v>
      </c>
      <c r="BI573" s="607">
        <v>0</v>
      </c>
      <c r="BJ573" s="607">
        <v>0</v>
      </c>
      <c r="BK573" s="607">
        <v>0</v>
      </c>
      <c r="BL573" s="607">
        <v>2893.66</v>
      </c>
      <c r="BM573" s="607">
        <v>3307.04</v>
      </c>
      <c r="BN573" s="607">
        <v>4133.8</v>
      </c>
      <c r="BO573" s="607">
        <v>16535.2</v>
      </c>
      <c r="BP573" s="607">
        <v>14468.3</v>
      </c>
      <c r="BQ573" s="607">
        <v>0</v>
      </c>
      <c r="BR573" s="607">
        <v>0</v>
      </c>
      <c r="BS573" s="607">
        <v>0</v>
      </c>
      <c r="BT573" s="607">
        <v>0</v>
      </c>
      <c r="BU573" s="607">
        <v>0</v>
      </c>
      <c r="BV573" s="607">
        <v>0</v>
      </c>
      <c r="BW573" s="607">
        <v>0</v>
      </c>
      <c r="BX573" s="607">
        <v>0</v>
      </c>
      <c r="BY573" s="607">
        <v>0</v>
      </c>
      <c r="BZ573" s="607">
        <v>0</v>
      </c>
      <c r="CA573" s="607">
        <v>0</v>
      </c>
      <c r="CB573" s="607">
        <v>0</v>
      </c>
      <c r="CC573" s="607">
        <v>0</v>
      </c>
      <c r="CD573" s="607">
        <v>0</v>
      </c>
      <c r="CE573" s="616">
        <v>0</v>
      </c>
      <c r="CF573" s="616">
        <v>5686.59</v>
      </c>
      <c r="CG573" s="616">
        <v>6498.96</v>
      </c>
      <c r="CH573" s="616">
        <v>8123.7</v>
      </c>
      <c r="CI573" s="616">
        <v>32494.799999999999</v>
      </c>
      <c r="CJ573" s="616">
        <v>28432.95</v>
      </c>
      <c r="CK573" s="616">
        <v>0</v>
      </c>
      <c r="CL573" s="616">
        <v>0</v>
      </c>
      <c r="CM573" s="616">
        <v>0</v>
      </c>
      <c r="CN573" s="616">
        <v>0</v>
      </c>
      <c r="CO573" s="616">
        <v>0</v>
      </c>
      <c r="CP573" s="616">
        <v>0</v>
      </c>
      <c r="CQ573" s="616">
        <v>0</v>
      </c>
      <c r="CR573" s="616">
        <v>0</v>
      </c>
      <c r="CS573" s="616">
        <v>0</v>
      </c>
      <c r="CT573" s="616">
        <v>0</v>
      </c>
      <c r="CU573" s="616">
        <v>0</v>
      </c>
      <c r="CV573" s="616">
        <v>0</v>
      </c>
      <c r="CW573" s="616">
        <v>0</v>
      </c>
      <c r="CX573" s="616">
        <v>0</v>
      </c>
      <c r="CY573" s="617">
        <v>0</v>
      </c>
      <c r="CZ573" s="618">
        <v>0</v>
      </c>
      <c r="DA573" s="619">
        <v>0</v>
      </c>
      <c r="DB573" s="619">
        <v>0</v>
      </c>
      <c r="DC573" s="619">
        <v>0</v>
      </c>
      <c r="DD573" s="619">
        <v>0</v>
      </c>
      <c r="DE573" s="619">
        <v>0</v>
      </c>
      <c r="DF573" s="619">
        <v>0</v>
      </c>
      <c r="DG573" s="619">
        <v>0</v>
      </c>
      <c r="DH573" s="619">
        <v>0</v>
      </c>
      <c r="DI573" s="619">
        <v>0</v>
      </c>
      <c r="DJ573" s="619">
        <v>0</v>
      </c>
      <c r="DK573" s="619">
        <v>0</v>
      </c>
      <c r="DL573" s="619">
        <v>0</v>
      </c>
      <c r="DM573" s="619">
        <v>0</v>
      </c>
      <c r="DN573" s="619">
        <v>0</v>
      </c>
      <c r="DO573" s="619">
        <v>0</v>
      </c>
      <c r="DP573" s="619">
        <v>0</v>
      </c>
      <c r="DQ573" s="619">
        <v>0</v>
      </c>
      <c r="DR573" s="619">
        <v>0</v>
      </c>
      <c r="DS573" s="619">
        <v>0</v>
      </c>
      <c r="DT573" s="619">
        <v>0</v>
      </c>
      <c r="DU573" s="619">
        <v>0</v>
      </c>
      <c r="DV573" s="619">
        <v>0</v>
      </c>
      <c r="DW573" s="620">
        <v>0</v>
      </c>
    </row>
    <row r="574" spans="2:127" x14ac:dyDescent="0.2">
      <c r="B574" s="627"/>
      <c r="C574" s="628"/>
      <c r="D574" s="629"/>
      <c r="E574" s="629"/>
      <c r="F574" s="629"/>
      <c r="G574" s="629"/>
      <c r="H574" s="629"/>
      <c r="I574" s="630"/>
      <c r="J574" s="630"/>
      <c r="K574" s="630"/>
      <c r="L574" s="630"/>
      <c r="M574" s="630"/>
      <c r="N574" s="630"/>
      <c r="O574" s="630"/>
      <c r="P574" s="630"/>
      <c r="Q574" s="630"/>
      <c r="R574" s="631"/>
      <c r="S574" s="630"/>
      <c r="T574" s="630"/>
      <c r="U574" s="626" t="s">
        <v>491</v>
      </c>
      <c r="V574" s="614" t="s">
        <v>124</v>
      </c>
      <c r="W574" s="615" t="s">
        <v>490</v>
      </c>
      <c r="X574" s="607">
        <v>0</v>
      </c>
      <c r="Y574" s="607">
        <v>0</v>
      </c>
      <c r="Z574" s="607">
        <v>0</v>
      </c>
      <c r="AA574" s="607">
        <v>0</v>
      </c>
      <c r="AB574" s="607">
        <v>0</v>
      </c>
      <c r="AC574" s="607">
        <v>0</v>
      </c>
      <c r="AD574" s="607">
        <v>0</v>
      </c>
      <c r="AE574" s="607">
        <v>0</v>
      </c>
      <c r="AF574" s="607">
        <v>0</v>
      </c>
      <c r="AG574" s="607">
        <v>0</v>
      </c>
      <c r="AH574" s="607">
        <v>0</v>
      </c>
      <c r="AI574" s="607">
        <v>0</v>
      </c>
      <c r="AJ574" s="607">
        <v>0</v>
      </c>
      <c r="AK574" s="607">
        <v>0</v>
      </c>
      <c r="AL574" s="607">
        <v>0</v>
      </c>
      <c r="AM574" s="607">
        <v>0</v>
      </c>
      <c r="AN574" s="607">
        <v>0</v>
      </c>
      <c r="AO574" s="607">
        <v>0</v>
      </c>
      <c r="AP574" s="607">
        <v>0</v>
      </c>
      <c r="AQ574" s="607">
        <v>0</v>
      </c>
      <c r="AR574" s="607">
        <v>0</v>
      </c>
      <c r="AS574" s="607">
        <v>0</v>
      </c>
      <c r="AT574" s="607">
        <v>0</v>
      </c>
      <c r="AU574" s="607">
        <v>0</v>
      </c>
      <c r="AV574" s="607">
        <v>0</v>
      </c>
      <c r="AW574" s="607">
        <v>0</v>
      </c>
      <c r="AX574" s="607">
        <v>0</v>
      </c>
      <c r="AY574" s="607">
        <v>0</v>
      </c>
      <c r="AZ574" s="607">
        <v>0</v>
      </c>
      <c r="BA574" s="607">
        <v>0</v>
      </c>
      <c r="BB574" s="607">
        <v>0</v>
      </c>
      <c r="BC574" s="607">
        <v>0</v>
      </c>
      <c r="BD574" s="607">
        <v>0</v>
      </c>
      <c r="BE574" s="607">
        <v>0</v>
      </c>
      <c r="BF574" s="607">
        <v>0</v>
      </c>
      <c r="BG574" s="607">
        <v>0</v>
      </c>
      <c r="BH574" s="607">
        <v>0</v>
      </c>
      <c r="BI574" s="607">
        <v>0</v>
      </c>
      <c r="BJ574" s="607">
        <v>0</v>
      </c>
      <c r="BK574" s="607">
        <v>0</v>
      </c>
      <c r="BL574" s="607">
        <v>0</v>
      </c>
      <c r="BM574" s="607">
        <v>0</v>
      </c>
      <c r="BN574" s="607">
        <v>0</v>
      </c>
      <c r="BO574" s="607">
        <v>0</v>
      </c>
      <c r="BP574" s="607">
        <v>0</v>
      </c>
      <c r="BQ574" s="607">
        <v>0</v>
      </c>
      <c r="BR574" s="607">
        <v>0</v>
      </c>
      <c r="BS574" s="607">
        <v>0</v>
      </c>
      <c r="BT574" s="607">
        <v>0</v>
      </c>
      <c r="BU574" s="607">
        <v>0</v>
      </c>
      <c r="BV574" s="607">
        <v>0</v>
      </c>
      <c r="BW574" s="607">
        <v>0</v>
      </c>
      <c r="BX574" s="607">
        <v>0</v>
      </c>
      <c r="BY574" s="607">
        <v>0</v>
      </c>
      <c r="BZ574" s="607">
        <v>0</v>
      </c>
      <c r="CA574" s="607">
        <v>0</v>
      </c>
      <c r="CB574" s="607">
        <v>0</v>
      </c>
      <c r="CC574" s="607">
        <v>0</v>
      </c>
      <c r="CD574" s="607">
        <v>0</v>
      </c>
      <c r="CE574" s="616">
        <v>0</v>
      </c>
      <c r="CF574" s="616">
        <v>0</v>
      </c>
      <c r="CG574" s="616">
        <v>0</v>
      </c>
      <c r="CH574" s="616">
        <v>0</v>
      </c>
      <c r="CI574" s="616">
        <v>0</v>
      </c>
      <c r="CJ574" s="616">
        <v>0</v>
      </c>
      <c r="CK574" s="616">
        <v>0</v>
      </c>
      <c r="CL574" s="616">
        <v>0</v>
      </c>
      <c r="CM574" s="616">
        <v>0</v>
      </c>
      <c r="CN574" s="616">
        <v>0</v>
      </c>
      <c r="CO574" s="616">
        <v>0</v>
      </c>
      <c r="CP574" s="616">
        <v>0</v>
      </c>
      <c r="CQ574" s="616">
        <v>0</v>
      </c>
      <c r="CR574" s="616">
        <v>0</v>
      </c>
      <c r="CS574" s="616">
        <v>0</v>
      </c>
      <c r="CT574" s="616">
        <v>0</v>
      </c>
      <c r="CU574" s="616">
        <v>0</v>
      </c>
      <c r="CV574" s="616">
        <v>0</v>
      </c>
      <c r="CW574" s="616">
        <v>0</v>
      </c>
      <c r="CX574" s="616">
        <v>0</v>
      </c>
      <c r="CY574" s="617">
        <v>0</v>
      </c>
      <c r="CZ574" s="618">
        <v>0</v>
      </c>
      <c r="DA574" s="619">
        <v>0</v>
      </c>
      <c r="DB574" s="619">
        <v>0</v>
      </c>
      <c r="DC574" s="619">
        <v>0</v>
      </c>
      <c r="DD574" s="619">
        <v>0</v>
      </c>
      <c r="DE574" s="619">
        <v>0</v>
      </c>
      <c r="DF574" s="619">
        <v>0</v>
      </c>
      <c r="DG574" s="619">
        <v>0</v>
      </c>
      <c r="DH574" s="619">
        <v>0</v>
      </c>
      <c r="DI574" s="619">
        <v>0</v>
      </c>
      <c r="DJ574" s="619">
        <v>0</v>
      </c>
      <c r="DK574" s="619">
        <v>0</v>
      </c>
      <c r="DL574" s="619">
        <v>0</v>
      </c>
      <c r="DM574" s="619">
        <v>0</v>
      </c>
      <c r="DN574" s="619">
        <v>0</v>
      </c>
      <c r="DO574" s="619">
        <v>0</v>
      </c>
      <c r="DP574" s="619">
        <v>0</v>
      </c>
      <c r="DQ574" s="619">
        <v>0</v>
      </c>
      <c r="DR574" s="619">
        <v>0</v>
      </c>
      <c r="DS574" s="619">
        <v>0</v>
      </c>
      <c r="DT574" s="619">
        <v>0</v>
      </c>
      <c r="DU574" s="619">
        <v>0</v>
      </c>
      <c r="DV574" s="619">
        <v>0</v>
      </c>
      <c r="DW574" s="620">
        <v>0</v>
      </c>
    </row>
    <row r="575" spans="2:127" x14ac:dyDescent="0.2">
      <c r="B575" s="627"/>
      <c r="C575" s="628"/>
      <c r="D575" s="629"/>
      <c r="E575" s="629"/>
      <c r="F575" s="629"/>
      <c r="G575" s="629"/>
      <c r="H575" s="629"/>
      <c r="I575" s="630"/>
      <c r="J575" s="630"/>
      <c r="K575" s="630"/>
      <c r="L575" s="630"/>
      <c r="M575" s="630"/>
      <c r="N575" s="630"/>
      <c r="O575" s="630"/>
      <c r="P575" s="630"/>
      <c r="Q575" s="630"/>
      <c r="R575" s="631"/>
      <c r="S575" s="630"/>
      <c r="T575" s="630"/>
      <c r="U575" s="632" t="s">
        <v>828</v>
      </c>
      <c r="V575" s="633" t="s">
        <v>124</v>
      </c>
      <c r="W575" s="634" t="s">
        <v>490</v>
      </c>
      <c r="X575" s="607">
        <v>0</v>
      </c>
      <c r="Y575" s="607">
        <v>0</v>
      </c>
      <c r="Z575" s="607">
        <v>0</v>
      </c>
      <c r="AA575" s="607">
        <v>0</v>
      </c>
      <c r="AB575" s="607">
        <v>0</v>
      </c>
      <c r="AC575" s="607">
        <v>0</v>
      </c>
      <c r="AD575" s="607">
        <v>0</v>
      </c>
      <c r="AE575" s="607">
        <v>0</v>
      </c>
      <c r="AF575" s="607">
        <v>0</v>
      </c>
      <c r="AG575" s="607">
        <v>0</v>
      </c>
      <c r="AH575" s="607">
        <v>0</v>
      </c>
      <c r="AI575" s="607">
        <v>0</v>
      </c>
      <c r="AJ575" s="607">
        <v>0</v>
      </c>
      <c r="AK575" s="607">
        <v>0</v>
      </c>
      <c r="AL575" s="607">
        <v>0</v>
      </c>
      <c r="AM575" s="607">
        <v>0</v>
      </c>
      <c r="AN575" s="607">
        <v>0</v>
      </c>
      <c r="AO575" s="607">
        <v>0</v>
      </c>
      <c r="AP575" s="607">
        <v>0</v>
      </c>
      <c r="AQ575" s="607">
        <v>0</v>
      </c>
      <c r="AR575" s="607">
        <v>0</v>
      </c>
      <c r="AS575" s="607">
        <v>0</v>
      </c>
      <c r="AT575" s="607">
        <v>0</v>
      </c>
      <c r="AU575" s="607">
        <v>0</v>
      </c>
      <c r="AV575" s="607">
        <v>0</v>
      </c>
      <c r="AW575" s="607">
        <v>0</v>
      </c>
      <c r="AX575" s="607">
        <v>0</v>
      </c>
      <c r="AY575" s="607">
        <v>0</v>
      </c>
      <c r="AZ575" s="607">
        <v>0</v>
      </c>
      <c r="BA575" s="607">
        <v>0</v>
      </c>
      <c r="BB575" s="607">
        <v>0</v>
      </c>
      <c r="BC575" s="607">
        <v>0</v>
      </c>
      <c r="BD575" s="607">
        <v>0</v>
      </c>
      <c r="BE575" s="607">
        <v>0</v>
      </c>
      <c r="BF575" s="607">
        <v>0</v>
      </c>
      <c r="BG575" s="607">
        <v>0</v>
      </c>
      <c r="BH575" s="607">
        <v>0</v>
      </c>
      <c r="BI575" s="607">
        <v>0</v>
      </c>
      <c r="BJ575" s="607">
        <v>0</v>
      </c>
      <c r="BK575" s="607">
        <v>0</v>
      </c>
      <c r="BL575" s="607">
        <v>0</v>
      </c>
      <c r="BM575" s="607">
        <v>0</v>
      </c>
      <c r="BN575" s="607">
        <v>0</v>
      </c>
      <c r="BO575" s="607">
        <v>0</v>
      </c>
      <c r="BP575" s="607">
        <v>0</v>
      </c>
      <c r="BQ575" s="607">
        <v>0</v>
      </c>
      <c r="BR575" s="607">
        <v>0</v>
      </c>
      <c r="BS575" s="607">
        <v>0</v>
      </c>
      <c r="BT575" s="607">
        <v>0</v>
      </c>
      <c r="BU575" s="607">
        <v>0</v>
      </c>
      <c r="BV575" s="607">
        <v>0</v>
      </c>
      <c r="BW575" s="607">
        <v>0</v>
      </c>
      <c r="BX575" s="607">
        <v>0</v>
      </c>
      <c r="BY575" s="607">
        <v>0</v>
      </c>
      <c r="BZ575" s="607">
        <v>0</v>
      </c>
      <c r="CA575" s="607">
        <v>0</v>
      </c>
      <c r="CB575" s="607">
        <v>0</v>
      </c>
      <c r="CC575" s="607">
        <v>0</v>
      </c>
      <c r="CD575" s="607">
        <v>0</v>
      </c>
      <c r="CE575" s="607">
        <v>0</v>
      </c>
      <c r="CF575" s="607">
        <v>0</v>
      </c>
      <c r="CG575" s="607">
        <v>0</v>
      </c>
      <c r="CH575" s="607">
        <v>0</v>
      </c>
      <c r="CI575" s="607">
        <v>0</v>
      </c>
      <c r="CJ575" s="607">
        <v>0</v>
      </c>
      <c r="CK575" s="607">
        <v>0</v>
      </c>
      <c r="CL575" s="607">
        <v>0</v>
      </c>
      <c r="CM575" s="607">
        <v>0</v>
      </c>
      <c r="CN575" s="607">
        <v>0</v>
      </c>
      <c r="CO575" s="607">
        <v>0</v>
      </c>
      <c r="CP575" s="607">
        <v>0</v>
      </c>
      <c r="CQ575" s="607">
        <v>0</v>
      </c>
      <c r="CR575" s="607">
        <v>0</v>
      </c>
      <c r="CS575" s="607">
        <v>0</v>
      </c>
      <c r="CT575" s="607">
        <v>0</v>
      </c>
      <c r="CU575" s="607">
        <v>0</v>
      </c>
      <c r="CV575" s="607">
        <v>0</v>
      </c>
      <c r="CW575" s="607">
        <v>0</v>
      </c>
      <c r="CX575" s="607">
        <v>0</v>
      </c>
      <c r="CY575" s="607">
        <v>0</v>
      </c>
      <c r="CZ575" s="618">
        <v>0</v>
      </c>
      <c r="DA575" s="619">
        <v>0</v>
      </c>
      <c r="DB575" s="619">
        <v>0</v>
      </c>
      <c r="DC575" s="619">
        <v>0</v>
      </c>
      <c r="DD575" s="619">
        <v>0</v>
      </c>
      <c r="DE575" s="619">
        <v>0</v>
      </c>
      <c r="DF575" s="619">
        <v>0</v>
      </c>
      <c r="DG575" s="619">
        <v>0</v>
      </c>
      <c r="DH575" s="619">
        <v>0</v>
      </c>
      <c r="DI575" s="619">
        <v>0</v>
      </c>
      <c r="DJ575" s="619">
        <v>0</v>
      </c>
      <c r="DK575" s="619">
        <v>0</v>
      </c>
      <c r="DL575" s="619">
        <v>0</v>
      </c>
      <c r="DM575" s="619">
        <v>0</v>
      </c>
      <c r="DN575" s="619">
        <v>0</v>
      </c>
      <c r="DO575" s="619">
        <v>0</v>
      </c>
      <c r="DP575" s="619">
        <v>0</v>
      </c>
      <c r="DQ575" s="619">
        <v>0</v>
      </c>
      <c r="DR575" s="619">
        <v>0</v>
      </c>
      <c r="DS575" s="619">
        <v>0</v>
      </c>
      <c r="DT575" s="619">
        <v>0</v>
      </c>
      <c r="DU575" s="619">
        <v>0</v>
      </c>
      <c r="DV575" s="619">
        <v>0</v>
      </c>
      <c r="DW575" s="620">
        <v>0</v>
      </c>
    </row>
    <row r="576" spans="2:127" x14ac:dyDescent="0.2">
      <c r="B576" s="635"/>
      <c r="C576" s="636"/>
      <c r="D576" s="637"/>
      <c r="E576" s="637"/>
      <c r="F576" s="637"/>
      <c r="G576" s="637"/>
      <c r="H576" s="637"/>
      <c r="I576" s="638"/>
      <c r="J576" s="638"/>
      <c r="K576" s="638"/>
      <c r="L576" s="638"/>
      <c r="M576" s="638"/>
      <c r="N576" s="638"/>
      <c r="O576" s="638"/>
      <c r="P576" s="638"/>
      <c r="Q576" s="638"/>
      <c r="R576" s="639"/>
      <c r="S576" s="638"/>
      <c r="T576" s="638"/>
      <c r="U576" s="626" t="s">
        <v>492</v>
      </c>
      <c r="V576" s="614" t="s">
        <v>124</v>
      </c>
      <c r="W576" s="640" t="s">
        <v>490</v>
      </c>
      <c r="X576" s="607">
        <v>0</v>
      </c>
      <c r="Y576" s="607">
        <v>0</v>
      </c>
      <c r="Z576" s="607">
        <v>0</v>
      </c>
      <c r="AA576" s="607">
        <v>0</v>
      </c>
      <c r="AB576" s="607">
        <v>0</v>
      </c>
      <c r="AC576" s="607">
        <v>105.1</v>
      </c>
      <c r="AD576" s="607">
        <v>105.1</v>
      </c>
      <c r="AE576" s="607">
        <v>105.1</v>
      </c>
      <c r="AF576" s="607">
        <v>105.1</v>
      </c>
      <c r="AG576" s="607">
        <v>105.1</v>
      </c>
      <c r="AH576" s="607">
        <v>105.1</v>
      </c>
      <c r="AI576" s="607">
        <v>105.1</v>
      </c>
      <c r="AJ576" s="607">
        <v>105.1</v>
      </c>
      <c r="AK576" s="607">
        <v>105.1</v>
      </c>
      <c r="AL576" s="607">
        <v>105.1</v>
      </c>
      <c r="AM576" s="607">
        <v>105.1</v>
      </c>
      <c r="AN576" s="607">
        <v>105.1</v>
      </c>
      <c r="AO576" s="607">
        <v>105.1</v>
      </c>
      <c r="AP576" s="607">
        <v>105.1</v>
      </c>
      <c r="AQ576" s="607">
        <v>105.1</v>
      </c>
      <c r="AR576" s="607">
        <v>105.1</v>
      </c>
      <c r="AS576" s="607">
        <v>105.1</v>
      </c>
      <c r="AT576" s="607">
        <v>105.1</v>
      </c>
      <c r="AU576" s="607">
        <v>105.1</v>
      </c>
      <c r="AV576" s="607">
        <v>105.1</v>
      </c>
      <c r="AW576" s="607">
        <v>105.1</v>
      </c>
      <c r="AX576" s="607">
        <v>105.1</v>
      </c>
      <c r="AY576" s="607">
        <v>105.1</v>
      </c>
      <c r="AZ576" s="607">
        <v>105.1</v>
      </c>
      <c r="BA576" s="607">
        <v>105.1</v>
      </c>
      <c r="BB576" s="607">
        <v>105.1</v>
      </c>
      <c r="BC576" s="607">
        <v>105.1</v>
      </c>
      <c r="BD576" s="607">
        <v>105.1</v>
      </c>
      <c r="BE576" s="607">
        <v>105.1</v>
      </c>
      <c r="BF576" s="607">
        <v>105.1</v>
      </c>
      <c r="BG576" s="607">
        <v>105.1</v>
      </c>
      <c r="BH576" s="607">
        <v>105.1</v>
      </c>
      <c r="BI576" s="607">
        <v>105.1</v>
      </c>
      <c r="BJ576" s="607">
        <v>105.1</v>
      </c>
      <c r="BK576" s="607">
        <v>105.1</v>
      </c>
      <c r="BL576" s="607">
        <v>105.1</v>
      </c>
      <c r="BM576" s="607">
        <v>105.1</v>
      </c>
      <c r="BN576" s="607">
        <v>105.1</v>
      </c>
      <c r="BO576" s="607">
        <v>105.1</v>
      </c>
      <c r="BP576" s="607">
        <v>105.1</v>
      </c>
      <c r="BQ576" s="607">
        <v>105.1</v>
      </c>
      <c r="BR576" s="607">
        <v>105.1</v>
      </c>
      <c r="BS576" s="607">
        <v>105.1</v>
      </c>
      <c r="BT576" s="607">
        <v>105.1</v>
      </c>
      <c r="BU576" s="607">
        <v>105.1</v>
      </c>
      <c r="BV576" s="607">
        <v>105.1</v>
      </c>
      <c r="BW576" s="607">
        <v>105.1</v>
      </c>
      <c r="BX576" s="607">
        <v>105.1</v>
      </c>
      <c r="BY576" s="607">
        <v>105.1</v>
      </c>
      <c r="BZ576" s="607">
        <v>105.1</v>
      </c>
      <c r="CA576" s="607">
        <v>105.1</v>
      </c>
      <c r="CB576" s="607">
        <v>105.1</v>
      </c>
      <c r="CC576" s="607">
        <v>105.1</v>
      </c>
      <c r="CD576" s="607">
        <v>105.1</v>
      </c>
      <c r="CE576" s="616">
        <v>105.1</v>
      </c>
      <c r="CF576" s="616">
        <v>105.1</v>
      </c>
      <c r="CG576" s="616">
        <v>105.1</v>
      </c>
      <c r="CH576" s="616">
        <v>105.1</v>
      </c>
      <c r="CI576" s="616">
        <v>105.1</v>
      </c>
      <c r="CJ576" s="616">
        <v>105.1</v>
      </c>
      <c r="CK576" s="616">
        <v>105.1</v>
      </c>
      <c r="CL576" s="616">
        <v>105.1</v>
      </c>
      <c r="CM576" s="616">
        <v>105.1</v>
      </c>
      <c r="CN576" s="616">
        <v>105.1</v>
      </c>
      <c r="CO576" s="616">
        <v>105.1</v>
      </c>
      <c r="CP576" s="616">
        <v>105.1</v>
      </c>
      <c r="CQ576" s="616">
        <v>105.1</v>
      </c>
      <c r="CR576" s="616">
        <v>105.1</v>
      </c>
      <c r="CS576" s="616">
        <v>105.1</v>
      </c>
      <c r="CT576" s="616">
        <v>105.1</v>
      </c>
      <c r="CU576" s="616">
        <v>105.1</v>
      </c>
      <c r="CV576" s="616">
        <v>105.1</v>
      </c>
      <c r="CW576" s="616">
        <v>105.1</v>
      </c>
      <c r="CX576" s="616">
        <v>105.1</v>
      </c>
      <c r="CY576" s="617">
        <v>105.1</v>
      </c>
      <c r="CZ576" s="618">
        <v>0</v>
      </c>
      <c r="DA576" s="619">
        <v>0</v>
      </c>
      <c r="DB576" s="619">
        <v>0</v>
      </c>
      <c r="DC576" s="619">
        <v>0</v>
      </c>
      <c r="DD576" s="619">
        <v>0</v>
      </c>
      <c r="DE576" s="619">
        <v>0</v>
      </c>
      <c r="DF576" s="619">
        <v>0</v>
      </c>
      <c r="DG576" s="619">
        <v>0</v>
      </c>
      <c r="DH576" s="619">
        <v>0</v>
      </c>
      <c r="DI576" s="619">
        <v>0</v>
      </c>
      <c r="DJ576" s="619">
        <v>0</v>
      </c>
      <c r="DK576" s="619">
        <v>0</v>
      </c>
      <c r="DL576" s="619">
        <v>0</v>
      </c>
      <c r="DM576" s="619">
        <v>0</v>
      </c>
      <c r="DN576" s="619">
        <v>0</v>
      </c>
      <c r="DO576" s="619">
        <v>0</v>
      </c>
      <c r="DP576" s="619">
        <v>0</v>
      </c>
      <c r="DQ576" s="619">
        <v>0</v>
      </c>
      <c r="DR576" s="619">
        <v>0</v>
      </c>
      <c r="DS576" s="619">
        <v>0</v>
      </c>
      <c r="DT576" s="619">
        <v>0</v>
      </c>
      <c r="DU576" s="619">
        <v>0</v>
      </c>
      <c r="DV576" s="619">
        <v>0</v>
      </c>
      <c r="DW576" s="620">
        <v>0</v>
      </c>
    </row>
    <row r="577" spans="2:127" x14ac:dyDescent="0.2">
      <c r="B577" s="641"/>
      <c r="C577" s="642"/>
      <c r="D577" s="643"/>
      <c r="E577" s="643"/>
      <c r="F577" s="643"/>
      <c r="G577" s="643"/>
      <c r="H577" s="643"/>
      <c r="I577" s="644"/>
      <c r="J577" s="644"/>
      <c r="K577" s="644"/>
      <c r="L577" s="644"/>
      <c r="M577" s="644"/>
      <c r="N577" s="644"/>
      <c r="O577" s="644"/>
      <c r="P577" s="644"/>
      <c r="Q577" s="644"/>
      <c r="R577" s="645"/>
      <c r="S577" s="644"/>
      <c r="T577" s="644"/>
      <c r="U577" s="626" t="s">
        <v>493</v>
      </c>
      <c r="V577" s="614" t="s">
        <v>124</v>
      </c>
      <c r="W577" s="640" t="s">
        <v>490</v>
      </c>
      <c r="X577" s="607">
        <v>0</v>
      </c>
      <c r="Y577" s="607">
        <v>0</v>
      </c>
      <c r="Z577" s="607">
        <v>0</v>
      </c>
      <c r="AA577" s="607">
        <v>0</v>
      </c>
      <c r="AB577" s="607">
        <v>0</v>
      </c>
      <c r="AC577" s="607">
        <v>996.9</v>
      </c>
      <c r="AD577" s="607">
        <v>996.9</v>
      </c>
      <c r="AE577" s="607">
        <v>996.9</v>
      </c>
      <c r="AF577" s="607">
        <v>996.9</v>
      </c>
      <c r="AG577" s="607">
        <v>996.9</v>
      </c>
      <c r="AH577" s="607">
        <v>996.9</v>
      </c>
      <c r="AI577" s="607">
        <v>996.9</v>
      </c>
      <c r="AJ577" s="607">
        <v>996.9</v>
      </c>
      <c r="AK577" s="607">
        <v>996.9</v>
      </c>
      <c r="AL577" s="607">
        <v>996.9</v>
      </c>
      <c r="AM577" s="607">
        <v>996.9</v>
      </c>
      <c r="AN577" s="607">
        <v>996.9</v>
      </c>
      <c r="AO577" s="607">
        <v>996.9</v>
      </c>
      <c r="AP577" s="607">
        <v>996.9</v>
      </c>
      <c r="AQ577" s="607">
        <v>996.9</v>
      </c>
      <c r="AR577" s="607">
        <v>996.9</v>
      </c>
      <c r="AS577" s="607">
        <v>996.9</v>
      </c>
      <c r="AT577" s="607">
        <v>996.9</v>
      </c>
      <c r="AU577" s="607">
        <v>996.9</v>
      </c>
      <c r="AV577" s="607">
        <v>996.9</v>
      </c>
      <c r="AW577" s="607">
        <v>996.9</v>
      </c>
      <c r="AX577" s="607">
        <v>996.9</v>
      </c>
      <c r="AY577" s="607">
        <v>996.9</v>
      </c>
      <c r="AZ577" s="607">
        <v>996.9</v>
      </c>
      <c r="BA577" s="607">
        <v>996.9</v>
      </c>
      <c r="BB577" s="607">
        <v>996.9</v>
      </c>
      <c r="BC577" s="607">
        <v>996.9</v>
      </c>
      <c r="BD577" s="607">
        <v>996.9</v>
      </c>
      <c r="BE577" s="607">
        <v>996.9</v>
      </c>
      <c r="BF577" s="607">
        <v>996.9</v>
      </c>
      <c r="BG577" s="607">
        <v>996.9</v>
      </c>
      <c r="BH577" s="607">
        <v>996.9</v>
      </c>
      <c r="BI577" s="607">
        <v>996.9</v>
      </c>
      <c r="BJ577" s="607">
        <v>996.9</v>
      </c>
      <c r="BK577" s="607">
        <v>996.9</v>
      </c>
      <c r="BL577" s="607">
        <v>996.9</v>
      </c>
      <c r="BM577" s="607">
        <v>996.9</v>
      </c>
      <c r="BN577" s="607">
        <v>996.9</v>
      </c>
      <c r="BO577" s="607">
        <v>996.9</v>
      </c>
      <c r="BP577" s="607">
        <v>996.9</v>
      </c>
      <c r="BQ577" s="607">
        <v>996.9</v>
      </c>
      <c r="BR577" s="607">
        <v>996.9</v>
      </c>
      <c r="BS577" s="607">
        <v>996.9</v>
      </c>
      <c r="BT577" s="607">
        <v>996.9</v>
      </c>
      <c r="BU577" s="607">
        <v>996.9</v>
      </c>
      <c r="BV577" s="607">
        <v>996.9</v>
      </c>
      <c r="BW577" s="607">
        <v>996.9</v>
      </c>
      <c r="BX577" s="607">
        <v>996.9</v>
      </c>
      <c r="BY577" s="607">
        <v>996.9</v>
      </c>
      <c r="BZ577" s="607">
        <v>996.9</v>
      </c>
      <c r="CA577" s="607">
        <v>996.9</v>
      </c>
      <c r="CB577" s="607">
        <v>996.9</v>
      </c>
      <c r="CC577" s="607">
        <v>996.9</v>
      </c>
      <c r="CD577" s="607">
        <v>996.9</v>
      </c>
      <c r="CE577" s="616">
        <v>996.9</v>
      </c>
      <c r="CF577" s="616">
        <v>996.9</v>
      </c>
      <c r="CG577" s="616">
        <v>996.9</v>
      </c>
      <c r="CH577" s="616">
        <v>996.9</v>
      </c>
      <c r="CI577" s="616">
        <v>996.9</v>
      </c>
      <c r="CJ577" s="616">
        <v>996.9</v>
      </c>
      <c r="CK577" s="616">
        <v>996.9</v>
      </c>
      <c r="CL577" s="616">
        <v>996.9</v>
      </c>
      <c r="CM577" s="616">
        <v>996.9</v>
      </c>
      <c r="CN577" s="616">
        <v>996.9</v>
      </c>
      <c r="CO577" s="616">
        <v>996.9</v>
      </c>
      <c r="CP577" s="616">
        <v>996.9</v>
      </c>
      <c r="CQ577" s="616">
        <v>996.9</v>
      </c>
      <c r="CR577" s="616">
        <v>996.9</v>
      </c>
      <c r="CS577" s="616">
        <v>996.9</v>
      </c>
      <c r="CT577" s="616">
        <v>996.9</v>
      </c>
      <c r="CU577" s="616">
        <v>996.9</v>
      </c>
      <c r="CV577" s="616">
        <v>996.9</v>
      </c>
      <c r="CW577" s="616">
        <v>996.9</v>
      </c>
      <c r="CX577" s="616">
        <v>996.9</v>
      </c>
      <c r="CY577" s="617">
        <v>996.9</v>
      </c>
      <c r="CZ577" s="618">
        <v>0</v>
      </c>
      <c r="DA577" s="619">
        <v>0</v>
      </c>
      <c r="DB577" s="619">
        <v>0</v>
      </c>
      <c r="DC577" s="619">
        <v>0</v>
      </c>
      <c r="DD577" s="619">
        <v>0</v>
      </c>
      <c r="DE577" s="619">
        <v>0</v>
      </c>
      <c r="DF577" s="619">
        <v>0</v>
      </c>
      <c r="DG577" s="619">
        <v>0</v>
      </c>
      <c r="DH577" s="619">
        <v>0</v>
      </c>
      <c r="DI577" s="619">
        <v>0</v>
      </c>
      <c r="DJ577" s="619">
        <v>0</v>
      </c>
      <c r="DK577" s="619">
        <v>0</v>
      </c>
      <c r="DL577" s="619">
        <v>0</v>
      </c>
      <c r="DM577" s="619">
        <v>0</v>
      </c>
      <c r="DN577" s="619">
        <v>0</v>
      </c>
      <c r="DO577" s="619">
        <v>0</v>
      </c>
      <c r="DP577" s="619">
        <v>0</v>
      </c>
      <c r="DQ577" s="619">
        <v>0</v>
      </c>
      <c r="DR577" s="619">
        <v>0</v>
      </c>
      <c r="DS577" s="619">
        <v>0</v>
      </c>
      <c r="DT577" s="619">
        <v>0</v>
      </c>
      <c r="DU577" s="619">
        <v>0</v>
      </c>
      <c r="DV577" s="619">
        <v>0</v>
      </c>
      <c r="DW577" s="620">
        <v>0</v>
      </c>
    </row>
    <row r="578" spans="2:127" x14ac:dyDescent="0.2">
      <c r="B578" s="641"/>
      <c r="C578" s="642"/>
      <c r="D578" s="643"/>
      <c r="E578" s="643"/>
      <c r="F578" s="643"/>
      <c r="G578" s="643"/>
      <c r="H578" s="643"/>
      <c r="I578" s="644"/>
      <c r="J578" s="644"/>
      <c r="K578" s="644"/>
      <c r="L578" s="644"/>
      <c r="M578" s="644"/>
      <c r="N578" s="644"/>
      <c r="O578" s="644"/>
      <c r="P578" s="644"/>
      <c r="Q578" s="644"/>
      <c r="R578" s="645"/>
      <c r="S578" s="644"/>
      <c r="T578" s="644"/>
      <c r="U578" s="646" t="s">
        <v>494</v>
      </c>
      <c r="V578" s="647" t="s">
        <v>124</v>
      </c>
      <c r="W578" s="640" t="s">
        <v>490</v>
      </c>
      <c r="X578" s="607">
        <v>0</v>
      </c>
      <c r="Y578" s="607">
        <v>0</v>
      </c>
      <c r="Z578" s="607">
        <v>0</v>
      </c>
      <c r="AA578" s="607">
        <v>0</v>
      </c>
      <c r="AB578" s="607">
        <v>0</v>
      </c>
      <c r="AC578" s="607">
        <v>0</v>
      </c>
      <c r="AD578" s="607">
        <v>0</v>
      </c>
      <c r="AE578" s="607">
        <v>0</v>
      </c>
      <c r="AF578" s="607">
        <v>0</v>
      </c>
      <c r="AG578" s="607">
        <v>0</v>
      </c>
      <c r="AH578" s="607">
        <v>0</v>
      </c>
      <c r="AI578" s="607">
        <v>0</v>
      </c>
      <c r="AJ578" s="607">
        <v>0</v>
      </c>
      <c r="AK578" s="607">
        <v>0</v>
      </c>
      <c r="AL578" s="607">
        <v>0</v>
      </c>
      <c r="AM578" s="607">
        <v>0</v>
      </c>
      <c r="AN578" s="607">
        <v>0</v>
      </c>
      <c r="AO578" s="607">
        <v>0</v>
      </c>
      <c r="AP578" s="607">
        <v>0</v>
      </c>
      <c r="AQ578" s="607">
        <v>0</v>
      </c>
      <c r="AR578" s="607">
        <v>0</v>
      </c>
      <c r="AS578" s="607">
        <v>0</v>
      </c>
      <c r="AT578" s="607">
        <v>0</v>
      </c>
      <c r="AU578" s="607">
        <v>0</v>
      </c>
      <c r="AV578" s="607">
        <v>0</v>
      </c>
      <c r="AW578" s="607">
        <v>0</v>
      </c>
      <c r="AX578" s="607">
        <v>0</v>
      </c>
      <c r="AY578" s="607">
        <v>0</v>
      </c>
      <c r="AZ578" s="607">
        <v>0</v>
      </c>
      <c r="BA578" s="607">
        <v>0</v>
      </c>
      <c r="BB578" s="607">
        <v>0</v>
      </c>
      <c r="BC578" s="607">
        <v>0</v>
      </c>
      <c r="BD578" s="607">
        <v>0</v>
      </c>
      <c r="BE578" s="607">
        <v>0</v>
      </c>
      <c r="BF578" s="607">
        <v>0</v>
      </c>
      <c r="BG578" s="607">
        <v>0</v>
      </c>
      <c r="BH578" s="607">
        <v>0</v>
      </c>
      <c r="BI578" s="607">
        <v>0</v>
      </c>
      <c r="BJ578" s="607">
        <v>0</v>
      </c>
      <c r="BK578" s="607">
        <v>0</v>
      </c>
      <c r="BL578" s="607">
        <v>0</v>
      </c>
      <c r="BM578" s="607">
        <v>0</v>
      </c>
      <c r="BN578" s="607">
        <v>0</v>
      </c>
      <c r="BO578" s="607">
        <v>0</v>
      </c>
      <c r="BP578" s="607">
        <v>0</v>
      </c>
      <c r="BQ578" s="607">
        <v>0</v>
      </c>
      <c r="BR578" s="607">
        <v>0</v>
      </c>
      <c r="BS578" s="607">
        <v>0</v>
      </c>
      <c r="BT578" s="607">
        <v>0</v>
      </c>
      <c r="BU578" s="607">
        <v>0</v>
      </c>
      <c r="BV578" s="607">
        <v>0</v>
      </c>
      <c r="BW578" s="607">
        <v>0</v>
      </c>
      <c r="BX578" s="607">
        <v>0</v>
      </c>
      <c r="BY578" s="607">
        <v>0</v>
      </c>
      <c r="BZ578" s="607">
        <v>0</v>
      </c>
      <c r="CA578" s="607">
        <v>0</v>
      </c>
      <c r="CB578" s="607">
        <v>0</v>
      </c>
      <c r="CC578" s="607">
        <v>0</v>
      </c>
      <c r="CD578" s="607">
        <v>0</v>
      </c>
      <c r="CE578" s="616">
        <v>0</v>
      </c>
      <c r="CF578" s="616">
        <v>0</v>
      </c>
      <c r="CG578" s="616">
        <v>0</v>
      </c>
      <c r="CH578" s="616">
        <v>0</v>
      </c>
      <c r="CI578" s="616">
        <v>0</v>
      </c>
      <c r="CJ578" s="616">
        <v>0</v>
      </c>
      <c r="CK578" s="616">
        <v>0</v>
      </c>
      <c r="CL578" s="616">
        <v>0</v>
      </c>
      <c r="CM578" s="616">
        <v>0</v>
      </c>
      <c r="CN578" s="616">
        <v>0</v>
      </c>
      <c r="CO578" s="616">
        <v>0</v>
      </c>
      <c r="CP578" s="616">
        <v>0</v>
      </c>
      <c r="CQ578" s="616">
        <v>0</v>
      </c>
      <c r="CR578" s="616">
        <v>0</v>
      </c>
      <c r="CS578" s="616">
        <v>0</v>
      </c>
      <c r="CT578" s="616">
        <v>0</v>
      </c>
      <c r="CU578" s="616">
        <v>0</v>
      </c>
      <c r="CV578" s="616">
        <v>0</v>
      </c>
      <c r="CW578" s="616">
        <v>0</v>
      </c>
      <c r="CX578" s="616">
        <v>0</v>
      </c>
      <c r="CY578" s="617">
        <v>0</v>
      </c>
      <c r="CZ578" s="618">
        <v>0</v>
      </c>
      <c r="DA578" s="619">
        <v>0</v>
      </c>
      <c r="DB578" s="619">
        <v>0</v>
      </c>
      <c r="DC578" s="619">
        <v>0</v>
      </c>
      <c r="DD578" s="619">
        <v>0</v>
      </c>
      <c r="DE578" s="619">
        <v>0</v>
      </c>
      <c r="DF578" s="619">
        <v>0</v>
      </c>
      <c r="DG578" s="619">
        <v>0</v>
      </c>
      <c r="DH578" s="619">
        <v>0</v>
      </c>
      <c r="DI578" s="619">
        <v>0</v>
      </c>
      <c r="DJ578" s="619">
        <v>0</v>
      </c>
      <c r="DK578" s="619">
        <v>0</v>
      </c>
      <c r="DL578" s="619">
        <v>0</v>
      </c>
      <c r="DM578" s="619">
        <v>0</v>
      </c>
      <c r="DN578" s="619">
        <v>0</v>
      </c>
      <c r="DO578" s="619">
        <v>0</v>
      </c>
      <c r="DP578" s="619">
        <v>0</v>
      </c>
      <c r="DQ578" s="619">
        <v>0</v>
      </c>
      <c r="DR578" s="619">
        <v>0</v>
      </c>
      <c r="DS578" s="619">
        <v>0</v>
      </c>
      <c r="DT578" s="619">
        <v>0</v>
      </c>
      <c r="DU578" s="619">
        <v>0</v>
      </c>
      <c r="DV578" s="619">
        <v>0</v>
      </c>
      <c r="DW578" s="620">
        <v>0</v>
      </c>
    </row>
    <row r="579" spans="2:127" x14ac:dyDescent="0.2">
      <c r="B579" s="641"/>
      <c r="C579" s="642"/>
      <c r="D579" s="643"/>
      <c r="E579" s="643"/>
      <c r="F579" s="643"/>
      <c r="G579" s="643"/>
      <c r="H579" s="643"/>
      <c r="I579" s="644"/>
      <c r="J579" s="644"/>
      <c r="K579" s="644"/>
      <c r="L579" s="644"/>
      <c r="M579" s="644"/>
      <c r="N579" s="644"/>
      <c r="O579" s="644"/>
      <c r="P579" s="644"/>
      <c r="Q579" s="644"/>
      <c r="R579" s="645"/>
      <c r="S579" s="644"/>
      <c r="T579" s="644"/>
      <c r="U579" s="626" t="s">
        <v>495</v>
      </c>
      <c r="V579" s="614" t="s">
        <v>124</v>
      </c>
      <c r="W579" s="640" t="s">
        <v>490</v>
      </c>
      <c r="X579" s="607">
        <v>0.30030000000000001</v>
      </c>
      <c r="Y579" s="607">
        <v>0.34320000000000001</v>
      </c>
      <c r="Z579" s="607">
        <v>0.42899999999999999</v>
      </c>
      <c r="AA579" s="607">
        <v>1.716</v>
      </c>
      <c r="AB579" s="607">
        <v>1.5015000000000001</v>
      </c>
      <c r="AC579" s="607">
        <v>0</v>
      </c>
      <c r="AD579" s="607">
        <v>0</v>
      </c>
      <c r="AE579" s="607">
        <v>0</v>
      </c>
      <c r="AF579" s="607">
        <v>0</v>
      </c>
      <c r="AG579" s="607">
        <v>0</v>
      </c>
      <c r="AH579" s="607">
        <v>0</v>
      </c>
      <c r="AI579" s="607">
        <v>0</v>
      </c>
      <c r="AJ579" s="607">
        <v>0</v>
      </c>
      <c r="AK579" s="607">
        <v>0</v>
      </c>
      <c r="AL579" s="607">
        <v>0</v>
      </c>
      <c r="AM579" s="607">
        <v>0</v>
      </c>
      <c r="AN579" s="607">
        <v>0</v>
      </c>
      <c r="AO579" s="607">
        <v>0</v>
      </c>
      <c r="AP579" s="607">
        <v>0</v>
      </c>
      <c r="AQ579" s="607">
        <v>0</v>
      </c>
      <c r="AR579" s="607">
        <v>0.15043749727332217</v>
      </c>
      <c r="AS579" s="607">
        <v>0.17192856831236819</v>
      </c>
      <c r="AT579" s="607">
        <v>0.21491071039046025</v>
      </c>
      <c r="AU579" s="607">
        <v>0.85964284156184101</v>
      </c>
      <c r="AV579" s="607">
        <v>0.75218748636661092</v>
      </c>
      <c r="AW579" s="607">
        <v>0</v>
      </c>
      <c r="AX579" s="607">
        <v>0</v>
      </c>
      <c r="AY579" s="607">
        <v>0</v>
      </c>
      <c r="AZ579" s="607">
        <v>0</v>
      </c>
      <c r="BA579" s="607">
        <v>0</v>
      </c>
      <c r="BB579" s="607">
        <v>0</v>
      </c>
      <c r="BC579" s="607">
        <v>0</v>
      </c>
      <c r="BD579" s="607">
        <v>0</v>
      </c>
      <c r="BE579" s="607">
        <v>0</v>
      </c>
      <c r="BF579" s="607">
        <v>0</v>
      </c>
      <c r="BG579" s="607">
        <v>0</v>
      </c>
      <c r="BH579" s="607">
        <v>0</v>
      </c>
      <c r="BI579" s="607">
        <v>0</v>
      </c>
      <c r="BJ579" s="607">
        <v>0</v>
      </c>
      <c r="BK579" s="607">
        <v>0</v>
      </c>
      <c r="BL579" s="607">
        <v>0.15043749727332217</v>
      </c>
      <c r="BM579" s="607">
        <v>0.17192856831236819</v>
      </c>
      <c r="BN579" s="607">
        <v>0.21491071039046025</v>
      </c>
      <c r="BO579" s="607">
        <v>0.85964284156184101</v>
      </c>
      <c r="BP579" s="607">
        <v>0.75218748636661092</v>
      </c>
      <c r="BQ579" s="607">
        <v>0</v>
      </c>
      <c r="BR579" s="607">
        <v>0</v>
      </c>
      <c r="BS579" s="607">
        <v>0</v>
      </c>
      <c r="BT579" s="607">
        <v>0</v>
      </c>
      <c r="BU579" s="607">
        <v>0</v>
      </c>
      <c r="BV579" s="607">
        <v>0</v>
      </c>
      <c r="BW579" s="607">
        <v>0</v>
      </c>
      <c r="BX579" s="607">
        <v>0</v>
      </c>
      <c r="BY579" s="607">
        <v>0</v>
      </c>
      <c r="BZ579" s="607">
        <v>0</v>
      </c>
      <c r="CA579" s="607">
        <v>0</v>
      </c>
      <c r="CB579" s="607">
        <v>0</v>
      </c>
      <c r="CC579" s="607">
        <v>0</v>
      </c>
      <c r="CD579" s="607">
        <v>0</v>
      </c>
      <c r="CE579" s="616">
        <v>0</v>
      </c>
      <c r="CF579" s="616">
        <v>0.29563817712499091</v>
      </c>
      <c r="CG579" s="616">
        <v>0.33787220242856103</v>
      </c>
      <c r="CH579" s="616">
        <v>0.42234025303570133</v>
      </c>
      <c r="CI579" s="616">
        <v>1.6893610121428053</v>
      </c>
      <c r="CJ579" s="616">
        <v>1.4781908856249548</v>
      </c>
      <c r="CK579" s="616">
        <v>0</v>
      </c>
      <c r="CL579" s="616">
        <v>0</v>
      </c>
      <c r="CM579" s="616">
        <v>0</v>
      </c>
      <c r="CN579" s="616">
        <v>0</v>
      </c>
      <c r="CO579" s="616">
        <v>0</v>
      </c>
      <c r="CP579" s="616">
        <v>0</v>
      </c>
      <c r="CQ579" s="616">
        <v>0</v>
      </c>
      <c r="CR579" s="616">
        <v>0</v>
      </c>
      <c r="CS579" s="616">
        <v>0</v>
      </c>
      <c r="CT579" s="616">
        <v>0</v>
      </c>
      <c r="CU579" s="616">
        <v>0</v>
      </c>
      <c r="CV579" s="616">
        <v>0</v>
      </c>
      <c r="CW579" s="616">
        <v>0</v>
      </c>
      <c r="CX579" s="616">
        <v>0</v>
      </c>
      <c r="CY579" s="617">
        <v>0</v>
      </c>
      <c r="CZ579" s="618">
        <v>0</v>
      </c>
      <c r="DA579" s="619">
        <v>0</v>
      </c>
      <c r="DB579" s="619">
        <v>0</v>
      </c>
      <c r="DC579" s="619">
        <v>0</v>
      </c>
      <c r="DD579" s="619">
        <v>0</v>
      </c>
      <c r="DE579" s="619">
        <v>0</v>
      </c>
      <c r="DF579" s="619">
        <v>0</v>
      </c>
      <c r="DG579" s="619">
        <v>0</v>
      </c>
      <c r="DH579" s="619">
        <v>0</v>
      </c>
      <c r="DI579" s="619">
        <v>0</v>
      </c>
      <c r="DJ579" s="619">
        <v>0</v>
      </c>
      <c r="DK579" s="619">
        <v>0</v>
      </c>
      <c r="DL579" s="619">
        <v>0</v>
      </c>
      <c r="DM579" s="619">
        <v>0</v>
      </c>
      <c r="DN579" s="619">
        <v>0</v>
      </c>
      <c r="DO579" s="619">
        <v>0</v>
      </c>
      <c r="DP579" s="619">
        <v>0</v>
      </c>
      <c r="DQ579" s="619">
        <v>0</v>
      </c>
      <c r="DR579" s="619">
        <v>0</v>
      </c>
      <c r="DS579" s="619">
        <v>0</v>
      </c>
      <c r="DT579" s="619">
        <v>0</v>
      </c>
      <c r="DU579" s="619">
        <v>0</v>
      </c>
      <c r="DV579" s="619">
        <v>0</v>
      </c>
      <c r="DW579" s="620">
        <v>0</v>
      </c>
    </row>
    <row r="580" spans="2:127" x14ac:dyDescent="0.2">
      <c r="B580" s="648"/>
      <c r="C580" s="642"/>
      <c r="D580" s="643"/>
      <c r="E580" s="643"/>
      <c r="F580" s="643"/>
      <c r="G580" s="643"/>
      <c r="H580" s="643"/>
      <c r="I580" s="644"/>
      <c r="J580" s="644"/>
      <c r="K580" s="644"/>
      <c r="L580" s="644"/>
      <c r="M580" s="644"/>
      <c r="N580" s="644"/>
      <c r="O580" s="644"/>
      <c r="P580" s="644"/>
      <c r="Q580" s="644"/>
      <c r="R580" s="645"/>
      <c r="S580" s="644"/>
      <c r="T580" s="644"/>
      <c r="U580" s="626" t="s">
        <v>496</v>
      </c>
      <c r="V580" s="614" t="s">
        <v>124</v>
      </c>
      <c r="W580" s="640" t="s">
        <v>490</v>
      </c>
      <c r="X580" s="607">
        <v>0</v>
      </c>
      <c r="Y580" s="607">
        <v>0</v>
      </c>
      <c r="Z580" s="607">
        <v>0</v>
      </c>
      <c r="AA580" s="607">
        <v>0</v>
      </c>
      <c r="AB580" s="607">
        <v>0</v>
      </c>
      <c r="AC580" s="607">
        <v>3.43</v>
      </c>
      <c r="AD580" s="607">
        <v>3.43</v>
      </c>
      <c r="AE580" s="607">
        <v>3.43</v>
      </c>
      <c r="AF580" s="607">
        <v>3.43</v>
      </c>
      <c r="AG580" s="607">
        <v>3.43</v>
      </c>
      <c r="AH580" s="607">
        <v>3.43</v>
      </c>
      <c r="AI580" s="607">
        <v>3.43</v>
      </c>
      <c r="AJ580" s="607">
        <v>3.43</v>
      </c>
      <c r="AK580" s="607">
        <v>3.43</v>
      </c>
      <c r="AL580" s="607">
        <v>3.43</v>
      </c>
      <c r="AM580" s="607">
        <v>3.43</v>
      </c>
      <c r="AN580" s="607">
        <v>3.43</v>
      </c>
      <c r="AO580" s="607">
        <v>3.43</v>
      </c>
      <c r="AP580" s="607">
        <v>3.43</v>
      </c>
      <c r="AQ580" s="607">
        <v>3.43</v>
      </c>
      <c r="AR580" s="607">
        <v>3.43</v>
      </c>
      <c r="AS580" s="607">
        <v>3.43</v>
      </c>
      <c r="AT580" s="607">
        <v>3.43</v>
      </c>
      <c r="AU580" s="607">
        <v>3.43</v>
      </c>
      <c r="AV580" s="607">
        <v>3.43</v>
      </c>
      <c r="AW580" s="607">
        <v>3.43</v>
      </c>
      <c r="AX580" s="607">
        <v>3.43</v>
      </c>
      <c r="AY580" s="607">
        <v>3.43</v>
      </c>
      <c r="AZ580" s="607">
        <v>3.43</v>
      </c>
      <c r="BA580" s="607">
        <v>3.43</v>
      </c>
      <c r="BB580" s="607">
        <v>3.43</v>
      </c>
      <c r="BC580" s="607">
        <v>3.43</v>
      </c>
      <c r="BD580" s="607">
        <v>3.43</v>
      </c>
      <c r="BE580" s="607">
        <v>3.43</v>
      </c>
      <c r="BF580" s="607">
        <v>3.43</v>
      </c>
      <c r="BG580" s="607">
        <v>3.43</v>
      </c>
      <c r="BH580" s="607">
        <v>3.43</v>
      </c>
      <c r="BI580" s="607">
        <v>3.43</v>
      </c>
      <c r="BJ580" s="607">
        <v>3.43</v>
      </c>
      <c r="BK580" s="607">
        <v>3.43</v>
      </c>
      <c r="BL580" s="607">
        <v>3.43</v>
      </c>
      <c r="BM580" s="607">
        <v>3.43</v>
      </c>
      <c r="BN580" s="607">
        <v>3.43</v>
      </c>
      <c r="BO580" s="607">
        <v>3.43</v>
      </c>
      <c r="BP580" s="607">
        <v>3.43</v>
      </c>
      <c r="BQ580" s="607">
        <v>3.43</v>
      </c>
      <c r="BR580" s="607">
        <v>3.43</v>
      </c>
      <c r="BS580" s="607">
        <v>3.43</v>
      </c>
      <c r="BT580" s="607">
        <v>3.43</v>
      </c>
      <c r="BU580" s="607">
        <v>3.43</v>
      </c>
      <c r="BV580" s="607">
        <v>3.43</v>
      </c>
      <c r="BW580" s="607">
        <v>3.43</v>
      </c>
      <c r="BX580" s="607">
        <v>3.43</v>
      </c>
      <c r="BY580" s="607">
        <v>3.43</v>
      </c>
      <c r="BZ580" s="607">
        <v>3.43</v>
      </c>
      <c r="CA580" s="607">
        <v>3.43</v>
      </c>
      <c r="CB580" s="607">
        <v>3.43</v>
      </c>
      <c r="CC580" s="607">
        <v>3.43</v>
      </c>
      <c r="CD580" s="607">
        <v>3.43</v>
      </c>
      <c r="CE580" s="616">
        <v>3.43</v>
      </c>
      <c r="CF580" s="616">
        <v>3.43</v>
      </c>
      <c r="CG580" s="616">
        <v>3.43</v>
      </c>
      <c r="CH580" s="616">
        <v>3.43</v>
      </c>
      <c r="CI580" s="616">
        <v>3.43</v>
      </c>
      <c r="CJ580" s="616">
        <v>3.43</v>
      </c>
      <c r="CK580" s="616">
        <v>3.43</v>
      </c>
      <c r="CL580" s="616">
        <v>3.43</v>
      </c>
      <c r="CM580" s="616">
        <v>3.43</v>
      </c>
      <c r="CN580" s="616">
        <v>3.43</v>
      </c>
      <c r="CO580" s="616">
        <v>3.43</v>
      </c>
      <c r="CP580" s="616">
        <v>3.43</v>
      </c>
      <c r="CQ580" s="616">
        <v>3.43</v>
      </c>
      <c r="CR580" s="616">
        <v>3.43</v>
      </c>
      <c r="CS580" s="616">
        <v>3.43</v>
      </c>
      <c r="CT580" s="616">
        <v>3.43</v>
      </c>
      <c r="CU580" s="616">
        <v>3.43</v>
      </c>
      <c r="CV580" s="616">
        <v>3.43</v>
      </c>
      <c r="CW580" s="616">
        <v>3.43</v>
      </c>
      <c r="CX580" s="616">
        <v>3.43</v>
      </c>
      <c r="CY580" s="617">
        <v>3.43</v>
      </c>
      <c r="CZ580" s="618">
        <v>0</v>
      </c>
      <c r="DA580" s="619">
        <v>0</v>
      </c>
      <c r="DB580" s="619">
        <v>0</v>
      </c>
      <c r="DC580" s="619">
        <v>0</v>
      </c>
      <c r="DD580" s="619">
        <v>0</v>
      </c>
      <c r="DE580" s="619">
        <v>0</v>
      </c>
      <c r="DF580" s="619">
        <v>0</v>
      </c>
      <c r="DG580" s="619">
        <v>0</v>
      </c>
      <c r="DH580" s="619">
        <v>0</v>
      </c>
      <c r="DI580" s="619">
        <v>0</v>
      </c>
      <c r="DJ580" s="619">
        <v>0</v>
      </c>
      <c r="DK580" s="619">
        <v>0</v>
      </c>
      <c r="DL580" s="619">
        <v>0</v>
      </c>
      <c r="DM580" s="619">
        <v>0</v>
      </c>
      <c r="DN580" s="619">
        <v>0</v>
      </c>
      <c r="DO580" s="619">
        <v>0</v>
      </c>
      <c r="DP580" s="619">
        <v>0</v>
      </c>
      <c r="DQ580" s="619">
        <v>0</v>
      </c>
      <c r="DR580" s="619">
        <v>0</v>
      </c>
      <c r="DS580" s="619">
        <v>0</v>
      </c>
      <c r="DT580" s="619">
        <v>0</v>
      </c>
      <c r="DU580" s="619">
        <v>0</v>
      </c>
      <c r="DV580" s="619">
        <v>0</v>
      </c>
      <c r="DW580" s="620">
        <v>0</v>
      </c>
    </row>
    <row r="581" spans="2:127" x14ac:dyDescent="0.2">
      <c r="B581" s="648"/>
      <c r="C581" s="642"/>
      <c r="D581" s="643"/>
      <c r="E581" s="643"/>
      <c r="F581" s="643"/>
      <c r="G581" s="643"/>
      <c r="H581" s="643"/>
      <c r="I581" s="644"/>
      <c r="J581" s="644"/>
      <c r="K581" s="644"/>
      <c r="L581" s="644"/>
      <c r="M581" s="644"/>
      <c r="N581" s="644"/>
      <c r="O581" s="644"/>
      <c r="P581" s="644"/>
      <c r="Q581" s="644"/>
      <c r="R581" s="645"/>
      <c r="S581" s="644"/>
      <c r="T581" s="644"/>
      <c r="U581" s="626" t="s">
        <v>497</v>
      </c>
      <c r="V581" s="614" t="s">
        <v>124</v>
      </c>
      <c r="W581" s="640" t="s">
        <v>490</v>
      </c>
      <c r="X581" s="607">
        <v>17.236660000000001</v>
      </c>
      <c r="Y581" s="607">
        <v>19.69904</v>
      </c>
      <c r="Z581" s="607">
        <v>24.623800000000003</v>
      </c>
      <c r="AA581" s="607">
        <v>98.495200000000011</v>
      </c>
      <c r="AB581" s="607">
        <v>86.183299999999988</v>
      </c>
      <c r="AC581" s="607">
        <v>0</v>
      </c>
      <c r="AD581" s="607">
        <v>0</v>
      </c>
      <c r="AE581" s="607">
        <v>0</v>
      </c>
      <c r="AF581" s="607">
        <v>0</v>
      </c>
      <c r="AG581" s="607">
        <v>0</v>
      </c>
      <c r="AH581" s="607">
        <v>0</v>
      </c>
      <c r="AI581" s="607">
        <v>0</v>
      </c>
      <c r="AJ581" s="607">
        <v>0</v>
      </c>
      <c r="AK581" s="607">
        <v>0</v>
      </c>
      <c r="AL581" s="607">
        <v>0</v>
      </c>
      <c r="AM581" s="607">
        <v>0</v>
      </c>
      <c r="AN581" s="607">
        <v>0</v>
      </c>
      <c r="AO581" s="607">
        <v>0</v>
      </c>
      <c r="AP581" s="607">
        <v>0</v>
      </c>
      <c r="AQ581" s="607">
        <v>0</v>
      </c>
      <c r="AR581" s="607">
        <v>8.6348318073632413</v>
      </c>
      <c r="AS581" s="607">
        <v>9.8683792084151332</v>
      </c>
      <c r="AT581" s="607">
        <v>12.335474010518917</v>
      </c>
      <c r="AU581" s="607">
        <v>49.341896042075668</v>
      </c>
      <c r="AV581" s="607">
        <v>43.174159036816206</v>
      </c>
      <c r="AW581" s="607">
        <v>0</v>
      </c>
      <c r="AX581" s="607">
        <v>0</v>
      </c>
      <c r="AY581" s="607">
        <v>0</v>
      </c>
      <c r="AZ581" s="607">
        <v>0</v>
      </c>
      <c r="BA581" s="607">
        <v>0</v>
      </c>
      <c r="BB581" s="607">
        <v>0</v>
      </c>
      <c r="BC581" s="607">
        <v>0</v>
      </c>
      <c r="BD581" s="607">
        <v>0</v>
      </c>
      <c r="BE581" s="607">
        <v>0</v>
      </c>
      <c r="BF581" s="607">
        <v>0</v>
      </c>
      <c r="BG581" s="607">
        <v>0</v>
      </c>
      <c r="BH581" s="607">
        <v>0</v>
      </c>
      <c r="BI581" s="607">
        <v>0</v>
      </c>
      <c r="BJ581" s="607">
        <v>0</v>
      </c>
      <c r="BK581" s="607">
        <v>0</v>
      </c>
      <c r="BL581" s="607">
        <v>8.6348318073632413</v>
      </c>
      <c r="BM581" s="607">
        <v>9.8683792084151332</v>
      </c>
      <c r="BN581" s="607">
        <v>12.335474010518917</v>
      </c>
      <c r="BO581" s="607">
        <v>49.341896042075668</v>
      </c>
      <c r="BP581" s="607">
        <v>43.174159036816206</v>
      </c>
      <c r="BQ581" s="607">
        <v>0</v>
      </c>
      <c r="BR581" s="607">
        <v>0</v>
      </c>
      <c r="BS581" s="607">
        <v>0</v>
      </c>
      <c r="BT581" s="607">
        <v>0</v>
      </c>
      <c r="BU581" s="607">
        <v>0</v>
      </c>
      <c r="BV581" s="607">
        <v>0</v>
      </c>
      <c r="BW581" s="607">
        <v>0</v>
      </c>
      <c r="BX581" s="607">
        <v>0</v>
      </c>
      <c r="BY581" s="607">
        <v>0</v>
      </c>
      <c r="BZ581" s="607">
        <v>0</v>
      </c>
      <c r="CA581" s="607">
        <v>0</v>
      </c>
      <c r="CB581" s="607">
        <v>0</v>
      </c>
      <c r="CC581" s="607">
        <v>0</v>
      </c>
      <c r="CD581" s="607">
        <v>0</v>
      </c>
      <c r="CE581" s="616">
        <v>0</v>
      </c>
      <c r="CF581" s="616">
        <v>16.969080060350468</v>
      </c>
      <c r="CG581" s="616">
        <v>19.39323435468625</v>
      </c>
      <c r="CH581" s="616">
        <v>24.241542943357814</v>
      </c>
      <c r="CI581" s="616">
        <v>96.966171773431256</v>
      </c>
      <c r="CJ581" s="616">
        <v>84.845400301752349</v>
      </c>
      <c r="CK581" s="616">
        <v>0</v>
      </c>
      <c r="CL581" s="616">
        <v>0</v>
      </c>
      <c r="CM581" s="616">
        <v>0</v>
      </c>
      <c r="CN581" s="616">
        <v>0</v>
      </c>
      <c r="CO581" s="616">
        <v>0</v>
      </c>
      <c r="CP581" s="616">
        <v>0</v>
      </c>
      <c r="CQ581" s="616">
        <v>0</v>
      </c>
      <c r="CR581" s="616">
        <v>0</v>
      </c>
      <c r="CS581" s="616">
        <v>0</v>
      </c>
      <c r="CT581" s="616">
        <v>0</v>
      </c>
      <c r="CU581" s="616">
        <v>0</v>
      </c>
      <c r="CV581" s="616">
        <v>0</v>
      </c>
      <c r="CW581" s="616">
        <v>0</v>
      </c>
      <c r="CX581" s="616">
        <v>0</v>
      </c>
      <c r="CY581" s="617">
        <v>0</v>
      </c>
      <c r="CZ581" s="618">
        <v>0</v>
      </c>
      <c r="DA581" s="619">
        <v>0</v>
      </c>
      <c r="DB581" s="619">
        <v>0</v>
      </c>
      <c r="DC581" s="619">
        <v>0</v>
      </c>
      <c r="DD581" s="619">
        <v>0</v>
      </c>
      <c r="DE581" s="619">
        <v>0</v>
      </c>
      <c r="DF581" s="619">
        <v>0</v>
      </c>
      <c r="DG581" s="619">
        <v>0</v>
      </c>
      <c r="DH581" s="619">
        <v>0</v>
      </c>
      <c r="DI581" s="619">
        <v>0</v>
      </c>
      <c r="DJ581" s="619">
        <v>0</v>
      </c>
      <c r="DK581" s="619">
        <v>0</v>
      </c>
      <c r="DL581" s="619">
        <v>0</v>
      </c>
      <c r="DM581" s="619">
        <v>0</v>
      </c>
      <c r="DN581" s="619">
        <v>0</v>
      </c>
      <c r="DO581" s="619">
        <v>0</v>
      </c>
      <c r="DP581" s="619">
        <v>0</v>
      </c>
      <c r="DQ581" s="619">
        <v>0</v>
      </c>
      <c r="DR581" s="619">
        <v>0</v>
      </c>
      <c r="DS581" s="619">
        <v>0</v>
      </c>
      <c r="DT581" s="619">
        <v>0</v>
      </c>
      <c r="DU581" s="619">
        <v>0</v>
      </c>
      <c r="DV581" s="619">
        <v>0</v>
      </c>
      <c r="DW581" s="620">
        <v>0</v>
      </c>
    </row>
    <row r="582" spans="2:127" x14ac:dyDescent="0.2">
      <c r="B582" s="648"/>
      <c r="C582" s="642"/>
      <c r="D582" s="643"/>
      <c r="E582" s="643"/>
      <c r="F582" s="643"/>
      <c r="G582" s="643"/>
      <c r="H582" s="643"/>
      <c r="I582" s="644"/>
      <c r="J582" s="644"/>
      <c r="K582" s="644"/>
      <c r="L582" s="644"/>
      <c r="M582" s="644"/>
      <c r="N582" s="644"/>
      <c r="O582" s="644"/>
      <c r="P582" s="644"/>
      <c r="Q582" s="644"/>
      <c r="R582" s="645"/>
      <c r="S582" s="644"/>
      <c r="T582" s="644"/>
      <c r="U582" s="626" t="s">
        <v>498</v>
      </c>
      <c r="V582" s="614" t="s">
        <v>124</v>
      </c>
      <c r="W582" s="640" t="s">
        <v>490</v>
      </c>
      <c r="X582" s="607">
        <v>0</v>
      </c>
      <c r="Y582" s="607">
        <v>0</v>
      </c>
      <c r="Z582" s="607">
        <v>0</v>
      </c>
      <c r="AA582" s="607">
        <v>0</v>
      </c>
      <c r="AB582" s="607">
        <v>0</v>
      </c>
      <c r="AC582" s="607">
        <v>132.23381594109154</v>
      </c>
      <c r="AD582" s="607">
        <v>122.49712168906653</v>
      </c>
      <c r="AE582" s="607">
        <v>116.42856869311966</v>
      </c>
      <c r="AF582" s="607">
        <v>114.36081614341312</v>
      </c>
      <c r="AG582" s="607">
        <v>106.56729427619416</v>
      </c>
      <c r="AH582" s="607">
        <v>100.59874899557219</v>
      </c>
      <c r="AI582" s="607">
        <v>94.630203714950227</v>
      </c>
      <c r="AJ582" s="607">
        <v>88.66165843432826</v>
      </c>
      <c r="AK582" s="607">
        <v>82.693113153706292</v>
      </c>
      <c r="AL582" s="607">
        <v>76.724567873084325</v>
      </c>
      <c r="AM582" s="607">
        <v>70.756022592462358</v>
      </c>
      <c r="AN582" s="607">
        <v>64.787477311840377</v>
      </c>
      <c r="AO582" s="607">
        <v>58.818932031218402</v>
      </c>
      <c r="AP582" s="607">
        <v>52.850386750596442</v>
      </c>
      <c r="AQ582" s="607">
        <v>46.881841469974475</v>
      </c>
      <c r="AR582" s="607">
        <v>40.913296189352508</v>
      </c>
      <c r="AS582" s="607">
        <v>34.944750908730555</v>
      </c>
      <c r="AT582" s="607">
        <v>28.976205628108584</v>
      </c>
      <c r="AU582" s="607">
        <v>23.007660347486613</v>
      </c>
      <c r="AV582" s="607">
        <v>17.039115066864653</v>
      </c>
      <c r="AW582" s="607">
        <v>17.039115066864653</v>
      </c>
      <c r="AX582" s="607">
        <v>17.039115066864653</v>
      </c>
      <c r="AY582" s="607">
        <v>17.039115066864653</v>
      </c>
      <c r="AZ582" s="607">
        <v>17.039115066864653</v>
      </c>
      <c r="BA582" s="607">
        <v>17.039115066864653</v>
      </c>
      <c r="BB582" s="607">
        <v>17.039115066864653</v>
      </c>
      <c r="BC582" s="607">
        <v>17.039115066864653</v>
      </c>
      <c r="BD582" s="607">
        <v>17.039115066864653</v>
      </c>
      <c r="BE582" s="607">
        <v>17.039115066864653</v>
      </c>
      <c r="BF582" s="607">
        <v>17.039115066864653</v>
      </c>
      <c r="BG582" s="607">
        <v>17.039115066864653</v>
      </c>
      <c r="BH582" s="607">
        <v>17.039115066864653</v>
      </c>
      <c r="BI582" s="607">
        <v>17.039115066864653</v>
      </c>
      <c r="BJ582" s="607">
        <v>17.039115066864653</v>
      </c>
      <c r="BK582" s="607">
        <v>17.039115066864653</v>
      </c>
      <c r="BL582" s="607">
        <v>17.039115066864653</v>
      </c>
      <c r="BM582" s="607">
        <v>17.039115066864653</v>
      </c>
      <c r="BN582" s="607">
        <v>17.039115066864653</v>
      </c>
      <c r="BO582" s="607">
        <v>17.039115066864653</v>
      </c>
      <c r="BP582" s="607">
        <v>17.039115066864653</v>
      </c>
      <c r="BQ582" s="607">
        <v>17.039115066864653</v>
      </c>
      <c r="BR582" s="607">
        <v>17.039115066864653</v>
      </c>
      <c r="BS582" s="607">
        <v>17.039115066864653</v>
      </c>
      <c r="BT582" s="607">
        <v>17.039115066864653</v>
      </c>
      <c r="BU582" s="607">
        <v>17.039115066864653</v>
      </c>
      <c r="BV582" s="607">
        <v>17.039115066864653</v>
      </c>
      <c r="BW582" s="607">
        <v>17.039115066864653</v>
      </c>
      <c r="BX582" s="607">
        <v>17.039115066864653</v>
      </c>
      <c r="BY582" s="607">
        <v>17.039115066864653</v>
      </c>
      <c r="BZ582" s="607">
        <v>17.039115066864653</v>
      </c>
      <c r="CA582" s="607">
        <v>17.039115066864653</v>
      </c>
      <c r="CB582" s="607">
        <v>17.039115066864653</v>
      </c>
      <c r="CC582" s="607">
        <v>17.039115066864653</v>
      </c>
      <c r="CD582" s="607">
        <v>17.039115066864653</v>
      </c>
      <c r="CE582" s="616">
        <v>17.039115066864653</v>
      </c>
      <c r="CF582" s="616">
        <v>17.039115066864653</v>
      </c>
      <c r="CG582" s="616">
        <v>17.039115066864653</v>
      </c>
      <c r="CH582" s="616">
        <v>17.039115066864653</v>
      </c>
      <c r="CI582" s="616">
        <v>17.039115066864653</v>
      </c>
      <c r="CJ582" s="616">
        <v>17.039115066864653</v>
      </c>
      <c r="CK582" s="616">
        <v>17.039115066864653</v>
      </c>
      <c r="CL582" s="616">
        <v>17.039115066864653</v>
      </c>
      <c r="CM582" s="616">
        <v>17.039115066864653</v>
      </c>
      <c r="CN582" s="616">
        <v>17.039115066864653</v>
      </c>
      <c r="CO582" s="616">
        <v>17.039115066864653</v>
      </c>
      <c r="CP582" s="616">
        <v>17.039115066864653</v>
      </c>
      <c r="CQ582" s="616">
        <v>17.039115066864653</v>
      </c>
      <c r="CR582" s="616">
        <v>17.039115066864653</v>
      </c>
      <c r="CS582" s="616">
        <v>17.039115066864653</v>
      </c>
      <c r="CT582" s="616">
        <v>17.039115066864653</v>
      </c>
      <c r="CU582" s="616">
        <v>17.039115066864653</v>
      </c>
      <c r="CV582" s="616">
        <v>17.039115066864653</v>
      </c>
      <c r="CW582" s="616">
        <v>17.039115066864653</v>
      </c>
      <c r="CX582" s="616">
        <v>17.039115066864653</v>
      </c>
      <c r="CY582" s="617">
        <v>17.039115066864653</v>
      </c>
      <c r="CZ582" s="618">
        <v>0</v>
      </c>
      <c r="DA582" s="619">
        <v>0</v>
      </c>
      <c r="DB582" s="619">
        <v>0</v>
      </c>
      <c r="DC582" s="619">
        <v>0</v>
      </c>
      <c r="DD582" s="619">
        <v>0</v>
      </c>
      <c r="DE582" s="619">
        <v>0</v>
      </c>
      <c r="DF582" s="619">
        <v>0</v>
      </c>
      <c r="DG582" s="619">
        <v>0</v>
      </c>
      <c r="DH582" s="619">
        <v>0</v>
      </c>
      <c r="DI582" s="619">
        <v>0</v>
      </c>
      <c r="DJ582" s="619">
        <v>0</v>
      </c>
      <c r="DK582" s="619">
        <v>0</v>
      </c>
      <c r="DL582" s="619">
        <v>0</v>
      </c>
      <c r="DM582" s="619">
        <v>0</v>
      </c>
      <c r="DN582" s="619">
        <v>0</v>
      </c>
      <c r="DO582" s="619">
        <v>0</v>
      </c>
      <c r="DP582" s="619">
        <v>0</v>
      </c>
      <c r="DQ582" s="619">
        <v>0</v>
      </c>
      <c r="DR582" s="619">
        <v>0</v>
      </c>
      <c r="DS582" s="619">
        <v>0</v>
      </c>
      <c r="DT582" s="619">
        <v>0</v>
      </c>
      <c r="DU582" s="619">
        <v>0</v>
      </c>
      <c r="DV582" s="619">
        <v>0</v>
      </c>
      <c r="DW582" s="620">
        <v>0</v>
      </c>
    </row>
    <row r="583" spans="2:127" x14ac:dyDescent="0.2">
      <c r="B583" s="648"/>
      <c r="C583" s="642"/>
      <c r="D583" s="643"/>
      <c r="E583" s="643"/>
      <c r="F583" s="643"/>
      <c r="G583" s="643"/>
      <c r="H583" s="643"/>
      <c r="I583" s="644"/>
      <c r="J583" s="644"/>
      <c r="K583" s="644"/>
      <c r="L583" s="644"/>
      <c r="M583" s="644"/>
      <c r="N583" s="644"/>
      <c r="O583" s="644"/>
      <c r="P583" s="644"/>
      <c r="Q583" s="644"/>
      <c r="R583" s="645"/>
      <c r="S583" s="644"/>
      <c r="T583" s="644"/>
      <c r="U583" s="649" t="s">
        <v>499</v>
      </c>
      <c r="V583" s="614" t="s">
        <v>124</v>
      </c>
      <c r="W583" s="640" t="s">
        <v>490</v>
      </c>
      <c r="X583" s="607">
        <v>0</v>
      </c>
      <c r="Y583" s="607">
        <v>0</v>
      </c>
      <c r="Z583" s="607">
        <v>0</v>
      </c>
      <c r="AA583" s="607">
        <v>0</v>
      </c>
      <c r="AB583" s="607">
        <v>0</v>
      </c>
      <c r="AC583" s="607">
        <v>0</v>
      </c>
      <c r="AD583" s="607">
        <v>0</v>
      </c>
      <c r="AE583" s="607">
        <v>0</v>
      </c>
      <c r="AF583" s="607">
        <v>0</v>
      </c>
      <c r="AG583" s="607">
        <v>0</v>
      </c>
      <c r="AH583" s="607">
        <v>0</v>
      </c>
      <c r="AI583" s="607">
        <v>0</v>
      </c>
      <c r="AJ583" s="607">
        <v>0</v>
      </c>
      <c r="AK583" s="607">
        <v>0</v>
      </c>
      <c r="AL583" s="607">
        <v>0</v>
      </c>
      <c r="AM583" s="607">
        <v>0</v>
      </c>
      <c r="AN583" s="607">
        <v>0</v>
      </c>
      <c r="AO583" s="607">
        <v>0</v>
      </c>
      <c r="AP583" s="607">
        <v>0</v>
      </c>
      <c r="AQ583" s="607">
        <v>0</v>
      </c>
      <c r="AR583" s="607">
        <v>0</v>
      </c>
      <c r="AS583" s="607">
        <v>0</v>
      </c>
      <c r="AT583" s="607">
        <v>0</v>
      </c>
      <c r="AU583" s="607">
        <v>0</v>
      </c>
      <c r="AV583" s="607">
        <v>0</v>
      </c>
      <c r="AW583" s="607">
        <v>0</v>
      </c>
      <c r="AX583" s="607">
        <v>0</v>
      </c>
      <c r="AY583" s="607">
        <v>0</v>
      </c>
      <c r="AZ583" s="607">
        <v>0</v>
      </c>
      <c r="BA583" s="607">
        <v>0</v>
      </c>
      <c r="BB583" s="607">
        <v>0</v>
      </c>
      <c r="BC583" s="607">
        <v>0</v>
      </c>
      <c r="BD583" s="607">
        <v>0</v>
      </c>
      <c r="BE583" s="607">
        <v>0</v>
      </c>
      <c r="BF583" s="607">
        <v>0</v>
      </c>
      <c r="BG583" s="607">
        <v>0</v>
      </c>
      <c r="BH583" s="607">
        <v>0</v>
      </c>
      <c r="BI583" s="607">
        <v>0</v>
      </c>
      <c r="BJ583" s="607">
        <v>0</v>
      </c>
      <c r="BK583" s="607">
        <v>0</v>
      </c>
      <c r="BL583" s="607">
        <v>0</v>
      </c>
      <c r="BM583" s="607">
        <v>0</v>
      </c>
      <c r="BN583" s="607">
        <v>0</v>
      </c>
      <c r="BO583" s="607">
        <v>0</v>
      </c>
      <c r="BP583" s="607">
        <v>0</v>
      </c>
      <c r="BQ583" s="607">
        <v>0</v>
      </c>
      <c r="BR583" s="607">
        <v>0</v>
      </c>
      <c r="BS583" s="607">
        <v>0</v>
      </c>
      <c r="BT583" s="607">
        <v>0</v>
      </c>
      <c r="BU583" s="607">
        <v>0</v>
      </c>
      <c r="BV583" s="607">
        <v>0</v>
      </c>
      <c r="BW583" s="607">
        <v>0</v>
      </c>
      <c r="BX583" s="607">
        <v>0</v>
      </c>
      <c r="BY583" s="607">
        <v>0</v>
      </c>
      <c r="BZ583" s="607">
        <v>0</v>
      </c>
      <c r="CA583" s="607">
        <v>0</v>
      </c>
      <c r="CB583" s="607">
        <v>0</v>
      </c>
      <c r="CC583" s="607">
        <v>0</v>
      </c>
      <c r="CD583" s="607">
        <v>0</v>
      </c>
      <c r="CE583" s="607">
        <v>0</v>
      </c>
      <c r="CF583" s="607">
        <v>0</v>
      </c>
      <c r="CG583" s="607">
        <v>0</v>
      </c>
      <c r="CH583" s="607">
        <v>0</v>
      </c>
      <c r="CI583" s="607">
        <v>0</v>
      </c>
      <c r="CJ583" s="607">
        <v>0</v>
      </c>
      <c r="CK583" s="607">
        <v>0</v>
      </c>
      <c r="CL583" s="607">
        <v>0</v>
      </c>
      <c r="CM583" s="607">
        <v>0</v>
      </c>
      <c r="CN583" s="607">
        <v>0</v>
      </c>
      <c r="CO583" s="607">
        <v>0</v>
      </c>
      <c r="CP583" s="607">
        <v>0</v>
      </c>
      <c r="CQ583" s="607">
        <v>0</v>
      </c>
      <c r="CR583" s="607">
        <v>0</v>
      </c>
      <c r="CS583" s="607">
        <v>0</v>
      </c>
      <c r="CT583" s="607">
        <v>0</v>
      </c>
      <c r="CU583" s="607">
        <v>0</v>
      </c>
      <c r="CV583" s="607">
        <v>0</v>
      </c>
      <c r="CW583" s="607">
        <v>0</v>
      </c>
      <c r="CX583" s="607">
        <v>0</v>
      </c>
      <c r="CY583" s="607">
        <v>0</v>
      </c>
      <c r="CZ583" s="618">
        <v>0</v>
      </c>
      <c r="DA583" s="619">
        <v>0</v>
      </c>
      <c r="DB583" s="619">
        <v>0</v>
      </c>
      <c r="DC583" s="619">
        <v>0</v>
      </c>
      <c r="DD583" s="619">
        <v>0</v>
      </c>
      <c r="DE583" s="619">
        <v>0</v>
      </c>
      <c r="DF583" s="619">
        <v>0</v>
      </c>
      <c r="DG583" s="619">
        <v>0</v>
      </c>
      <c r="DH583" s="619">
        <v>0</v>
      </c>
      <c r="DI583" s="619">
        <v>0</v>
      </c>
      <c r="DJ583" s="619">
        <v>0</v>
      </c>
      <c r="DK583" s="619">
        <v>0</v>
      </c>
      <c r="DL583" s="619">
        <v>0</v>
      </c>
      <c r="DM583" s="619">
        <v>0</v>
      </c>
      <c r="DN583" s="619">
        <v>0</v>
      </c>
      <c r="DO583" s="619">
        <v>0</v>
      </c>
      <c r="DP583" s="619">
        <v>0</v>
      </c>
      <c r="DQ583" s="619">
        <v>0</v>
      </c>
      <c r="DR583" s="619">
        <v>0</v>
      </c>
      <c r="DS583" s="619">
        <v>0</v>
      </c>
      <c r="DT583" s="619">
        <v>0</v>
      </c>
      <c r="DU583" s="619">
        <v>0</v>
      </c>
      <c r="DV583" s="619">
        <v>0</v>
      </c>
      <c r="DW583" s="620">
        <v>0</v>
      </c>
    </row>
    <row r="584" spans="2:127" ht="15.75" thickBot="1" x14ac:dyDescent="0.25">
      <c r="B584" s="650"/>
      <c r="C584" s="651"/>
      <c r="D584" s="652"/>
      <c r="E584" s="652"/>
      <c r="F584" s="652"/>
      <c r="G584" s="652"/>
      <c r="H584" s="652"/>
      <c r="I584" s="653"/>
      <c r="J584" s="653"/>
      <c r="K584" s="653"/>
      <c r="L584" s="653"/>
      <c r="M584" s="653"/>
      <c r="N584" s="653"/>
      <c r="O584" s="653"/>
      <c r="P584" s="653"/>
      <c r="Q584" s="653"/>
      <c r="R584" s="654"/>
      <c r="S584" s="653"/>
      <c r="T584" s="653"/>
      <c r="U584" s="655" t="s">
        <v>127</v>
      </c>
      <c r="V584" s="656" t="s">
        <v>500</v>
      </c>
      <c r="W584" s="657" t="s">
        <v>490</v>
      </c>
      <c r="X584" s="658">
        <f>SUM(X573:X583)</f>
        <v>5793.7969600000006</v>
      </c>
      <c r="Y584" s="658">
        <f t="shared" ref="Y584:CJ584" si="118">SUM(Y573:Y583)</f>
        <v>6621.4822400000003</v>
      </c>
      <c r="Z584" s="658">
        <f t="shared" si="118"/>
        <v>8276.8527999999988</v>
      </c>
      <c r="AA584" s="658">
        <f t="shared" si="118"/>
        <v>33107.411199999995</v>
      </c>
      <c r="AB584" s="658">
        <f t="shared" si="118"/>
        <v>28968.984799999998</v>
      </c>
      <c r="AC584" s="658">
        <f t="shared" si="118"/>
        <v>1237.6638159410916</v>
      </c>
      <c r="AD584" s="658">
        <f t="shared" si="118"/>
        <v>1227.9271216890666</v>
      </c>
      <c r="AE584" s="658">
        <f t="shared" si="118"/>
        <v>1221.8585686931197</v>
      </c>
      <c r="AF584" s="658">
        <f t="shared" si="118"/>
        <v>1219.7908161434132</v>
      </c>
      <c r="AG584" s="658">
        <f t="shared" si="118"/>
        <v>1211.9972942761942</v>
      </c>
      <c r="AH584" s="658">
        <f t="shared" si="118"/>
        <v>1206.0287489955722</v>
      </c>
      <c r="AI584" s="658">
        <f t="shared" si="118"/>
        <v>1200.0602037149504</v>
      </c>
      <c r="AJ584" s="658">
        <f t="shared" si="118"/>
        <v>1194.0916584343283</v>
      </c>
      <c r="AK584" s="658">
        <f t="shared" si="118"/>
        <v>1188.1231131537063</v>
      </c>
      <c r="AL584" s="658">
        <f t="shared" si="118"/>
        <v>1182.1545678730845</v>
      </c>
      <c r="AM584" s="658">
        <f t="shared" si="118"/>
        <v>1176.1860225924625</v>
      </c>
      <c r="AN584" s="658">
        <f t="shared" si="118"/>
        <v>1170.2174773118404</v>
      </c>
      <c r="AO584" s="658">
        <f t="shared" si="118"/>
        <v>1164.2489320312184</v>
      </c>
      <c r="AP584" s="658">
        <f t="shared" si="118"/>
        <v>1158.2803867505966</v>
      </c>
      <c r="AQ584" s="658">
        <f t="shared" si="118"/>
        <v>1152.3118414699745</v>
      </c>
      <c r="AR584" s="658">
        <f t="shared" si="118"/>
        <v>4048.7885654939887</v>
      </c>
      <c r="AS584" s="658">
        <f t="shared" si="118"/>
        <v>4457.4550586854575</v>
      </c>
      <c r="AT584" s="658">
        <f t="shared" si="118"/>
        <v>5280.7565903490186</v>
      </c>
      <c r="AU584" s="658">
        <f t="shared" si="118"/>
        <v>17713.839199231126</v>
      </c>
      <c r="AV584" s="658">
        <f t="shared" si="118"/>
        <v>15634.695461590047</v>
      </c>
      <c r="AW584" s="658">
        <f t="shared" si="118"/>
        <v>1122.4691150668648</v>
      </c>
      <c r="AX584" s="658">
        <f t="shared" si="118"/>
        <v>1122.4691150668648</v>
      </c>
      <c r="AY584" s="658">
        <f t="shared" si="118"/>
        <v>1122.4691150668648</v>
      </c>
      <c r="AZ584" s="658">
        <f t="shared" si="118"/>
        <v>1122.4691150668648</v>
      </c>
      <c r="BA584" s="658">
        <f t="shared" si="118"/>
        <v>1122.4691150668648</v>
      </c>
      <c r="BB584" s="658">
        <f t="shared" si="118"/>
        <v>1122.4691150668648</v>
      </c>
      <c r="BC584" s="658">
        <f t="shared" si="118"/>
        <v>1122.4691150668648</v>
      </c>
      <c r="BD584" s="658">
        <f t="shared" si="118"/>
        <v>1122.4691150668648</v>
      </c>
      <c r="BE584" s="658">
        <f t="shared" si="118"/>
        <v>1122.4691150668648</v>
      </c>
      <c r="BF584" s="658">
        <f t="shared" si="118"/>
        <v>1122.4691150668648</v>
      </c>
      <c r="BG584" s="658">
        <f t="shared" si="118"/>
        <v>1122.4691150668648</v>
      </c>
      <c r="BH584" s="658">
        <f t="shared" si="118"/>
        <v>1122.4691150668648</v>
      </c>
      <c r="BI584" s="658">
        <f t="shared" si="118"/>
        <v>1122.4691150668648</v>
      </c>
      <c r="BJ584" s="658">
        <f t="shared" si="118"/>
        <v>1122.4691150668648</v>
      </c>
      <c r="BK584" s="658">
        <f t="shared" si="118"/>
        <v>1122.4691150668648</v>
      </c>
      <c r="BL584" s="658">
        <f t="shared" si="118"/>
        <v>4024.914384371501</v>
      </c>
      <c r="BM584" s="658">
        <f t="shared" si="118"/>
        <v>4439.5494228435919</v>
      </c>
      <c r="BN584" s="658">
        <f t="shared" si="118"/>
        <v>5268.8194997877745</v>
      </c>
      <c r="BO584" s="658">
        <f t="shared" si="118"/>
        <v>17707.870653950504</v>
      </c>
      <c r="BP584" s="658">
        <f t="shared" si="118"/>
        <v>15634.695461590047</v>
      </c>
      <c r="BQ584" s="658">
        <f t="shared" si="118"/>
        <v>1122.4691150668648</v>
      </c>
      <c r="BR584" s="658">
        <f t="shared" si="118"/>
        <v>1122.4691150668648</v>
      </c>
      <c r="BS584" s="658">
        <f t="shared" si="118"/>
        <v>1122.4691150668648</v>
      </c>
      <c r="BT584" s="658">
        <f t="shared" si="118"/>
        <v>1122.4691150668648</v>
      </c>
      <c r="BU584" s="658">
        <f t="shared" si="118"/>
        <v>1122.4691150668648</v>
      </c>
      <c r="BV584" s="658">
        <f t="shared" si="118"/>
        <v>1122.4691150668648</v>
      </c>
      <c r="BW584" s="658">
        <f t="shared" si="118"/>
        <v>1122.4691150668648</v>
      </c>
      <c r="BX584" s="658">
        <f t="shared" si="118"/>
        <v>1122.4691150668648</v>
      </c>
      <c r="BY584" s="658">
        <f t="shared" si="118"/>
        <v>1122.4691150668648</v>
      </c>
      <c r="BZ584" s="658">
        <f t="shared" si="118"/>
        <v>1122.4691150668648</v>
      </c>
      <c r="CA584" s="658">
        <f t="shared" si="118"/>
        <v>1122.4691150668648</v>
      </c>
      <c r="CB584" s="658">
        <f t="shared" si="118"/>
        <v>1122.4691150668648</v>
      </c>
      <c r="CC584" s="658">
        <f t="shared" si="118"/>
        <v>1122.4691150668648</v>
      </c>
      <c r="CD584" s="658">
        <f t="shared" si="118"/>
        <v>1122.4691150668648</v>
      </c>
      <c r="CE584" s="658">
        <f t="shared" si="118"/>
        <v>1122.4691150668648</v>
      </c>
      <c r="CF584" s="658">
        <f t="shared" si="118"/>
        <v>6826.32383330434</v>
      </c>
      <c r="CG584" s="658">
        <f t="shared" si="118"/>
        <v>7641.1602216239799</v>
      </c>
      <c r="CH584" s="658">
        <f t="shared" si="118"/>
        <v>9270.8329982632567</v>
      </c>
      <c r="CI584" s="658">
        <f t="shared" si="118"/>
        <v>33715.924647852436</v>
      </c>
      <c r="CJ584" s="658">
        <f t="shared" si="118"/>
        <v>29641.742706254245</v>
      </c>
      <c r="CK584" s="658">
        <f t="shared" ref="CK584:DW584" si="119">SUM(CK573:CK583)</f>
        <v>1122.4691150668648</v>
      </c>
      <c r="CL584" s="658">
        <f t="shared" si="119"/>
        <v>1122.4691150668648</v>
      </c>
      <c r="CM584" s="658">
        <f t="shared" si="119"/>
        <v>1122.4691150668648</v>
      </c>
      <c r="CN584" s="658">
        <f t="shared" si="119"/>
        <v>1122.4691150668648</v>
      </c>
      <c r="CO584" s="658">
        <f t="shared" si="119"/>
        <v>1122.4691150668648</v>
      </c>
      <c r="CP584" s="658">
        <f t="shared" si="119"/>
        <v>1122.4691150668648</v>
      </c>
      <c r="CQ584" s="658">
        <f t="shared" si="119"/>
        <v>1122.4691150668648</v>
      </c>
      <c r="CR584" s="658">
        <f t="shared" si="119"/>
        <v>1122.4691150668648</v>
      </c>
      <c r="CS584" s="658">
        <f t="shared" si="119"/>
        <v>1122.4691150668648</v>
      </c>
      <c r="CT584" s="658">
        <f t="shared" si="119"/>
        <v>1122.4691150668648</v>
      </c>
      <c r="CU584" s="658">
        <f t="shared" si="119"/>
        <v>1122.4691150668648</v>
      </c>
      <c r="CV584" s="658">
        <f t="shared" si="119"/>
        <v>1122.4691150668648</v>
      </c>
      <c r="CW584" s="658">
        <f t="shared" si="119"/>
        <v>1122.4691150668648</v>
      </c>
      <c r="CX584" s="658">
        <f t="shared" si="119"/>
        <v>1122.4691150668648</v>
      </c>
      <c r="CY584" s="659">
        <f t="shared" si="119"/>
        <v>1122.4691150668648</v>
      </c>
      <c r="CZ584" s="660">
        <f t="shared" si="119"/>
        <v>0</v>
      </c>
      <c r="DA584" s="661">
        <f t="shared" si="119"/>
        <v>0</v>
      </c>
      <c r="DB584" s="661">
        <f t="shared" si="119"/>
        <v>0</v>
      </c>
      <c r="DC584" s="661">
        <f t="shared" si="119"/>
        <v>0</v>
      </c>
      <c r="DD584" s="661">
        <f t="shared" si="119"/>
        <v>0</v>
      </c>
      <c r="DE584" s="661">
        <f t="shared" si="119"/>
        <v>0</v>
      </c>
      <c r="DF584" s="661">
        <f t="shared" si="119"/>
        <v>0</v>
      </c>
      <c r="DG584" s="661">
        <f t="shared" si="119"/>
        <v>0</v>
      </c>
      <c r="DH584" s="661">
        <f t="shared" si="119"/>
        <v>0</v>
      </c>
      <c r="DI584" s="661">
        <f t="shared" si="119"/>
        <v>0</v>
      </c>
      <c r="DJ584" s="661">
        <f t="shared" si="119"/>
        <v>0</v>
      </c>
      <c r="DK584" s="661">
        <f t="shared" si="119"/>
        <v>0</v>
      </c>
      <c r="DL584" s="661">
        <f t="shared" si="119"/>
        <v>0</v>
      </c>
      <c r="DM584" s="661">
        <f t="shared" si="119"/>
        <v>0</v>
      </c>
      <c r="DN584" s="661">
        <f t="shared" si="119"/>
        <v>0</v>
      </c>
      <c r="DO584" s="661">
        <f t="shared" si="119"/>
        <v>0</v>
      </c>
      <c r="DP584" s="661">
        <f t="shared" si="119"/>
        <v>0</v>
      </c>
      <c r="DQ584" s="661">
        <f t="shared" si="119"/>
        <v>0</v>
      </c>
      <c r="DR584" s="661">
        <f t="shared" si="119"/>
        <v>0</v>
      </c>
      <c r="DS584" s="661">
        <f t="shared" si="119"/>
        <v>0</v>
      </c>
      <c r="DT584" s="661">
        <f t="shared" si="119"/>
        <v>0</v>
      </c>
      <c r="DU584" s="661">
        <f t="shared" si="119"/>
        <v>0</v>
      </c>
      <c r="DV584" s="661">
        <f t="shared" si="119"/>
        <v>0</v>
      </c>
      <c r="DW584" s="662">
        <f t="shared" si="119"/>
        <v>0</v>
      </c>
    </row>
    <row r="585" spans="2:127" ht="25.5" x14ac:dyDescent="0.2">
      <c r="B585" s="603" t="s">
        <v>485</v>
      </c>
      <c r="C585" s="604" t="s">
        <v>983</v>
      </c>
      <c r="D585" s="605" t="s">
        <v>857</v>
      </c>
      <c r="E585" s="606" t="s">
        <v>557</v>
      </c>
      <c r="F585" s="607" t="s">
        <v>754</v>
      </c>
      <c r="G585" s="608" t="s">
        <v>59</v>
      </c>
      <c r="H585" s="609" t="s">
        <v>487</v>
      </c>
      <c r="I585" s="609">
        <f>MAX(X585:AV585)</f>
        <v>10</v>
      </c>
      <c r="J585" s="609">
        <f>SUMPRODUCT($X$2:$CY$2,$X585:$CY585)*365</f>
        <v>87077.825048217113</v>
      </c>
      <c r="K585" s="609">
        <f>SUMPRODUCT($X$2:$CY$2,$X586:$CY586)+SUMPRODUCT($X$2:$CY$2,$X587:$CY587)+SUMPRODUCT($X$2:$CY$2,$X588:$CY588)</f>
        <v>30492.355445301029</v>
      </c>
      <c r="L585" s="609">
        <f>SUMPRODUCT($X$2:$CY$2,$X589:$CY589) +SUMPRODUCT($X$2:$CY$2,$X590:$CY590)</f>
        <v>20555.138099053118</v>
      </c>
      <c r="M585" s="609">
        <f>SUMPRODUCT($X$2:$CY$2,$X591:$CY591)</f>
        <v>0</v>
      </c>
      <c r="N585" s="609">
        <f>SUMPRODUCT($X$2:$CY$2,$X594:$CY594) +SUMPRODUCT($X$2:$CY$2,$X595:$CY595)</f>
        <v>1362.6299346790854</v>
      </c>
      <c r="O585" s="609">
        <f>SUMPRODUCT($X$2:$CY$2,$X592:$CY592) +SUMPRODUCT($X$2:$CY$2,$X593:$CY593) +SUMPRODUCT($X$2:$CY$2,$X596:$CY596)</f>
        <v>92.804004616544347</v>
      </c>
      <c r="P585" s="609">
        <f>SUM(K585:O585)</f>
        <v>52502.927483649779</v>
      </c>
      <c r="Q585" s="609">
        <f>(SUM(K585:M585)*100000)/(J585*1000)</f>
        <v>58.622839415302231</v>
      </c>
      <c r="R585" s="610">
        <f>(P585*100000)/(J585*1000)</f>
        <v>60.29425683815326</v>
      </c>
      <c r="S585" s="611">
        <v>3</v>
      </c>
      <c r="T585" s="612">
        <v>3</v>
      </c>
      <c r="U585" s="613" t="s">
        <v>488</v>
      </c>
      <c r="V585" s="614" t="s">
        <v>124</v>
      </c>
      <c r="W585" s="615" t="s">
        <v>75</v>
      </c>
      <c r="X585" s="607">
        <v>0</v>
      </c>
      <c r="Y585" s="607">
        <v>0</v>
      </c>
      <c r="Z585" s="607">
        <v>0</v>
      </c>
      <c r="AA585" s="607">
        <v>0</v>
      </c>
      <c r="AB585" s="607">
        <v>0</v>
      </c>
      <c r="AC585" s="607">
        <v>10</v>
      </c>
      <c r="AD585" s="607">
        <v>10</v>
      </c>
      <c r="AE585" s="607">
        <v>10</v>
      </c>
      <c r="AF585" s="607">
        <v>10</v>
      </c>
      <c r="AG585" s="607">
        <v>10</v>
      </c>
      <c r="AH585" s="607">
        <v>10</v>
      </c>
      <c r="AI585" s="607">
        <v>10</v>
      </c>
      <c r="AJ585" s="607">
        <v>10</v>
      </c>
      <c r="AK585" s="607">
        <v>10</v>
      </c>
      <c r="AL585" s="607">
        <v>10</v>
      </c>
      <c r="AM585" s="607">
        <v>10</v>
      </c>
      <c r="AN585" s="607">
        <v>10</v>
      </c>
      <c r="AO585" s="607">
        <v>10</v>
      </c>
      <c r="AP585" s="607">
        <v>10</v>
      </c>
      <c r="AQ585" s="607">
        <v>10</v>
      </c>
      <c r="AR585" s="607">
        <v>10</v>
      </c>
      <c r="AS585" s="607">
        <v>10</v>
      </c>
      <c r="AT585" s="607">
        <v>10</v>
      </c>
      <c r="AU585" s="607">
        <v>10</v>
      </c>
      <c r="AV585" s="607">
        <v>10</v>
      </c>
      <c r="AW585" s="607">
        <v>10</v>
      </c>
      <c r="AX585" s="607">
        <v>10</v>
      </c>
      <c r="AY585" s="607">
        <v>10</v>
      </c>
      <c r="AZ585" s="607">
        <v>10</v>
      </c>
      <c r="BA585" s="607">
        <v>10</v>
      </c>
      <c r="BB585" s="607">
        <v>10</v>
      </c>
      <c r="BC585" s="607">
        <v>10</v>
      </c>
      <c r="BD585" s="607">
        <v>10</v>
      </c>
      <c r="BE585" s="607">
        <v>10</v>
      </c>
      <c r="BF585" s="607">
        <v>10</v>
      </c>
      <c r="BG585" s="607">
        <v>10</v>
      </c>
      <c r="BH585" s="607">
        <v>10</v>
      </c>
      <c r="BI585" s="607">
        <v>10</v>
      </c>
      <c r="BJ585" s="607">
        <v>10</v>
      </c>
      <c r="BK585" s="607">
        <v>10</v>
      </c>
      <c r="BL585" s="607">
        <v>10</v>
      </c>
      <c r="BM585" s="607">
        <v>10</v>
      </c>
      <c r="BN585" s="607">
        <v>10</v>
      </c>
      <c r="BO585" s="607">
        <v>10</v>
      </c>
      <c r="BP585" s="607">
        <v>10</v>
      </c>
      <c r="BQ585" s="607">
        <v>10</v>
      </c>
      <c r="BR585" s="607">
        <v>10</v>
      </c>
      <c r="BS585" s="607">
        <v>10</v>
      </c>
      <c r="BT585" s="607">
        <v>10</v>
      </c>
      <c r="BU585" s="607">
        <v>10</v>
      </c>
      <c r="BV585" s="607">
        <v>10</v>
      </c>
      <c r="BW585" s="607">
        <v>10</v>
      </c>
      <c r="BX585" s="607">
        <v>10</v>
      </c>
      <c r="BY585" s="607">
        <v>10</v>
      </c>
      <c r="BZ585" s="607">
        <v>10</v>
      </c>
      <c r="CA585" s="607">
        <v>10</v>
      </c>
      <c r="CB585" s="607">
        <v>10</v>
      </c>
      <c r="CC585" s="607">
        <v>10</v>
      </c>
      <c r="CD585" s="607">
        <v>10</v>
      </c>
      <c r="CE585" s="616">
        <v>10</v>
      </c>
      <c r="CF585" s="616">
        <v>10</v>
      </c>
      <c r="CG585" s="616">
        <v>10</v>
      </c>
      <c r="CH585" s="616">
        <v>10</v>
      </c>
      <c r="CI585" s="616">
        <v>10</v>
      </c>
      <c r="CJ585" s="616">
        <v>10</v>
      </c>
      <c r="CK585" s="616">
        <v>10</v>
      </c>
      <c r="CL585" s="616">
        <v>10</v>
      </c>
      <c r="CM585" s="616">
        <v>10</v>
      </c>
      <c r="CN585" s="616">
        <v>10</v>
      </c>
      <c r="CO585" s="616">
        <v>10</v>
      </c>
      <c r="CP585" s="616">
        <v>10</v>
      </c>
      <c r="CQ585" s="616">
        <v>10</v>
      </c>
      <c r="CR585" s="616">
        <v>10</v>
      </c>
      <c r="CS585" s="616">
        <v>10</v>
      </c>
      <c r="CT585" s="616">
        <v>10</v>
      </c>
      <c r="CU585" s="616">
        <v>10</v>
      </c>
      <c r="CV585" s="616">
        <v>10</v>
      </c>
      <c r="CW585" s="616">
        <v>10</v>
      </c>
      <c r="CX585" s="616">
        <v>10</v>
      </c>
      <c r="CY585" s="617">
        <v>10</v>
      </c>
      <c r="CZ585" s="618">
        <v>0</v>
      </c>
      <c r="DA585" s="619">
        <v>0</v>
      </c>
      <c r="DB585" s="619">
        <v>0</v>
      </c>
      <c r="DC585" s="619">
        <v>0</v>
      </c>
      <c r="DD585" s="619">
        <v>0</v>
      </c>
      <c r="DE585" s="619">
        <v>0</v>
      </c>
      <c r="DF585" s="619">
        <v>0</v>
      </c>
      <c r="DG585" s="619">
        <v>0</v>
      </c>
      <c r="DH585" s="619">
        <v>0</v>
      </c>
      <c r="DI585" s="619">
        <v>0</v>
      </c>
      <c r="DJ585" s="619">
        <v>0</v>
      </c>
      <c r="DK585" s="619">
        <v>0</v>
      </c>
      <c r="DL585" s="619">
        <v>0</v>
      </c>
      <c r="DM585" s="619">
        <v>0</v>
      </c>
      <c r="DN585" s="619">
        <v>0</v>
      </c>
      <c r="DO585" s="619">
        <v>0</v>
      </c>
      <c r="DP585" s="619">
        <v>0</v>
      </c>
      <c r="DQ585" s="619">
        <v>0</v>
      </c>
      <c r="DR585" s="619">
        <v>0</v>
      </c>
      <c r="DS585" s="619">
        <v>0</v>
      </c>
      <c r="DT585" s="619">
        <v>0</v>
      </c>
      <c r="DU585" s="619">
        <v>0</v>
      </c>
      <c r="DV585" s="619">
        <v>0</v>
      </c>
      <c r="DW585" s="620">
        <v>0</v>
      </c>
    </row>
    <row r="586" spans="2:127" x14ac:dyDescent="0.2">
      <c r="B586" s="621"/>
      <c r="C586" s="622"/>
      <c r="D586" s="623"/>
      <c r="E586" s="624"/>
      <c r="F586" s="624"/>
      <c r="G586" s="623"/>
      <c r="H586" s="624"/>
      <c r="I586" s="624"/>
      <c r="J586" s="624"/>
      <c r="K586" s="624"/>
      <c r="L586" s="624"/>
      <c r="M586" s="624"/>
      <c r="N586" s="624"/>
      <c r="O586" s="624"/>
      <c r="P586" s="624"/>
      <c r="Q586" s="624"/>
      <c r="R586" s="625"/>
      <c r="S586" s="624"/>
      <c r="T586" s="624"/>
      <c r="U586" s="626" t="s">
        <v>489</v>
      </c>
      <c r="V586" s="614" t="s">
        <v>124</v>
      </c>
      <c r="W586" s="615" t="s">
        <v>490</v>
      </c>
      <c r="X586" s="607">
        <v>1651.8600000000001</v>
      </c>
      <c r="Y586" s="607">
        <v>1887.84</v>
      </c>
      <c r="Z586" s="607">
        <v>2359.8000000000002</v>
      </c>
      <c r="AA586" s="607">
        <v>9439.2000000000007</v>
      </c>
      <c r="AB586" s="607">
        <v>8259.2999999999993</v>
      </c>
      <c r="AC586" s="607">
        <v>0</v>
      </c>
      <c r="AD586" s="607">
        <v>0</v>
      </c>
      <c r="AE586" s="607">
        <v>0</v>
      </c>
      <c r="AF586" s="607">
        <v>0</v>
      </c>
      <c r="AG586" s="607">
        <v>0</v>
      </c>
      <c r="AH586" s="607">
        <v>0</v>
      </c>
      <c r="AI586" s="607">
        <v>0</v>
      </c>
      <c r="AJ586" s="607">
        <v>0</v>
      </c>
      <c r="AK586" s="607">
        <v>0</v>
      </c>
      <c r="AL586" s="607">
        <v>0</v>
      </c>
      <c r="AM586" s="607">
        <v>0</v>
      </c>
      <c r="AN586" s="607">
        <v>0</v>
      </c>
      <c r="AO586" s="607">
        <v>0</v>
      </c>
      <c r="AP586" s="607">
        <v>0</v>
      </c>
      <c r="AQ586" s="607">
        <v>0</v>
      </c>
      <c r="AR586" s="607">
        <v>599.62</v>
      </c>
      <c r="AS586" s="607">
        <v>685.28</v>
      </c>
      <c r="AT586" s="607">
        <v>856.6</v>
      </c>
      <c r="AU586" s="607">
        <v>3426.4</v>
      </c>
      <c r="AV586" s="607">
        <v>2998.1</v>
      </c>
      <c r="AW586" s="607">
        <v>0</v>
      </c>
      <c r="AX586" s="607">
        <v>0</v>
      </c>
      <c r="AY586" s="607">
        <v>0</v>
      </c>
      <c r="AZ586" s="607">
        <v>0</v>
      </c>
      <c r="BA586" s="607">
        <v>0</v>
      </c>
      <c r="BB586" s="607">
        <v>0</v>
      </c>
      <c r="BC586" s="607">
        <v>0</v>
      </c>
      <c r="BD586" s="607">
        <v>0</v>
      </c>
      <c r="BE586" s="607">
        <v>0</v>
      </c>
      <c r="BF586" s="607">
        <v>0</v>
      </c>
      <c r="BG586" s="607">
        <v>0</v>
      </c>
      <c r="BH586" s="607">
        <v>0</v>
      </c>
      <c r="BI586" s="607">
        <v>0</v>
      </c>
      <c r="BJ586" s="607">
        <v>0</v>
      </c>
      <c r="BK586" s="607">
        <v>0</v>
      </c>
      <c r="BL586" s="607">
        <v>599.62</v>
      </c>
      <c r="BM586" s="607">
        <v>685.28</v>
      </c>
      <c r="BN586" s="607">
        <v>856.6</v>
      </c>
      <c r="BO586" s="607">
        <v>3426.4</v>
      </c>
      <c r="BP586" s="607">
        <v>2998.1</v>
      </c>
      <c r="BQ586" s="607">
        <v>0</v>
      </c>
      <c r="BR586" s="607">
        <v>0</v>
      </c>
      <c r="BS586" s="607">
        <v>0</v>
      </c>
      <c r="BT586" s="607">
        <v>0</v>
      </c>
      <c r="BU586" s="607">
        <v>0</v>
      </c>
      <c r="BV586" s="607">
        <v>0</v>
      </c>
      <c r="BW586" s="607">
        <v>0</v>
      </c>
      <c r="BX586" s="607">
        <v>0</v>
      </c>
      <c r="BY586" s="607">
        <v>0</v>
      </c>
      <c r="BZ586" s="607">
        <v>0</v>
      </c>
      <c r="CA586" s="607">
        <v>0</v>
      </c>
      <c r="CB586" s="607">
        <v>0</v>
      </c>
      <c r="CC586" s="607">
        <v>0</v>
      </c>
      <c r="CD586" s="607">
        <v>0</v>
      </c>
      <c r="CE586" s="616">
        <v>0</v>
      </c>
      <c r="CF586" s="616">
        <v>1602.72</v>
      </c>
      <c r="CG586" s="616">
        <v>1831.68</v>
      </c>
      <c r="CH586" s="616">
        <v>2289.6</v>
      </c>
      <c r="CI586" s="616">
        <v>9158.4</v>
      </c>
      <c r="CJ586" s="616">
        <v>8013.6</v>
      </c>
      <c r="CK586" s="616">
        <v>0</v>
      </c>
      <c r="CL586" s="616">
        <v>0</v>
      </c>
      <c r="CM586" s="616">
        <v>0</v>
      </c>
      <c r="CN586" s="616">
        <v>0</v>
      </c>
      <c r="CO586" s="616">
        <v>0</v>
      </c>
      <c r="CP586" s="616">
        <v>0</v>
      </c>
      <c r="CQ586" s="616">
        <v>0</v>
      </c>
      <c r="CR586" s="616">
        <v>0</v>
      </c>
      <c r="CS586" s="616">
        <v>0</v>
      </c>
      <c r="CT586" s="616">
        <v>0</v>
      </c>
      <c r="CU586" s="616">
        <v>0</v>
      </c>
      <c r="CV586" s="616">
        <v>0</v>
      </c>
      <c r="CW586" s="616">
        <v>0</v>
      </c>
      <c r="CX586" s="616">
        <v>0</v>
      </c>
      <c r="CY586" s="617">
        <v>0</v>
      </c>
      <c r="CZ586" s="618">
        <v>0</v>
      </c>
      <c r="DA586" s="619">
        <v>0</v>
      </c>
      <c r="DB586" s="619">
        <v>0</v>
      </c>
      <c r="DC586" s="619">
        <v>0</v>
      </c>
      <c r="DD586" s="619">
        <v>0</v>
      </c>
      <c r="DE586" s="619">
        <v>0</v>
      </c>
      <c r="DF586" s="619">
        <v>0</v>
      </c>
      <c r="DG586" s="619">
        <v>0</v>
      </c>
      <c r="DH586" s="619">
        <v>0</v>
      </c>
      <c r="DI586" s="619">
        <v>0</v>
      </c>
      <c r="DJ586" s="619">
        <v>0</v>
      </c>
      <c r="DK586" s="619">
        <v>0</v>
      </c>
      <c r="DL586" s="619">
        <v>0</v>
      </c>
      <c r="DM586" s="619">
        <v>0</v>
      </c>
      <c r="DN586" s="619">
        <v>0</v>
      </c>
      <c r="DO586" s="619">
        <v>0</v>
      </c>
      <c r="DP586" s="619">
        <v>0</v>
      </c>
      <c r="DQ586" s="619">
        <v>0</v>
      </c>
      <c r="DR586" s="619">
        <v>0</v>
      </c>
      <c r="DS586" s="619">
        <v>0</v>
      </c>
      <c r="DT586" s="619">
        <v>0</v>
      </c>
      <c r="DU586" s="619">
        <v>0</v>
      </c>
      <c r="DV586" s="619">
        <v>0</v>
      </c>
      <c r="DW586" s="620">
        <v>0</v>
      </c>
    </row>
    <row r="587" spans="2:127" x14ac:dyDescent="0.2">
      <c r="B587" s="627"/>
      <c r="C587" s="628"/>
      <c r="D587" s="629"/>
      <c r="E587" s="629"/>
      <c r="F587" s="629"/>
      <c r="G587" s="629"/>
      <c r="H587" s="629"/>
      <c r="I587" s="630"/>
      <c r="J587" s="630"/>
      <c r="K587" s="630"/>
      <c r="L587" s="630"/>
      <c r="M587" s="630"/>
      <c r="N587" s="630"/>
      <c r="O587" s="630"/>
      <c r="P587" s="630"/>
      <c r="Q587" s="630"/>
      <c r="R587" s="631"/>
      <c r="S587" s="630"/>
      <c r="T587" s="630"/>
      <c r="U587" s="626" t="s">
        <v>491</v>
      </c>
      <c r="V587" s="614" t="s">
        <v>124</v>
      </c>
      <c r="W587" s="615" t="s">
        <v>490</v>
      </c>
      <c r="X587" s="607">
        <v>0</v>
      </c>
      <c r="Y587" s="607">
        <v>0</v>
      </c>
      <c r="Z587" s="607">
        <v>0</v>
      </c>
      <c r="AA587" s="607">
        <v>0</v>
      </c>
      <c r="AB587" s="607">
        <v>0</v>
      </c>
      <c r="AC587" s="607">
        <v>0</v>
      </c>
      <c r="AD587" s="607">
        <v>0</v>
      </c>
      <c r="AE587" s="607">
        <v>0</v>
      </c>
      <c r="AF587" s="607">
        <v>0</v>
      </c>
      <c r="AG587" s="607">
        <v>0</v>
      </c>
      <c r="AH587" s="607">
        <v>0</v>
      </c>
      <c r="AI587" s="607">
        <v>0</v>
      </c>
      <c r="AJ587" s="607">
        <v>0</v>
      </c>
      <c r="AK587" s="607">
        <v>0</v>
      </c>
      <c r="AL587" s="607">
        <v>0</v>
      </c>
      <c r="AM587" s="607">
        <v>0</v>
      </c>
      <c r="AN587" s="607">
        <v>0</v>
      </c>
      <c r="AO587" s="607">
        <v>0</v>
      </c>
      <c r="AP587" s="607">
        <v>0</v>
      </c>
      <c r="AQ587" s="607">
        <v>0</v>
      </c>
      <c r="AR587" s="607">
        <v>0</v>
      </c>
      <c r="AS587" s="607">
        <v>0</v>
      </c>
      <c r="AT587" s="607">
        <v>0</v>
      </c>
      <c r="AU587" s="607">
        <v>0</v>
      </c>
      <c r="AV587" s="607">
        <v>0</v>
      </c>
      <c r="AW587" s="607">
        <v>0</v>
      </c>
      <c r="AX587" s="607">
        <v>0</v>
      </c>
      <c r="AY587" s="607">
        <v>0</v>
      </c>
      <c r="AZ587" s="607">
        <v>0</v>
      </c>
      <c r="BA587" s="607">
        <v>0</v>
      </c>
      <c r="BB587" s="607">
        <v>0</v>
      </c>
      <c r="BC587" s="607">
        <v>0</v>
      </c>
      <c r="BD587" s="607">
        <v>0</v>
      </c>
      <c r="BE587" s="607">
        <v>0</v>
      </c>
      <c r="BF587" s="607">
        <v>0</v>
      </c>
      <c r="BG587" s="607">
        <v>0</v>
      </c>
      <c r="BH587" s="607">
        <v>0</v>
      </c>
      <c r="BI587" s="607">
        <v>0</v>
      </c>
      <c r="BJ587" s="607">
        <v>0</v>
      </c>
      <c r="BK587" s="607">
        <v>0</v>
      </c>
      <c r="BL587" s="607">
        <v>0</v>
      </c>
      <c r="BM587" s="607">
        <v>0</v>
      </c>
      <c r="BN587" s="607">
        <v>0</v>
      </c>
      <c r="BO587" s="607">
        <v>0</v>
      </c>
      <c r="BP587" s="607">
        <v>0</v>
      </c>
      <c r="BQ587" s="607">
        <v>0</v>
      </c>
      <c r="BR587" s="607">
        <v>0</v>
      </c>
      <c r="BS587" s="607">
        <v>0</v>
      </c>
      <c r="BT587" s="607">
        <v>0</v>
      </c>
      <c r="BU587" s="607">
        <v>0</v>
      </c>
      <c r="BV587" s="607">
        <v>0</v>
      </c>
      <c r="BW587" s="607">
        <v>0</v>
      </c>
      <c r="BX587" s="607">
        <v>0</v>
      </c>
      <c r="BY587" s="607">
        <v>0</v>
      </c>
      <c r="BZ587" s="607">
        <v>0</v>
      </c>
      <c r="CA587" s="607">
        <v>0</v>
      </c>
      <c r="CB587" s="607">
        <v>0</v>
      </c>
      <c r="CC587" s="607">
        <v>0</v>
      </c>
      <c r="CD587" s="607">
        <v>0</v>
      </c>
      <c r="CE587" s="616">
        <v>0</v>
      </c>
      <c r="CF587" s="616">
        <v>0</v>
      </c>
      <c r="CG587" s="616">
        <v>0</v>
      </c>
      <c r="CH587" s="616">
        <v>0</v>
      </c>
      <c r="CI587" s="616">
        <v>0</v>
      </c>
      <c r="CJ587" s="616">
        <v>0</v>
      </c>
      <c r="CK587" s="616">
        <v>0</v>
      </c>
      <c r="CL587" s="616">
        <v>0</v>
      </c>
      <c r="CM587" s="616">
        <v>0</v>
      </c>
      <c r="CN587" s="616">
        <v>0</v>
      </c>
      <c r="CO587" s="616">
        <v>0</v>
      </c>
      <c r="CP587" s="616">
        <v>0</v>
      </c>
      <c r="CQ587" s="616">
        <v>0</v>
      </c>
      <c r="CR587" s="616">
        <v>0</v>
      </c>
      <c r="CS587" s="616">
        <v>0</v>
      </c>
      <c r="CT587" s="616">
        <v>0</v>
      </c>
      <c r="CU587" s="616">
        <v>0</v>
      </c>
      <c r="CV587" s="616">
        <v>0</v>
      </c>
      <c r="CW587" s="616">
        <v>0</v>
      </c>
      <c r="CX587" s="616">
        <v>0</v>
      </c>
      <c r="CY587" s="617">
        <v>0</v>
      </c>
      <c r="CZ587" s="618">
        <v>0</v>
      </c>
      <c r="DA587" s="619">
        <v>0</v>
      </c>
      <c r="DB587" s="619">
        <v>0</v>
      </c>
      <c r="DC587" s="619">
        <v>0</v>
      </c>
      <c r="DD587" s="619">
        <v>0</v>
      </c>
      <c r="DE587" s="619">
        <v>0</v>
      </c>
      <c r="DF587" s="619">
        <v>0</v>
      </c>
      <c r="DG587" s="619">
        <v>0</v>
      </c>
      <c r="DH587" s="619">
        <v>0</v>
      </c>
      <c r="DI587" s="619">
        <v>0</v>
      </c>
      <c r="DJ587" s="619">
        <v>0</v>
      </c>
      <c r="DK587" s="619">
        <v>0</v>
      </c>
      <c r="DL587" s="619">
        <v>0</v>
      </c>
      <c r="DM587" s="619">
        <v>0</v>
      </c>
      <c r="DN587" s="619">
        <v>0</v>
      </c>
      <c r="DO587" s="619">
        <v>0</v>
      </c>
      <c r="DP587" s="619">
        <v>0</v>
      </c>
      <c r="DQ587" s="619">
        <v>0</v>
      </c>
      <c r="DR587" s="619">
        <v>0</v>
      </c>
      <c r="DS587" s="619">
        <v>0</v>
      </c>
      <c r="DT587" s="619">
        <v>0</v>
      </c>
      <c r="DU587" s="619">
        <v>0</v>
      </c>
      <c r="DV587" s="619">
        <v>0</v>
      </c>
      <c r="DW587" s="620">
        <v>0</v>
      </c>
    </row>
    <row r="588" spans="2:127" x14ac:dyDescent="0.2">
      <c r="B588" s="627"/>
      <c r="C588" s="628"/>
      <c r="D588" s="629"/>
      <c r="E588" s="629"/>
      <c r="F588" s="629"/>
      <c r="G588" s="629"/>
      <c r="H588" s="629"/>
      <c r="I588" s="630"/>
      <c r="J588" s="630"/>
      <c r="K588" s="630"/>
      <c r="L588" s="630"/>
      <c r="M588" s="630"/>
      <c r="N588" s="630"/>
      <c r="O588" s="630"/>
      <c r="P588" s="630"/>
      <c r="Q588" s="630"/>
      <c r="R588" s="631"/>
      <c r="S588" s="630"/>
      <c r="T588" s="630"/>
      <c r="U588" s="632" t="s">
        <v>828</v>
      </c>
      <c r="V588" s="633" t="s">
        <v>124</v>
      </c>
      <c r="W588" s="634" t="s">
        <v>490</v>
      </c>
      <c r="X588" s="607">
        <v>0</v>
      </c>
      <c r="Y588" s="607">
        <v>0</v>
      </c>
      <c r="Z588" s="607">
        <v>0</v>
      </c>
      <c r="AA588" s="607">
        <v>0</v>
      </c>
      <c r="AB588" s="607">
        <v>0</v>
      </c>
      <c r="AC588" s="607">
        <v>0</v>
      </c>
      <c r="AD588" s="607">
        <v>0</v>
      </c>
      <c r="AE588" s="607">
        <v>0</v>
      </c>
      <c r="AF588" s="607">
        <v>0</v>
      </c>
      <c r="AG588" s="607">
        <v>0</v>
      </c>
      <c r="AH588" s="607">
        <v>0</v>
      </c>
      <c r="AI588" s="607">
        <v>0</v>
      </c>
      <c r="AJ588" s="607">
        <v>0</v>
      </c>
      <c r="AK588" s="607">
        <v>0</v>
      </c>
      <c r="AL588" s="607">
        <v>0</v>
      </c>
      <c r="AM588" s="607">
        <v>0</v>
      </c>
      <c r="AN588" s="607">
        <v>0</v>
      </c>
      <c r="AO588" s="607">
        <v>0</v>
      </c>
      <c r="AP588" s="607">
        <v>0</v>
      </c>
      <c r="AQ588" s="607">
        <v>0</v>
      </c>
      <c r="AR588" s="607">
        <v>0</v>
      </c>
      <c r="AS588" s="607">
        <v>0</v>
      </c>
      <c r="AT588" s="607">
        <v>0</v>
      </c>
      <c r="AU588" s="607">
        <v>0</v>
      </c>
      <c r="AV588" s="607">
        <v>0</v>
      </c>
      <c r="AW588" s="607">
        <v>0</v>
      </c>
      <c r="AX588" s="607">
        <v>0</v>
      </c>
      <c r="AY588" s="607">
        <v>0</v>
      </c>
      <c r="AZ588" s="607">
        <v>0</v>
      </c>
      <c r="BA588" s="607">
        <v>0</v>
      </c>
      <c r="BB588" s="607">
        <v>0</v>
      </c>
      <c r="BC588" s="607">
        <v>0</v>
      </c>
      <c r="BD588" s="607">
        <v>0</v>
      </c>
      <c r="BE588" s="607">
        <v>0</v>
      </c>
      <c r="BF588" s="607">
        <v>0</v>
      </c>
      <c r="BG588" s="607">
        <v>0</v>
      </c>
      <c r="BH588" s="607">
        <v>0</v>
      </c>
      <c r="BI588" s="607">
        <v>0</v>
      </c>
      <c r="BJ588" s="607">
        <v>0</v>
      </c>
      <c r="BK588" s="607">
        <v>0</v>
      </c>
      <c r="BL588" s="607">
        <v>0</v>
      </c>
      <c r="BM588" s="607">
        <v>0</v>
      </c>
      <c r="BN588" s="607">
        <v>0</v>
      </c>
      <c r="BO588" s="607">
        <v>0</v>
      </c>
      <c r="BP588" s="607">
        <v>0</v>
      </c>
      <c r="BQ588" s="607">
        <v>0</v>
      </c>
      <c r="BR588" s="607">
        <v>0</v>
      </c>
      <c r="BS588" s="607">
        <v>0</v>
      </c>
      <c r="BT588" s="607">
        <v>0</v>
      </c>
      <c r="BU588" s="607">
        <v>0</v>
      </c>
      <c r="BV588" s="607">
        <v>0</v>
      </c>
      <c r="BW588" s="607">
        <v>0</v>
      </c>
      <c r="BX588" s="607">
        <v>0</v>
      </c>
      <c r="BY588" s="607">
        <v>0</v>
      </c>
      <c r="BZ588" s="607">
        <v>0</v>
      </c>
      <c r="CA588" s="607">
        <v>0</v>
      </c>
      <c r="CB588" s="607">
        <v>0</v>
      </c>
      <c r="CC588" s="607">
        <v>0</v>
      </c>
      <c r="CD588" s="607">
        <v>0</v>
      </c>
      <c r="CE588" s="607">
        <v>0</v>
      </c>
      <c r="CF588" s="607">
        <v>0</v>
      </c>
      <c r="CG588" s="607">
        <v>0</v>
      </c>
      <c r="CH588" s="607">
        <v>0</v>
      </c>
      <c r="CI588" s="607">
        <v>0</v>
      </c>
      <c r="CJ588" s="607">
        <v>0</v>
      </c>
      <c r="CK588" s="607">
        <v>0</v>
      </c>
      <c r="CL588" s="607">
        <v>0</v>
      </c>
      <c r="CM588" s="607">
        <v>0</v>
      </c>
      <c r="CN588" s="607">
        <v>0</v>
      </c>
      <c r="CO588" s="607">
        <v>0</v>
      </c>
      <c r="CP588" s="607">
        <v>0</v>
      </c>
      <c r="CQ588" s="607">
        <v>0</v>
      </c>
      <c r="CR588" s="607">
        <v>0</v>
      </c>
      <c r="CS588" s="607">
        <v>0</v>
      </c>
      <c r="CT588" s="607">
        <v>0</v>
      </c>
      <c r="CU588" s="607">
        <v>0</v>
      </c>
      <c r="CV588" s="607">
        <v>0</v>
      </c>
      <c r="CW588" s="607">
        <v>0</v>
      </c>
      <c r="CX588" s="607">
        <v>0</v>
      </c>
      <c r="CY588" s="607">
        <v>0</v>
      </c>
      <c r="CZ588" s="618">
        <v>0</v>
      </c>
      <c r="DA588" s="619">
        <v>0</v>
      </c>
      <c r="DB588" s="619">
        <v>0</v>
      </c>
      <c r="DC588" s="619">
        <v>0</v>
      </c>
      <c r="DD588" s="619">
        <v>0</v>
      </c>
      <c r="DE588" s="619">
        <v>0</v>
      </c>
      <c r="DF588" s="619">
        <v>0</v>
      </c>
      <c r="DG588" s="619">
        <v>0</v>
      </c>
      <c r="DH588" s="619">
        <v>0</v>
      </c>
      <c r="DI588" s="619">
        <v>0</v>
      </c>
      <c r="DJ588" s="619">
        <v>0</v>
      </c>
      <c r="DK588" s="619">
        <v>0</v>
      </c>
      <c r="DL588" s="619">
        <v>0</v>
      </c>
      <c r="DM588" s="619">
        <v>0</v>
      </c>
      <c r="DN588" s="619">
        <v>0</v>
      </c>
      <c r="DO588" s="619">
        <v>0</v>
      </c>
      <c r="DP588" s="619">
        <v>0</v>
      </c>
      <c r="DQ588" s="619">
        <v>0</v>
      </c>
      <c r="DR588" s="619">
        <v>0</v>
      </c>
      <c r="DS588" s="619">
        <v>0</v>
      </c>
      <c r="DT588" s="619">
        <v>0</v>
      </c>
      <c r="DU588" s="619">
        <v>0</v>
      </c>
      <c r="DV588" s="619">
        <v>0</v>
      </c>
      <c r="DW588" s="620">
        <v>0</v>
      </c>
    </row>
    <row r="589" spans="2:127" x14ac:dyDescent="0.2">
      <c r="B589" s="635"/>
      <c r="C589" s="636"/>
      <c r="D589" s="637"/>
      <c r="E589" s="637"/>
      <c r="F589" s="637"/>
      <c r="G589" s="637"/>
      <c r="H589" s="637"/>
      <c r="I589" s="638"/>
      <c r="J589" s="638"/>
      <c r="K589" s="638"/>
      <c r="L589" s="638"/>
      <c r="M589" s="638"/>
      <c r="N589" s="638"/>
      <c r="O589" s="638"/>
      <c r="P589" s="638"/>
      <c r="Q589" s="638"/>
      <c r="R589" s="639"/>
      <c r="S589" s="638"/>
      <c r="T589" s="638"/>
      <c r="U589" s="626" t="s">
        <v>492</v>
      </c>
      <c r="V589" s="614" t="s">
        <v>124</v>
      </c>
      <c r="W589" s="640" t="s">
        <v>490</v>
      </c>
      <c r="X589" s="607">
        <v>0</v>
      </c>
      <c r="Y589" s="607">
        <v>0</v>
      </c>
      <c r="Z589" s="607">
        <v>0</v>
      </c>
      <c r="AA589" s="607">
        <v>0</v>
      </c>
      <c r="AB589" s="607">
        <v>0</v>
      </c>
      <c r="AC589" s="607">
        <v>45.9</v>
      </c>
      <c r="AD589" s="607">
        <v>45.9</v>
      </c>
      <c r="AE589" s="607">
        <v>45.9</v>
      </c>
      <c r="AF589" s="607">
        <v>45.9</v>
      </c>
      <c r="AG589" s="607">
        <v>45.9</v>
      </c>
      <c r="AH589" s="607">
        <v>45.9</v>
      </c>
      <c r="AI589" s="607">
        <v>45.9</v>
      </c>
      <c r="AJ589" s="607">
        <v>45.9</v>
      </c>
      <c r="AK589" s="607">
        <v>45.9</v>
      </c>
      <c r="AL589" s="607">
        <v>45.9</v>
      </c>
      <c r="AM589" s="607">
        <v>45.9</v>
      </c>
      <c r="AN589" s="607">
        <v>45.9</v>
      </c>
      <c r="AO589" s="607">
        <v>45.9</v>
      </c>
      <c r="AP589" s="607">
        <v>45.9</v>
      </c>
      <c r="AQ589" s="607">
        <v>45.9</v>
      </c>
      <c r="AR589" s="607">
        <v>45.9</v>
      </c>
      <c r="AS589" s="607">
        <v>45.9</v>
      </c>
      <c r="AT589" s="607">
        <v>45.9</v>
      </c>
      <c r="AU589" s="607">
        <v>45.9</v>
      </c>
      <c r="AV589" s="607">
        <v>45.9</v>
      </c>
      <c r="AW589" s="607">
        <v>45.9</v>
      </c>
      <c r="AX589" s="607">
        <v>45.9</v>
      </c>
      <c r="AY589" s="607">
        <v>45.9</v>
      </c>
      <c r="AZ589" s="607">
        <v>45.9</v>
      </c>
      <c r="BA589" s="607">
        <v>45.9</v>
      </c>
      <c r="BB589" s="607">
        <v>45.9</v>
      </c>
      <c r="BC589" s="607">
        <v>45.9</v>
      </c>
      <c r="BD589" s="607">
        <v>45.9</v>
      </c>
      <c r="BE589" s="607">
        <v>45.9</v>
      </c>
      <c r="BF589" s="607">
        <v>45.9</v>
      </c>
      <c r="BG589" s="607">
        <v>45.9</v>
      </c>
      <c r="BH589" s="607">
        <v>45.9</v>
      </c>
      <c r="BI589" s="607">
        <v>45.9</v>
      </c>
      <c r="BJ589" s="607">
        <v>45.9</v>
      </c>
      <c r="BK589" s="607">
        <v>45.9</v>
      </c>
      <c r="BL589" s="607">
        <v>45.9</v>
      </c>
      <c r="BM589" s="607">
        <v>45.9</v>
      </c>
      <c r="BN589" s="607">
        <v>45.9</v>
      </c>
      <c r="BO589" s="607">
        <v>45.9</v>
      </c>
      <c r="BP589" s="607">
        <v>45.9</v>
      </c>
      <c r="BQ589" s="607">
        <v>45.9</v>
      </c>
      <c r="BR589" s="607">
        <v>45.9</v>
      </c>
      <c r="BS589" s="607">
        <v>45.9</v>
      </c>
      <c r="BT589" s="607">
        <v>45.9</v>
      </c>
      <c r="BU589" s="607">
        <v>45.9</v>
      </c>
      <c r="BV589" s="607">
        <v>45.9</v>
      </c>
      <c r="BW589" s="607">
        <v>45.9</v>
      </c>
      <c r="BX589" s="607">
        <v>45.9</v>
      </c>
      <c r="BY589" s="607">
        <v>45.9</v>
      </c>
      <c r="BZ589" s="607">
        <v>45.9</v>
      </c>
      <c r="CA589" s="607">
        <v>45.9</v>
      </c>
      <c r="CB589" s="607">
        <v>45.9</v>
      </c>
      <c r="CC589" s="607">
        <v>45.9</v>
      </c>
      <c r="CD589" s="607">
        <v>45.9</v>
      </c>
      <c r="CE589" s="616">
        <v>45.9</v>
      </c>
      <c r="CF589" s="616">
        <v>45.9</v>
      </c>
      <c r="CG589" s="616">
        <v>45.9</v>
      </c>
      <c r="CH589" s="616">
        <v>45.9</v>
      </c>
      <c r="CI589" s="616">
        <v>45.9</v>
      </c>
      <c r="CJ589" s="616">
        <v>45.9</v>
      </c>
      <c r="CK589" s="616">
        <v>45.9</v>
      </c>
      <c r="CL589" s="616">
        <v>45.9</v>
      </c>
      <c r="CM589" s="616">
        <v>45.9</v>
      </c>
      <c r="CN589" s="616">
        <v>45.9</v>
      </c>
      <c r="CO589" s="616">
        <v>45.9</v>
      </c>
      <c r="CP589" s="616">
        <v>45.9</v>
      </c>
      <c r="CQ589" s="616">
        <v>45.9</v>
      </c>
      <c r="CR589" s="616">
        <v>45.9</v>
      </c>
      <c r="CS589" s="616">
        <v>45.9</v>
      </c>
      <c r="CT589" s="616">
        <v>45.9</v>
      </c>
      <c r="CU589" s="616">
        <v>45.9</v>
      </c>
      <c r="CV589" s="616">
        <v>45.9</v>
      </c>
      <c r="CW589" s="616">
        <v>45.9</v>
      </c>
      <c r="CX589" s="616">
        <v>45.9</v>
      </c>
      <c r="CY589" s="617">
        <v>45.9</v>
      </c>
      <c r="CZ589" s="618">
        <v>0</v>
      </c>
      <c r="DA589" s="619">
        <v>0</v>
      </c>
      <c r="DB589" s="619">
        <v>0</v>
      </c>
      <c r="DC589" s="619">
        <v>0</v>
      </c>
      <c r="DD589" s="619">
        <v>0</v>
      </c>
      <c r="DE589" s="619">
        <v>0</v>
      </c>
      <c r="DF589" s="619">
        <v>0</v>
      </c>
      <c r="DG589" s="619">
        <v>0</v>
      </c>
      <c r="DH589" s="619">
        <v>0</v>
      </c>
      <c r="DI589" s="619">
        <v>0</v>
      </c>
      <c r="DJ589" s="619">
        <v>0</v>
      </c>
      <c r="DK589" s="619">
        <v>0</v>
      </c>
      <c r="DL589" s="619">
        <v>0</v>
      </c>
      <c r="DM589" s="619">
        <v>0</v>
      </c>
      <c r="DN589" s="619">
        <v>0</v>
      </c>
      <c r="DO589" s="619">
        <v>0</v>
      </c>
      <c r="DP589" s="619">
        <v>0</v>
      </c>
      <c r="DQ589" s="619">
        <v>0</v>
      </c>
      <c r="DR589" s="619">
        <v>0</v>
      </c>
      <c r="DS589" s="619">
        <v>0</v>
      </c>
      <c r="DT589" s="619">
        <v>0</v>
      </c>
      <c r="DU589" s="619">
        <v>0</v>
      </c>
      <c r="DV589" s="619">
        <v>0</v>
      </c>
      <c r="DW589" s="620">
        <v>0</v>
      </c>
    </row>
    <row r="590" spans="2:127" x14ac:dyDescent="0.2">
      <c r="B590" s="641"/>
      <c r="C590" s="642"/>
      <c r="D590" s="643"/>
      <c r="E590" s="643"/>
      <c r="F590" s="643"/>
      <c r="G590" s="643"/>
      <c r="H590" s="643"/>
      <c r="I590" s="644"/>
      <c r="J590" s="644"/>
      <c r="K590" s="644"/>
      <c r="L590" s="644"/>
      <c r="M590" s="644"/>
      <c r="N590" s="644"/>
      <c r="O590" s="644"/>
      <c r="P590" s="644"/>
      <c r="Q590" s="644"/>
      <c r="R590" s="645"/>
      <c r="S590" s="644"/>
      <c r="T590" s="644"/>
      <c r="U590" s="626" t="s">
        <v>493</v>
      </c>
      <c r="V590" s="614" t="s">
        <v>124</v>
      </c>
      <c r="W590" s="640" t="s">
        <v>490</v>
      </c>
      <c r="X590" s="607">
        <v>0</v>
      </c>
      <c r="Y590" s="607">
        <v>0</v>
      </c>
      <c r="Z590" s="607">
        <v>0</v>
      </c>
      <c r="AA590" s="607">
        <v>0</v>
      </c>
      <c r="AB590" s="607">
        <v>0</v>
      </c>
      <c r="AC590" s="607">
        <v>815.7</v>
      </c>
      <c r="AD590" s="607">
        <v>815.7</v>
      </c>
      <c r="AE590" s="607">
        <v>815.7</v>
      </c>
      <c r="AF590" s="607">
        <v>815.7</v>
      </c>
      <c r="AG590" s="607">
        <v>815.7</v>
      </c>
      <c r="AH590" s="607">
        <v>815.7</v>
      </c>
      <c r="AI590" s="607">
        <v>815.7</v>
      </c>
      <c r="AJ590" s="607">
        <v>815.7</v>
      </c>
      <c r="AK590" s="607">
        <v>815.7</v>
      </c>
      <c r="AL590" s="607">
        <v>815.7</v>
      </c>
      <c r="AM590" s="607">
        <v>815.7</v>
      </c>
      <c r="AN590" s="607">
        <v>815.7</v>
      </c>
      <c r="AO590" s="607">
        <v>815.7</v>
      </c>
      <c r="AP590" s="607">
        <v>815.7</v>
      </c>
      <c r="AQ590" s="607">
        <v>815.7</v>
      </c>
      <c r="AR590" s="607">
        <v>815.7</v>
      </c>
      <c r="AS590" s="607">
        <v>815.7</v>
      </c>
      <c r="AT590" s="607">
        <v>815.7</v>
      </c>
      <c r="AU590" s="607">
        <v>815.7</v>
      </c>
      <c r="AV590" s="607">
        <v>815.7</v>
      </c>
      <c r="AW590" s="607">
        <v>815.7</v>
      </c>
      <c r="AX590" s="607">
        <v>815.7</v>
      </c>
      <c r="AY590" s="607">
        <v>815.7</v>
      </c>
      <c r="AZ590" s="607">
        <v>815.7</v>
      </c>
      <c r="BA590" s="607">
        <v>815.7</v>
      </c>
      <c r="BB590" s="607">
        <v>815.7</v>
      </c>
      <c r="BC590" s="607">
        <v>815.7</v>
      </c>
      <c r="BD590" s="607">
        <v>815.7</v>
      </c>
      <c r="BE590" s="607">
        <v>815.7</v>
      </c>
      <c r="BF590" s="607">
        <v>815.7</v>
      </c>
      <c r="BG590" s="607">
        <v>815.7</v>
      </c>
      <c r="BH590" s="607">
        <v>815.7</v>
      </c>
      <c r="BI590" s="607">
        <v>815.7</v>
      </c>
      <c r="BJ590" s="607">
        <v>815.7</v>
      </c>
      <c r="BK590" s="607">
        <v>815.7</v>
      </c>
      <c r="BL590" s="607">
        <v>815.7</v>
      </c>
      <c r="BM590" s="607">
        <v>815.7</v>
      </c>
      <c r="BN590" s="607">
        <v>815.7</v>
      </c>
      <c r="BO590" s="607">
        <v>815.7</v>
      </c>
      <c r="BP590" s="607">
        <v>815.7</v>
      </c>
      <c r="BQ590" s="607">
        <v>815.7</v>
      </c>
      <c r="BR590" s="607">
        <v>815.7</v>
      </c>
      <c r="BS590" s="607">
        <v>815.7</v>
      </c>
      <c r="BT590" s="607">
        <v>815.7</v>
      </c>
      <c r="BU590" s="607">
        <v>815.7</v>
      </c>
      <c r="BV590" s="607">
        <v>815.7</v>
      </c>
      <c r="BW590" s="607">
        <v>815.7</v>
      </c>
      <c r="BX590" s="607">
        <v>815.7</v>
      </c>
      <c r="BY590" s="607">
        <v>815.7</v>
      </c>
      <c r="BZ590" s="607">
        <v>815.7</v>
      </c>
      <c r="CA590" s="607">
        <v>815.7</v>
      </c>
      <c r="CB590" s="607">
        <v>815.7</v>
      </c>
      <c r="CC590" s="607">
        <v>815.7</v>
      </c>
      <c r="CD590" s="607">
        <v>815.7</v>
      </c>
      <c r="CE590" s="616">
        <v>815.7</v>
      </c>
      <c r="CF590" s="616">
        <v>815.7</v>
      </c>
      <c r="CG590" s="616">
        <v>815.7</v>
      </c>
      <c r="CH590" s="616">
        <v>815.7</v>
      </c>
      <c r="CI590" s="616">
        <v>815.7</v>
      </c>
      <c r="CJ590" s="616">
        <v>815.7</v>
      </c>
      <c r="CK590" s="616">
        <v>815.7</v>
      </c>
      <c r="CL590" s="616">
        <v>815.7</v>
      </c>
      <c r="CM590" s="616">
        <v>815.7</v>
      </c>
      <c r="CN590" s="616">
        <v>815.7</v>
      </c>
      <c r="CO590" s="616">
        <v>815.7</v>
      </c>
      <c r="CP590" s="616">
        <v>815.7</v>
      </c>
      <c r="CQ590" s="616">
        <v>815.7</v>
      </c>
      <c r="CR590" s="616">
        <v>815.7</v>
      </c>
      <c r="CS590" s="616">
        <v>815.7</v>
      </c>
      <c r="CT590" s="616">
        <v>815.7</v>
      </c>
      <c r="CU590" s="616">
        <v>815.7</v>
      </c>
      <c r="CV590" s="616">
        <v>815.7</v>
      </c>
      <c r="CW590" s="616">
        <v>815.7</v>
      </c>
      <c r="CX590" s="616">
        <v>815.7</v>
      </c>
      <c r="CY590" s="617">
        <v>815.7</v>
      </c>
      <c r="CZ590" s="618">
        <v>0</v>
      </c>
      <c r="DA590" s="619">
        <v>0</v>
      </c>
      <c r="DB590" s="619">
        <v>0</v>
      </c>
      <c r="DC590" s="619">
        <v>0</v>
      </c>
      <c r="DD590" s="619">
        <v>0</v>
      </c>
      <c r="DE590" s="619">
        <v>0</v>
      </c>
      <c r="DF590" s="619">
        <v>0</v>
      </c>
      <c r="DG590" s="619">
        <v>0</v>
      </c>
      <c r="DH590" s="619">
        <v>0</v>
      </c>
      <c r="DI590" s="619">
        <v>0</v>
      </c>
      <c r="DJ590" s="619">
        <v>0</v>
      </c>
      <c r="DK590" s="619">
        <v>0</v>
      </c>
      <c r="DL590" s="619">
        <v>0</v>
      </c>
      <c r="DM590" s="619">
        <v>0</v>
      </c>
      <c r="DN590" s="619">
        <v>0</v>
      </c>
      <c r="DO590" s="619">
        <v>0</v>
      </c>
      <c r="DP590" s="619">
        <v>0</v>
      </c>
      <c r="DQ590" s="619">
        <v>0</v>
      </c>
      <c r="DR590" s="619">
        <v>0</v>
      </c>
      <c r="DS590" s="619">
        <v>0</v>
      </c>
      <c r="DT590" s="619">
        <v>0</v>
      </c>
      <c r="DU590" s="619">
        <v>0</v>
      </c>
      <c r="DV590" s="619">
        <v>0</v>
      </c>
      <c r="DW590" s="620">
        <v>0</v>
      </c>
    </row>
    <row r="591" spans="2:127" x14ac:dyDescent="0.2">
      <c r="B591" s="641"/>
      <c r="C591" s="642"/>
      <c r="D591" s="643"/>
      <c r="E591" s="643"/>
      <c r="F591" s="643"/>
      <c r="G591" s="643"/>
      <c r="H591" s="643"/>
      <c r="I591" s="644"/>
      <c r="J591" s="644"/>
      <c r="K591" s="644"/>
      <c r="L591" s="644"/>
      <c r="M591" s="644"/>
      <c r="N591" s="644"/>
      <c r="O591" s="644"/>
      <c r="P591" s="644"/>
      <c r="Q591" s="644"/>
      <c r="R591" s="645"/>
      <c r="S591" s="644"/>
      <c r="T591" s="644"/>
      <c r="U591" s="646" t="s">
        <v>494</v>
      </c>
      <c r="V591" s="647" t="s">
        <v>124</v>
      </c>
      <c r="W591" s="640" t="s">
        <v>490</v>
      </c>
      <c r="X591" s="607">
        <v>0</v>
      </c>
      <c r="Y591" s="607">
        <v>0</v>
      </c>
      <c r="Z591" s="607">
        <v>0</v>
      </c>
      <c r="AA591" s="607">
        <v>0</v>
      </c>
      <c r="AB591" s="607">
        <v>0</v>
      </c>
      <c r="AC591" s="607">
        <v>0</v>
      </c>
      <c r="AD591" s="607">
        <v>0</v>
      </c>
      <c r="AE591" s="607">
        <v>0</v>
      </c>
      <c r="AF591" s="607">
        <v>0</v>
      </c>
      <c r="AG591" s="607">
        <v>0</v>
      </c>
      <c r="AH591" s="607">
        <v>0</v>
      </c>
      <c r="AI591" s="607">
        <v>0</v>
      </c>
      <c r="AJ591" s="607">
        <v>0</v>
      </c>
      <c r="AK591" s="607">
        <v>0</v>
      </c>
      <c r="AL591" s="607">
        <v>0</v>
      </c>
      <c r="AM591" s="607">
        <v>0</v>
      </c>
      <c r="AN591" s="607">
        <v>0</v>
      </c>
      <c r="AO591" s="607">
        <v>0</v>
      </c>
      <c r="AP591" s="607">
        <v>0</v>
      </c>
      <c r="AQ591" s="607">
        <v>0</v>
      </c>
      <c r="AR591" s="607">
        <v>0</v>
      </c>
      <c r="AS591" s="607">
        <v>0</v>
      </c>
      <c r="AT591" s="607">
        <v>0</v>
      </c>
      <c r="AU591" s="607">
        <v>0</v>
      </c>
      <c r="AV591" s="607">
        <v>0</v>
      </c>
      <c r="AW591" s="607">
        <v>0</v>
      </c>
      <c r="AX591" s="607">
        <v>0</v>
      </c>
      <c r="AY591" s="607">
        <v>0</v>
      </c>
      <c r="AZ591" s="607">
        <v>0</v>
      </c>
      <c r="BA591" s="607">
        <v>0</v>
      </c>
      <c r="BB591" s="607">
        <v>0</v>
      </c>
      <c r="BC591" s="607">
        <v>0</v>
      </c>
      <c r="BD591" s="607">
        <v>0</v>
      </c>
      <c r="BE591" s="607">
        <v>0</v>
      </c>
      <c r="BF591" s="607">
        <v>0</v>
      </c>
      <c r="BG591" s="607">
        <v>0</v>
      </c>
      <c r="BH591" s="607">
        <v>0</v>
      </c>
      <c r="BI591" s="607">
        <v>0</v>
      </c>
      <c r="BJ591" s="607">
        <v>0</v>
      </c>
      <c r="BK591" s="607">
        <v>0</v>
      </c>
      <c r="BL591" s="607">
        <v>0</v>
      </c>
      <c r="BM591" s="607">
        <v>0</v>
      </c>
      <c r="BN591" s="607">
        <v>0</v>
      </c>
      <c r="BO591" s="607">
        <v>0</v>
      </c>
      <c r="BP591" s="607">
        <v>0</v>
      </c>
      <c r="BQ591" s="607">
        <v>0</v>
      </c>
      <c r="BR591" s="607">
        <v>0</v>
      </c>
      <c r="BS591" s="607">
        <v>0</v>
      </c>
      <c r="BT591" s="607">
        <v>0</v>
      </c>
      <c r="BU591" s="607">
        <v>0</v>
      </c>
      <c r="BV591" s="607">
        <v>0</v>
      </c>
      <c r="BW591" s="607">
        <v>0</v>
      </c>
      <c r="BX591" s="607">
        <v>0</v>
      </c>
      <c r="BY591" s="607">
        <v>0</v>
      </c>
      <c r="BZ591" s="607">
        <v>0</v>
      </c>
      <c r="CA591" s="607">
        <v>0</v>
      </c>
      <c r="CB591" s="607">
        <v>0</v>
      </c>
      <c r="CC591" s="607">
        <v>0</v>
      </c>
      <c r="CD591" s="607">
        <v>0</v>
      </c>
      <c r="CE591" s="616">
        <v>0</v>
      </c>
      <c r="CF591" s="616">
        <v>0</v>
      </c>
      <c r="CG591" s="616">
        <v>0</v>
      </c>
      <c r="CH591" s="616">
        <v>0</v>
      </c>
      <c r="CI591" s="616">
        <v>0</v>
      </c>
      <c r="CJ591" s="616">
        <v>0</v>
      </c>
      <c r="CK591" s="616">
        <v>0</v>
      </c>
      <c r="CL591" s="616">
        <v>0</v>
      </c>
      <c r="CM591" s="616">
        <v>0</v>
      </c>
      <c r="CN591" s="616">
        <v>0</v>
      </c>
      <c r="CO591" s="616">
        <v>0</v>
      </c>
      <c r="CP591" s="616">
        <v>0</v>
      </c>
      <c r="CQ591" s="616">
        <v>0</v>
      </c>
      <c r="CR591" s="616">
        <v>0</v>
      </c>
      <c r="CS591" s="616">
        <v>0</v>
      </c>
      <c r="CT591" s="616">
        <v>0</v>
      </c>
      <c r="CU591" s="616">
        <v>0</v>
      </c>
      <c r="CV591" s="616">
        <v>0</v>
      </c>
      <c r="CW591" s="616">
        <v>0</v>
      </c>
      <c r="CX591" s="616">
        <v>0</v>
      </c>
      <c r="CY591" s="617">
        <v>0</v>
      </c>
      <c r="CZ591" s="618">
        <v>0</v>
      </c>
      <c r="DA591" s="619">
        <v>0</v>
      </c>
      <c r="DB591" s="619">
        <v>0</v>
      </c>
      <c r="DC591" s="619">
        <v>0</v>
      </c>
      <c r="DD591" s="619">
        <v>0</v>
      </c>
      <c r="DE591" s="619">
        <v>0</v>
      </c>
      <c r="DF591" s="619">
        <v>0</v>
      </c>
      <c r="DG591" s="619">
        <v>0</v>
      </c>
      <c r="DH591" s="619">
        <v>0</v>
      </c>
      <c r="DI591" s="619">
        <v>0</v>
      </c>
      <c r="DJ591" s="619">
        <v>0</v>
      </c>
      <c r="DK591" s="619">
        <v>0</v>
      </c>
      <c r="DL591" s="619">
        <v>0</v>
      </c>
      <c r="DM591" s="619">
        <v>0</v>
      </c>
      <c r="DN591" s="619">
        <v>0</v>
      </c>
      <c r="DO591" s="619">
        <v>0</v>
      </c>
      <c r="DP591" s="619">
        <v>0</v>
      </c>
      <c r="DQ591" s="619">
        <v>0</v>
      </c>
      <c r="DR591" s="619">
        <v>0</v>
      </c>
      <c r="DS591" s="619">
        <v>0</v>
      </c>
      <c r="DT591" s="619">
        <v>0</v>
      </c>
      <c r="DU591" s="619">
        <v>0</v>
      </c>
      <c r="DV591" s="619">
        <v>0</v>
      </c>
      <c r="DW591" s="620">
        <v>0</v>
      </c>
    </row>
    <row r="592" spans="2:127" x14ac:dyDescent="0.2">
      <c r="B592" s="641"/>
      <c r="C592" s="642"/>
      <c r="D592" s="643"/>
      <c r="E592" s="643"/>
      <c r="F592" s="643"/>
      <c r="G592" s="643"/>
      <c r="H592" s="643"/>
      <c r="I592" s="644"/>
      <c r="J592" s="644"/>
      <c r="K592" s="644"/>
      <c r="L592" s="644"/>
      <c r="M592" s="644"/>
      <c r="N592" s="644"/>
      <c r="O592" s="644"/>
      <c r="P592" s="644"/>
      <c r="Q592" s="644"/>
      <c r="R592" s="645"/>
      <c r="S592" s="644"/>
      <c r="T592" s="644"/>
      <c r="U592" s="626" t="s">
        <v>495</v>
      </c>
      <c r="V592" s="614" t="s">
        <v>124</v>
      </c>
      <c r="W592" s="640" t="s">
        <v>490</v>
      </c>
      <c r="X592" s="607">
        <v>2.6236000000000002</v>
      </c>
      <c r="Y592" s="607">
        <v>2.9984000000000002</v>
      </c>
      <c r="Z592" s="607">
        <v>3.7480000000000002</v>
      </c>
      <c r="AA592" s="607">
        <v>14.992000000000001</v>
      </c>
      <c r="AB592" s="607">
        <v>13.118</v>
      </c>
      <c r="AC592" s="607">
        <v>0</v>
      </c>
      <c r="AD592" s="607">
        <v>0</v>
      </c>
      <c r="AE592" s="607">
        <v>0</v>
      </c>
      <c r="AF592" s="607">
        <v>0</v>
      </c>
      <c r="AG592" s="607">
        <v>0</v>
      </c>
      <c r="AH592" s="607">
        <v>0</v>
      </c>
      <c r="AI592" s="607">
        <v>0</v>
      </c>
      <c r="AJ592" s="607">
        <v>0</v>
      </c>
      <c r="AK592" s="607">
        <v>0</v>
      </c>
      <c r="AL592" s="607">
        <v>0</v>
      </c>
      <c r="AM592" s="607">
        <v>0</v>
      </c>
      <c r="AN592" s="607">
        <v>0</v>
      </c>
      <c r="AO592" s="607">
        <v>0</v>
      </c>
      <c r="AP592" s="607">
        <v>0</v>
      </c>
      <c r="AQ592" s="607">
        <v>0</v>
      </c>
      <c r="AR592" s="607">
        <v>0.95235857276040348</v>
      </c>
      <c r="AS592" s="607">
        <v>1.088409797440461</v>
      </c>
      <c r="AT592" s="607">
        <v>1.3605122468005764</v>
      </c>
      <c r="AU592" s="607">
        <v>5.4420489872023055</v>
      </c>
      <c r="AV592" s="607">
        <v>4.7617928638020173</v>
      </c>
      <c r="AW592" s="607">
        <v>0</v>
      </c>
      <c r="AX592" s="607">
        <v>0</v>
      </c>
      <c r="AY592" s="607">
        <v>0</v>
      </c>
      <c r="AZ592" s="607">
        <v>0</v>
      </c>
      <c r="BA592" s="607">
        <v>0</v>
      </c>
      <c r="BB592" s="607">
        <v>0</v>
      </c>
      <c r="BC592" s="607">
        <v>0</v>
      </c>
      <c r="BD592" s="607">
        <v>0</v>
      </c>
      <c r="BE592" s="607">
        <v>0</v>
      </c>
      <c r="BF592" s="607">
        <v>0</v>
      </c>
      <c r="BG592" s="607">
        <v>0</v>
      </c>
      <c r="BH592" s="607">
        <v>0</v>
      </c>
      <c r="BI592" s="607">
        <v>0</v>
      </c>
      <c r="BJ592" s="607">
        <v>0</v>
      </c>
      <c r="BK592" s="607">
        <v>0</v>
      </c>
      <c r="BL592" s="607">
        <v>0.95235857276040348</v>
      </c>
      <c r="BM592" s="607">
        <v>1.088409797440461</v>
      </c>
      <c r="BN592" s="607">
        <v>1.3605122468005764</v>
      </c>
      <c r="BO592" s="607">
        <v>5.4420489872023055</v>
      </c>
      <c r="BP592" s="607">
        <v>4.7617928638020173</v>
      </c>
      <c r="BQ592" s="607">
        <v>0</v>
      </c>
      <c r="BR592" s="607">
        <v>0</v>
      </c>
      <c r="BS592" s="607">
        <v>0</v>
      </c>
      <c r="BT592" s="607">
        <v>0</v>
      </c>
      <c r="BU592" s="607">
        <v>0</v>
      </c>
      <c r="BV592" s="607">
        <v>0</v>
      </c>
      <c r="BW592" s="607">
        <v>0</v>
      </c>
      <c r="BX592" s="607">
        <v>0</v>
      </c>
      <c r="BY592" s="607">
        <v>0</v>
      </c>
      <c r="BZ592" s="607">
        <v>0</v>
      </c>
      <c r="CA592" s="607">
        <v>0</v>
      </c>
      <c r="CB592" s="607">
        <v>0</v>
      </c>
      <c r="CC592" s="607">
        <v>0</v>
      </c>
      <c r="CD592" s="607">
        <v>0</v>
      </c>
      <c r="CE592" s="616">
        <v>0</v>
      </c>
      <c r="CF592" s="616">
        <v>2.545552402745995</v>
      </c>
      <c r="CG592" s="616">
        <v>2.9092027459954233</v>
      </c>
      <c r="CH592" s="616">
        <v>3.6365034324942789</v>
      </c>
      <c r="CI592" s="616">
        <v>14.546013729977116</v>
      </c>
      <c r="CJ592" s="616">
        <v>12.727762013729977</v>
      </c>
      <c r="CK592" s="616">
        <v>0</v>
      </c>
      <c r="CL592" s="616">
        <v>0</v>
      </c>
      <c r="CM592" s="616">
        <v>0</v>
      </c>
      <c r="CN592" s="616">
        <v>0</v>
      </c>
      <c r="CO592" s="616">
        <v>0</v>
      </c>
      <c r="CP592" s="616">
        <v>0</v>
      </c>
      <c r="CQ592" s="616">
        <v>0</v>
      </c>
      <c r="CR592" s="616">
        <v>0</v>
      </c>
      <c r="CS592" s="616">
        <v>0</v>
      </c>
      <c r="CT592" s="616">
        <v>0</v>
      </c>
      <c r="CU592" s="616">
        <v>0</v>
      </c>
      <c r="CV592" s="616">
        <v>0</v>
      </c>
      <c r="CW592" s="616">
        <v>0</v>
      </c>
      <c r="CX592" s="616">
        <v>0</v>
      </c>
      <c r="CY592" s="617">
        <v>0</v>
      </c>
      <c r="CZ592" s="618">
        <v>0</v>
      </c>
      <c r="DA592" s="619">
        <v>0</v>
      </c>
      <c r="DB592" s="619">
        <v>0</v>
      </c>
      <c r="DC592" s="619">
        <v>0</v>
      </c>
      <c r="DD592" s="619">
        <v>0</v>
      </c>
      <c r="DE592" s="619">
        <v>0</v>
      </c>
      <c r="DF592" s="619">
        <v>0</v>
      </c>
      <c r="DG592" s="619">
        <v>0</v>
      </c>
      <c r="DH592" s="619">
        <v>0</v>
      </c>
      <c r="DI592" s="619">
        <v>0</v>
      </c>
      <c r="DJ592" s="619">
        <v>0</v>
      </c>
      <c r="DK592" s="619">
        <v>0</v>
      </c>
      <c r="DL592" s="619">
        <v>0</v>
      </c>
      <c r="DM592" s="619">
        <v>0</v>
      </c>
      <c r="DN592" s="619">
        <v>0</v>
      </c>
      <c r="DO592" s="619">
        <v>0</v>
      </c>
      <c r="DP592" s="619">
        <v>0</v>
      </c>
      <c r="DQ592" s="619">
        <v>0</v>
      </c>
      <c r="DR592" s="619">
        <v>0</v>
      </c>
      <c r="DS592" s="619">
        <v>0</v>
      </c>
      <c r="DT592" s="619">
        <v>0</v>
      </c>
      <c r="DU592" s="619">
        <v>0</v>
      </c>
      <c r="DV592" s="619">
        <v>0</v>
      </c>
      <c r="DW592" s="620">
        <v>0</v>
      </c>
    </row>
    <row r="593" spans="2:127" x14ac:dyDescent="0.2">
      <c r="B593" s="648"/>
      <c r="C593" s="642"/>
      <c r="D593" s="643"/>
      <c r="E593" s="643"/>
      <c r="F593" s="643"/>
      <c r="G593" s="643"/>
      <c r="H593" s="643"/>
      <c r="I593" s="644"/>
      <c r="J593" s="644"/>
      <c r="K593" s="644"/>
      <c r="L593" s="644"/>
      <c r="M593" s="644"/>
      <c r="N593" s="644"/>
      <c r="O593" s="644"/>
      <c r="P593" s="644"/>
      <c r="Q593" s="644"/>
      <c r="R593" s="645"/>
      <c r="S593" s="644"/>
      <c r="T593" s="644"/>
      <c r="U593" s="626" t="s">
        <v>496</v>
      </c>
      <c r="V593" s="614" t="s">
        <v>124</v>
      </c>
      <c r="W593" s="640" t="s">
        <v>490</v>
      </c>
      <c r="X593" s="607">
        <v>0</v>
      </c>
      <c r="Y593" s="607">
        <v>0</v>
      </c>
      <c r="Z593" s="607">
        <v>0</v>
      </c>
      <c r="AA593" s="607">
        <v>0</v>
      </c>
      <c r="AB593" s="607">
        <v>0</v>
      </c>
      <c r="AC593" s="607">
        <v>1.86</v>
      </c>
      <c r="AD593" s="607">
        <v>1.86</v>
      </c>
      <c r="AE593" s="607">
        <v>1.86</v>
      </c>
      <c r="AF593" s="607">
        <v>1.86</v>
      </c>
      <c r="AG593" s="607">
        <v>1.86</v>
      </c>
      <c r="AH593" s="607">
        <v>1.86</v>
      </c>
      <c r="AI593" s="607">
        <v>1.86</v>
      </c>
      <c r="AJ593" s="607">
        <v>1.86</v>
      </c>
      <c r="AK593" s="607">
        <v>1.86</v>
      </c>
      <c r="AL593" s="607">
        <v>1.86</v>
      </c>
      <c r="AM593" s="607">
        <v>1.86</v>
      </c>
      <c r="AN593" s="607">
        <v>1.86</v>
      </c>
      <c r="AO593" s="607">
        <v>1.86</v>
      </c>
      <c r="AP593" s="607">
        <v>1.86</v>
      </c>
      <c r="AQ593" s="607">
        <v>1.86</v>
      </c>
      <c r="AR593" s="607">
        <v>1.86</v>
      </c>
      <c r="AS593" s="607">
        <v>1.86</v>
      </c>
      <c r="AT593" s="607">
        <v>1.86</v>
      </c>
      <c r="AU593" s="607">
        <v>1.86</v>
      </c>
      <c r="AV593" s="607">
        <v>1.86</v>
      </c>
      <c r="AW593" s="607">
        <v>1.86</v>
      </c>
      <c r="AX593" s="607">
        <v>1.86</v>
      </c>
      <c r="AY593" s="607">
        <v>1.86</v>
      </c>
      <c r="AZ593" s="607">
        <v>1.86</v>
      </c>
      <c r="BA593" s="607">
        <v>1.86</v>
      </c>
      <c r="BB593" s="607">
        <v>1.86</v>
      </c>
      <c r="BC593" s="607">
        <v>1.86</v>
      </c>
      <c r="BD593" s="607">
        <v>1.86</v>
      </c>
      <c r="BE593" s="607">
        <v>1.86</v>
      </c>
      <c r="BF593" s="607">
        <v>1.86</v>
      </c>
      <c r="BG593" s="607">
        <v>1.86</v>
      </c>
      <c r="BH593" s="607">
        <v>1.86</v>
      </c>
      <c r="BI593" s="607">
        <v>1.86</v>
      </c>
      <c r="BJ593" s="607">
        <v>1.86</v>
      </c>
      <c r="BK593" s="607">
        <v>1.86</v>
      </c>
      <c r="BL593" s="607">
        <v>1.86</v>
      </c>
      <c r="BM593" s="607">
        <v>1.86</v>
      </c>
      <c r="BN593" s="607">
        <v>1.86</v>
      </c>
      <c r="BO593" s="607">
        <v>1.86</v>
      </c>
      <c r="BP593" s="607">
        <v>1.86</v>
      </c>
      <c r="BQ593" s="607">
        <v>1.86</v>
      </c>
      <c r="BR593" s="607">
        <v>1.86</v>
      </c>
      <c r="BS593" s="607">
        <v>1.86</v>
      </c>
      <c r="BT593" s="607">
        <v>1.86</v>
      </c>
      <c r="BU593" s="607">
        <v>1.86</v>
      </c>
      <c r="BV593" s="607">
        <v>1.86</v>
      </c>
      <c r="BW593" s="607">
        <v>1.86</v>
      </c>
      <c r="BX593" s="607">
        <v>1.86</v>
      </c>
      <c r="BY593" s="607">
        <v>1.86</v>
      </c>
      <c r="BZ593" s="607">
        <v>1.86</v>
      </c>
      <c r="CA593" s="607">
        <v>1.86</v>
      </c>
      <c r="CB593" s="607">
        <v>1.86</v>
      </c>
      <c r="CC593" s="607">
        <v>1.86</v>
      </c>
      <c r="CD593" s="607">
        <v>1.86</v>
      </c>
      <c r="CE593" s="616">
        <v>1.86</v>
      </c>
      <c r="CF593" s="616">
        <v>1.86</v>
      </c>
      <c r="CG593" s="616">
        <v>1.86</v>
      </c>
      <c r="CH593" s="616">
        <v>1.86</v>
      </c>
      <c r="CI593" s="616">
        <v>1.86</v>
      </c>
      <c r="CJ593" s="616">
        <v>1.86</v>
      </c>
      <c r="CK593" s="616">
        <v>1.86</v>
      </c>
      <c r="CL593" s="616">
        <v>1.86</v>
      </c>
      <c r="CM593" s="616">
        <v>1.86</v>
      </c>
      <c r="CN593" s="616">
        <v>1.86</v>
      </c>
      <c r="CO593" s="616">
        <v>1.86</v>
      </c>
      <c r="CP593" s="616">
        <v>1.86</v>
      </c>
      <c r="CQ593" s="616">
        <v>1.86</v>
      </c>
      <c r="CR593" s="616">
        <v>1.86</v>
      </c>
      <c r="CS593" s="616">
        <v>1.86</v>
      </c>
      <c r="CT593" s="616">
        <v>1.86</v>
      </c>
      <c r="CU593" s="616">
        <v>1.86</v>
      </c>
      <c r="CV593" s="616">
        <v>1.86</v>
      </c>
      <c r="CW593" s="616">
        <v>1.86</v>
      </c>
      <c r="CX593" s="616">
        <v>1.86</v>
      </c>
      <c r="CY593" s="617">
        <v>1.86</v>
      </c>
      <c r="CZ593" s="618">
        <v>0</v>
      </c>
      <c r="DA593" s="619">
        <v>0</v>
      </c>
      <c r="DB593" s="619">
        <v>0</v>
      </c>
      <c r="DC593" s="619">
        <v>0</v>
      </c>
      <c r="DD593" s="619">
        <v>0</v>
      </c>
      <c r="DE593" s="619">
        <v>0</v>
      </c>
      <c r="DF593" s="619">
        <v>0</v>
      </c>
      <c r="DG593" s="619">
        <v>0</v>
      </c>
      <c r="DH593" s="619">
        <v>0</v>
      </c>
      <c r="DI593" s="619">
        <v>0</v>
      </c>
      <c r="DJ593" s="619">
        <v>0</v>
      </c>
      <c r="DK593" s="619">
        <v>0</v>
      </c>
      <c r="DL593" s="619">
        <v>0</v>
      </c>
      <c r="DM593" s="619">
        <v>0</v>
      </c>
      <c r="DN593" s="619">
        <v>0</v>
      </c>
      <c r="DO593" s="619">
        <v>0</v>
      </c>
      <c r="DP593" s="619">
        <v>0</v>
      </c>
      <c r="DQ593" s="619">
        <v>0</v>
      </c>
      <c r="DR593" s="619">
        <v>0</v>
      </c>
      <c r="DS593" s="619">
        <v>0</v>
      </c>
      <c r="DT593" s="619">
        <v>0</v>
      </c>
      <c r="DU593" s="619">
        <v>0</v>
      </c>
      <c r="DV593" s="619">
        <v>0</v>
      </c>
      <c r="DW593" s="620">
        <v>0</v>
      </c>
    </row>
    <row r="594" spans="2:127" x14ac:dyDescent="0.2">
      <c r="B594" s="648"/>
      <c r="C594" s="642"/>
      <c r="D594" s="643"/>
      <c r="E594" s="643"/>
      <c r="F594" s="643"/>
      <c r="G594" s="643"/>
      <c r="H594" s="643"/>
      <c r="I594" s="644"/>
      <c r="J594" s="644"/>
      <c r="K594" s="644"/>
      <c r="L594" s="644"/>
      <c r="M594" s="644"/>
      <c r="N594" s="644"/>
      <c r="O594" s="644"/>
      <c r="P594" s="644"/>
      <c r="Q594" s="644"/>
      <c r="R594" s="645"/>
      <c r="S594" s="644"/>
      <c r="T594" s="644"/>
      <c r="U594" s="626" t="s">
        <v>497</v>
      </c>
      <c r="V594" s="614" t="s">
        <v>124</v>
      </c>
      <c r="W594" s="640" t="s">
        <v>490</v>
      </c>
      <c r="X594" s="607">
        <v>8.4306039999999989</v>
      </c>
      <c r="Y594" s="607">
        <v>9.6349759999999964</v>
      </c>
      <c r="Z594" s="607">
        <v>12.043719999999997</v>
      </c>
      <c r="AA594" s="607">
        <v>48.174879999999987</v>
      </c>
      <c r="AB594" s="607">
        <v>42.153019999999991</v>
      </c>
      <c r="AC594" s="607">
        <v>0</v>
      </c>
      <c r="AD594" s="607">
        <v>0</v>
      </c>
      <c r="AE594" s="607">
        <v>0</v>
      </c>
      <c r="AF594" s="607">
        <v>0</v>
      </c>
      <c r="AG594" s="607">
        <v>0</v>
      </c>
      <c r="AH594" s="607">
        <v>0</v>
      </c>
      <c r="AI594" s="607">
        <v>0</v>
      </c>
      <c r="AJ594" s="607">
        <v>0</v>
      </c>
      <c r="AK594" s="607">
        <v>0</v>
      </c>
      <c r="AL594" s="607">
        <v>0</v>
      </c>
      <c r="AM594" s="607">
        <v>0</v>
      </c>
      <c r="AN594" s="607">
        <v>0</v>
      </c>
      <c r="AO594" s="607">
        <v>0</v>
      </c>
      <c r="AP594" s="607">
        <v>0</v>
      </c>
      <c r="AQ594" s="607">
        <v>0</v>
      </c>
      <c r="AR594" s="607">
        <v>3.0602828148148142</v>
      </c>
      <c r="AS594" s="607">
        <v>3.4974660740740733</v>
      </c>
      <c r="AT594" s="607">
        <v>4.3718325925925914</v>
      </c>
      <c r="AU594" s="607">
        <v>17.487330370370366</v>
      </c>
      <c r="AV594" s="607">
        <v>15.301414074074071</v>
      </c>
      <c r="AW594" s="607">
        <v>0</v>
      </c>
      <c r="AX594" s="607">
        <v>0</v>
      </c>
      <c r="AY594" s="607">
        <v>0</v>
      </c>
      <c r="AZ594" s="607">
        <v>0</v>
      </c>
      <c r="BA594" s="607">
        <v>0</v>
      </c>
      <c r="BB594" s="607">
        <v>0</v>
      </c>
      <c r="BC594" s="607">
        <v>0</v>
      </c>
      <c r="BD594" s="607">
        <v>0</v>
      </c>
      <c r="BE594" s="607">
        <v>0</v>
      </c>
      <c r="BF594" s="607">
        <v>0</v>
      </c>
      <c r="BG594" s="607">
        <v>0</v>
      </c>
      <c r="BH594" s="607">
        <v>0</v>
      </c>
      <c r="BI594" s="607">
        <v>0</v>
      </c>
      <c r="BJ594" s="607">
        <v>0</v>
      </c>
      <c r="BK594" s="607">
        <v>0</v>
      </c>
      <c r="BL594" s="607">
        <v>3.0602828148148142</v>
      </c>
      <c r="BM594" s="607">
        <v>3.4974660740740733</v>
      </c>
      <c r="BN594" s="607">
        <v>4.3718325925925914</v>
      </c>
      <c r="BO594" s="607">
        <v>17.487330370370366</v>
      </c>
      <c r="BP594" s="607">
        <v>15.301414074074071</v>
      </c>
      <c r="BQ594" s="607">
        <v>0</v>
      </c>
      <c r="BR594" s="607">
        <v>0</v>
      </c>
      <c r="BS594" s="607">
        <v>0</v>
      </c>
      <c r="BT594" s="607">
        <v>0</v>
      </c>
      <c r="BU594" s="607">
        <v>0</v>
      </c>
      <c r="BV594" s="607">
        <v>0</v>
      </c>
      <c r="BW594" s="607">
        <v>0</v>
      </c>
      <c r="BX594" s="607">
        <v>0</v>
      </c>
      <c r="BY594" s="607">
        <v>0</v>
      </c>
      <c r="BZ594" s="607">
        <v>0</v>
      </c>
      <c r="CA594" s="607">
        <v>0</v>
      </c>
      <c r="CB594" s="607">
        <v>0</v>
      </c>
      <c r="CC594" s="607">
        <v>0</v>
      </c>
      <c r="CD594" s="607">
        <v>0</v>
      </c>
      <c r="CE594" s="616">
        <v>0</v>
      </c>
      <c r="CF594" s="616">
        <v>8.1798079999999977</v>
      </c>
      <c r="CG594" s="616">
        <v>9.3483519999999984</v>
      </c>
      <c r="CH594" s="616">
        <v>11.685439999999996</v>
      </c>
      <c r="CI594" s="616">
        <v>46.741759999999985</v>
      </c>
      <c r="CJ594" s="616">
        <v>40.899039999999985</v>
      </c>
      <c r="CK594" s="616">
        <v>0</v>
      </c>
      <c r="CL594" s="616">
        <v>0</v>
      </c>
      <c r="CM594" s="616">
        <v>0</v>
      </c>
      <c r="CN594" s="616">
        <v>0</v>
      </c>
      <c r="CO594" s="616">
        <v>0</v>
      </c>
      <c r="CP594" s="616">
        <v>0</v>
      </c>
      <c r="CQ594" s="616">
        <v>0</v>
      </c>
      <c r="CR594" s="616">
        <v>0</v>
      </c>
      <c r="CS594" s="616">
        <v>0</v>
      </c>
      <c r="CT594" s="616">
        <v>0</v>
      </c>
      <c r="CU594" s="616">
        <v>0</v>
      </c>
      <c r="CV594" s="616">
        <v>0</v>
      </c>
      <c r="CW594" s="616">
        <v>0</v>
      </c>
      <c r="CX594" s="616">
        <v>0</v>
      </c>
      <c r="CY594" s="617">
        <v>0</v>
      </c>
      <c r="CZ594" s="618">
        <v>0</v>
      </c>
      <c r="DA594" s="619">
        <v>0</v>
      </c>
      <c r="DB594" s="619">
        <v>0</v>
      </c>
      <c r="DC594" s="619">
        <v>0</v>
      </c>
      <c r="DD594" s="619">
        <v>0</v>
      </c>
      <c r="DE594" s="619">
        <v>0</v>
      </c>
      <c r="DF594" s="619">
        <v>0</v>
      </c>
      <c r="DG594" s="619">
        <v>0</v>
      </c>
      <c r="DH594" s="619">
        <v>0</v>
      </c>
      <c r="DI594" s="619">
        <v>0</v>
      </c>
      <c r="DJ594" s="619">
        <v>0</v>
      </c>
      <c r="DK594" s="619">
        <v>0</v>
      </c>
      <c r="DL594" s="619">
        <v>0</v>
      </c>
      <c r="DM594" s="619">
        <v>0</v>
      </c>
      <c r="DN594" s="619">
        <v>0</v>
      </c>
      <c r="DO594" s="619">
        <v>0</v>
      </c>
      <c r="DP594" s="619">
        <v>0</v>
      </c>
      <c r="DQ594" s="619">
        <v>0</v>
      </c>
      <c r="DR594" s="619">
        <v>0</v>
      </c>
      <c r="DS594" s="619">
        <v>0</v>
      </c>
      <c r="DT594" s="619">
        <v>0</v>
      </c>
      <c r="DU594" s="619">
        <v>0</v>
      </c>
      <c r="DV594" s="619">
        <v>0</v>
      </c>
      <c r="DW594" s="620">
        <v>0</v>
      </c>
    </row>
    <row r="595" spans="2:127" x14ac:dyDescent="0.2">
      <c r="B595" s="648"/>
      <c r="C595" s="642"/>
      <c r="D595" s="643"/>
      <c r="E595" s="643"/>
      <c r="F595" s="643"/>
      <c r="G595" s="643"/>
      <c r="H595" s="643"/>
      <c r="I595" s="644"/>
      <c r="J595" s="644"/>
      <c r="K595" s="644"/>
      <c r="L595" s="644"/>
      <c r="M595" s="644"/>
      <c r="N595" s="644"/>
      <c r="O595" s="644"/>
      <c r="P595" s="644"/>
      <c r="Q595" s="644"/>
      <c r="R595" s="645"/>
      <c r="S595" s="644"/>
      <c r="T595" s="644"/>
      <c r="U595" s="626" t="s">
        <v>498</v>
      </c>
      <c r="V595" s="614" t="s">
        <v>124</v>
      </c>
      <c r="W595" s="640" t="s">
        <v>490</v>
      </c>
      <c r="X595" s="607">
        <v>0</v>
      </c>
      <c r="Y595" s="607">
        <v>0</v>
      </c>
      <c r="Z595" s="607">
        <v>0</v>
      </c>
      <c r="AA595" s="607">
        <v>0</v>
      </c>
      <c r="AB595" s="607">
        <v>0</v>
      </c>
      <c r="AC595" s="607">
        <v>133.8634545905411</v>
      </c>
      <c r="AD595" s="607">
        <v>124.00676612101543</v>
      </c>
      <c r="AE595" s="607">
        <v>117.86342477809359</v>
      </c>
      <c r="AF595" s="607">
        <v>115.77018941638079</v>
      </c>
      <c r="AG595" s="607">
        <v>107.88062082798267</v>
      </c>
      <c r="AH595" s="607">
        <v>101.83851968722713</v>
      </c>
      <c r="AI595" s="607">
        <v>95.796418546471585</v>
      </c>
      <c r="AJ595" s="607">
        <v>89.754317405716051</v>
      </c>
      <c r="AK595" s="607">
        <v>83.712216264960517</v>
      </c>
      <c r="AL595" s="607">
        <v>77.670115124204983</v>
      </c>
      <c r="AM595" s="607">
        <v>71.628013983449435</v>
      </c>
      <c r="AN595" s="607">
        <v>65.585912842693887</v>
      </c>
      <c r="AO595" s="607">
        <v>59.543811701938338</v>
      </c>
      <c r="AP595" s="607">
        <v>53.501710561182819</v>
      </c>
      <c r="AQ595" s="607">
        <v>47.459609420427277</v>
      </c>
      <c r="AR595" s="607">
        <v>41.417508279671736</v>
      </c>
      <c r="AS595" s="607">
        <v>35.375407138916202</v>
      </c>
      <c r="AT595" s="607">
        <v>29.333305998160668</v>
      </c>
      <c r="AU595" s="607">
        <v>23.291204857405127</v>
      </c>
      <c r="AV595" s="607">
        <v>17.249103716649593</v>
      </c>
      <c r="AW595" s="607">
        <v>17.249103716649593</v>
      </c>
      <c r="AX595" s="607">
        <v>17.249103716649593</v>
      </c>
      <c r="AY595" s="607">
        <v>17.249103716649593</v>
      </c>
      <c r="AZ595" s="607">
        <v>17.249103716649593</v>
      </c>
      <c r="BA595" s="607">
        <v>17.249103716649593</v>
      </c>
      <c r="BB595" s="607">
        <v>17.249103716649593</v>
      </c>
      <c r="BC595" s="607">
        <v>17.249103716649593</v>
      </c>
      <c r="BD595" s="607">
        <v>17.249103716649593</v>
      </c>
      <c r="BE595" s="607">
        <v>17.249103716649593</v>
      </c>
      <c r="BF595" s="607">
        <v>17.249103716649593</v>
      </c>
      <c r="BG595" s="607">
        <v>17.249103716649593</v>
      </c>
      <c r="BH595" s="607">
        <v>17.249103716649593</v>
      </c>
      <c r="BI595" s="607">
        <v>17.249103716649593</v>
      </c>
      <c r="BJ595" s="607">
        <v>17.249103716649593</v>
      </c>
      <c r="BK595" s="607">
        <v>17.249103716649593</v>
      </c>
      <c r="BL595" s="607">
        <v>17.249103716649593</v>
      </c>
      <c r="BM595" s="607">
        <v>17.249103716649593</v>
      </c>
      <c r="BN595" s="607">
        <v>17.249103716649593</v>
      </c>
      <c r="BO595" s="607">
        <v>17.249103716649593</v>
      </c>
      <c r="BP595" s="607">
        <v>17.249103716649593</v>
      </c>
      <c r="BQ595" s="607">
        <v>17.249103716649593</v>
      </c>
      <c r="BR595" s="607">
        <v>17.249103716649593</v>
      </c>
      <c r="BS595" s="607">
        <v>17.249103716649593</v>
      </c>
      <c r="BT595" s="607">
        <v>17.249103716649593</v>
      </c>
      <c r="BU595" s="607">
        <v>17.249103716649593</v>
      </c>
      <c r="BV595" s="607">
        <v>17.249103716649593</v>
      </c>
      <c r="BW595" s="607">
        <v>17.249103716649593</v>
      </c>
      <c r="BX595" s="607">
        <v>17.249103716649593</v>
      </c>
      <c r="BY595" s="607">
        <v>17.249103716649593</v>
      </c>
      <c r="BZ595" s="607">
        <v>17.249103716649593</v>
      </c>
      <c r="CA595" s="607">
        <v>17.249103716649593</v>
      </c>
      <c r="CB595" s="607">
        <v>17.249103716649593</v>
      </c>
      <c r="CC595" s="607">
        <v>17.249103716649593</v>
      </c>
      <c r="CD595" s="607">
        <v>17.249103716649593</v>
      </c>
      <c r="CE595" s="616">
        <v>17.249103716649593</v>
      </c>
      <c r="CF595" s="616">
        <v>17.249103716649593</v>
      </c>
      <c r="CG595" s="616">
        <v>17.249103716649593</v>
      </c>
      <c r="CH595" s="616">
        <v>17.249103716649593</v>
      </c>
      <c r="CI595" s="616">
        <v>17.249103716649593</v>
      </c>
      <c r="CJ595" s="616">
        <v>17.249103716649593</v>
      </c>
      <c r="CK595" s="616">
        <v>17.249103716649593</v>
      </c>
      <c r="CL595" s="616">
        <v>17.249103716649593</v>
      </c>
      <c r="CM595" s="616">
        <v>17.249103716649593</v>
      </c>
      <c r="CN595" s="616">
        <v>17.249103716649593</v>
      </c>
      <c r="CO595" s="616">
        <v>17.249103716649593</v>
      </c>
      <c r="CP595" s="616">
        <v>17.249103716649593</v>
      </c>
      <c r="CQ595" s="616">
        <v>17.249103716649593</v>
      </c>
      <c r="CR595" s="616">
        <v>17.249103716649593</v>
      </c>
      <c r="CS595" s="616">
        <v>17.249103716649593</v>
      </c>
      <c r="CT595" s="616">
        <v>17.249103716649593</v>
      </c>
      <c r="CU595" s="616">
        <v>17.249103716649593</v>
      </c>
      <c r="CV595" s="616">
        <v>17.249103716649593</v>
      </c>
      <c r="CW595" s="616">
        <v>17.249103716649593</v>
      </c>
      <c r="CX595" s="616">
        <v>17.249103716649593</v>
      </c>
      <c r="CY595" s="617">
        <v>17.249103716649593</v>
      </c>
      <c r="CZ595" s="618">
        <v>0</v>
      </c>
      <c r="DA595" s="619">
        <v>0</v>
      </c>
      <c r="DB595" s="619">
        <v>0</v>
      </c>
      <c r="DC595" s="619">
        <v>0</v>
      </c>
      <c r="DD595" s="619">
        <v>0</v>
      </c>
      <c r="DE595" s="619">
        <v>0</v>
      </c>
      <c r="DF595" s="619">
        <v>0</v>
      </c>
      <c r="DG595" s="619">
        <v>0</v>
      </c>
      <c r="DH595" s="619">
        <v>0</v>
      </c>
      <c r="DI595" s="619">
        <v>0</v>
      </c>
      <c r="DJ595" s="619">
        <v>0</v>
      </c>
      <c r="DK595" s="619">
        <v>0</v>
      </c>
      <c r="DL595" s="619">
        <v>0</v>
      </c>
      <c r="DM595" s="619">
        <v>0</v>
      </c>
      <c r="DN595" s="619">
        <v>0</v>
      </c>
      <c r="DO595" s="619">
        <v>0</v>
      </c>
      <c r="DP595" s="619">
        <v>0</v>
      </c>
      <c r="DQ595" s="619">
        <v>0</v>
      </c>
      <c r="DR595" s="619">
        <v>0</v>
      </c>
      <c r="DS595" s="619">
        <v>0</v>
      </c>
      <c r="DT595" s="619">
        <v>0</v>
      </c>
      <c r="DU595" s="619">
        <v>0</v>
      </c>
      <c r="DV595" s="619">
        <v>0</v>
      </c>
      <c r="DW595" s="620">
        <v>0</v>
      </c>
    </row>
    <row r="596" spans="2:127" x14ac:dyDescent="0.2">
      <c r="B596" s="648"/>
      <c r="C596" s="642"/>
      <c r="D596" s="643"/>
      <c r="E596" s="643"/>
      <c r="F596" s="643"/>
      <c r="G596" s="643"/>
      <c r="H596" s="643"/>
      <c r="I596" s="644"/>
      <c r="J596" s="644"/>
      <c r="K596" s="644"/>
      <c r="L596" s="644"/>
      <c r="M596" s="644"/>
      <c r="N596" s="644"/>
      <c r="O596" s="644"/>
      <c r="P596" s="644"/>
      <c r="Q596" s="644"/>
      <c r="R596" s="645"/>
      <c r="S596" s="644"/>
      <c r="T596" s="644"/>
      <c r="U596" s="649" t="s">
        <v>499</v>
      </c>
      <c r="V596" s="614" t="s">
        <v>124</v>
      </c>
      <c r="W596" s="640" t="s">
        <v>490</v>
      </c>
      <c r="X596" s="607">
        <v>0</v>
      </c>
      <c r="Y596" s="607">
        <v>0</v>
      </c>
      <c r="Z596" s="607">
        <v>0</v>
      </c>
      <c r="AA596" s="607">
        <v>0</v>
      </c>
      <c r="AB596" s="607">
        <v>0</v>
      </c>
      <c r="AC596" s="607">
        <v>0</v>
      </c>
      <c r="AD596" s="607">
        <v>0</v>
      </c>
      <c r="AE596" s="607">
        <v>0</v>
      </c>
      <c r="AF596" s="607">
        <v>0</v>
      </c>
      <c r="AG596" s="607">
        <v>0</v>
      </c>
      <c r="AH596" s="607">
        <v>0</v>
      </c>
      <c r="AI596" s="607">
        <v>0</v>
      </c>
      <c r="AJ596" s="607">
        <v>0</v>
      </c>
      <c r="AK596" s="607">
        <v>0</v>
      </c>
      <c r="AL596" s="607">
        <v>0</v>
      </c>
      <c r="AM596" s="607">
        <v>0</v>
      </c>
      <c r="AN596" s="607">
        <v>0</v>
      </c>
      <c r="AO596" s="607">
        <v>0</v>
      </c>
      <c r="AP596" s="607">
        <v>0</v>
      </c>
      <c r="AQ596" s="607">
        <v>0</v>
      </c>
      <c r="AR596" s="607">
        <v>0</v>
      </c>
      <c r="AS596" s="607">
        <v>0</v>
      </c>
      <c r="AT596" s="607">
        <v>0</v>
      </c>
      <c r="AU596" s="607">
        <v>0</v>
      </c>
      <c r="AV596" s="607">
        <v>0</v>
      </c>
      <c r="AW596" s="607">
        <v>0</v>
      </c>
      <c r="AX596" s="607">
        <v>0</v>
      </c>
      <c r="AY596" s="607">
        <v>0</v>
      </c>
      <c r="AZ596" s="607">
        <v>0</v>
      </c>
      <c r="BA596" s="607">
        <v>0</v>
      </c>
      <c r="BB596" s="607">
        <v>0</v>
      </c>
      <c r="BC596" s="607">
        <v>0</v>
      </c>
      <c r="BD596" s="607">
        <v>0</v>
      </c>
      <c r="BE596" s="607">
        <v>0</v>
      </c>
      <c r="BF596" s="607">
        <v>0</v>
      </c>
      <c r="BG596" s="607">
        <v>0</v>
      </c>
      <c r="BH596" s="607">
        <v>0</v>
      </c>
      <c r="BI596" s="607">
        <v>0</v>
      </c>
      <c r="BJ596" s="607">
        <v>0</v>
      </c>
      <c r="BK596" s="607">
        <v>0</v>
      </c>
      <c r="BL596" s="607">
        <v>0</v>
      </c>
      <c r="BM596" s="607">
        <v>0</v>
      </c>
      <c r="BN596" s="607">
        <v>0</v>
      </c>
      <c r="BO596" s="607">
        <v>0</v>
      </c>
      <c r="BP596" s="607">
        <v>0</v>
      </c>
      <c r="BQ596" s="607">
        <v>0</v>
      </c>
      <c r="BR596" s="607">
        <v>0</v>
      </c>
      <c r="BS596" s="607">
        <v>0</v>
      </c>
      <c r="BT596" s="607">
        <v>0</v>
      </c>
      <c r="BU596" s="607">
        <v>0</v>
      </c>
      <c r="BV596" s="607">
        <v>0</v>
      </c>
      <c r="BW596" s="607">
        <v>0</v>
      </c>
      <c r="BX596" s="607">
        <v>0</v>
      </c>
      <c r="BY596" s="607">
        <v>0</v>
      </c>
      <c r="BZ596" s="607">
        <v>0</v>
      </c>
      <c r="CA596" s="607">
        <v>0</v>
      </c>
      <c r="CB596" s="607">
        <v>0</v>
      </c>
      <c r="CC596" s="607">
        <v>0</v>
      </c>
      <c r="CD596" s="607">
        <v>0</v>
      </c>
      <c r="CE596" s="607">
        <v>0</v>
      </c>
      <c r="CF596" s="607">
        <v>0</v>
      </c>
      <c r="CG596" s="607">
        <v>0</v>
      </c>
      <c r="CH596" s="607">
        <v>0</v>
      </c>
      <c r="CI596" s="607">
        <v>0</v>
      </c>
      <c r="CJ596" s="607">
        <v>0</v>
      </c>
      <c r="CK596" s="607">
        <v>0</v>
      </c>
      <c r="CL596" s="607">
        <v>0</v>
      </c>
      <c r="CM596" s="607">
        <v>0</v>
      </c>
      <c r="CN596" s="607">
        <v>0</v>
      </c>
      <c r="CO596" s="607">
        <v>0</v>
      </c>
      <c r="CP596" s="607">
        <v>0</v>
      </c>
      <c r="CQ596" s="607">
        <v>0</v>
      </c>
      <c r="CR596" s="607">
        <v>0</v>
      </c>
      <c r="CS596" s="607">
        <v>0</v>
      </c>
      <c r="CT596" s="607">
        <v>0</v>
      </c>
      <c r="CU596" s="607">
        <v>0</v>
      </c>
      <c r="CV596" s="607">
        <v>0</v>
      </c>
      <c r="CW596" s="607">
        <v>0</v>
      </c>
      <c r="CX596" s="607">
        <v>0</v>
      </c>
      <c r="CY596" s="607">
        <v>0</v>
      </c>
      <c r="CZ596" s="618">
        <v>0</v>
      </c>
      <c r="DA596" s="619">
        <v>0</v>
      </c>
      <c r="DB596" s="619">
        <v>0</v>
      </c>
      <c r="DC596" s="619">
        <v>0</v>
      </c>
      <c r="DD596" s="619">
        <v>0</v>
      </c>
      <c r="DE596" s="619">
        <v>0</v>
      </c>
      <c r="DF596" s="619">
        <v>0</v>
      </c>
      <c r="DG596" s="619">
        <v>0</v>
      </c>
      <c r="DH596" s="619">
        <v>0</v>
      </c>
      <c r="DI596" s="619">
        <v>0</v>
      </c>
      <c r="DJ596" s="619">
        <v>0</v>
      </c>
      <c r="DK596" s="619">
        <v>0</v>
      </c>
      <c r="DL596" s="619">
        <v>0</v>
      </c>
      <c r="DM596" s="619">
        <v>0</v>
      </c>
      <c r="DN596" s="619">
        <v>0</v>
      </c>
      <c r="DO596" s="619">
        <v>0</v>
      </c>
      <c r="DP596" s="619">
        <v>0</v>
      </c>
      <c r="DQ596" s="619">
        <v>0</v>
      </c>
      <c r="DR596" s="619">
        <v>0</v>
      </c>
      <c r="DS596" s="619">
        <v>0</v>
      </c>
      <c r="DT596" s="619">
        <v>0</v>
      </c>
      <c r="DU596" s="619">
        <v>0</v>
      </c>
      <c r="DV596" s="619">
        <v>0</v>
      </c>
      <c r="DW596" s="620">
        <v>0</v>
      </c>
    </row>
    <row r="597" spans="2:127" ht="15.75" thickBot="1" x14ac:dyDescent="0.25">
      <c r="B597" s="650"/>
      <c r="C597" s="651"/>
      <c r="D597" s="652"/>
      <c r="E597" s="652"/>
      <c r="F597" s="652"/>
      <c r="G597" s="652"/>
      <c r="H597" s="652"/>
      <c r="I597" s="653"/>
      <c r="J597" s="653"/>
      <c r="K597" s="653"/>
      <c r="L597" s="653"/>
      <c r="M597" s="653"/>
      <c r="N597" s="653"/>
      <c r="O597" s="653"/>
      <c r="P597" s="653"/>
      <c r="Q597" s="653"/>
      <c r="R597" s="654"/>
      <c r="S597" s="653"/>
      <c r="T597" s="653"/>
      <c r="U597" s="655" t="s">
        <v>127</v>
      </c>
      <c r="V597" s="656" t="s">
        <v>500</v>
      </c>
      <c r="W597" s="657" t="s">
        <v>490</v>
      </c>
      <c r="X597" s="658">
        <f>SUM(X586:X596)</f>
        <v>1662.9142039999999</v>
      </c>
      <c r="Y597" s="658">
        <f t="shared" ref="Y597:CJ597" si="120">SUM(Y586:Y596)</f>
        <v>1900.4733759999999</v>
      </c>
      <c r="Z597" s="658">
        <f t="shared" si="120"/>
        <v>2375.5917200000004</v>
      </c>
      <c r="AA597" s="658">
        <f t="shared" si="120"/>
        <v>9502.3668800000014</v>
      </c>
      <c r="AB597" s="658">
        <f t="shared" si="120"/>
        <v>8314.5710199999994</v>
      </c>
      <c r="AC597" s="658">
        <f t="shared" si="120"/>
        <v>997.32345459054113</v>
      </c>
      <c r="AD597" s="658">
        <f t="shared" si="120"/>
        <v>987.46676612101544</v>
      </c>
      <c r="AE597" s="658">
        <f t="shared" si="120"/>
        <v>981.32342477809357</v>
      </c>
      <c r="AF597" s="658">
        <f t="shared" si="120"/>
        <v>979.23018941638088</v>
      </c>
      <c r="AG597" s="658">
        <f t="shared" si="120"/>
        <v>971.34062082798266</v>
      </c>
      <c r="AH597" s="658">
        <f t="shared" si="120"/>
        <v>965.29851968722721</v>
      </c>
      <c r="AI597" s="658">
        <f t="shared" si="120"/>
        <v>959.25641854647165</v>
      </c>
      <c r="AJ597" s="658">
        <f t="shared" si="120"/>
        <v>953.21431740571609</v>
      </c>
      <c r="AK597" s="658">
        <f t="shared" si="120"/>
        <v>947.17221626496053</v>
      </c>
      <c r="AL597" s="658">
        <f t="shared" si="120"/>
        <v>941.13011512420508</v>
      </c>
      <c r="AM597" s="658">
        <f t="shared" si="120"/>
        <v>935.08801398344951</v>
      </c>
      <c r="AN597" s="658">
        <f t="shared" si="120"/>
        <v>929.04591284269395</v>
      </c>
      <c r="AO597" s="658">
        <f t="shared" si="120"/>
        <v>923.00381170193839</v>
      </c>
      <c r="AP597" s="658">
        <f t="shared" si="120"/>
        <v>916.96171056118283</v>
      </c>
      <c r="AQ597" s="658">
        <f t="shared" si="120"/>
        <v>910.91960942042726</v>
      </c>
      <c r="AR597" s="658">
        <f t="shared" si="120"/>
        <v>1508.5101496672469</v>
      </c>
      <c r="AS597" s="658">
        <f t="shared" si="120"/>
        <v>1588.7012830104306</v>
      </c>
      <c r="AT597" s="658">
        <f t="shared" si="120"/>
        <v>1755.1256508375541</v>
      </c>
      <c r="AU597" s="658">
        <f t="shared" si="120"/>
        <v>4336.0805842149784</v>
      </c>
      <c r="AV597" s="658">
        <f t="shared" si="120"/>
        <v>3898.8723106545258</v>
      </c>
      <c r="AW597" s="658">
        <f t="shared" si="120"/>
        <v>880.70910371664968</v>
      </c>
      <c r="AX597" s="658">
        <f t="shared" si="120"/>
        <v>880.70910371664968</v>
      </c>
      <c r="AY597" s="658">
        <f t="shared" si="120"/>
        <v>880.70910371664968</v>
      </c>
      <c r="AZ597" s="658">
        <f t="shared" si="120"/>
        <v>880.70910371664968</v>
      </c>
      <c r="BA597" s="658">
        <f t="shared" si="120"/>
        <v>880.70910371664968</v>
      </c>
      <c r="BB597" s="658">
        <f t="shared" si="120"/>
        <v>880.70910371664968</v>
      </c>
      <c r="BC597" s="658">
        <f t="shared" si="120"/>
        <v>880.70910371664968</v>
      </c>
      <c r="BD597" s="658">
        <f t="shared" si="120"/>
        <v>880.70910371664968</v>
      </c>
      <c r="BE597" s="658">
        <f t="shared" si="120"/>
        <v>880.70910371664968</v>
      </c>
      <c r="BF597" s="658">
        <f t="shared" si="120"/>
        <v>880.70910371664968</v>
      </c>
      <c r="BG597" s="658">
        <f t="shared" si="120"/>
        <v>880.70910371664968</v>
      </c>
      <c r="BH597" s="658">
        <f t="shared" si="120"/>
        <v>880.70910371664968</v>
      </c>
      <c r="BI597" s="658">
        <f t="shared" si="120"/>
        <v>880.70910371664968</v>
      </c>
      <c r="BJ597" s="658">
        <f t="shared" si="120"/>
        <v>880.70910371664968</v>
      </c>
      <c r="BK597" s="658">
        <f t="shared" si="120"/>
        <v>880.70910371664968</v>
      </c>
      <c r="BL597" s="658">
        <f t="shared" si="120"/>
        <v>1484.3417451042249</v>
      </c>
      <c r="BM597" s="658">
        <f t="shared" si="120"/>
        <v>1570.5749795881641</v>
      </c>
      <c r="BN597" s="658">
        <f t="shared" si="120"/>
        <v>1743.041448556043</v>
      </c>
      <c r="BO597" s="658">
        <f t="shared" si="120"/>
        <v>4330.0384830742223</v>
      </c>
      <c r="BP597" s="658">
        <f t="shared" si="120"/>
        <v>3898.8723106545258</v>
      </c>
      <c r="BQ597" s="658">
        <f t="shared" si="120"/>
        <v>880.70910371664968</v>
      </c>
      <c r="BR597" s="658">
        <f t="shared" si="120"/>
        <v>880.70910371664968</v>
      </c>
      <c r="BS597" s="658">
        <f t="shared" si="120"/>
        <v>880.70910371664968</v>
      </c>
      <c r="BT597" s="658">
        <f t="shared" si="120"/>
        <v>880.70910371664968</v>
      </c>
      <c r="BU597" s="658">
        <f t="shared" si="120"/>
        <v>880.70910371664968</v>
      </c>
      <c r="BV597" s="658">
        <f t="shared" si="120"/>
        <v>880.70910371664968</v>
      </c>
      <c r="BW597" s="658">
        <f t="shared" si="120"/>
        <v>880.70910371664968</v>
      </c>
      <c r="BX597" s="658">
        <f t="shared" si="120"/>
        <v>880.70910371664968</v>
      </c>
      <c r="BY597" s="658">
        <f t="shared" si="120"/>
        <v>880.70910371664968</v>
      </c>
      <c r="BZ597" s="658">
        <f t="shared" si="120"/>
        <v>880.70910371664968</v>
      </c>
      <c r="CA597" s="658">
        <f t="shared" si="120"/>
        <v>880.70910371664968</v>
      </c>
      <c r="CB597" s="658">
        <f t="shared" si="120"/>
        <v>880.70910371664968</v>
      </c>
      <c r="CC597" s="658">
        <f t="shared" si="120"/>
        <v>880.70910371664968</v>
      </c>
      <c r="CD597" s="658">
        <f t="shared" si="120"/>
        <v>880.70910371664968</v>
      </c>
      <c r="CE597" s="658">
        <f t="shared" si="120"/>
        <v>880.70910371664968</v>
      </c>
      <c r="CF597" s="658">
        <f t="shared" si="120"/>
        <v>2494.1544641193959</v>
      </c>
      <c r="CG597" s="658">
        <f t="shared" si="120"/>
        <v>2724.6466584626455</v>
      </c>
      <c r="CH597" s="658">
        <f t="shared" si="120"/>
        <v>3185.6310471491443</v>
      </c>
      <c r="CI597" s="658">
        <f t="shared" si="120"/>
        <v>10100.396877446628</v>
      </c>
      <c r="CJ597" s="658">
        <f t="shared" si="120"/>
        <v>8947.9359057303809</v>
      </c>
      <c r="CK597" s="658">
        <f t="shared" ref="CK597:DW597" si="121">SUM(CK586:CK596)</f>
        <v>880.70910371664968</v>
      </c>
      <c r="CL597" s="658">
        <f t="shared" si="121"/>
        <v>880.70910371664968</v>
      </c>
      <c r="CM597" s="658">
        <f t="shared" si="121"/>
        <v>880.70910371664968</v>
      </c>
      <c r="CN597" s="658">
        <f t="shared" si="121"/>
        <v>880.70910371664968</v>
      </c>
      <c r="CO597" s="658">
        <f t="shared" si="121"/>
        <v>880.70910371664968</v>
      </c>
      <c r="CP597" s="658">
        <f t="shared" si="121"/>
        <v>880.70910371664968</v>
      </c>
      <c r="CQ597" s="658">
        <f t="shared" si="121"/>
        <v>880.70910371664968</v>
      </c>
      <c r="CR597" s="658">
        <f t="shared" si="121"/>
        <v>880.70910371664968</v>
      </c>
      <c r="CS597" s="658">
        <f t="shared" si="121"/>
        <v>880.70910371664968</v>
      </c>
      <c r="CT597" s="658">
        <f t="shared" si="121"/>
        <v>880.70910371664968</v>
      </c>
      <c r="CU597" s="658">
        <f t="shared" si="121"/>
        <v>880.70910371664968</v>
      </c>
      <c r="CV597" s="658">
        <f t="shared" si="121"/>
        <v>880.70910371664968</v>
      </c>
      <c r="CW597" s="658">
        <f t="shared" si="121"/>
        <v>880.70910371664968</v>
      </c>
      <c r="CX597" s="658">
        <f t="shared" si="121"/>
        <v>880.70910371664968</v>
      </c>
      <c r="CY597" s="659">
        <f t="shared" si="121"/>
        <v>880.70910371664968</v>
      </c>
      <c r="CZ597" s="660">
        <f t="shared" si="121"/>
        <v>0</v>
      </c>
      <c r="DA597" s="661">
        <f t="shared" si="121"/>
        <v>0</v>
      </c>
      <c r="DB597" s="661">
        <f t="shared" si="121"/>
        <v>0</v>
      </c>
      <c r="DC597" s="661">
        <f t="shared" si="121"/>
        <v>0</v>
      </c>
      <c r="DD597" s="661">
        <f t="shared" si="121"/>
        <v>0</v>
      </c>
      <c r="DE597" s="661">
        <f t="shared" si="121"/>
        <v>0</v>
      </c>
      <c r="DF597" s="661">
        <f t="shared" si="121"/>
        <v>0</v>
      </c>
      <c r="DG597" s="661">
        <f t="shared" si="121"/>
        <v>0</v>
      </c>
      <c r="DH597" s="661">
        <f t="shared" si="121"/>
        <v>0</v>
      </c>
      <c r="DI597" s="661">
        <f t="shared" si="121"/>
        <v>0</v>
      </c>
      <c r="DJ597" s="661">
        <f t="shared" si="121"/>
        <v>0</v>
      </c>
      <c r="DK597" s="661">
        <f t="shared" si="121"/>
        <v>0</v>
      </c>
      <c r="DL597" s="661">
        <f t="shared" si="121"/>
        <v>0</v>
      </c>
      <c r="DM597" s="661">
        <f t="shared" si="121"/>
        <v>0</v>
      </c>
      <c r="DN597" s="661">
        <f t="shared" si="121"/>
        <v>0</v>
      </c>
      <c r="DO597" s="661">
        <f t="shared" si="121"/>
        <v>0</v>
      </c>
      <c r="DP597" s="661">
        <f t="shared" si="121"/>
        <v>0</v>
      </c>
      <c r="DQ597" s="661">
        <f t="shared" si="121"/>
        <v>0</v>
      </c>
      <c r="DR597" s="661">
        <f t="shared" si="121"/>
        <v>0</v>
      </c>
      <c r="DS597" s="661">
        <f t="shared" si="121"/>
        <v>0</v>
      </c>
      <c r="DT597" s="661">
        <f t="shared" si="121"/>
        <v>0</v>
      </c>
      <c r="DU597" s="661">
        <f t="shared" si="121"/>
        <v>0</v>
      </c>
      <c r="DV597" s="661">
        <f t="shared" si="121"/>
        <v>0</v>
      </c>
      <c r="DW597" s="662">
        <f t="shared" si="121"/>
        <v>0</v>
      </c>
    </row>
    <row r="598" spans="2:127" ht="25.5" x14ac:dyDescent="0.2">
      <c r="B598" s="603" t="s">
        <v>485</v>
      </c>
      <c r="C598" s="604" t="s">
        <v>984</v>
      </c>
      <c r="D598" s="605" t="s">
        <v>907</v>
      </c>
      <c r="E598" s="606" t="s">
        <v>557</v>
      </c>
      <c r="F598" s="607" t="s">
        <v>827</v>
      </c>
      <c r="G598" s="608" t="s">
        <v>59</v>
      </c>
      <c r="H598" s="609" t="s">
        <v>487</v>
      </c>
      <c r="I598" s="609">
        <f>MAX(X598:AV598)</f>
        <v>21</v>
      </c>
      <c r="J598" s="609">
        <f>SUMPRODUCT($X$2:$CY$2,$X598:$CY598)*365</f>
        <v>182863.43260125592</v>
      </c>
      <c r="K598" s="609">
        <f>SUMPRODUCT($X$2:$CY$2,$X599:$CY599)+SUMPRODUCT($X$2:$CY$2,$X600:$CY600)+SUMPRODUCT($X$2:$CY$2,$X601:$CY601)</f>
        <v>148907.18265469428</v>
      </c>
      <c r="L598" s="609">
        <f>SUMPRODUCT($X$2:$CY$2,$X602:$CY602) +SUMPRODUCT($X$2:$CY$2,$X603:$CY603)</f>
        <v>45449.853287495418</v>
      </c>
      <c r="M598" s="609">
        <f>SUMPRODUCT($X$2:$CY$2,$X604:$CY604)</f>
        <v>0</v>
      </c>
      <c r="N598" s="609">
        <f>SUMPRODUCT($X$2:$CY$2,$X607:$CY607) +SUMPRODUCT($X$2:$CY$2,$X608:$CY608)</f>
        <v>1808.6635209473163</v>
      </c>
      <c r="O598" s="609">
        <f>SUMPRODUCT($X$2:$CY$2,$X605:$CY605) +SUMPRODUCT($X$2:$CY$2,$X606:$CY606) +SUMPRODUCT($X$2:$CY$2,$X609:$CY609)</f>
        <v>331.82355918492647</v>
      </c>
      <c r="P598" s="609">
        <f>SUM(K598:O598)</f>
        <v>196497.52302232193</v>
      </c>
      <c r="Q598" s="609">
        <f>(SUM(K598:M598)*100000)/(J598*1000)</f>
        <v>106.28534812971394</v>
      </c>
      <c r="R598" s="610">
        <f>(P598*100000)/(J598*1000)</f>
        <v>107.45588673860011</v>
      </c>
      <c r="S598" s="611">
        <v>3</v>
      </c>
      <c r="T598" s="612">
        <v>3</v>
      </c>
      <c r="U598" s="613" t="s">
        <v>488</v>
      </c>
      <c r="V598" s="614" t="s">
        <v>124</v>
      </c>
      <c r="W598" s="615" t="s">
        <v>75</v>
      </c>
      <c r="X598" s="607">
        <v>0</v>
      </c>
      <c r="Y598" s="607">
        <v>0</v>
      </c>
      <c r="Z598" s="607">
        <v>0</v>
      </c>
      <c r="AA598" s="607">
        <v>0</v>
      </c>
      <c r="AB598" s="607">
        <v>0</v>
      </c>
      <c r="AC598" s="607">
        <v>21</v>
      </c>
      <c r="AD598" s="607">
        <v>21</v>
      </c>
      <c r="AE598" s="607">
        <v>21</v>
      </c>
      <c r="AF598" s="607">
        <v>21</v>
      </c>
      <c r="AG598" s="607">
        <v>21</v>
      </c>
      <c r="AH598" s="607">
        <v>21</v>
      </c>
      <c r="AI598" s="607">
        <v>21</v>
      </c>
      <c r="AJ598" s="607">
        <v>21</v>
      </c>
      <c r="AK598" s="607">
        <v>21</v>
      </c>
      <c r="AL598" s="607">
        <v>21</v>
      </c>
      <c r="AM598" s="607">
        <v>21</v>
      </c>
      <c r="AN598" s="607">
        <v>21</v>
      </c>
      <c r="AO598" s="607">
        <v>21</v>
      </c>
      <c r="AP598" s="607">
        <v>21</v>
      </c>
      <c r="AQ598" s="607">
        <v>21</v>
      </c>
      <c r="AR598" s="607">
        <v>21</v>
      </c>
      <c r="AS598" s="607">
        <v>21</v>
      </c>
      <c r="AT598" s="607">
        <v>21</v>
      </c>
      <c r="AU598" s="607">
        <v>21</v>
      </c>
      <c r="AV598" s="607">
        <v>21</v>
      </c>
      <c r="AW598" s="607">
        <v>21</v>
      </c>
      <c r="AX598" s="607">
        <v>21</v>
      </c>
      <c r="AY598" s="607">
        <v>21</v>
      </c>
      <c r="AZ598" s="607">
        <v>21</v>
      </c>
      <c r="BA598" s="607">
        <v>21</v>
      </c>
      <c r="BB598" s="607">
        <v>21</v>
      </c>
      <c r="BC598" s="607">
        <v>21</v>
      </c>
      <c r="BD598" s="607">
        <v>21</v>
      </c>
      <c r="BE598" s="607">
        <v>21</v>
      </c>
      <c r="BF598" s="607">
        <v>21</v>
      </c>
      <c r="BG598" s="607">
        <v>21</v>
      </c>
      <c r="BH598" s="607">
        <v>21</v>
      </c>
      <c r="BI598" s="607">
        <v>21</v>
      </c>
      <c r="BJ598" s="607">
        <v>21</v>
      </c>
      <c r="BK598" s="607">
        <v>21</v>
      </c>
      <c r="BL598" s="607">
        <v>21</v>
      </c>
      <c r="BM598" s="607">
        <v>21</v>
      </c>
      <c r="BN598" s="607">
        <v>21</v>
      </c>
      <c r="BO598" s="607">
        <v>21</v>
      </c>
      <c r="BP598" s="607">
        <v>21</v>
      </c>
      <c r="BQ598" s="607">
        <v>21</v>
      </c>
      <c r="BR598" s="607">
        <v>21</v>
      </c>
      <c r="BS598" s="607">
        <v>21</v>
      </c>
      <c r="BT598" s="607">
        <v>21</v>
      </c>
      <c r="BU598" s="607">
        <v>21</v>
      </c>
      <c r="BV598" s="607">
        <v>21</v>
      </c>
      <c r="BW598" s="607">
        <v>21</v>
      </c>
      <c r="BX598" s="607">
        <v>21</v>
      </c>
      <c r="BY598" s="607">
        <v>21</v>
      </c>
      <c r="BZ598" s="607">
        <v>21</v>
      </c>
      <c r="CA598" s="607">
        <v>21</v>
      </c>
      <c r="CB598" s="607">
        <v>21</v>
      </c>
      <c r="CC598" s="607">
        <v>21</v>
      </c>
      <c r="CD598" s="607">
        <v>21</v>
      </c>
      <c r="CE598" s="616">
        <v>21</v>
      </c>
      <c r="CF598" s="616">
        <v>21</v>
      </c>
      <c r="CG598" s="616">
        <v>21</v>
      </c>
      <c r="CH598" s="616">
        <v>21</v>
      </c>
      <c r="CI598" s="616">
        <v>21</v>
      </c>
      <c r="CJ598" s="616">
        <v>21</v>
      </c>
      <c r="CK598" s="616">
        <v>21</v>
      </c>
      <c r="CL598" s="616">
        <v>21</v>
      </c>
      <c r="CM598" s="616">
        <v>21</v>
      </c>
      <c r="CN598" s="616">
        <v>21</v>
      </c>
      <c r="CO598" s="616">
        <v>21</v>
      </c>
      <c r="CP598" s="616">
        <v>21</v>
      </c>
      <c r="CQ598" s="616">
        <v>21</v>
      </c>
      <c r="CR598" s="616">
        <v>21</v>
      </c>
      <c r="CS598" s="616">
        <v>21</v>
      </c>
      <c r="CT598" s="616">
        <v>21</v>
      </c>
      <c r="CU598" s="616">
        <v>21</v>
      </c>
      <c r="CV598" s="616">
        <v>21</v>
      </c>
      <c r="CW598" s="616">
        <v>21</v>
      </c>
      <c r="CX598" s="616">
        <v>21</v>
      </c>
      <c r="CY598" s="617">
        <v>21</v>
      </c>
      <c r="CZ598" s="618">
        <v>0</v>
      </c>
      <c r="DA598" s="619">
        <v>0</v>
      </c>
      <c r="DB598" s="619">
        <v>0</v>
      </c>
      <c r="DC598" s="619">
        <v>0</v>
      </c>
      <c r="DD598" s="619">
        <v>0</v>
      </c>
      <c r="DE598" s="619">
        <v>0</v>
      </c>
      <c r="DF598" s="619">
        <v>0</v>
      </c>
      <c r="DG598" s="619">
        <v>0</v>
      </c>
      <c r="DH598" s="619">
        <v>0</v>
      </c>
      <c r="DI598" s="619">
        <v>0</v>
      </c>
      <c r="DJ598" s="619">
        <v>0</v>
      </c>
      <c r="DK598" s="619">
        <v>0</v>
      </c>
      <c r="DL598" s="619">
        <v>0</v>
      </c>
      <c r="DM598" s="619">
        <v>0</v>
      </c>
      <c r="DN598" s="619">
        <v>0</v>
      </c>
      <c r="DO598" s="619">
        <v>0</v>
      </c>
      <c r="DP598" s="619">
        <v>0</v>
      </c>
      <c r="DQ598" s="619">
        <v>0</v>
      </c>
      <c r="DR598" s="619">
        <v>0</v>
      </c>
      <c r="DS598" s="619">
        <v>0</v>
      </c>
      <c r="DT598" s="619">
        <v>0</v>
      </c>
      <c r="DU598" s="619">
        <v>0</v>
      </c>
      <c r="DV598" s="619">
        <v>0</v>
      </c>
      <c r="DW598" s="620">
        <v>0</v>
      </c>
    </row>
    <row r="599" spans="2:127" x14ac:dyDescent="0.2">
      <c r="B599" s="621"/>
      <c r="C599" s="622"/>
      <c r="D599" s="623"/>
      <c r="E599" s="624"/>
      <c r="F599" s="624"/>
      <c r="G599" s="623"/>
      <c r="H599" s="624"/>
      <c r="I599" s="624"/>
      <c r="J599" s="624"/>
      <c r="K599" s="624"/>
      <c r="L599" s="624"/>
      <c r="M599" s="624"/>
      <c r="N599" s="624"/>
      <c r="O599" s="624"/>
      <c r="P599" s="624"/>
      <c r="Q599" s="624"/>
      <c r="R599" s="625"/>
      <c r="S599" s="624"/>
      <c r="T599" s="624"/>
      <c r="U599" s="626" t="s">
        <v>489</v>
      </c>
      <c r="V599" s="614" t="s">
        <v>124</v>
      </c>
      <c r="W599" s="615" t="s">
        <v>490</v>
      </c>
      <c r="X599" s="607">
        <v>8498.07</v>
      </c>
      <c r="Y599" s="607">
        <v>9712.08</v>
      </c>
      <c r="Z599" s="607">
        <v>12140.1</v>
      </c>
      <c r="AA599" s="607">
        <v>48560.4</v>
      </c>
      <c r="AB599" s="607">
        <v>42490.35</v>
      </c>
      <c r="AC599" s="607">
        <v>0</v>
      </c>
      <c r="AD599" s="607">
        <v>0</v>
      </c>
      <c r="AE599" s="607">
        <v>0</v>
      </c>
      <c r="AF599" s="607">
        <v>0</v>
      </c>
      <c r="AG599" s="607">
        <v>0</v>
      </c>
      <c r="AH599" s="607">
        <v>0</v>
      </c>
      <c r="AI599" s="607">
        <v>0</v>
      </c>
      <c r="AJ599" s="607">
        <v>0</v>
      </c>
      <c r="AK599" s="607">
        <v>0</v>
      </c>
      <c r="AL599" s="607">
        <v>0</v>
      </c>
      <c r="AM599" s="607">
        <v>0</v>
      </c>
      <c r="AN599" s="607">
        <v>0</v>
      </c>
      <c r="AO599" s="607">
        <v>0</v>
      </c>
      <c r="AP599" s="607">
        <v>0</v>
      </c>
      <c r="AQ599" s="607">
        <v>0</v>
      </c>
      <c r="AR599" s="607">
        <v>2683.66</v>
      </c>
      <c r="AS599" s="607">
        <v>3067.04</v>
      </c>
      <c r="AT599" s="607">
        <v>3833.8</v>
      </c>
      <c r="AU599" s="607">
        <v>15335.2</v>
      </c>
      <c r="AV599" s="607">
        <v>13418.3</v>
      </c>
      <c r="AW599" s="607">
        <v>0</v>
      </c>
      <c r="AX599" s="607">
        <v>0</v>
      </c>
      <c r="AY599" s="607">
        <v>0</v>
      </c>
      <c r="AZ599" s="607">
        <v>0</v>
      </c>
      <c r="BA599" s="607">
        <v>0</v>
      </c>
      <c r="BB599" s="607">
        <v>0</v>
      </c>
      <c r="BC599" s="607">
        <v>0</v>
      </c>
      <c r="BD599" s="607">
        <v>0</v>
      </c>
      <c r="BE599" s="607">
        <v>0</v>
      </c>
      <c r="BF599" s="607">
        <v>0</v>
      </c>
      <c r="BG599" s="607">
        <v>0</v>
      </c>
      <c r="BH599" s="607">
        <v>0</v>
      </c>
      <c r="BI599" s="607">
        <v>0</v>
      </c>
      <c r="BJ599" s="607">
        <v>0</v>
      </c>
      <c r="BK599" s="607">
        <v>0</v>
      </c>
      <c r="BL599" s="607">
        <v>2683.66</v>
      </c>
      <c r="BM599" s="607">
        <v>3067.04</v>
      </c>
      <c r="BN599" s="607">
        <v>3833.8</v>
      </c>
      <c r="BO599" s="607">
        <v>15335.2</v>
      </c>
      <c r="BP599" s="607">
        <v>13418.3</v>
      </c>
      <c r="BQ599" s="607">
        <v>0</v>
      </c>
      <c r="BR599" s="607">
        <v>0</v>
      </c>
      <c r="BS599" s="607">
        <v>0</v>
      </c>
      <c r="BT599" s="607">
        <v>0</v>
      </c>
      <c r="BU599" s="607">
        <v>0</v>
      </c>
      <c r="BV599" s="607">
        <v>0</v>
      </c>
      <c r="BW599" s="607">
        <v>0</v>
      </c>
      <c r="BX599" s="607">
        <v>0</v>
      </c>
      <c r="BY599" s="607">
        <v>0</v>
      </c>
      <c r="BZ599" s="607">
        <v>0</v>
      </c>
      <c r="CA599" s="607">
        <v>0</v>
      </c>
      <c r="CB599" s="607">
        <v>0</v>
      </c>
      <c r="CC599" s="607">
        <v>0</v>
      </c>
      <c r="CD599" s="607">
        <v>0</v>
      </c>
      <c r="CE599" s="616">
        <v>0</v>
      </c>
      <c r="CF599" s="616">
        <v>6205.78</v>
      </c>
      <c r="CG599" s="616">
        <v>7092.32</v>
      </c>
      <c r="CH599" s="616">
        <v>8865.4</v>
      </c>
      <c r="CI599" s="616">
        <v>35461.599999999999</v>
      </c>
      <c r="CJ599" s="616">
        <v>31028.9</v>
      </c>
      <c r="CK599" s="616">
        <v>0</v>
      </c>
      <c r="CL599" s="616">
        <v>0</v>
      </c>
      <c r="CM599" s="616">
        <v>0</v>
      </c>
      <c r="CN599" s="616">
        <v>0</v>
      </c>
      <c r="CO599" s="616">
        <v>0</v>
      </c>
      <c r="CP599" s="616">
        <v>0</v>
      </c>
      <c r="CQ599" s="616">
        <v>0</v>
      </c>
      <c r="CR599" s="616">
        <v>0</v>
      </c>
      <c r="CS599" s="616">
        <v>0</v>
      </c>
      <c r="CT599" s="616">
        <v>0</v>
      </c>
      <c r="CU599" s="616">
        <v>0</v>
      </c>
      <c r="CV599" s="616">
        <v>0</v>
      </c>
      <c r="CW599" s="616">
        <v>0</v>
      </c>
      <c r="CX599" s="616">
        <v>0</v>
      </c>
      <c r="CY599" s="617">
        <v>0</v>
      </c>
      <c r="CZ599" s="618">
        <v>0</v>
      </c>
      <c r="DA599" s="619">
        <v>0</v>
      </c>
      <c r="DB599" s="619">
        <v>0</v>
      </c>
      <c r="DC599" s="619">
        <v>0</v>
      </c>
      <c r="DD599" s="619">
        <v>0</v>
      </c>
      <c r="DE599" s="619">
        <v>0</v>
      </c>
      <c r="DF599" s="619">
        <v>0</v>
      </c>
      <c r="DG599" s="619">
        <v>0</v>
      </c>
      <c r="DH599" s="619">
        <v>0</v>
      </c>
      <c r="DI599" s="619">
        <v>0</v>
      </c>
      <c r="DJ599" s="619">
        <v>0</v>
      </c>
      <c r="DK599" s="619">
        <v>0</v>
      </c>
      <c r="DL599" s="619">
        <v>0</v>
      </c>
      <c r="DM599" s="619">
        <v>0</v>
      </c>
      <c r="DN599" s="619">
        <v>0</v>
      </c>
      <c r="DO599" s="619">
        <v>0</v>
      </c>
      <c r="DP599" s="619">
        <v>0</v>
      </c>
      <c r="DQ599" s="619">
        <v>0</v>
      </c>
      <c r="DR599" s="619">
        <v>0</v>
      </c>
      <c r="DS599" s="619">
        <v>0</v>
      </c>
      <c r="DT599" s="619">
        <v>0</v>
      </c>
      <c r="DU599" s="619">
        <v>0</v>
      </c>
      <c r="DV599" s="619">
        <v>0</v>
      </c>
      <c r="DW599" s="620">
        <v>0</v>
      </c>
    </row>
    <row r="600" spans="2:127" x14ac:dyDescent="0.2">
      <c r="B600" s="627"/>
      <c r="C600" s="628"/>
      <c r="D600" s="629"/>
      <c r="E600" s="629"/>
      <c r="F600" s="629"/>
      <c r="G600" s="629"/>
      <c r="H600" s="629"/>
      <c r="I600" s="630"/>
      <c r="J600" s="630"/>
      <c r="K600" s="630"/>
      <c r="L600" s="630"/>
      <c r="M600" s="630"/>
      <c r="N600" s="630"/>
      <c r="O600" s="630"/>
      <c r="P600" s="630"/>
      <c r="Q600" s="630"/>
      <c r="R600" s="631"/>
      <c r="S600" s="630"/>
      <c r="T600" s="630"/>
      <c r="U600" s="626" t="s">
        <v>491</v>
      </c>
      <c r="V600" s="614" t="s">
        <v>124</v>
      </c>
      <c r="W600" s="615" t="s">
        <v>490</v>
      </c>
      <c r="X600" s="607">
        <v>0</v>
      </c>
      <c r="Y600" s="607">
        <v>0</v>
      </c>
      <c r="Z600" s="607">
        <v>0</v>
      </c>
      <c r="AA600" s="607">
        <v>0</v>
      </c>
      <c r="AB600" s="607">
        <v>0</v>
      </c>
      <c r="AC600" s="607">
        <v>0</v>
      </c>
      <c r="AD600" s="607">
        <v>0</v>
      </c>
      <c r="AE600" s="607">
        <v>0</v>
      </c>
      <c r="AF600" s="607">
        <v>0</v>
      </c>
      <c r="AG600" s="607">
        <v>0</v>
      </c>
      <c r="AH600" s="607">
        <v>0</v>
      </c>
      <c r="AI600" s="607">
        <v>0</v>
      </c>
      <c r="AJ600" s="607">
        <v>0</v>
      </c>
      <c r="AK600" s="607">
        <v>0</v>
      </c>
      <c r="AL600" s="607">
        <v>0</v>
      </c>
      <c r="AM600" s="607">
        <v>0</v>
      </c>
      <c r="AN600" s="607">
        <v>0</v>
      </c>
      <c r="AO600" s="607">
        <v>0</v>
      </c>
      <c r="AP600" s="607">
        <v>0</v>
      </c>
      <c r="AQ600" s="607">
        <v>0</v>
      </c>
      <c r="AR600" s="607">
        <v>0</v>
      </c>
      <c r="AS600" s="607">
        <v>0</v>
      </c>
      <c r="AT600" s="607">
        <v>0</v>
      </c>
      <c r="AU600" s="607">
        <v>0</v>
      </c>
      <c r="AV600" s="607">
        <v>0</v>
      </c>
      <c r="AW600" s="607">
        <v>0</v>
      </c>
      <c r="AX600" s="607">
        <v>0</v>
      </c>
      <c r="AY600" s="607">
        <v>0</v>
      </c>
      <c r="AZ600" s="607">
        <v>0</v>
      </c>
      <c r="BA600" s="607">
        <v>0</v>
      </c>
      <c r="BB600" s="607">
        <v>0</v>
      </c>
      <c r="BC600" s="607">
        <v>0</v>
      </c>
      <c r="BD600" s="607">
        <v>0</v>
      </c>
      <c r="BE600" s="607">
        <v>0</v>
      </c>
      <c r="BF600" s="607">
        <v>0</v>
      </c>
      <c r="BG600" s="607">
        <v>0</v>
      </c>
      <c r="BH600" s="607">
        <v>0</v>
      </c>
      <c r="BI600" s="607">
        <v>0</v>
      </c>
      <c r="BJ600" s="607">
        <v>0</v>
      </c>
      <c r="BK600" s="607">
        <v>0</v>
      </c>
      <c r="BL600" s="607">
        <v>0</v>
      </c>
      <c r="BM600" s="607">
        <v>0</v>
      </c>
      <c r="BN600" s="607">
        <v>0</v>
      </c>
      <c r="BO600" s="607">
        <v>0</v>
      </c>
      <c r="BP600" s="607">
        <v>0</v>
      </c>
      <c r="BQ600" s="607">
        <v>0</v>
      </c>
      <c r="BR600" s="607">
        <v>0</v>
      </c>
      <c r="BS600" s="607">
        <v>0</v>
      </c>
      <c r="BT600" s="607">
        <v>0</v>
      </c>
      <c r="BU600" s="607">
        <v>0</v>
      </c>
      <c r="BV600" s="607">
        <v>0</v>
      </c>
      <c r="BW600" s="607">
        <v>0</v>
      </c>
      <c r="BX600" s="607">
        <v>0</v>
      </c>
      <c r="BY600" s="607">
        <v>0</v>
      </c>
      <c r="BZ600" s="607">
        <v>0</v>
      </c>
      <c r="CA600" s="607">
        <v>0</v>
      </c>
      <c r="CB600" s="607">
        <v>0</v>
      </c>
      <c r="CC600" s="607">
        <v>0</v>
      </c>
      <c r="CD600" s="607">
        <v>0</v>
      </c>
      <c r="CE600" s="616">
        <v>0</v>
      </c>
      <c r="CF600" s="616">
        <v>0</v>
      </c>
      <c r="CG600" s="616">
        <v>0</v>
      </c>
      <c r="CH600" s="616">
        <v>0</v>
      </c>
      <c r="CI600" s="616">
        <v>0</v>
      </c>
      <c r="CJ600" s="616">
        <v>0</v>
      </c>
      <c r="CK600" s="616">
        <v>0</v>
      </c>
      <c r="CL600" s="616">
        <v>0</v>
      </c>
      <c r="CM600" s="616">
        <v>0</v>
      </c>
      <c r="CN600" s="616">
        <v>0</v>
      </c>
      <c r="CO600" s="616">
        <v>0</v>
      </c>
      <c r="CP600" s="616">
        <v>0</v>
      </c>
      <c r="CQ600" s="616">
        <v>0</v>
      </c>
      <c r="CR600" s="616">
        <v>0</v>
      </c>
      <c r="CS600" s="616">
        <v>0</v>
      </c>
      <c r="CT600" s="616">
        <v>0</v>
      </c>
      <c r="CU600" s="616">
        <v>0</v>
      </c>
      <c r="CV600" s="616">
        <v>0</v>
      </c>
      <c r="CW600" s="616">
        <v>0</v>
      </c>
      <c r="CX600" s="616">
        <v>0</v>
      </c>
      <c r="CY600" s="617">
        <v>0</v>
      </c>
      <c r="CZ600" s="618">
        <v>0</v>
      </c>
      <c r="DA600" s="619">
        <v>0</v>
      </c>
      <c r="DB600" s="619">
        <v>0</v>
      </c>
      <c r="DC600" s="619">
        <v>0</v>
      </c>
      <c r="DD600" s="619">
        <v>0</v>
      </c>
      <c r="DE600" s="619">
        <v>0</v>
      </c>
      <c r="DF600" s="619">
        <v>0</v>
      </c>
      <c r="DG600" s="619">
        <v>0</v>
      </c>
      <c r="DH600" s="619">
        <v>0</v>
      </c>
      <c r="DI600" s="619">
        <v>0</v>
      </c>
      <c r="DJ600" s="619">
        <v>0</v>
      </c>
      <c r="DK600" s="619">
        <v>0</v>
      </c>
      <c r="DL600" s="619">
        <v>0</v>
      </c>
      <c r="DM600" s="619">
        <v>0</v>
      </c>
      <c r="DN600" s="619">
        <v>0</v>
      </c>
      <c r="DO600" s="619">
        <v>0</v>
      </c>
      <c r="DP600" s="619">
        <v>0</v>
      </c>
      <c r="DQ600" s="619">
        <v>0</v>
      </c>
      <c r="DR600" s="619">
        <v>0</v>
      </c>
      <c r="DS600" s="619">
        <v>0</v>
      </c>
      <c r="DT600" s="619">
        <v>0</v>
      </c>
      <c r="DU600" s="619">
        <v>0</v>
      </c>
      <c r="DV600" s="619">
        <v>0</v>
      </c>
      <c r="DW600" s="620">
        <v>0</v>
      </c>
    </row>
    <row r="601" spans="2:127" x14ac:dyDescent="0.2">
      <c r="B601" s="627"/>
      <c r="C601" s="628"/>
      <c r="D601" s="629"/>
      <c r="E601" s="629"/>
      <c r="F601" s="629"/>
      <c r="G601" s="629"/>
      <c r="H601" s="629"/>
      <c r="I601" s="630"/>
      <c r="J601" s="630"/>
      <c r="K601" s="630"/>
      <c r="L601" s="630"/>
      <c r="M601" s="630"/>
      <c r="N601" s="630"/>
      <c r="O601" s="630"/>
      <c r="P601" s="630"/>
      <c r="Q601" s="630"/>
      <c r="R601" s="631"/>
      <c r="S601" s="630"/>
      <c r="T601" s="630"/>
      <c r="U601" s="632" t="s">
        <v>828</v>
      </c>
      <c r="V601" s="633" t="s">
        <v>124</v>
      </c>
      <c r="W601" s="634" t="s">
        <v>490</v>
      </c>
      <c r="X601" s="607">
        <v>0</v>
      </c>
      <c r="Y601" s="607">
        <v>0</v>
      </c>
      <c r="Z601" s="607">
        <v>0</v>
      </c>
      <c r="AA601" s="607">
        <v>0</v>
      </c>
      <c r="AB601" s="607">
        <v>0</v>
      </c>
      <c r="AC601" s="607">
        <v>0</v>
      </c>
      <c r="AD601" s="607">
        <v>0</v>
      </c>
      <c r="AE601" s="607">
        <v>0</v>
      </c>
      <c r="AF601" s="607">
        <v>0</v>
      </c>
      <c r="AG601" s="607">
        <v>0</v>
      </c>
      <c r="AH601" s="607">
        <v>0</v>
      </c>
      <c r="AI601" s="607">
        <v>0</v>
      </c>
      <c r="AJ601" s="607">
        <v>0</v>
      </c>
      <c r="AK601" s="607">
        <v>0</v>
      </c>
      <c r="AL601" s="607">
        <v>0</v>
      </c>
      <c r="AM601" s="607">
        <v>0</v>
      </c>
      <c r="AN601" s="607">
        <v>0</v>
      </c>
      <c r="AO601" s="607">
        <v>0</v>
      </c>
      <c r="AP601" s="607">
        <v>0</v>
      </c>
      <c r="AQ601" s="607">
        <v>0</v>
      </c>
      <c r="AR601" s="607">
        <v>0</v>
      </c>
      <c r="AS601" s="607">
        <v>0</v>
      </c>
      <c r="AT601" s="607">
        <v>0</v>
      </c>
      <c r="AU601" s="607">
        <v>0</v>
      </c>
      <c r="AV601" s="607">
        <v>0</v>
      </c>
      <c r="AW601" s="607">
        <v>0</v>
      </c>
      <c r="AX601" s="607">
        <v>0</v>
      </c>
      <c r="AY601" s="607">
        <v>0</v>
      </c>
      <c r="AZ601" s="607">
        <v>0</v>
      </c>
      <c r="BA601" s="607">
        <v>0</v>
      </c>
      <c r="BB601" s="607">
        <v>0</v>
      </c>
      <c r="BC601" s="607">
        <v>0</v>
      </c>
      <c r="BD601" s="607">
        <v>0</v>
      </c>
      <c r="BE601" s="607">
        <v>0</v>
      </c>
      <c r="BF601" s="607">
        <v>0</v>
      </c>
      <c r="BG601" s="607">
        <v>0</v>
      </c>
      <c r="BH601" s="607">
        <v>0</v>
      </c>
      <c r="BI601" s="607">
        <v>0</v>
      </c>
      <c r="BJ601" s="607">
        <v>0</v>
      </c>
      <c r="BK601" s="607">
        <v>0</v>
      </c>
      <c r="BL601" s="607">
        <v>0</v>
      </c>
      <c r="BM601" s="607">
        <v>0</v>
      </c>
      <c r="BN601" s="607">
        <v>0</v>
      </c>
      <c r="BO601" s="607">
        <v>0</v>
      </c>
      <c r="BP601" s="607">
        <v>0</v>
      </c>
      <c r="BQ601" s="607">
        <v>0</v>
      </c>
      <c r="BR601" s="607">
        <v>0</v>
      </c>
      <c r="BS601" s="607">
        <v>0</v>
      </c>
      <c r="BT601" s="607">
        <v>0</v>
      </c>
      <c r="BU601" s="607">
        <v>0</v>
      </c>
      <c r="BV601" s="607">
        <v>0</v>
      </c>
      <c r="BW601" s="607">
        <v>0</v>
      </c>
      <c r="BX601" s="607">
        <v>0</v>
      </c>
      <c r="BY601" s="607">
        <v>0</v>
      </c>
      <c r="BZ601" s="607">
        <v>0</v>
      </c>
      <c r="CA601" s="607">
        <v>0</v>
      </c>
      <c r="CB601" s="607">
        <v>0</v>
      </c>
      <c r="CC601" s="607">
        <v>0</v>
      </c>
      <c r="CD601" s="607">
        <v>0</v>
      </c>
      <c r="CE601" s="607">
        <v>0</v>
      </c>
      <c r="CF601" s="607">
        <v>0</v>
      </c>
      <c r="CG601" s="607">
        <v>0</v>
      </c>
      <c r="CH601" s="607">
        <v>0</v>
      </c>
      <c r="CI601" s="607">
        <v>0</v>
      </c>
      <c r="CJ601" s="607">
        <v>0</v>
      </c>
      <c r="CK601" s="607">
        <v>0</v>
      </c>
      <c r="CL601" s="607">
        <v>0</v>
      </c>
      <c r="CM601" s="607">
        <v>0</v>
      </c>
      <c r="CN601" s="607">
        <v>0</v>
      </c>
      <c r="CO601" s="607">
        <v>0</v>
      </c>
      <c r="CP601" s="607">
        <v>0</v>
      </c>
      <c r="CQ601" s="607">
        <v>0</v>
      </c>
      <c r="CR601" s="607">
        <v>0</v>
      </c>
      <c r="CS601" s="607">
        <v>0</v>
      </c>
      <c r="CT601" s="607">
        <v>0</v>
      </c>
      <c r="CU601" s="607">
        <v>0</v>
      </c>
      <c r="CV601" s="607">
        <v>0</v>
      </c>
      <c r="CW601" s="607">
        <v>0</v>
      </c>
      <c r="CX601" s="607">
        <v>0</v>
      </c>
      <c r="CY601" s="607">
        <v>0</v>
      </c>
      <c r="CZ601" s="618">
        <v>0</v>
      </c>
      <c r="DA601" s="619">
        <v>0</v>
      </c>
      <c r="DB601" s="619">
        <v>0</v>
      </c>
      <c r="DC601" s="619">
        <v>0</v>
      </c>
      <c r="DD601" s="619">
        <v>0</v>
      </c>
      <c r="DE601" s="619">
        <v>0</v>
      </c>
      <c r="DF601" s="619">
        <v>0</v>
      </c>
      <c r="DG601" s="619">
        <v>0</v>
      </c>
      <c r="DH601" s="619">
        <v>0</v>
      </c>
      <c r="DI601" s="619">
        <v>0</v>
      </c>
      <c r="DJ601" s="619">
        <v>0</v>
      </c>
      <c r="DK601" s="619">
        <v>0</v>
      </c>
      <c r="DL601" s="619">
        <v>0</v>
      </c>
      <c r="DM601" s="619">
        <v>0</v>
      </c>
      <c r="DN601" s="619">
        <v>0</v>
      </c>
      <c r="DO601" s="619">
        <v>0</v>
      </c>
      <c r="DP601" s="619">
        <v>0</v>
      </c>
      <c r="DQ601" s="619">
        <v>0</v>
      </c>
      <c r="DR601" s="619">
        <v>0</v>
      </c>
      <c r="DS601" s="619">
        <v>0</v>
      </c>
      <c r="DT601" s="619">
        <v>0</v>
      </c>
      <c r="DU601" s="619">
        <v>0</v>
      </c>
      <c r="DV601" s="619">
        <v>0</v>
      </c>
      <c r="DW601" s="620">
        <v>0</v>
      </c>
    </row>
    <row r="602" spans="2:127" x14ac:dyDescent="0.2">
      <c r="B602" s="635"/>
      <c r="C602" s="636"/>
      <c r="D602" s="637"/>
      <c r="E602" s="637"/>
      <c r="F602" s="637"/>
      <c r="G602" s="637"/>
      <c r="H602" s="637"/>
      <c r="I602" s="638"/>
      <c r="J602" s="638"/>
      <c r="K602" s="638"/>
      <c r="L602" s="638"/>
      <c r="M602" s="638"/>
      <c r="N602" s="638"/>
      <c r="O602" s="638"/>
      <c r="P602" s="638"/>
      <c r="Q602" s="638"/>
      <c r="R602" s="639"/>
      <c r="S602" s="638"/>
      <c r="T602" s="638"/>
      <c r="U602" s="626" t="s">
        <v>492</v>
      </c>
      <c r="V602" s="614" t="s">
        <v>124</v>
      </c>
      <c r="W602" s="640" t="s">
        <v>490</v>
      </c>
      <c r="X602" s="607">
        <v>0</v>
      </c>
      <c r="Y602" s="607">
        <v>0</v>
      </c>
      <c r="Z602" s="607">
        <v>0</v>
      </c>
      <c r="AA602" s="607">
        <v>0</v>
      </c>
      <c r="AB602" s="607">
        <v>0</v>
      </c>
      <c r="AC602" s="607">
        <v>186.3</v>
      </c>
      <c r="AD602" s="607">
        <v>186.3</v>
      </c>
      <c r="AE602" s="607">
        <v>186.3</v>
      </c>
      <c r="AF602" s="607">
        <v>186.3</v>
      </c>
      <c r="AG602" s="607">
        <v>186.3</v>
      </c>
      <c r="AH602" s="607">
        <v>186.3</v>
      </c>
      <c r="AI602" s="607">
        <v>186.3</v>
      </c>
      <c r="AJ602" s="607">
        <v>186.3</v>
      </c>
      <c r="AK602" s="607">
        <v>186.3</v>
      </c>
      <c r="AL602" s="607">
        <v>186.3</v>
      </c>
      <c r="AM602" s="607">
        <v>186.3</v>
      </c>
      <c r="AN602" s="607">
        <v>186.3</v>
      </c>
      <c r="AO602" s="607">
        <v>186.3</v>
      </c>
      <c r="AP602" s="607">
        <v>186.3</v>
      </c>
      <c r="AQ602" s="607">
        <v>186.3</v>
      </c>
      <c r="AR602" s="607">
        <v>186.3</v>
      </c>
      <c r="AS602" s="607">
        <v>186.3</v>
      </c>
      <c r="AT602" s="607">
        <v>186.3</v>
      </c>
      <c r="AU602" s="607">
        <v>186.3</v>
      </c>
      <c r="AV602" s="607">
        <v>186.3</v>
      </c>
      <c r="AW602" s="607">
        <v>186.3</v>
      </c>
      <c r="AX602" s="607">
        <v>186.3</v>
      </c>
      <c r="AY602" s="607">
        <v>186.3</v>
      </c>
      <c r="AZ602" s="607">
        <v>186.3</v>
      </c>
      <c r="BA602" s="607">
        <v>186.3</v>
      </c>
      <c r="BB602" s="607">
        <v>186.3</v>
      </c>
      <c r="BC602" s="607">
        <v>186.3</v>
      </c>
      <c r="BD602" s="607">
        <v>186.3</v>
      </c>
      <c r="BE602" s="607">
        <v>186.3</v>
      </c>
      <c r="BF602" s="607">
        <v>186.3</v>
      </c>
      <c r="BG602" s="607">
        <v>186.3</v>
      </c>
      <c r="BH602" s="607">
        <v>186.3</v>
      </c>
      <c r="BI602" s="607">
        <v>186.3</v>
      </c>
      <c r="BJ602" s="607">
        <v>186.3</v>
      </c>
      <c r="BK602" s="607">
        <v>186.3</v>
      </c>
      <c r="BL602" s="607">
        <v>186.3</v>
      </c>
      <c r="BM602" s="607">
        <v>186.3</v>
      </c>
      <c r="BN602" s="607">
        <v>186.3</v>
      </c>
      <c r="BO602" s="607">
        <v>186.3</v>
      </c>
      <c r="BP602" s="607">
        <v>186.3</v>
      </c>
      <c r="BQ602" s="607">
        <v>186.3</v>
      </c>
      <c r="BR602" s="607">
        <v>186.3</v>
      </c>
      <c r="BS602" s="607">
        <v>186.3</v>
      </c>
      <c r="BT602" s="607">
        <v>186.3</v>
      </c>
      <c r="BU602" s="607">
        <v>186.3</v>
      </c>
      <c r="BV602" s="607">
        <v>186.3</v>
      </c>
      <c r="BW602" s="607">
        <v>186.3</v>
      </c>
      <c r="BX602" s="607">
        <v>186.3</v>
      </c>
      <c r="BY602" s="607">
        <v>186.3</v>
      </c>
      <c r="BZ602" s="607">
        <v>186.3</v>
      </c>
      <c r="CA602" s="607">
        <v>186.3</v>
      </c>
      <c r="CB602" s="607">
        <v>186.3</v>
      </c>
      <c r="CC602" s="607">
        <v>186.3</v>
      </c>
      <c r="CD602" s="607">
        <v>186.3</v>
      </c>
      <c r="CE602" s="616">
        <v>186.3</v>
      </c>
      <c r="CF602" s="616">
        <v>186.3</v>
      </c>
      <c r="CG602" s="616">
        <v>186.3</v>
      </c>
      <c r="CH602" s="616">
        <v>186.3</v>
      </c>
      <c r="CI602" s="616">
        <v>186.3</v>
      </c>
      <c r="CJ602" s="616">
        <v>186.3</v>
      </c>
      <c r="CK602" s="616">
        <v>186.3</v>
      </c>
      <c r="CL602" s="616">
        <v>186.3</v>
      </c>
      <c r="CM602" s="616">
        <v>186.3</v>
      </c>
      <c r="CN602" s="616">
        <v>186.3</v>
      </c>
      <c r="CO602" s="616">
        <v>186.3</v>
      </c>
      <c r="CP602" s="616">
        <v>186.3</v>
      </c>
      <c r="CQ602" s="616">
        <v>186.3</v>
      </c>
      <c r="CR602" s="616">
        <v>186.3</v>
      </c>
      <c r="CS602" s="616">
        <v>186.3</v>
      </c>
      <c r="CT602" s="616">
        <v>186.3</v>
      </c>
      <c r="CU602" s="616">
        <v>186.3</v>
      </c>
      <c r="CV602" s="616">
        <v>186.3</v>
      </c>
      <c r="CW602" s="616">
        <v>186.3</v>
      </c>
      <c r="CX602" s="616">
        <v>186.3</v>
      </c>
      <c r="CY602" s="617">
        <v>186.3</v>
      </c>
      <c r="CZ602" s="618">
        <v>0</v>
      </c>
      <c r="DA602" s="619">
        <v>0</v>
      </c>
      <c r="DB602" s="619">
        <v>0</v>
      </c>
      <c r="DC602" s="619">
        <v>0</v>
      </c>
      <c r="DD602" s="619">
        <v>0</v>
      </c>
      <c r="DE602" s="619">
        <v>0</v>
      </c>
      <c r="DF602" s="619">
        <v>0</v>
      </c>
      <c r="DG602" s="619">
        <v>0</v>
      </c>
      <c r="DH602" s="619">
        <v>0</v>
      </c>
      <c r="DI602" s="619">
        <v>0</v>
      </c>
      <c r="DJ602" s="619">
        <v>0</v>
      </c>
      <c r="DK602" s="619">
        <v>0</v>
      </c>
      <c r="DL602" s="619">
        <v>0</v>
      </c>
      <c r="DM602" s="619">
        <v>0</v>
      </c>
      <c r="DN602" s="619">
        <v>0</v>
      </c>
      <c r="DO602" s="619">
        <v>0</v>
      </c>
      <c r="DP602" s="619">
        <v>0</v>
      </c>
      <c r="DQ602" s="619">
        <v>0</v>
      </c>
      <c r="DR602" s="619">
        <v>0</v>
      </c>
      <c r="DS602" s="619">
        <v>0</v>
      </c>
      <c r="DT602" s="619">
        <v>0</v>
      </c>
      <c r="DU602" s="619">
        <v>0</v>
      </c>
      <c r="DV602" s="619">
        <v>0</v>
      </c>
      <c r="DW602" s="620">
        <v>0</v>
      </c>
    </row>
    <row r="603" spans="2:127" x14ac:dyDescent="0.2">
      <c r="B603" s="641"/>
      <c r="C603" s="642"/>
      <c r="D603" s="643"/>
      <c r="E603" s="643"/>
      <c r="F603" s="643"/>
      <c r="G603" s="643"/>
      <c r="H603" s="643"/>
      <c r="I603" s="644"/>
      <c r="J603" s="644"/>
      <c r="K603" s="644"/>
      <c r="L603" s="644"/>
      <c r="M603" s="644"/>
      <c r="N603" s="644"/>
      <c r="O603" s="644"/>
      <c r="P603" s="644"/>
      <c r="Q603" s="644"/>
      <c r="R603" s="645"/>
      <c r="S603" s="644"/>
      <c r="T603" s="644"/>
      <c r="U603" s="626" t="s">
        <v>493</v>
      </c>
      <c r="V603" s="614" t="s">
        <v>124</v>
      </c>
      <c r="W603" s="640" t="s">
        <v>490</v>
      </c>
      <c r="X603" s="607">
        <v>0</v>
      </c>
      <c r="Y603" s="607">
        <v>0</v>
      </c>
      <c r="Z603" s="607">
        <v>0</v>
      </c>
      <c r="AA603" s="607">
        <v>0</v>
      </c>
      <c r="AB603" s="607">
        <v>0</v>
      </c>
      <c r="AC603" s="607">
        <v>1718.8</v>
      </c>
      <c r="AD603" s="607">
        <v>1718.8</v>
      </c>
      <c r="AE603" s="607">
        <v>1718.8</v>
      </c>
      <c r="AF603" s="607">
        <v>1718.8</v>
      </c>
      <c r="AG603" s="607">
        <v>1718.8</v>
      </c>
      <c r="AH603" s="607">
        <v>1718.8</v>
      </c>
      <c r="AI603" s="607">
        <v>1718.8</v>
      </c>
      <c r="AJ603" s="607">
        <v>1718.8</v>
      </c>
      <c r="AK603" s="607">
        <v>1718.8</v>
      </c>
      <c r="AL603" s="607">
        <v>1718.8</v>
      </c>
      <c r="AM603" s="607">
        <v>1718.8</v>
      </c>
      <c r="AN603" s="607">
        <v>1718.8</v>
      </c>
      <c r="AO603" s="607">
        <v>1718.8</v>
      </c>
      <c r="AP603" s="607">
        <v>1718.8</v>
      </c>
      <c r="AQ603" s="607">
        <v>1718.8</v>
      </c>
      <c r="AR603" s="607">
        <v>1718.8</v>
      </c>
      <c r="AS603" s="607">
        <v>1718.8</v>
      </c>
      <c r="AT603" s="607">
        <v>1718.8</v>
      </c>
      <c r="AU603" s="607">
        <v>1718.8</v>
      </c>
      <c r="AV603" s="607">
        <v>1718.8</v>
      </c>
      <c r="AW603" s="607">
        <v>1718.8</v>
      </c>
      <c r="AX603" s="607">
        <v>1718.8</v>
      </c>
      <c r="AY603" s="607">
        <v>1718.8</v>
      </c>
      <c r="AZ603" s="607">
        <v>1718.8</v>
      </c>
      <c r="BA603" s="607">
        <v>1718.8</v>
      </c>
      <c r="BB603" s="607">
        <v>1718.8</v>
      </c>
      <c r="BC603" s="607">
        <v>1718.8</v>
      </c>
      <c r="BD603" s="607">
        <v>1718.8</v>
      </c>
      <c r="BE603" s="607">
        <v>1718.8</v>
      </c>
      <c r="BF603" s="607">
        <v>1718.8</v>
      </c>
      <c r="BG603" s="607">
        <v>1718.8</v>
      </c>
      <c r="BH603" s="607">
        <v>1718.8</v>
      </c>
      <c r="BI603" s="607">
        <v>1718.8</v>
      </c>
      <c r="BJ603" s="607">
        <v>1718.8</v>
      </c>
      <c r="BK603" s="607">
        <v>1718.8</v>
      </c>
      <c r="BL603" s="607">
        <v>1718.8</v>
      </c>
      <c r="BM603" s="607">
        <v>1718.8</v>
      </c>
      <c r="BN603" s="607">
        <v>1718.8</v>
      </c>
      <c r="BO603" s="607">
        <v>1718.8</v>
      </c>
      <c r="BP603" s="607">
        <v>1718.8</v>
      </c>
      <c r="BQ603" s="607">
        <v>1718.8</v>
      </c>
      <c r="BR603" s="607">
        <v>1718.8</v>
      </c>
      <c r="BS603" s="607">
        <v>1718.8</v>
      </c>
      <c r="BT603" s="607">
        <v>1718.8</v>
      </c>
      <c r="BU603" s="607">
        <v>1718.8</v>
      </c>
      <c r="BV603" s="607">
        <v>1718.8</v>
      </c>
      <c r="BW603" s="607">
        <v>1718.8</v>
      </c>
      <c r="BX603" s="607">
        <v>1718.8</v>
      </c>
      <c r="BY603" s="607">
        <v>1718.8</v>
      </c>
      <c r="BZ603" s="607">
        <v>1718.8</v>
      </c>
      <c r="CA603" s="607">
        <v>1718.8</v>
      </c>
      <c r="CB603" s="607">
        <v>1718.8</v>
      </c>
      <c r="CC603" s="607">
        <v>1718.8</v>
      </c>
      <c r="CD603" s="607">
        <v>1718.8</v>
      </c>
      <c r="CE603" s="616">
        <v>1718.8</v>
      </c>
      <c r="CF603" s="616">
        <v>1718.8</v>
      </c>
      <c r="CG603" s="616">
        <v>1718.8</v>
      </c>
      <c r="CH603" s="616">
        <v>1718.8</v>
      </c>
      <c r="CI603" s="616">
        <v>1718.8</v>
      </c>
      <c r="CJ603" s="616">
        <v>1718.8</v>
      </c>
      <c r="CK603" s="616">
        <v>1718.8</v>
      </c>
      <c r="CL603" s="616">
        <v>1718.8</v>
      </c>
      <c r="CM603" s="616">
        <v>1718.8</v>
      </c>
      <c r="CN603" s="616">
        <v>1718.8</v>
      </c>
      <c r="CO603" s="616">
        <v>1718.8</v>
      </c>
      <c r="CP603" s="616">
        <v>1718.8</v>
      </c>
      <c r="CQ603" s="616">
        <v>1718.8</v>
      </c>
      <c r="CR603" s="616">
        <v>1718.8</v>
      </c>
      <c r="CS603" s="616">
        <v>1718.8</v>
      </c>
      <c r="CT603" s="616">
        <v>1718.8</v>
      </c>
      <c r="CU603" s="616">
        <v>1718.8</v>
      </c>
      <c r="CV603" s="616">
        <v>1718.8</v>
      </c>
      <c r="CW603" s="616">
        <v>1718.8</v>
      </c>
      <c r="CX603" s="616">
        <v>1718.8</v>
      </c>
      <c r="CY603" s="617">
        <v>1718.8</v>
      </c>
      <c r="CZ603" s="618">
        <v>0</v>
      </c>
      <c r="DA603" s="619">
        <v>0</v>
      </c>
      <c r="DB603" s="619">
        <v>0</v>
      </c>
      <c r="DC603" s="619">
        <v>0</v>
      </c>
      <c r="DD603" s="619">
        <v>0</v>
      </c>
      <c r="DE603" s="619">
        <v>0</v>
      </c>
      <c r="DF603" s="619">
        <v>0</v>
      </c>
      <c r="DG603" s="619">
        <v>0</v>
      </c>
      <c r="DH603" s="619">
        <v>0</v>
      </c>
      <c r="DI603" s="619">
        <v>0</v>
      </c>
      <c r="DJ603" s="619">
        <v>0</v>
      </c>
      <c r="DK603" s="619">
        <v>0</v>
      </c>
      <c r="DL603" s="619">
        <v>0</v>
      </c>
      <c r="DM603" s="619">
        <v>0</v>
      </c>
      <c r="DN603" s="619">
        <v>0</v>
      </c>
      <c r="DO603" s="619">
        <v>0</v>
      </c>
      <c r="DP603" s="619">
        <v>0</v>
      </c>
      <c r="DQ603" s="619">
        <v>0</v>
      </c>
      <c r="DR603" s="619">
        <v>0</v>
      </c>
      <c r="DS603" s="619">
        <v>0</v>
      </c>
      <c r="DT603" s="619">
        <v>0</v>
      </c>
      <c r="DU603" s="619">
        <v>0</v>
      </c>
      <c r="DV603" s="619">
        <v>0</v>
      </c>
      <c r="DW603" s="620">
        <v>0</v>
      </c>
    </row>
    <row r="604" spans="2:127" x14ac:dyDescent="0.2">
      <c r="B604" s="641"/>
      <c r="C604" s="642"/>
      <c r="D604" s="643"/>
      <c r="E604" s="643"/>
      <c r="F604" s="643"/>
      <c r="G604" s="643"/>
      <c r="H604" s="643"/>
      <c r="I604" s="644"/>
      <c r="J604" s="644"/>
      <c r="K604" s="644"/>
      <c r="L604" s="644"/>
      <c r="M604" s="644"/>
      <c r="N604" s="644"/>
      <c r="O604" s="644"/>
      <c r="P604" s="644"/>
      <c r="Q604" s="644"/>
      <c r="R604" s="645"/>
      <c r="S604" s="644"/>
      <c r="T604" s="644"/>
      <c r="U604" s="646" t="s">
        <v>494</v>
      </c>
      <c r="V604" s="647" t="s">
        <v>124</v>
      </c>
      <c r="W604" s="640" t="s">
        <v>490</v>
      </c>
      <c r="X604" s="607">
        <v>0</v>
      </c>
      <c r="Y604" s="607">
        <v>0</v>
      </c>
      <c r="Z604" s="607">
        <v>0</v>
      </c>
      <c r="AA604" s="607">
        <v>0</v>
      </c>
      <c r="AB604" s="607">
        <v>0</v>
      </c>
      <c r="AC604" s="607">
        <v>0</v>
      </c>
      <c r="AD604" s="607">
        <v>0</v>
      </c>
      <c r="AE604" s="607">
        <v>0</v>
      </c>
      <c r="AF604" s="607">
        <v>0</v>
      </c>
      <c r="AG604" s="607">
        <v>0</v>
      </c>
      <c r="AH604" s="607">
        <v>0</v>
      </c>
      <c r="AI604" s="607">
        <v>0</v>
      </c>
      <c r="AJ604" s="607">
        <v>0</v>
      </c>
      <c r="AK604" s="607">
        <v>0</v>
      </c>
      <c r="AL604" s="607">
        <v>0</v>
      </c>
      <c r="AM604" s="607">
        <v>0</v>
      </c>
      <c r="AN604" s="607">
        <v>0</v>
      </c>
      <c r="AO604" s="607">
        <v>0</v>
      </c>
      <c r="AP604" s="607">
        <v>0</v>
      </c>
      <c r="AQ604" s="607">
        <v>0</v>
      </c>
      <c r="AR604" s="607">
        <v>0</v>
      </c>
      <c r="AS604" s="607">
        <v>0</v>
      </c>
      <c r="AT604" s="607">
        <v>0</v>
      </c>
      <c r="AU604" s="607">
        <v>0</v>
      </c>
      <c r="AV604" s="607">
        <v>0</v>
      </c>
      <c r="AW604" s="607">
        <v>0</v>
      </c>
      <c r="AX604" s="607">
        <v>0</v>
      </c>
      <c r="AY604" s="607">
        <v>0</v>
      </c>
      <c r="AZ604" s="607">
        <v>0</v>
      </c>
      <c r="BA604" s="607">
        <v>0</v>
      </c>
      <c r="BB604" s="607">
        <v>0</v>
      </c>
      <c r="BC604" s="607">
        <v>0</v>
      </c>
      <c r="BD604" s="607">
        <v>0</v>
      </c>
      <c r="BE604" s="607">
        <v>0</v>
      </c>
      <c r="BF604" s="607">
        <v>0</v>
      </c>
      <c r="BG604" s="607">
        <v>0</v>
      </c>
      <c r="BH604" s="607">
        <v>0</v>
      </c>
      <c r="BI604" s="607">
        <v>0</v>
      </c>
      <c r="BJ604" s="607">
        <v>0</v>
      </c>
      <c r="BK604" s="607">
        <v>0</v>
      </c>
      <c r="BL604" s="607">
        <v>0</v>
      </c>
      <c r="BM604" s="607">
        <v>0</v>
      </c>
      <c r="BN604" s="607">
        <v>0</v>
      </c>
      <c r="BO604" s="607">
        <v>0</v>
      </c>
      <c r="BP604" s="607">
        <v>0</v>
      </c>
      <c r="BQ604" s="607">
        <v>0</v>
      </c>
      <c r="BR604" s="607">
        <v>0</v>
      </c>
      <c r="BS604" s="607">
        <v>0</v>
      </c>
      <c r="BT604" s="607">
        <v>0</v>
      </c>
      <c r="BU604" s="607">
        <v>0</v>
      </c>
      <c r="BV604" s="607">
        <v>0</v>
      </c>
      <c r="BW604" s="607">
        <v>0</v>
      </c>
      <c r="BX604" s="607">
        <v>0</v>
      </c>
      <c r="BY604" s="607">
        <v>0</v>
      </c>
      <c r="BZ604" s="607">
        <v>0</v>
      </c>
      <c r="CA604" s="607">
        <v>0</v>
      </c>
      <c r="CB604" s="607">
        <v>0</v>
      </c>
      <c r="CC604" s="607">
        <v>0</v>
      </c>
      <c r="CD604" s="607">
        <v>0</v>
      </c>
      <c r="CE604" s="616">
        <v>0</v>
      </c>
      <c r="CF604" s="616">
        <v>0</v>
      </c>
      <c r="CG604" s="616">
        <v>0</v>
      </c>
      <c r="CH604" s="616">
        <v>0</v>
      </c>
      <c r="CI604" s="616">
        <v>0</v>
      </c>
      <c r="CJ604" s="616">
        <v>0</v>
      </c>
      <c r="CK604" s="616">
        <v>0</v>
      </c>
      <c r="CL604" s="616">
        <v>0</v>
      </c>
      <c r="CM604" s="616">
        <v>0</v>
      </c>
      <c r="CN604" s="616">
        <v>0</v>
      </c>
      <c r="CO604" s="616">
        <v>0</v>
      </c>
      <c r="CP604" s="616">
        <v>0</v>
      </c>
      <c r="CQ604" s="616">
        <v>0</v>
      </c>
      <c r="CR604" s="616">
        <v>0</v>
      </c>
      <c r="CS604" s="616">
        <v>0</v>
      </c>
      <c r="CT604" s="616">
        <v>0</v>
      </c>
      <c r="CU604" s="616">
        <v>0</v>
      </c>
      <c r="CV604" s="616">
        <v>0</v>
      </c>
      <c r="CW604" s="616">
        <v>0</v>
      </c>
      <c r="CX604" s="616">
        <v>0</v>
      </c>
      <c r="CY604" s="617">
        <v>0</v>
      </c>
      <c r="CZ604" s="618">
        <v>0</v>
      </c>
      <c r="DA604" s="619">
        <v>0</v>
      </c>
      <c r="DB604" s="619">
        <v>0</v>
      </c>
      <c r="DC604" s="619">
        <v>0</v>
      </c>
      <c r="DD604" s="619">
        <v>0</v>
      </c>
      <c r="DE604" s="619">
        <v>0</v>
      </c>
      <c r="DF604" s="619">
        <v>0</v>
      </c>
      <c r="DG604" s="619">
        <v>0</v>
      </c>
      <c r="DH604" s="619">
        <v>0</v>
      </c>
      <c r="DI604" s="619">
        <v>0</v>
      </c>
      <c r="DJ604" s="619">
        <v>0</v>
      </c>
      <c r="DK604" s="619">
        <v>0</v>
      </c>
      <c r="DL604" s="619">
        <v>0</v>
      </c>
      <c r="DM604" s="619">
        <v>0</v>
      </c>
      <c r="DN604" s="619">
        <v>0</v>
      </c>
      <c r="DO604" s="619">
        <v>0</v>
      </c>
      <c r="DP604" s="619">
        <v>0</v>
      </c>
      <c r="DQ604" s="619">
        <v>0</v>
      </c>
      <c r="DR604" s="619">
        <v>0</v>
      </c>
      <c r="DS604" s="619">
        <v>0</v>
      </c>
      <c r="DT604" s="619">
        <v>0</v>
      </c>
      <c r="DU604" s="619">
        <v>0</v>
      </c>
      <c r="DV604" s="619">
        <v>0</v>
      </c>
      <c r="DW604" s="620">
        <v>0</v>
      </c>
    </row>
    <row r="605" spans="2:127" x14ac:dyDescent="0.2">
      <c r="B605" s="641"/>
      <c r="C605" s="642"/>
      <c r="D605" s="643"/>
      <c r="E605" s="643"/>
      <c r="F605" s="643"/>
      <c r="G605" s="643"/>
      <c r="H605" s="643"/>
      <c r="I605" s="644"/>
      <c r="J605" s="644"/>
      <c r="K605" s="644"/>
      <c r="L605" s="644"/>
      <c r="M605" s="644"/>
      <c r="N605" s="644"/>
      <c r="O605" s="644"/>
      <c r="P605" s="644"/>
      <c r="Q605" s="644"/>
      <c r="R605" s="645"/>
      <c r="S605" s="644"/>
      <c r="T605" s="644"/>
      <c r="U605" s="626" t="s">
        <v>495</v>
      </c>
      <c r="V605" s="614" t="s">
        <v>124</v>
      </c>
      <c r="W605" s="640" t="s">
        <v>490</v>
      </c>
      <c r="X605" s="607">
        <v>1.1830000000000001</v>
      </c>
      <c r="Y605" s="607">
        <v>1.3520000000000001</v>
      </c>
      <c r="Z605" s="607">
        <v>1.69</v>
      </c>
      <c r="AA605" s="607">
        <v>6.76</v>
      </c>
      <c r="AB605" s="607">
        <v>5.915</v>
      </c>
      <c r="AC605" s="607">
        <v>0</v>
      </c>
      <c r="AD605" s="607">
        <v>0</v>
      </c>
      <c r="AE605" s="607">
        <v>0</v>
      </c>
      <c r="AF605" s="607">
        <v>0</v>
      </c>
      <c r="AG605" s="607">
        <v>0</v>
      </c>
      <c r="AH605" s="607">
        <v>0</v>
      </c>
      <c r="AI605" s="607">
        <v>0</v>
      </c>
      <c r="AJ605" s="607">
        <v>0</v>
      </c>
      <c r="AK605" s="607">
        <v>0</v>
      </c>
      <c r="AL605" s="607">
        <v>0</v>
      </c>
      <c r="AM605" s="607">
        <v>0</v>
      </c>
      <c r="AN605" s="607">
        <v>0</v>
      </c>
      <c r="AO605" s="607">
        <v>0</v>
      </c>
      <c r="AP605" s="607">
        <v>0</v>
      </c>
      <c r="AQ605" s="607">
        <v>0</v>
      </c>
      <c r="AR605" s="607">
        <v>0.37358715331834169</v>
      </c>
      <c r="AS605" s="607">
        <v>0.42695674664953331</v>
      </c>
      <c r="AT605" s="607">
        <v>0.53369593331191678</v>
      </c>
      <c r="AU605" s="607">
        <v>2.1347837332476671</v>
      </c>
      <c r="AV605" s="607">
        <v>1.8679357665917085</v>
      </c>
      <c r="AW605" s="607">
        <v>0</v>
      </c>
      <c r="AX605" s="607">
        <v>0</v>
      </c>
      <c r="AY605" s="607">
        <v>0</v>
      </c>
      <c r="AZ605" s="607">
        <v>0</v>
      </c>
      <c r="BA605" s="607">
        <v>0</v>
      </c>
      <c r="BB605" s="607">
        <v>0</v>
      </c>
      <c r="BC605" s="607">
        <v>0</v>
      </c>
      <c r="BD605" s="607">
        <v>0</v>
      </c>
      <c r="BE605" s="607">
        <v>0</v>
      </c>
      <c r="BF605" s="607">
        <v>0</v>
      </c>
      <c r="BG605" s="607">
        <v>0</v>
      </c>
      <c r="BH605" s="607">
        <v>0</v>
      </c>
      <c r="BI605" s="607">
        <v>0</v>
      </c>
      <c r="BJ605" s="607">
        <v>0</v>
      </c>
      <c r="BK605" s="607">
        <v>0</v>
      </c>
      <c r="BL605" s="607">
        <v>0.37358715331834169</v>
      </c>
      <c r="BM605" s="607">
        <v>0.42695674664953331</v>
      </c>
      <c r="BN605" s="607">
        <v>0.53369593331191678</v>
      </c>
      <c r="BO605" s="607">
        <v>2.1347837332476671</v>
      </c>
      <c r="BP605" s="607">
        <v>1.8679357665917085</v>
      </c>
      <c r="BQ605" s="607">
        <v>0</v>
      </c>
      <c r="BR605" s="607">
        <v>0</v>
      </c>
      <c r="BS605" s="607">
        <v>0</v>
      </c>
      <c r="BT605" s="607">
        <v>0</v>
      </c>
      <c r="BU605" s="607">
        <v>0</v>
      </c>
      <c r="BV605" s="607">
        <v>0</v>
      </c>
      <c r="BW605" s="607">
        <v>0</v>
      </c>
      <c r="BX605" s="607">
        <v>0</v>
      </c>
      <c r="BY605" s="607">
        <v>0</v>
      </c>
      <c r="BZ605" s="607">
        <v>0</v>
      </c>
      <c r="CA605" s="607">
        <v>0</v>
      </c>
      <c r="CB605" s="607">
        <v>0</v>
      </c>
      <c r="CC605" s="607">
        <v>0</v>
      </c>
      <c r="CD605" s="607">
        <v>0</v>
      </c>
      <c r="CE605" s="616">
        <v>0</v>
      </c>
      <c r="CF605" s="616">
        <v>0.86389471256414696</v>
      </c>
      <c r="CG605" s="616">
        <v>0.98730824293045361</v>
      </c>
      <c r="CH605" s="616">
        <v>1.2341353036630671</v>
      </c>
      <c r="CI605" s="616">
        <v>4.9365412146522685</v>
      </c>
      <c r="CJ605" s="616">
        <v>4.3194735628207344</v>
      </c>
      <c r="CK605" s="616">
        <v>0</v>
      </c>
      <c r="CL605" s="616">
        <v>0</v>
      </c>
      <c r="CM605" s="616">
        <v>0</v>
      </c>
      <c r="CN605" s="616">
        <v>0</v>
      </c>
      <c r="CO605" s="616">
        <v>0</v>
      </c>
      <c r="CP605" s="616">
        <v>0</v>
      </c>
      <c r="CQ605" s="616">
        <v>0</v>
      </c>
      <c r="CR605" s="616">
        <v>0</v>
      </c>
      <c r="CS605" s="616">
        <v>0</v>
      </c>
      <c r="CT605" s="616">
        <v>0</v>
      </c>
      <c r="CU605" s="616">
        <v>0</v>
      </c>
      <c r="CV605" s="616">
        <v>0</v>
      </c>
      <c r="CW605" s="616">
        <v>0</v>
      </c>
      <c r="CX605" s="616">
        <v>0</v>
      </c>
      <c r="CY605" s="617">
        <v>0</v>
      </c>
      <c r="CZ605" s="618">
        <v>0</v>
      </c>
      <c r="DA605" s="619">
        <v>0</v>
      </c>
      <c r="DB605" s="619">
        <v>0</v>
      </c>
      <c r="DC605" s="619">
        <v>0</v>
      </c>
      <c r="DD605" s="619">
        <v>0</v>
      </c>
      <c r="DE605" s="619">
        <v>0</v>
      </c>
      <c r="DF605" s="619">
        <v>0</v>
      </c>
      <c r="DG605" s="619">
        <v>0</v>
      </c>
      <c r="DH605" s="619">
        <v>0</v>
      </c>
      <c r="DI605" s="619">
        <v>0</v>
      </c>
      <c r="DJ605" s="619">
        <v>0</v>
      </c>
      <c r="DK605" s="619">
        <v>0</v>
      </c>
      <c r="DL605" s="619">
        <v>0</v>
      </c>
      <c r="DM605" s="619">
        <v>0</v>
      </c>
      <c r="DN605" s="619">
        <v>0</v>
      </c>
      <c r="DO605" s="619">
        <v>0</v>
      </c>
      <c r="DP605" s="619">
        <v>0</v>
      </c>
      <c r="DQ605" s="619">
        <v>0</v>
      </c>
      <c r="DR605" s="619">
        <v>0</v>
      </c>
      <c r="DS605" s="619">
        <v>0</v>
      </c>
      <c r="DT605" s="619">
        <v>0</v>
      </c>
      <c r="DU605" s="619">
        <v>0</v>
      </c>
      <c r="DV605" s="619">
        <v>0</v>
      </c>
      <c r="DW605" s="620">
        <v>0</v>
      </c>
    </row>
    <row r="606" spans="2:127" x14ac:dyDescent="0.2">
      <c r="B606" s="648"/>
      <c r="C606" s="642"/>
      <c r="D606" s="643"/>
      <c r="E606" s="643"/>
      <c r="F606" s="643"/>
      <c r="G606" s="643"/>
      <c r="H606" s="643"/>
      <c r="I606" s="644"/>
      <c r="J606" s="644"/>
      <c r="K606" s="644"/>
      <c r="L606" s="644"/>
      <c r="M606" s="644"/>
      <c r="N606" s="644"/>
      <c r="O606" s="644"/>
      <c r="P606" s="644"/>
      <c r="Q606" s="644"/>
      <c r="R606" s="645"/>
      <c r="S606" s="644"/>
      <c r="T606" s="644"/>
      <c r="U606" s="626" t="s">
        <v>496</v>
      </c>
      <c r="V606" s="614" t="s">
        <v>124</v>
      </c>
      <c r="W606" s="640" t="s">
        <v>490</v>
      </c>
      <c r="X606" s="607">
        <v>0</v>
      </c>
      <c r="Y606" s="607">
        <v>0</v>
      </c>
      <c r="Z606" s="607">
        <v>0</v>
      </c>
      <c r="AA606" s="607">
        <v>0</v>
      </c>
      <c r="AB606" s="607">
        <v>0</v>
      </c>
      <c r="AC606" s="607">
        <v>13.04</v>
      </c>
      <c r="AD606" s="607">
        <v>13.04</v>
      </c>
      <c r="AE606" s="607">
        <v>13.04</v>
      </c>
      <c r="AF606" s="607">
        <v>13.04</v>
      </c>
      <c r="AG606" s="607">
        <v>13.04</v>
      </c>
      <c r="AH606" s="607">
        <v>13.04</v>
      </c>
      <c r="AI606" s="607">
        <v>13.04</v>
      </c>
      <c r="AJ606" s="607">
        <v>13.04</v>
      </c>
      <c r="AK606" s="607">
        <v>13.04</v>
      </c>
      <c r="AL606" s="607">
        <v>13.04</v>
      </c>
      <c r="AM606" s="607">
        <v>13.04</v>
      </c>
      <c r="AN606" s="607">
        <v>13.04</v>
      </c>
      <c r="AO606" s="607">
        <v>13.04</v>
      </c>
      <c r="AP606" s="607">
        <v>13.04</v>
      </c>
      <c r="AQ606" s="607">
        <v>13.04</v>
      </c>
      <c r="AR606" s="607">
        <v>13.04</v>
      </c>
      <c r="AS606" s="607">
        <v>13.04</v>
      </c>
      <c r="AT606" s="607">
        <v>13.04</v>
      </c>
      <c r="AU606" s="607">
        <v>13.04</v>
      </c>
      <c r="AV606" s="607">
        <v>13.04</v>
      </c>
      <c r="AW606" s="607">
        <v>13.04</v>
      </c>
      <c r="AX606" s="607">
        <v>13.04</v>
      </c>
      <c r="AY606" s="607">
        <v>13.04</v>
      </c>
      <c r="AZ606" s="607">
        <v>13.04</v>
      </c>
      <c r="BA606" s="607">
        <v>13.04</v>
      </c>
      <c r="BB606" s="607">
        <v>13.04</v>
      </c>
      <c r="BC606" s="607">
        <v>13.04</v>
      </c>
      <c r="BD606" s="607">
        <v>13.04</v>
      </c>
      <c r="BE606" s="607">
        <v>13.04</v>
      </c>
      <c r="BF606" s="607">
        <v>13.04</v>
      </c>
      <c r="BG606" s="607">
        <v>13.04</v>
      </c>
      <c r="BH606" s="607">
        <v>13.04</v>
      </c>
      <c r="BI606" s="607">
        <v>13.04</v>
      </c>
      <c r="BJ606" s="607">
        <v>13.04</v>
      </c>
      <c r="BK606" s="607">
        <v>13.04</v>
      </c>
      <c r="BL606" s="607">
        <v>13.04</v>
      </c>
      <c r="BM606" s="607">
        <v>13.04</v>
      </c>
      <c r="BN606" s="607">
        <v>13.04</v>
      </c>
      <c r="BO606" s="607">
        <v>13.04</v>
      </c>
      <c r="BP606" s="607">
        <v>13.04</v>
      </c>
      <c r="BQ606" s="607">
        <v>13.04</v>
      </c>
      <c r="BR606" s="607">
        <v>13.04</v>
      </c>
      <c r="BS606" s="607">
        <v>13.04</v>
      </c>
      <c r="BT606" s="607">
        <v>13.04</v>
      </c>
      <c r="BU606" s="607">
        <v>13.04</v>
      </c>
      <c r="BV606" s="607">
        <v>13.04</v>
      </c>
      <c r="BW606" s="607">
        <v>13.04</v>
      </c>
      <c r="BX606" s="607">
        <v>13.04</v>
      </c>
      <c r="BY606" s="607">
        <v>13.04</v>
      </c>
      <c r="BZ606" s="607">
        <v>13.04</v>
      </c>
      <c r="CA606" s="607">
        <v>13.04</v>
      </c>
      <c r="CB606" s="607">
        <v>13.04</v>
      </c>
      <c r="CC606" s="607">
        <v>13.04</v>
      </c>
      <c r="CD606" s="607">
        <v>13.04</v>
      </c>
      <c r="CE606" s="616">
        <v>13.04</v>
      </c>
      <c r="CF606" s="616">
        <v>13.04</v>
      </c>
      <c r="CG606" s="616">
        <v>13.04</v>
      </c>
      <c r="CH606" s="616">
        <v>13.04</v>
      </c>
      <c r="CI606" s="616">
        <v>13.04</v>
      </c>
      <c r="CJ606" s="616">
        <v>13.04</v>
      </c>
      <c r="CK606" s="616">
        <v>13.04</v>
      </c>
      <c r="CL606" s="616">
        <v>13.04</v>
      </c>
      <c r="CM606" s="616">
        <v>13.04</v>
      </c>
      <c r="CN606" s="616">
        <v>13.04</v>
      </c>
      <c r="CO606" s="616">
        <v>13.04</v>
      </c>
      <c r="CP606" s="616">
        <v>13.04</v>
      </c>
      <c r="CQ606" s="616">
        <v>13.04</v>
      </c>
      <c r="CR606" s="616">
        <v>13.04</v>
      </c>
      <c r="CS606" s="616">
        <v>13.04</v>
      </c>
      <c r="CT606" s="616">
        <v>13.04</v>
      </c>
      <c r="CU606" s="616">
        <v>13.04</v>
      </c>
      <c r="CV606" s="616">
        <v>13.04</v>
      </c>
      <c r="CW606" s="616">
        <v>13.04</v>
      </c>
      <c r="CX606" s="616">
        <v>13.04</v>
      </c>
      <c r="CY606" s="617">
        <v>13.04</v>
      </c>
      <c r="CZ606" s="618">
        <v>0</v>
      </c>
      <c r="DA606" s="619">
        <v>0</v>
      </c>
      <c r="DB606" s="619">
        <v>0</v>
      </c>
      <c r="DC606" s="619">
        <v>0</v>
      </c>
      <c r="DD606" s="619">
        <v>0</v>
      </c>
      <c r="DE606" s="619">
        <v>0</v>
      </c>
      <c r="DF606" s="619">
        <v>0</v>
      </c>
      <c r="DG606" s="619">
        <v>0</v>
      </c>
      <c r="DH606" s="619">
        <v>0</v>
      </c>
      <c r="DI606" s="619">
        <v>0</v>
      </c>
      <c r="DJ606" s="619">
        <v>0</v>
      </c>
      <c r="DK606" s="619">
        <v>0</v>
      </c>
      <c r="DL606" s="619">
        <v>0</v>
      </c>
      <c r="DM606" s="619">
        <v>0</v>
      </c>
      <c r="DN606" s="619">
        <v>0</v>
      </c>
      <c r="DO606" s="619">
        <v>0</v>
      </c>
      <c r="DP606" s="619">
        <v>0</v>
      </c>
      <c r="DQ606" s="619">
        <v>0</v>
      </c>
      <c r="DR606" s="619">
        <v>0</v>
      </c>
      <c r="DS606" s="619">
        <v>0</v>
      </c>
      <c r="DT606" s="619">
        <v>0</v>
      </c>
      <c r="DU606" s="619">
        <v>0</v>
      </c>
      <c r="DV606" s="619">
        <v>0</v>
      </c>
      <c r="DW606" s="620">
        <v>0</v>
      </c>
    </row>
    <row r="607" spans="2:127" x14ac:dyDescent="0.2">
      <c r="B607" s="648"/>
      <c r="C607" s="642"/>
      <c r="D607" s="643"/>
      <c r="E607" s="643"/>
      <c r="F607" s="643"/>
      <c r="G607" s="643"/>
      <c r="H607" s="643"/>
      <c r="I607" s="644"/>
      <c r="J607" s="644"/>
      <c r="K607" s="644"/>
      <c r="L607" s="644"/>
      <c r="M607" s="644"/>
      <c r="N607" s="644"/>
      <c r="O607" s="644"/>
      <c r="P607" s="644"/>
      <c r="Q607" s="644"/>
      <c r="R607" s="645"/>
      <c r="S607" s="644"/>
      <c r="T607" s="644"/>
      <c r="U607" s="626" t="s">
        <v>497</v>
      </c>
      <c r="V607" s="614" t="s">
        <v>124</v>
      </c>
      <c r="W607" s="640" t="s">
        <v>490</v>
      </c>
      <c r="X607" s="607">
        <v>15.086344</v>
      </c>
      <c r="Y607" s="607">
        <v>17.241536</v>
      </c>
      <c r="Z607" s="607">
        <v>21.551919999999999</v>
      </c>
      <c r="AA607" s="607">
        <v>86.207679999999996</v>
      </c>
      <c r="AB607" s="607">
        <v>75.431719999999984</v>
      </c>
      <c r="AC607" s="607">
        <v>0</v>
      </c>
      <c r="AD607" s="607">
        <v>0</v>
      </c>
      <c r="AE607" s="607">
        <v>0</v>
      </c>
      <c r="AF607" s="607">
        <v>0</v>
      </c>
      <c r="AG607" s="607">
        <v>0</v>
      </c>
      <c r="AH607" s="607">
        <v>0</v>
      </c>
      <c r="AI607" s="607">
        <v>0</v>
      </c>
      <c r="AJ607" s="607">
        <v>0</v>
      </c>
      <c r="AK607" s="607">
        <v>0</v>
      </c>
      <c r="AL607" s="607">
        <v>0</v>
      </c>
      <c r="AM607" s="607">
        <v>0</v>
      </c>
      <c r="AN607" s="607">
        <v>0</v>
      </c>
      <c r="AO607" s="607">
        <v>0</v>
      </c>
      <c r="AP607" s="607">
        <v>0</v>
      </c>
      <c r="AQ607" s="607">
        <v>0</v>
      </c>
      <c r="AR607" s="607">
        <v>4.7642132789021501</v>
      </c>
      <c r="AS607" s="607">
        <v>5.4448151758881718</v>
      </c>
      <c r="AT607" s="607">
        <v>6.8060189698602152</v>
      </c>
      <c r="AU607" s="607">
        <v>27.224075879440861</v>
      </c>
      <c r="AV607" s="607">
        <v>23.821066394510751</v>
      </c>
      <c r="AW607" s="607">
        <v>0</v>
      </c>
      <c r="AX607" s="607">
        <v>0</v>
      </c>
      <c r="AY607" s="607">
        <v>0</v>
      </c>
      <c r="AZ607" s="607">
        <v>0</v>
      </c>
      <c r="BA607" s="607">
        <v>0</v>
      </c>
      <c r="BB607" s="607">
        <v>0</v>
      </c>
      <c r="BC607" s="607">
        <v>0</v>
      </c>
      <c r="BD607" s="607">
        <v>0</v>
      </c>
      <c r="BE607" s="607">
        <v>0</v>
      </c>
      <c r="BF607" s="607">
        <v>0</v>
      </c>
      <c r="BG607" s="607">
        <v>0</v>
      </c>
      <c r="BH607" s="607">
        <v>0</v>
      </c>
      <c r="BI607" s="607">
        <v>0</v>
      </c>
      <c r="BJ607" s="607">
        <v>0</v>
      </c>
      <c r="BK607" s="607">
        <v>0</v>
      </c>
      <c r="BL607" s="607">
        <v>4.7642132789021501</v>
      </c>
      <c r="BM607" s="607">
        <v>5.4448151758881718</v>
      </c>
      <c r="BN607" s="607">
        <v>6.8060189698602152</v>
      </c>
      <c r="BO607" s="607">
        <v>27.224075879440861</v>
      </c>
      <c r="BP607" s="607">
        <v>23.821066394510751</v>
      </c>
      <c r="BQ607" s="607">
        <v>0</v>
      </c>
      <c r="BR607" s="607">
        <v>0</v>
      </c>
      <c r="BS607" s="607">
        <v>0</v>
      </c>
      <c r="BT607" s="607">
        <v>0</v>
      </c>
      <c r="BU607" s="607">
        <v>0</v>
      </c>
      <c r="BV607" s="607">
        <v>0</v>
      </c>
      <c r="BW607" s="607">
        <v>0</v>
      </c>
      <c r="BX607" s="607">
        <v>0</v>
      </c>
      <c r="BY607" s="607">
        <v>0</v>
      </c>
      <c r="BZ607" s="607">
        <v>0</v>
      </c>
      <c r="CA607" s="607">
        <v>0</v>
      </c>
      <c r="CB607" s="607">
        <v>0</v>
      </c>
      <c r="CC607" s="607">
        <v>0</v>
      </c>
      <c r="CD607" s="607">
        <v>0</v>
      </c>
      <c r="CE607" s="616">
        <v>0</v>
      </c>
      <c r="CF607" s="616">
        <v>11.016917002133425</v>
      </c>
      <c r="CG607" s="616">
        <v>12.590762288152487</v>
      </c>
      <c r="CH607" s="616">
        <v>15.738452860190607</v>
      </c>
      <c r="CI607" s="616">
        <v>62.953811440762429</v>
      </c>
      <c r="CJ607" s="616">
        <v>55.084585010667119</v>
      </c>
      <c r="CK607" s="616">
        <v>0</v>
      </c>
      <c r="CL607" s="616">
        <v>0</v>
      </c>
      <c r="CM607" s="616">
        <v>0</v>
      </c>
      <c r="CN607" s="616">
        <v>0</v>
      </c>
      <c r="CO607" s="616">
        <v>0</v>
      </c>
      <c r="CP607" s="616">
        <v>0</v>
      </c>
      <c r="CQ607" s="616">
        <v>0</v>
      </c>
      <c r="CR607" s="616">
        <v>0</v>
      </c>
      <c r="CS607" s="616">
        <v>0</v>
      </c>
      <c r="CT607" s="616">
        <v>0</v>
      </c>
      <c r="CU607" s="616">
        <v>0</v>
      </c>
      <c r="CV607" s="616">
        <v>0</v>
      </c>
      <c r="CW607" s="616">
        <v>0</v>
      </c>
      <c r="CX607" s="616">
        <v>0</v>
      </c>
      <c r="CY607" s="617">
        <v>0</v>
      </c>
      <c r="CZ607" s="618">
        <v>0</v>
      </c>
      <c r="DA607" s="619">
        <v>0</v>
      </c>
      <c r="DB607" s="619">
        <v>0</v>
      </c>
      <c r="DC607" s="619">
        <v>0</v>
      </c>
      <c r="DD607" s="619">
        <v>0</v>
      </c>
      <c r="DE607" s="619">
        <v>0</v>
      </c>
      <c r="DF607" s="619">
        <v>0</v>
      </c>
      <c r="DG607" s="619">
        <v>0</v>
      </c>
      <c r="DH607" s="619">
        <v>0</v>
      </c>
      <c r="DI607" s="619">
        <v>0</v>
      </c>
      <c r="DJ607" s="619">
        <v>0</v>
      </c>
      <c r="DK607" s="619">
        <v>0</v>
      </c>
      <c r="DL607" s="619">
        <v>0</v>
      </c>
      <c r="DM607" s="619">
        <v>0</v>
      </c>
      <c r="DN607" s="619">
        <v>0</v>
      </c>
      <c r="DO607" s="619">
        <v>0</v>
      </c>
      <c r="DP607" s="619">
        <v>0</v>
      </c>
      <c r="DQ607" s="619">
        <v>0</v>
      </c>
      <c r="DR607" s="619">
        <v>0</v>
      </c>
      <c r="DS607" s="619">
        <v>0</v>
      </c>
      <c r="DT607" s="619">
        <v>0</v>
      </c>
      <c r="DU607" s="619">
        <v>0</v>
      </c>
      <c r="DV607" s="619">
        <v>0</v>
      </c>
      <c r="DW607" s="620">
        <v>0</v>
      </c>
    </row>
    <row r="608" spans="2:127" x14ac:dyDescent="0.2">
      <c r="B608" s="648"/>
      <c r="C608" s="642"/>
      <c r="D608" s="643"/>
      <c r="E608" s="643"/>
      <c r="F608" s="643"/>
      <c r="G608" s="643"/>
      <c r="H608" s="643"/>
      <c r="I608" s="644"/>
      <c r="J608" s="644"/>
      <c r="K608" s="644"/>
      <c r="L608" s="644"/>
      <c r="M608" s="644"/>
      <c r="N608" s="644"/>
      <c r="O608" s="644"/>
      <c r="P608" s="644"/>
      <c r="Q608" s="644"/>
      <c r="R608" s="645"/>
      <c r="S608" s="644"/>
      <c r="T608" s="644"/>
      <c r="U608" s="626" t="s">
        <v>498</v>
      </c>
      <c r="V608" s="614" t="s">
        <v>124</v>
      </c>
      <c r="W608" s="640" t="s">
        <v>490</v>
      </c>
      <c r="X608" s="607">
        <v>0</v>
      </c>
      <c r="Y608" s="607">
        <v>0</v>
      </c>
      <c r="Z608" s="607">
        <v>0</v>
      </c>
      <c r="AA608" s="607">
        <v>0</v>
      </c>
      <c r="AB608" s="607">
        <v>0</v>
      </c>
      <c r="AC608" s="607">
        <v>171.27267161678731</v>
      </c>
      <c r="AD608" s="607">
        <v>158.66145242605435</v>
      </c>
      <c r="AE608" s="607">
        <v>150.80130502679222</v>
      </c>
      <c r="AF608" s="607">
        <v>148.12309823898818</v>
      </c>
      <c r="AG608" s="607">
        <v>138.0287263719834</v>
      </c>
      <c r="AH608" s="607">
        <v>130.29811156212801</v>
      </c>
      <c r="AI608" s="607">
        <v>122.56749675227263</v>
      </c>
      <c r="AJ608" s="607">
        <v>114.83688194241725</v>
      </c>
      <c r="AK608" s="607">
        <v>107.10626713256188</v>
      </c>
      <c r="AL608" s="607">
        <v>99.375652322706514</v>
      </c>
      <c r="AM608" s="607">
        <v>91.645037512851133</v>
      </c>
      <c r="AN608" s="607">
        <v>83.914422702995736</v>
      </c>
      <c r="AO608" s="607">
        <v>76.183807893140354</v>
      </c>
      <c r="AP608" s="607">
        <v>68.453193083285015</v>
      </c>
      <c r="AQ608" s="607">
        <v>60.72257827342964</v>
      </c>
      <c r="AR608" s="607">
        <v>52.991963463574272</v>
      </c>
      <c r="AS608" s="607">
        <v>45.261348653718898</v>
      </c>
      <c r="AT608" s="607">
        <v>37.53073384386353</v>
      </c>
      <c r="AU608" s="607">
        <v>29.800119034008155</v>
      </c>
      <c r="AV608" s="607">
        <v>22.069504224152784</v>
      </c>
      <c r="AW608" s="607">
        <v>22.069504224152784</v>
      </c>
      <c r="AX608" s="607">
        <v>22.069504224152784</v>
      </c>
      <c r="AY608" s="607">
        <v>22.069504224152784</v>
      </c>
      <c r="AZ608" s="607">
        <v>22.069504224152784</v>
      </c>
      <c r="BA608" s="607">
        <v>22.069504224152784</v>
      </c>
      <c r="BB608" s="607">
        <v>22.069504224152784</v>
      </c>
      <c r="BC608" s="607">
        <v>22.069504224152784</v>
      </c>
      <c r="BD608" s="607">
        <v>22.069504224152784</v>
      </c>
      <c r="BE608" s="607">
        <v>22.069504224152784</v>
      </c>
      <c r="BF608" s="607">
        <v>22.069504224152784</v>
      </c>
      <c r="BG608" s="607">
        <v>22.069504224152784</v>
      </c>
      <c r="BH608" s="607">
        <v>22.069504224152784</v>
      </c>
      <c r="BI608" s="607">
        <v>22.069504224152784</v>
      </c>
      <c r="BJ608" s="607">
        <v>22.069504224152784</v>
      </c>
      <c r="BK608" s="607">
        <v>22.069504224152784</v>
      </c>
      <c r="BL608" s="607">
        <v>22.069504224152784</v>
      </c>
      <c r="BM608" s="607">
        <v>22.069504224152784</v>
      </c>
      <c r="BN608" s="607">
        <v>22.069504224152784</v>
      </c>
      <c r="BO608" s="607">
        <v>22.069504224152784</v>
      </c>
      <c r="BP608" s="607">
        <v>22.069504224152784</v>
      </c>
      <c r="BQ608" s="607">
        <v>22.069504224152784</v>
      </c>
      <c r="BR608" s="607">
        <v>22.069504224152784</v>
      </c>
      <c r="BS608" s="607">
        <v>22.069504224152784</v>
      </c>
      <c r="BT608" s="607">
        <v>22.069504224152784</v>
      </c>
      <c r="BU608" s="607">
        <v>22.069504224152784</v>
      </c>
      <c r="BV608" s="607">
        <v>22.069504224152784</v>
      </c>
      <c r="BW608" s="607">
        <v>22.069504224152784</v>
      </c>
      <c r="BX608" s="607">
        <v>22.069504224152784</v>
      </c>
      <c r="BY608" s="607">
        <v>22.069504224152784</v>
      </c>
      <c r="BZ608" s="607">
        <v>22.069504224152784</v>
      </c>
      <c r="CA608" s="607">
        <v>22.069504224152784</v>
      </c>
      <c r="CB608" s="607">
        <v>22.069504224152784</v>
      </c>
      <c r="CC608" s="607">
        <v>22.069504224152784</v>
      </c>
      <c r="CD608" s="607">
        <v>22.069504224152784</v>
      </c>
      <c r="CE608" s="616">
        <v>22.069504224152784</v>
      </c>
      <c r="CF608" s="616">
        <v>22.069504224152784</v>
      </c>
      <c r="CG608" s="616">
        <v>22.069504224152784</v>
      </c>
      <c r="CH608" s="616">
        <v>22.069504224152784</v>
      </c>
      <c r="CI608" s="616">
        <v>22.069504224152784</v>
      </c>
      <c r="CJ608" s="616">
        <v>22.069504224152784</v>
      </c>
      <c r="CK608" s="616">
        <v>22.069504224152784</v>
      </c>
      <c r="CL608" s="616">
        <v>22.069504224152784</v>
      </c>
      <c r="CM608" s="616">
        <v>22.069504224152784</v>
      </c>
      <c r="CN608" s="616">
        <v>22.069504224152784</v>
      </c>
      <c r="CO608" s="616">
        <v>22.069504224152784</v>
      </c>
      <c r="CP608" s="616">
        <v>22.069504224152784</v>
      </c>
      <c r="CQ608" s="616">
        <v>22.069504224152784</v>
      </c>
      <c r="CR608" s="616">
        <v>22.069504224152784</v>
      </c>
      <c r="CS608" s="616">
        <v>22.069504224152784</v>
      </c>
      <c r="CT608" s="616">
        <v>22.069504224152784</v>
      </c>
      <c r="CU608" s="616">
        <v>22.069504224152784</v>
      </c>
      <c r="CV608" s="616">
        <v>22.069504224152784</v>
      </c>
      <c r="CW608" s="616">
        <v>22.069504224152784</v>
      </c>
      <c r="CX608" s="616">
        <v>22.069504224152784</v>
      </c>
      <c r="CY608" s="617">
        <v>22.069504224152784</v>
      </c>
      <c r="CZ608" s="618">
        <v>0</v>
      </c>
      <c r="DA608" s="619">
        <v>0</v>
      </c>
      <c r="DB608" s="619">
        <v>0</v>
      </c>
      <c r="DC608" s="619">
        <v>0</v>
      </c>
      <c r="DD608" s="619">
        <v>0</v>
      </c>
      <c r="DE608" s="619">
        <v>0</v>
      </c>
      <c r="DF608" s="619">
        <v>0</v>
      </c>
      <c r="DG608" s="619">
        <v>0</v>
      </c>
      <c r="DH608" s="619">
        <v>0</v>
      </c>
      <c r="DI608" s="619">
        <v>0</v>
      </c>
      <c r="DJ608" s="619">
        <v>0</v>
      </c>
      <c r="DK608" s="619">
        <v>0</v>
      </c>
      <c r="DL608" s="619">
        <v>0</v>
      </c>
      <c r="DM608" s="619">
        <v>0</v>
      </c>
      <c r="DN608" s="619">
        <v>0</v>
      </c>
      <c r="DO608" s="619">
        <v>0</v>
      </c>
      <c r="DP608" s="619">
        <v>0</v>
      </c>
      <c r="DQ608" s="619">
        <v>0</v>
      </c>
      <c r="DR608" s="619">
        <v>0</v>
      </c>
      <c r="DS608" s="619">
        <v>0</v>
      </c>
      <c r="DT608" s="619">
        <v>0</v>
      </c>
      <c r="DU608" s="619">
        <v>0</v>
      </c>
      <c r="DV608" s="619">
        <v>0</v>
      </c>
      <c r="DW608" s="620">
        <v>0</v>
      </c>
    </row>
    <row r="609" spans="2:127" x14ac:dyDescent="0.2">
      <c r="B609" s="648"/>
      <c r="C609" s="642"/>
      <c r="D609" s="643"/>
      <c r="E609" s="643"/>
      <c r="F609" s="643"/>
      <c r="G609" s="643"/>
      <c r="H609" s="643"/>
      <c r="I609" s="644"/>
      <c r="J609" s="644"/>
      <c r="K609" s="644"/>
      <c r="L609" s="644"/>
      <c r="M609" s="644"/>
      <c r="N609" s="644"/>
      <c r="O609" s="644"/>
      <c r="P609" s="644"/>
      <c r="Q609" s="644"/>
      <c r="R609" s="645"/>
      <c r="S609" s="644"/>
      <c r="T609" s="644"/>
      <c r="U609" s="649" t="s">
        <v>499</v>
      </c>
      <c r="V609" s="614" t="s">
        <v>124</v>
      </c>
      <c r="W609" s="640" t="s">
        <v>490</v>
      </c>
      <c r="X609" s="607">
        <v>0</v>
      </c>
      <c r="Y609" s="607">
        <v>0</v>
      </c>
      <c r="Z609" s="607">
        <v>0</v>
      </c>
      <c r="AA609" s="607">
        <v>0</v>
      </c>
      <c r="AB609" s="607">
        <v>0</v>
      </c>
      <c r="AC609" s="607">
        <v>0</v>
      </c>
      <c r="AD609" s="607">
        <v>0</v>
      </c>
      <c r="AE609" s="607">
        <v>0</v>
      </c>
      <c r="AF609" s="607">
        <v>0</v>
      </c>
      <c r="AG609" s="607">
        <v>0</v>
      </c>
      <c r="AH609" s="607">
        <v>0</v>
      </c>
      <c r="AI609" s="607">
        <v>0</v>
      </c>
      <c r="AJ609" s="607">
        <v>0</v>
      </c>
      <c r="AK609" s="607">
        <v>0</v>
      </c>
      <c r="AL609" s="607">
        <v>0</v>
      </c>
      <c r="AM609" s="607">
        <v>0</v>
      </c>
      <c r="AN609" s="607">
        <v>0</v>
      </c>
      <c r="AO609" s="607">
        <v>0</v>
      </c>
      <c r="AP609" s="607">
        <v>0</v>
      </c>
      <c r="AQ609" s="607">
        <v>0</v>
      </c>
      <c r="AR609" s="607">
        <v>0</v>
      </c>
      <c r="AS609" s="607">
        <v>0</v>
      </c>
      <c r="AT609" s="607">
        <v>0</v>
      </c>
      <c r="AU609" s="607">
        <v>0</v>
      </c>
      <c r="AV609" s="607">
        <v>0</v>
      </c>
      <c r="AW609" s="607">
        <v>0</v>
      </c>
      <c r="AX609" s="607">
        <v>0</v>
      </c>
      <c r="AY609" s="607">
        <v>0</v>
      </c>
      <c r="AZ609" s="607">
        <v>0</v>
      </c>
      <c r="BA609" s="607">
        <v>0</v>
      </c>
      <c r="BB609" s="607">
        <v>0</v>
      </c>
      <c r="BC609" s="607">
        <v>0</v>
      </c>
      <c r="BD609" s="607">
        <v>0</v>
      </c>
      <c r="BE609" s="607">
        <v>0</v>
      </c>
      <c r="BF609" s="607">
        <v>0</v>
      </c>
      <c r="BG609" s="607">
        <v>0</v>
      </c>
      <c r="BH609" s="607">
        <v>0</v>
      </c>
      <c r="BI609" s="607">
        <v>0</v>
      </c>
      <c r="BJ609" s="607">
        <v>0</v>
      </c>
      <c r="BK609" s="607">
        <v>0</v>
      </c>
      <c r="BL609" s="607">
        <v>0</v>
      </c>
      <c r="BM609" s="607">
        <v>0</v>
      </c>
      <c r="BN609" s="607">
        <v>0</v>
      </c>
      <c r="BO609" s="607">
        <v>0</v>
      </c>
      <c r="BP609" s="607">
        <v>0</v>
      </c>
      <c r="BQ609" s="607">
        <v>0</v>
      </c>
      <c r="BR609" s="607">
        <v>0</v>
      </c>
      <c r="BS609" s="607">
        <v>0</v>
      </c>
      <c r="BT609" s="607">
        <v>0</v>
      </c>
      <c r="BU609" s="607">
        <v>0</v>
      </c>
      <c r="BV609" s="607">
        <v>0</v>
      </c>
      <c r="BW609" s="607">
        <v>0</v>
      </c>
      <c r="BX609" s="607">
        <v>0</v>
      </c>
      <c r="BY609" s="607">
        <v>0</v>
      </c>
      <c r="BZ609" s="607">
        <v>0</v>
      </c>
      <c r="CA609" s="607">
        <v>0</v>
      </c>
      <c r="CB609" s="607">
        <v>0</v>
      </c>
      <c r="CC609" s="607">
        <v>0</v>
      </c>
      <c r="CD609" s="607">
        <v>0</v>
      </c>
      <c r="CE609" s="607">
        <v>0</v>
      </c>
      <c r="CF609" s="607">
        <v>0</v>
      </c>
      <c r="CG609" s="607">
        <v>0</v>
      </c>
      <c r="CH609" s="607">
        <v>0</v>
      </c>
      <c r="CI609" s="607">
        <v>0</v>
      </c>
      <c r="CJ609" s="607">
        <v>0</v>
      </c>
      <c r="CK609" s="607">
        <v>0</v>
      </c>
      <c r="CL609" s="607">
        <v>0</v>
      </c>
      <c r="CM609" s="607">
        <v>0</v>
      </c>
      <c r="CN609" s="607">
        <v>0</v>
      </c>
      <c r="CO609" s="607">
        <v>0</v>
      </c>
      <c r="CP609" s="607">
        <v>0</v>
      </c>
      <c r="CQ609" s="607">
        <v>0</v>
      </c>
      <c r="CR609" s="607">
        <v>0</v>
      </c>
      <c r="CS609" s="607">
        <v>0</v>
      </c>
      <c r="CT609" s="607">
        <v>0</v>
      </c>
      <c r="CU609" s="607">
        <v>0</v>
      </c>
      <c r="CV609" s="607">
        <v>0</v>
      </c>
      <c r="CW609" s="607">
        <v>0</v>
      </c>
      <c r="CX609" s="607">
        <v>0</v>
      </c>
      <c r="CY609" s="607">
        <v>0</v>
      </c>
      <c r="CZ609" s="618">
        <v>0</v>
      </c>
      <c r="DA609" s="619">
        <v>0</v>
      </c>
      <c r="DB609" s="619">
        <v>0</v>
      </c>
      <c r="DC609" s="619">
        <v>0</v>
      </c>
      <c r="DD609" s="619">
        <v>0</v>
      </c>
      <c r="DE609" s="619">
        <v>0</v>
      </c>
      <c r="DF609" s="619">
        <v>0</v>
      </c>
      <c r="DG609" s="619">
        <v>0</v>
      </c>
      <c r="DH609" s="619">
        <v>0</v>
      </c>
      <c r="DI609" s="619">
        <v>0</v>
      </c>
      <c r="DJ609" s="619">
        <v>0</v>
      </c>
      <c r="DK609" s="619">
        <v>0</v>
      </c>
      <c r="DL609" s="619">
        <v>0</v>
      </c>
      <c r="DM609" s="619">
        <v>0</v>
      </c>
      <c r="DN609" s="619">
        <v>0</v>
      </c>
      <c r="DO609" s="619">
        <v>0</v>
      </c>
      <c r="DP609" s="619">
        <v>0</v>
      </c>
      <c r="DQ609" s="619">
        <v>0</v>
      </c>
      <c r="DR609" s="619">
        <v>0</v>
      </c>
      <c r="DS609" s="619">
        <v>0</v>
      </c>
      <c r="DT609" s="619">
        <v>0</v>
      </c>
      <c r="DU609" s="619">
        <v>0</v>
      </c>
      <c r="DV609" s="619">
        <v>0</v>
      </c>
      <c r="DW609" s="620">
        <v>0</v>
      </c>
    </row>
    <row r="610" spans="2:127" ht="15.75" thickBot="1" x14ac:dyDescent="0.25">
      <c r="B610" s="650"/>
      <c r="C610" s="651"/>
      <c r="D610" s="652"/>
      <c r="E610" s="652"/>
      <c r="F610" s="652"/>
      <c r="G610" s="652"/>
      <c r="H610" s="652"/>
      <c r="I610" s="653"/>
      <c r="J610" s="653"/>
      <c r="K610" s="653"/>
      <c r="L610" s="653"/>
      <c r="M610" s="653"/>
      <c r="N610" s="653"/>
      <c r="O610" s="653"/>
      <c r="P610" s="653"/>
      <c r="Q610" s="653"/>
      <c r="R610" s="654"/>
      <c r="S610" s="653"/>
      <c r="T610" s="653"/>
      <c r="U610" s="655" t="s">
        <v>127</v>
      </c>
      <c r="V610" s="656" t="s">
        <v>500</v>
      </c>
      <c r="W610" s="657" t="s">
        <v>490</v>
      </c>
      <c r="X610" s="658">
        <f>SUM(X599:X609)</f>
        <v>8514.339344</v>
      </c>
      <c r="Y610" s="658">
        <f t="shared" ref="Y610:CJ610" si="122">SUM(Y599:Y609)</f>
        <v>9730.6735360000002</v>
      </c>
      <c r="Z610" s="658">
        <f t="shared" si="122"/>
        <v>12163.341920000001</v>
      </c>
      <c r="AA610" s="658">
        <f t="shared" si="122"/>
        <v>48653.367680000003</v>
      </c>
      <c r="AB610" s="658">
        <f t="shared" si="122"/>
        <v>42571.69672</v>
      </c>
      <c r="AC610" s="658">
        <f t="shared" si="122"/>
        <v>2089.4126716167871</v>
      </c>
      <c r="AD610" s="658">
        <f t="shared" si="122"/>
        <v>2076.8014524260543</v>
      </c>
      <c r="AE610" s="658">
        <f t="shared" si="122"/>
        <v>2068.9413050267922</v>
      </c>
      <c r="AF610" s="658">
        <f t="shared" si="122"/>
        <v>2066.2630982389883</v>
      </c>
      <c r="AG610" s="658">
        <f t="shared" si="122"/>
        <v>2056.1687263719832</v>
      </c>
      <c r="AH610" s="658">
        <f t="shared" si="122"/>
        <v>2048.4381115621277</v>
      </c>
      <c r="AI610" s="658">
        <f t="shared" si="122"/>
        <v>2040.7074967522726</v>
      </c>
      <c r="AJ610" s="658">
        <f t="shared" si="122"/>
        <v>2032.9768819424171</v>
      </c>
      <c r="AK610" s="658">
        <f t="shared" si="122"/>
        <v>2025.2462671325618</v>
      </c>
      <c r="AL610" s="658">
        <f t="shared" si="122"/>
        <v>2017.5156523227065</v>
      </c>
      <c r="AM610" s="658">
        <f t="shared" si="122"/>
        <v>2009.785037512851</v>
      </c>
      <c r="AN610" s="658">
        <f t="shared" si="122"/>
        <v>2002.0544227029957</v>
      </c>
      <c r="AO610" s="658">
        <f t="shared" si="122"/>
        <v>1994.3238078931402</v>
      </c>
      <c r="AP610" s="658">
        <f t="shared" si="122"/>
        <v>1986.5931930832849</v>
      </c>
      <c r="AQ610" s="658">
        <f t="shared" si="122"/>
        <v>1978.8625782734296</v>
      </c>
      <c r="AR610" s="658">
        <f t="shared" si="122"/>
        <v>4659.9297638957951</v>
      </c>
      <c r="AS610" s="658">
        <f t="shared" si="122"/>
        <v>5036.3131205762575</v>
      </c>
      <c r="AT610" s="658">
        <f t="shared" si="122"/>
        <v>5796.8104487470355</v>
      </c>
      <c r="AU610" s="658">
        <f t="shared" si="122"/>
        <v>17312.498978646694</v>
      </c>
      <c r="AV610" s="658">
        <f t="shared" si="122"/>
        <v>15384.198506385253</v>
      </c>
      <c r="AW610" s="658">
        <f t="shared" si="122"/>
        <v>1940.2095042241526</v>
      </c>
      <c r="AX610" s="658">
        <f t="shared" si="122"/>
        <v>1940.2095042241526</v>
      </c>
      <c r="AY610" s="658">
        <f t="shared" si="122"/>
        <v>1940.2095042241526</v>
      </c>
      <c r="AZ610" s="658">
        <f t="shared" si="122"/>
        <v>1940.2095042241526</v>
      </c>
      <c r="BA610" s="658">
        <f t="shared" si="122"/>
        <v>1940.2095042241526</v>
      </c>
      <c r="BB610" s="658">
        <f t="shared" si="122"/>
        <v>1940.2095042241526</v>
      </c>
      <c r="BC610" s="658">
        <f t="shared" si="122"/>
        <v>1940.2095042241526</v>
      </c>
      <c r="BD610" s="658">
        <f t="shared" si="122"/>
        <v>1940.2095042241526</v>
      </c>
      <c r="BE610" s="658">
        <f t="shared" si="122"/>
        <v>1940.2095042241526</v>
      </c>
      <c r="BF610" s="658">
        <f t="shared" si="122"/>
        <v>1940.2095042241526</v>
      </c>
      <c r="BG610" s="658">
        <f t="shared" si="122"/>
        <v>1940.2095042241526</v>
      </c>
      <c r="BH610" s="658">
        <f t="shared" si="122"/>
        <v>1940.2095042241526</v>
      </c>
      <c r="BI610" s="658">
        <f t="shared" si="122"/>
        <v>1940.2095042241526</v>
      </c>
      <c r="BJ610" s="658">
        <f t="shared" si="122"/>
        <v>1940.2095042241526</v>
      </c>
      <c r="BK610" s="658">
        <f t="shared" si="122"/>
        <v>1940.2095042241526</v>
      </c>
      <c r="BL610" s="658">
        <f t="shared" si="122"/>
        <v>4629.0073046563739</v>
      </c>
      <c r="BM610" s="658">
        <f t="shared" si="122"/>
        <v>5013.1212761466913</v>
      </c>
      <c r="BN610" s="658">
        <f t="shared" si="122"/>
        <v>5781.3492191273253</v>
      </c>
      <c r="BO610" s="658">
        <f t="shared" si="122"/>
        <v>17304.76836383684</v>
      </c>
      <c r="BP610" s="658">
        <f t="shared" si="122"/>
        <v>15384.198506385253</v>
      </c>
      <c r="BQ610" s="658">
        <f t="shared" si="122"/>
        <v>1940.2095042241526</v>
      </c>
      <c r="BR610" s="658">
        <f t="shared" si="122"/>
        <v>1940.2095042241526</v>
      </c>
      <c r="BS610" s="658">
        <f t="shared" si="122"/>
        <v>1940.2095042241526</v>
      </c>
      <c r="BT610" s="658">
        <f t="shared" si="122"/>
        <v>1940.2095042241526</v>
      </c>
      <c r="BU610" s="658">
        <f t="shared" si="122"/>
        <v>1940.2095042241526</v>
      </c>
      <c r="BV610" s="658">
        <f t="shared" si="122"/>
        <v>1940.2095042241526</v>
      </c>
      <c r="BW610" s="658">
        <f t="shared" si="122"/>
        <v>1940.2095042241526</v>
      </c>
      <c r="BX610" s="658">
        <f t="shared" si="122"/>
        <v>1940.2095042241526</v>
      </c>
      <c r="BY610" s="658">
        <f t="shared" si="122"/>
        <v>1940.2095042241526</v>
      </c>
      <c r="BZ610" s="658">
        <f t="shared" si="122"/>
        <v>1940.2095042241526</v>
      </c>
      <c r="CA610" s="658">
        <f t="shared" si="122"/>
        <v>1940.2095042241526</v>
      </c>
      <c r="CB610" s="658">
        <f t="shared" si="122"/>
        <v>1940.2095042241526</v>
      </c>
      <c r="CC610" s="658">
        <f t="shared" si="122"/>
        <v>1940.2095042241526</v>
      </c>
      <c r="CD610" s="658">
        <f t="shared" si="122"/>
        <v>1940.2095042241526</v>
      </c>
      <c r="CE610" s="658">
        <f t="shared" si="122"/>
        <v>1940.2095042241526</v>
      </c>
      <c r="CF610" s="658">
        <f t="shared" si="122"/>
        <v>8157.8703159388506</v>
      </c>
      <c r="CG610" s="658">
        <f t="shared" si="122"/>
        <v>9046.1075747552386</v>
      </c>
      <c r="CH610" s="658">
        <f t="shared" si="122"/>
        <v>10822.582092388006</v>
      </c>
      <c r="CI610" s="658">
        <f t="shared" si="122"/>
        <v>37469.699856879568</v>
      </c>
      <c r="CJ610" s="658">
        <f t="shared" si="122"/>
        <v>33028.513562797641</v>
      </c>
      <c r="CK610" s="658">
        <f t="shared" ref="CK610:DW610" si="123">SUM(CK599:CK609)</f>
        <v>1940.2095042241526</v>
      </c>
      <c r="CL610" s="658">
        <f t="shared" si="123"/>
        <v>1940.2095042241526</v>
      </c>
      <c r="CM610" s="658">
        <f t="shared" si="123"/>
        <v>1940.2095042241526</v>
      </c>
      <c r="CN610" s="658">
        <f t="shared" si="123"/>
        <v>1940.2095042241526</v>
      </c>
      <c r="CO610" s="658">
        <f t="shared" si="123"/>
        <v>1940.2095042241526</v>
      </c>
      <c r="CP610" s="658">
        <f t="shared" si="123"/>
        <v>1940.2095042241526</v>
      </c>
      <c r="CQ610" s="658">
        <f t="shared" si="123"/>
        <v>1940.2095042241526</v>
      </c>
      <c r="CR610" s="658">
        <f t="shared" si="123"/>
        <v>1940.2095042241526</v>
      </c>
      <c r="CS610" s="658">
        <f t="shared" si="123"/>
        <v>1940.2095042241526</v>
      </c>
      <c r="CT610" s="658">
        <f t="shared" si="123"/>
        <v>1940.2095042241526</v>
      </c>
      <c r="CU610" s="658">
        <f t="shared" si="123"/>
        <v>1940.2095042241526</v>
      </c>
      <c r="CV610" s="658">
        <f t="shared" si="123"/>
        <v>1940.2095042241526</v>
      </c>
      <c r="CW610" s="658">
        <f t="shared" si="123"/>
        <v>1940.2095042241526</v>
      </c>
      <c r="CX610" s="658">
        <f t="shared" si="123"/>
        <v>1940.2095042241526</v>
      </c>
      <c r="CY610" s="659">
        <f t="shared" si="123"/>
        <v>1940.2095042241526</v>
      </c>
      <c r="CZ610" s="660">
        <f t="shared" si="123"/>
        <v>0</v>
      </c>
      <c r="DA610" s="661">
        <f t="shared" si="123"/>
        <v>0</v>
      </c>
      <c r="DB610" s="661">
        <f t="shared" si="123"/>
        <v>0</v>
      </c>
      <c r="DC610" s="661">
        <f t="shared" si="123"/>
        <v>0</v>
      </c>
      <c r="DD610" s="661">
        <f t="shared" si="123"/>
        <v>0</v>
      </c>
      <c r="DE610" s="661">
        <f t="shared" si="123"/>
        <v>0</v>
      </c>
      <c r="DF610" s="661">
        <f t="shared" si="123"/>
        <v>0</v>
      </c>
      <c r="DG610" s="661">
        <f t="shared" si="123"/>
        <v>0</v>
      </c>
      <c r="DH610" s="661">
        <f t="shared" si="123"/>
        <v>0</v>
      </c>
      <c r="DI610" s="661">
        <f t="shared" si="123"/>
        <v>0</v>
      </c>
      <c r="DJ610" s="661">
        <f t="shared" si="123"/>
        <v>0</v>
      </c>
      <c r="DK610" s="661">
        <f t="shared" si="123"/>
        <v>0</v>
      </c>
      <c r="DL610" s="661">
        <f t="shared" si="123"/>
        <v>0</v>
      </c>
      <c r="DM610" s="661">
        <f t="shared" si="123"/>
        <v>0</v>
      </c>
      <c r="DN610" s="661">
        <f t="shared" si="123"/>
        <v>0</v>
      </c>
      <c r="DO610" s="661">
        <f t="shared" si="123"/>
        <v>0</v>
      </c>
      <c r="DP610" s="661">
        <f t="shared" si="123"/>
        <v>0</v>
      </c>
      <c r="DQ610" s="661">
        <f t="shared" si="123"/>
        <v>0</v>
      </c>
      <c r="DR610" s="661">
        <f t="shared" si="123"/>
        <v>0</v>
      </c>
      <c r="DS610" s="661">
        <f t="shared" si="123"/>
        <v>0</v>
      </c>
      <c r="DT610" s="661">
        <f t="shared" si="123"/>
        <v>0</v>
      </c>
      <c r="DU610" s="661">
        <f t="shared" si="123"/>
        <v>0</v>
      </c>
      <c r="DV610" s="661">
        <f t="shared" si="123"/>
        <v>0</v>
      </c>
      <c r="DW610" s="662">
        <f t="shared" si="123"/>
        <v>0</v>
      </c>
    </row>
    <row r="611" spans="2:127" ht="25.5" x14ac:dyDescent="0.2">
      <c r="B611" s="603" t="s">
        <v>485</v>
      </c>
      <c r="C611" s="604" t="s">
        <v>985</v>
      </c>
      <c r="D611" s="605" t="s">
        <v>908</v>
      </c>
      <c r="E611" s="606" t="s">
        <v>557</v>
      </c>
      <c r="F611" s="607" t="s">
        <v>827</v>
      </c>
      <c r="G611" s="608" t="s">
        <v>59</v>
      </c>
      <c r="H611" s="609" t="s">
        <v>487</v>
      </c>
      <c r="I611" s="609">
        <f>MAX(X611:AV611)</f>
        <v>15</v>
      </c>
      <c r="J611" s="609">
        <f>SUMPRODUCT($X$2:$CY$2,$X611:$CY611)*365</f>
        <v>130616.73757232561</v>
      </c>
      <c r="K611" s="609">
        <f>SUMPRODUCT($X$2:$CY$2,$X612:$CY612)+SUMPRODUCT($X$2:$CY$2,$X613:$CY613)+SUMPRODUCT($X$2:$CY$2,$X614:$CY614)</f>
        <v>41627.220889786397</v>
      </c>
      <c r="L611" s="609">
        <f>SUMPRODUCT($X$2:$CY$2,$X615:$CY615) +SUMPRODUCT($X$2:$CY$2,$X616:$CY616)</f>
        <v>14366.648286037353</v>
      </c>
      <c r="M611" s="609">
        <f>SUMPRODUCT($X$2:$CY$2,$X617:$CY617)</f>
        <v>0</v>
      </c>
      <c r="N611" s="609">
        <f>SUMPRODUCT($X$2:$CY$2,$X620:$CY620) +SUMPRODUCT($X$2:$CY$2,$X621:$CY621)</f>
        <v>784.8251702699614</v>
      </c>
      <c r="O611" s="609">
        <f>SUMPRODUCT($X$2:$CY$2,$X618:$CY618) +SUMPRODUCT($X$2:$CY$2,$X619:$CY619) +SUMPRODUCT($X$2:$CY$2,$X622:$CY622)</f>
        <v>292.44302493776246</v>
      </c>
      <c r="P611" s="609">
        <f>SUM(K611:O611)</f>
        <v>57071.137371031473</v>
      </c>
      <c r="Q611" s="609">
        <f>(SUM(K611:M611)*100000)/(J611*1000)</f>
        <v>42.868831526907947</v>
      </c>
      <c r="R611" s="610">
        <f>(P611*100000)/(J611*1000)</f>
        <v>43.693586619731505</v>
      </c>
      <c r="S611" s="611">
        <v>3</v>
      </c>
      <c r="T611" s="612">
        <v>3</v>
      </c>
      <c r="U611" s="613" t="s">
        <v>488</v>
      </c>
      <c r="V611" s="614" t="s">
        <v>124</v>
      </c>
      <c r="W611" s="615" t="s">
        <v>75</v>
      </c>
      <c r="X611" s="607">
        <v>0</v>
      </c>
      <c r="Y611" s="607">
        <v>0</v>
      </c>
      <c r="Z611" s="607">
        <v>0</v>
      </c>
      <c r="AA611" s="607">
        <v>0</v>
      </c>
      <c r="AB611" s="607">
        <v>0</v>
      </c>
      <c r="AC611" s="607">
        <v>15</v>
      </c>
      <c r="AD611" s="607">
        <v>15</v>
      </c>
      <c r="AE611" s="607">
        <v>15</v>
      </c>
      <c r="AF611" s="607">
        <v>15</v>
      </c>
      <c r="AG611" s="607">
        <v>15</v>
      </c>
      <c r="AH611" s="607">
        <v>15</v>
      </c>
      <c r="AI611" s="607">
        <v>15</v>
      </c>
      <c r="AJ611" s="607">
        <v>15</v>
      </c>
      <c r="AK611" s="607">
        <v>15</v>
      </c>
      <c r="AL611" s="607">
        <v>15</v>
      </c>
      <c r="AM611" s="607">
        <v>15</v>
      </c>
      <c r="AN611" s="607">
        <v>15</v>
      </c>
      <c r="AO611" s="607">
        <v>15</v>
      </c>
      <c r="AP611" s="607">
        <v>15</v>
      </c>
      <c r="AQ611" s="607">
        <v>15</v>
      </c>
      <c r="AR611" s="607">
        <v>15</v>
      </c>
      <c r="AS611" s="607">
        <v>15</v>
      </c>
      <c r="AT611" s="607">
        <v>15</v>
      </c>
      <c r="AU611" s="607">
        <v>15</v>
      </c>
      <c r="AV611" s="607">
        <v>15</v>
      </c>
      <c r="AW611" s="607">
        <v>15</v>
      </c>
      <c r="AX611" s="607">
        <v>15</v>
      </c>
      <c r="AY611" s="607">
        <v>15</v>
      </c>
      <c r="AZ611" s="607">
        <v>15</v>
      </c>
      <c r="BA611" s="607">
        <v>15</v>
      </c>
      <c r="BB611" s="607">
        <v>15</v>
      </c>
      <c r="BC611" s="607">
        <v>15</v>
      </c>
      <c r="BD611" s="607">
        <v>15</v>
      </c>
      <c r="BE611" s="607">
        <v>15</v>
      </c>
      <c r="BF611" s="607">
        <v>15</v>
      </c>
      <c r="BG611" s="607">
        <v>15</v>
      </c>
      <c r="BH611" s="607">
        <v>15</v>
      </c>
      <c r="BI611" s="607">
        <v>15</v>
      </c>
      <c r="BJ611" s="607">
        <v>15</v>
      </c>
      <c r="BK611" s="607">
        <v>15</v>
      </c>
      <c r="BL611" s="607">
        <v>15</v>
      </c>
      <c r="BM611" s="607">
        <v>15</v>
      </c>
      <c r="BN611" s="607">
        <v>15</v>
      </c>
      <c r="BO611" s="607">
        <v>15</v>
      </c>
      <c r="BP611" s="607">
        <v>15</v>
      </c>
      <c r="BQ611" s="607">
        <v>15</v>
      </c>
      <c r="BR611" s="607">
        <v>15</v>
      </c>
      <c r="BS611" s="607">
        <v>15</v>
      </c>
      <c r="BT611" s="607">
        <v>15</v>
      </c>
      <c r="BU611" s="607">
        <v>15</v>
      </c>
      <c r="BV611" s="607">
        <v>15</v>
      </c>
      <c r="BW611" s="607">
        <v>15</v>
      </c>
      <c r="BX611" s="607">
        <v>15</v>
      </c>
      <c r="BY611" s="607">
        <v>15</v>
      </c>
      <c r="BZ611" s="607">
        <v>15</v>
      </c>
      <c r="CA611" s="607">
        <v>15</v>
      </c>
      <c r="CB611" s="607">
        <v>15</v>
      </c>
      <c r="CC611" s="607">
        <v>15</v>
      </c>
      <c r="CD611" s="607">
        <v>15</v>
      </c>
      <c r="CE611" s="616">
        <v>15</v>
      </c>
      <c r="CF611" s="616">
        <v>15</v>
      </c>
      <c r="CG611" s="616">
        <v>15</v>
      </c>
      <c r="CH611" s="616">
        <v>15</v>
      </c>
      <c r="CI611" s="616">
        <v>15</v>
      </c>
      <c r="CJ611" s="616">
        <v>15</v>
      </c>
      <c r="CK611" s="616">
        <v>15</v>
      </c>
      <c r="CL611" s="616">
        <v>15</v>
      </c>
      <c r="CM611" s="616">
        <v>15</v>
      </c>
      <c r="CN611" s="616">
        <v>15</v>
      </c>
      <c r="CO611" s="616">
        <v>15</v>
      </c>
      <c r="CP611" s="616">
        <v>15</v>
      </c>
      <c r="CQ611" s="616">
        <v>15</v>
      </c>
      <c r="CR611" s="616">
        <v>15</v>
      </c>
      <c r="CS611" s="616">
        <v>15</v>
      </c>
      <c r="CT611" s="616">
        <v>15</v>
      </c>
      <c r="CU611" s="616">
        <v>15</v>
      </c>
      <c r="CV611" s="616">
        <v>15</v>
      </c>
      <c r="CW611" s="616">
        <v>15</v>
      </c>
      <c r="CX611" s="616">
        <v>15</v>
      </c>
      <c r="CY611" s="617">
        <v>15</v>
      </c>
      <c r="CZ611" s="618">
        <v>0</v>
      </c>
      <c r="DA611" s="619">
        <v>0</v>
      </c>
      <c r="DB611" s="619">
        <v>0</v>
      </c>
      <c r="DC611" s="619">
        <v>0</v>
      </c>
      <c r="DD611" s="619">
        <v>0</v>
      </c>
      <c r="DE611" s="619">
        <v>0</v>
      </c>
      <c r="DF611" s="619">
        <v>0</v>
      </c>
      <c r="DG611" s="619">
        <v>0</v>
      </c>
      <c r="DH611" s="619">
        <v>0</v>
      </c>
      <c r="DI611" s="619">
        <v>0</v>
      </c>
      <c r="DJ611" s="619">
        <v>0</v>
      </c>
      <c r="DK611" s="619">
        <v>0</v>
      </c>
      <c r="DL611" s="619">
        <v>0</v>
      </c>
      <c r="DM611" s="619">
        <v>0</v>
      </c>
      <c r="DN611" s="619">
        <v>0</v>
      </c>
      <c r="DO611" s="619">
        <v>0</v>
      </c>
      <c r="DP611" s="619">
        <v>0</v>
      </c>
      <c r="DQ611" s="619">
        <v>0</v>
      </c>
      <c r="DR611" s="619">
        <v>0</v>
      </c>
      <c r="DS611" s="619">
        <v>0</v>
      </c>
      <c r="DT611" s="619">
        <v>0</v>
      </c>
      <c r="DU611" s="619">
        <v>0</v>
      </c>
      <c r="DV611" s="619">
        <v>0</v>
      </c>
      <c r="DW611" s="620">
        <v>0</v>
      </c>
    </row>
    <row r="612" spans="2:127" x14ac:dyDescent="0.2">
      <c r="B612" s="621"/>
      <c r="C612" s="622"/>
      <c r="D612" s="623"/>
      <c r="E612" s="624"/>
      <c r="F612" s="624"/>
      <c r="G612" s="623"/>
      <c r="H612" s="624"/>
      <c r="I612" s="624"/>
      <c r="J612" s="624"/>
      <c r="K612" s="624"/>
      <c r="L612" s="624"/>
      <c r="M612" s="624"/>
      <c r="N612" s="624"/>
      <c r="O612" s="624"/>
      <c r="P612" s="624"/>
      <c r="Q612" s="624"/>
      <c r="R612" s="625"/>
      <c r="S612" s="624"/>
      <c r="T612" s="624"/>
      <c r="U612" s="626" t="s">
        <v>489</v>
      </c>
      <c r="V612" s="614" t="s">
        <v>124</v>
      </c>
      <c r="W612" s="615" t="s">
        <v>490</v>
      </c>
      <c r="X612" s="607">
        <v>2512.2300000000005</v>
      </c>
      <c r="Y612" s="607">
        <v>2871.12</v>
      </c>
      <c r="Z612" s="607">
        <v>3588.9</v>
      </c>
      <c r="AA612" s="607">
        <v>14355.6</v>
      </c>
      <c r="AB612" s="607">
        <v>12561.15</v>
      </c>
      <c r="AC612" s="607">
        <v>0</v>
      </c>
      <c r="AD612" s="607">
        <v>0</v>
      </c>
      <c r="AE612" s="607">
        <v>0</v>
      </c>
      <c r="AF612" s="607">
        <v>0</v>
      </c>
      <c r="AG612" s="607">
        <v>0</v>
      </c>
      <c r="AH612" s="607">
        <v>0</v>
      </c>
      <c r="AI612" s="607">
        <v>0</v>
      </c>
      <c r="AJ612" s="607">
        <v>0</v>
      </c>
      <c r="AK612" s="607">
        <v>0</v>
      </c>
      <c r="AL612" s="607">
        <v>0</v>
      </c>
      <c r="AM612" s="607">
        <v>0</v>
      </c>
      <c r="AN612" s="607">
        <v>0</v>
      </c>
      <c r="AO612" s="607">
        <v>0</v>
      </c>
      <c r="AP612" s="607">
        <v>0</v>
      </c>
      <c r="AQ612" s="607">
        <v>0</v>
      </c>
      <c r="AR612" s="607">
        <v>660.59</v>
      </c>
      <c r="AS612" s="607">
        <v>754.96</v>
      </c>
      <c r="AT612" s="607">
        <v>943.7</v>
      </c>
      <c r="AU612" s="607">
        <v>3774.8</v>
      </c>
      <c r="AV612" s="607">
        <v>3302.95</v>
      </c>
      <c r="AW612" s="607">
        <v>0</v>
      </c>
      <c r="AX612" s="607">
        <v>0</v>
      </c>
      <c r="AY612" s="607">
        <v>0</v>
      </c>
      <c r="AZ612" s="607">
        <v>0</v>
      </c>
      <c r="BA612" s="607">
        <v>0</v>
      </c>
      <c r="BB612" s="607">
        <v>0</v>
      </c>
      <c r="BC612" s="607">
        <v>0</v>
      </c>
      <c r="BD612" s="607">
        <v>0</v>
      </c>
      <c r="BE612" s="607">
        <v>0</v>
      </c>
      <c r="BF612" s="607">
        <v>0</v>
      </c>
      <c r="BG612" s="607">
        <v>0</v>
      </c>
      <c r="BH612" s="607">
        <v>0</v>
      </c>
      <c r="BI612" s="607">
        <v>0</v>
      </c>
      <c r="BJ612" s="607">
        <v>0</v>
      </c>
      <c r="BK612" s="607">
        <v>0</v>
      </c>
      <c r="BL612" s="607">
        <v>660.59</v>
      </c>
      <c r="BM612" s="607">
        <v>754.96</v>
      </c>
      <c r="BN612" s="607">
        <v>943.7</v>
      </c>
      <c r="BO612" s="607">
        <v>3774.8</v>
      </c>
      <c r="BP612" s="607">
        <v>3302.95</v>
      </c>
      <c r="BQ612" s="607">
        <v>0</v>
      </c>
      <c r="BR612" s="607">
        <v>0</v>
      </c>
      <c r="BS612" s="607">
        <v>0</v>
      </c>
      <c r="BT612" s="607">
        <v>0</v>
      </c>
      <c r="BU612" s="607">
        <v>0</v>
      </c>
      <c r="BV612" s="607">
        <v>0</v>
      </c>
      <c r="BW612" s="607">
        <v>0</v>
      </c>
      <c r="BX612" s="607">
        <v>0</v>
      </c>
      <c r="BY612" s="607">
        <v>0</v>
      </c>
      <c r="BZ612" s="607">
        <v>0</v>
      </c>
      <c r="CA612" s="607">
        <v>0</v>
      </c>
      <c r="CB612" s="607">
        <v>0</v>
      </c>
      <c r="CC612" s="607">
        <v>0</v>
      </c>
      <c r="CD612" s="607">
        <v>0</v>
      </c>
      <c r="CE612" s="616">
        <v>0</v>
      </c>
      <c r="CF612" s="616">
        <v>1284.57</v>
      </c>
      <c r="CG612" s="616">
        <v>1468.08</v>
      </c>
      <c r="CH612" s="616">
        <v>1835.1</v>
      </c>
      <c r="CI612" s="616">
        <v>7340.4</v>
      </c>
      <c r="CJ612" s="616">
        <v>6422.85</v>
      </c>
      <c r="CK612" s="616">
        <v>0</v>
      </c>
      <c r="CL612" s="616">
        <v>0</v>
      </c>
      <c r="CM612" s="616">
        <v>0</v>
      </c>
      <c r="CN612" s="616">
        <v>0</v>
      </c>
      <c r="CO612" s="616">
        <v>0</v>
      </c>
      <c r="CP612" s="616">
        <v>0</v>
      </c>
      <c r="CQ612" s="616">
        <v>0</v>
      </c>
      <c r="CR612" s="616">
        <v>0</v>
      </c>
      <c r="CS612" s="616">
        <v>0</v>
      </c>
      <c r="CT612" s="616">
        <v>0</v>
      </c>
      <c r="CU612" s="616">
        <v>0</v>
      </c>
      <c r="CV612" s="616">
        <v>0</v>
      </c>
      <c r="CW612" s="616">
        <v>0</v>
      </c>
      <c r="CX612" s="616">
        <v>0</v>
      </c>
      <c r="CY612" s="617">
        <v>0</v>
      </c>
      <c r="CZ612" s="618">
        <v>0</v>
      </c>
      <c r="DA612" s="619">
        <v>0</v>
      </c>
      <c r="DB612" s="619">
        <v>0</v>
      </c>
      <c r="DC612" s="619">
        <v>0</v>
      </c>
      <c r="DD612" s="619">
        <v>0</v>
      </c>
      <c r="DE612" s="619">
        <v>0</v>
      </c>
      <c r="DF612" s="619">
        <v>0</v>
      </c>
      <c r="DG612" s="619">
        <v>0</v>
      </c>
      <c r="DH612" s="619">
        <v>0</v>
      </c>
      <c r="DI612" s="619">
        <v>0</v>
      </c>
      <c r="DJ612" s="619">
        <v>0</v>
      </c>
      <c r="DK612" s="619">
        <v>0</v>
      </c>
      <c r="DL612" s="619">
        <v>0</v>
      </c>
      <c r="DM612" s="619">
        <v>0</v>
      </c>
      <c r="DN612" s="619">
        <v>0</v>
      </c>
      <c r="DO612" s="619">
        <v>0</v>
      </c>
      <c r="DP612" s="619">
        <v>0</v>
      </c>
      <c r="DQ612" s="619">
        <v>0</v>
      </c>
      <c r="DR612" s="619">
        <v>0</v>
      </c>
      <c r="DS612" s="619">
        <v>0</v>
      </c>
      <c r="DT612" s="619">
        <v>0</v>
      </c>
      <c r="DU612" s="619">
        <v>0</v>
      </c>
      <c r="DV612" s="619">
        <v>0</v>
      </c>
      <c r="DW612" s="620">
        <v>0</v>
      </c>
    </row>
    <row r="613" spans="2:127" x14ac:dyDescent="0.2">
      <c r="B613" s="627"/>
      <c r="C613" s="628"/>
      <c r="D613" s="629"/>
      <c r="E613" s="629"/>
      <c r="F613" s="629"/>
      <c r="G613" s="629"/>
      <c r="H613" s="629"/>
      <c r="I613" s="630"/>
      <c r="J613" s="630"/>
      <c r="K613" s="630"/>
      <c r="L613" s="630"/>
      <c r="M613" s="630"/>
      <c r="N613" s="630"/>
      <c r="O613" s="630"/>
      <c r="P613" s="630"/>
      <c r="Q613" s="630"/>
      <c r="R613" s="631"/>
      <c r="S613" s="630"/>
      <c r="T613" s="630"/>
      <c r="U613" s="626" t="s">
        <v>491</v>
      </c>
      <c r="V613" s="614" t="s">
        <v>124</v>
      </c>
      <c r="W613" s="615" t="s">
        <v>490</v>
      </c>
      <c r="X613" s="607">
        <v>0</v>
      </c>
      <c r="Y613" s="607">
        <v>0</v>
      </c>
      <c r="Z613" s="607">
        <v>0</v>
      </c>
      <c r="AA613" s="607">
        <v>0</v>
      </c>
      <c r="AB613" s="607">
        <v>0</v>
      </c>
      <c r="AC613" s="607">
        <v>0</v>
      </c>
      <c r="AD613" s="607">
        <v>0</v>
      </c>
      <c r="AE613" s="607">
        <v>0</v>
      </c>
      <c r="AF613" s="607">
        <v>0</v>
      </c>
      <c r="AG613" s="607">
        <v>0</v>
      </c>
      <c r="AH613" s="607">
        <v>0</v>
      </c>
      <c r="AI613" s="607">
        <v>0</v>
      </c>
      <c r="AJ613" s="607">
        <v>0</v>
      </c>
      <c r="AK613" s="607">
        <v>0</v>
      </c>
      <c r="AL613" s="607">
        <v>0</v>
      </c>
      <c r="AM613" s="607">
        <v>0</v>
      </c>
      <c r="AN613" s="607">
        <v>0</v>
      </c>
      <c r="AO613" s="607">
        <v>0</v>
      </c>
      <c r="AP613" s="607">
        <v>0</v>
      </c>
      <c r="AQ613" s="607">
        <v>0</v>
      </c>
      <c r="AR613" s="607">
        <v>0</v>
      </c>
      <c r="AS613" s="607">
        <v>0</v>
      </c>
      <c r="AT613" s="607">
        <v>0</v>
      </c>
      <c r="AU613" s="607">
        <v>0</v>
      </c>
      <c r="AV613" s="607">
        <v>0</v>
      </c>
      <c r="AW613" s="607">
        <v>0</v>
      </c>
      <c r="AX613" s="607">
        <v>0</v>
      </c>
      <c r="AY613" s="607">
        <v>0</v>
      </c>
      <c r="AZ613" s="607">
        <v>0</v>
      </c>
      <c r="BA613" s="607">
        <v>0</v>
      </c>
      <c r="BB613" s="607">
        <v>0</v>
      </c>
      <c r="BC613" s="607">
        <v>0</v>
      </c>
      <c r="BD613" s="607">
        <v>0</v>
      </c>
      <c r="BE613" s="607">
        <v>0</v>
      </c>
      <c r="BF613" s="607">
        <v>0</v>
      </c>
      <c r="BG613" s="607">
        <v>0</v>
      </c>
      <c r="BH613" s="607">
        <v>0</v>
      </c>
      <c r="BI613" s="607">
        <v>0</v>
      </c>
      <c r="BJ613" s="607">
        <v>0</v>
      </c>
      <c r="BK613" s="607">
        <v>0</v>
      </c>
      <c r="BL613" s="607">
        <v>0</v>
      </c>
      <c r="BM613" s="607">
        <v>0</v>
      </c>
      <c r="BN613" s="607">
        <v>0</v>
      </c>
      <c r="BO613" s="607">
        <v>0</v>
      </c>
      <c r="BP613" s="607">
        <v>0</v>
      </c>
      <c r="BQ613" s="607">
        <v>0</v>
      </c>
      <c r="BR613" s="607">
        <v>0</v>
      </c>
      <c r="BS613" s="607">
        <v>0</v>
      </c>
      <c r="BT613" s="607">
        <v>0</v>
      </c>
      <c r="BU613" s="607">
        <v>0</v>
      </c>
      <c r="BV613" s="607">
        <v>0</v>
      </c>
      <c r="BW613" s="607">
        <v>0</v>
      </c>
      <c r="BX613" s="607">
        <v>0</v>
      </c>
      <c r="BY613" s="607">
        <v>0</v>
      </c>
      <c r="BZ613" s="607">
        <v>0</v>
      </c>
      <c r="CA613" s="607">
        <v>0</v>
      </c>
      <c r="CB613" s="607">
        <v>0</v>
      </c>
      <c r="CC613" s="607">
        <v>0</v>
      </c>
      <c r="CD613" s="607">
        <v>0</v>
      </c>
      <c r="CE613" s="616">
        <v>0</v>
      </c>
      <c r="CF613" s="616">
        <v>0</v>
      </c>
      <c r="CG613" s="616">
        <v>0</v>
      </c>
      <c r="CH613" s="616">
        <v>0</v>
      </c>
      <c r="CI613" s="616">
        <v>0</v>
      </c>
      <c r="CJ613" s="616">
        <v>0</v>
      </c>
      <c r="CK613" s="616">
        <v>0</v>
      </c>
      <c r="CL613" s="616">
        <v>0</v>
      </c>
      <c r="CM613" s="616">
        <v>0</v>
      </c>
      <c r="CN613" s="616">
        <v>0</v>
      </c>
      <c r="CO613" s="616">
        <v>0</v>
      </c>
      <c r="CP613" s="616">
        <v>0</v>
      </c>
      <c r="CQ613" s="616">
        <v>0</v>
      </c>
      <c r="CR613" s="616">
        <v>0</v>
      </c>
      <c r="CS613" s="616">
        <v>0</v>
      </c>
      <c r="CT613" s="616">
        <v>0</v>
      </c>
      <c r="CU613" s="616">
        <v>0</v>
      </c>
      <c r="CV613" s="616">
        <v>0</v>
      </c>
      <c r="CW613" s="616">
        <v>0</v>
      </c>
      <c r="CX613" s="616">
        <v>0</v>
      </c>
      <c r="CY613" s="617">
        <v>0</v>
      </c>
      <c r="CZ613" s="618">
        <v>0</v>
      </c>
      <c r="DA613" s="619">
        <v>0</v>
      </c>
      <c r="DB613" s="619">
        <v>0</v>
      </c>
      <c r="DC613" s="619">
        <v>0</v>
      </c>
      <c r="DD613" s="619">
        <v>0</v>
      </c>
      <c r="DE613" s="619">
        <v>0</v>
      </c>
      <c r="DF613" s="619">
        <v>0</v>
      </c>
      <c r="DG613" s="619">
        <v>0</v>
      </c>
      <c r="DH613" s="619">
        <v>0</v>
      </c>
      <c r="DI613" s="619">
        <v>0</v>
      </c>
      <c r="DJ613" s="619">
        <v>0</v>
      </c>
      <c r="DK613" s="619">
        <v>0</v>
      </c>
      <c r="DL613" s="619">
        <v>0</v>
      </c>
      <c r="DM613" s="619">
        <v>0</v>
      </c>
      <c r="DN613" s="619">
        <v>0</v>
      </c>
      <c r="DO613" s="619">
        <v>0</v>
      </c>
      <c r="DP613" s="619">
        <v>0</v>
      </c>
      <c r="DQ613" s="619">
        <v>0</v>
      </c>
      <c r="DR613" s="619">
        <v>0</v>
      </c>
      <c r="DS613" s="619">
        <v>0</v>
      </c>
      <c r="DT613" s="619">
        <v>0</v>
      </c>
      <c r="DU613" s="619">
        <v>0</v>
      </c>
      <c r="DV613" s="619">
        <v>0</v>
      </c>
      <c r="DW613" s="620">
        <v>0</v>
      </c>
    </row>
    <row r="614" spans="2:127" x14ac:dyDescent="0.2">
      <c r="B614" s="627"/>
      <c r="C614" s="628"/>
      <c r="D614" s="629"/>
      <c r="E614" s="629"/>
      <c r="F614" s="629"/>
      <c r="G614" s="629"/>
      <c r="H614" s="629"/>
      <c r="I614" s="630"/>
      <c r="J614" s="630"/>
      <c r="K614" s="630"/>
      <c r="L614" s="630"/>
      <c r="M614" s="630"/>
      <c r="N614" s="630"/>
      <c r="O614" s="630"/>
      <c r="P614" s="630"/>
      <c r="Q614" s="630"/>
      <c r="R614" s="631"/>
      <c r="S614" s="630"/>
      <c r="T614" s="630"/>
      <c r="U614" s="632" t="s">
        <v>828</v>
      </c>
      <c r="V614" s="633" t="s">
        <v>124</v>
      </c>
      <c r="W614" s="634" t="s">
        <v>490</v>
      </c>
      <c r="X614" s="607">
        <v>0</v>
      </c>
      <c r="Y614" s="607">
        <v>0</v>
      </c>
      <c r="Z614" s="607">
        <v>0</v>
      </c>
      <c r="AA614" s="607">
        <v>0</v>
      </c>
      <c r="AB614" s="607">
        <v>0</v>
      </c>
      <c r="AC614" s="607">
        <v>0</v>
      </c>
      <c r="AD614" s="607">
        <v>0</v>
      </c>
      <c r="AE614" s="607">
        <v>0</v>
      </c>
      <c r="AF614" s="607">
        <v>0</v>
      </c>
      <c r="AG614" s="607">
        <v>0</v>
      </c>
      <c r="AH614" s="607">
        <v>0</v>
      </c>
      <c r="AI614" s="607">
        <v>0</v>
      </c>
      <c r="AJ614" s="607">
        <v>0</v>
      </c>
      <c r="AK614" s="607">
        <v>0</v>
      </c>
      <c r="AL614" s="607">
        <v>0</v>
      </c>
      <c r="AM614" s="607">
        <v>0</v>
      </c>
      <c r="AN614" s="607">
        <v>0</v>
      </c>
      <c r="AO614" s="607">
        <v>0</v>
      </c>
      <c r="AP614" s="607">
        <v>0</v>
      </c>
      <c r="AQ614" s="607">
        <v>0</v>
      </c>
      <c r="AR614" s="607">
        <v>0</v>
      </c>
      <c r="AS614" s="607">
        <v>0</v>
      </c>
      <c r="AT614" s="607">
        <v>0</v>
      </c>
      <c r="AU614" s="607">
        <v>0</v>
      </c>
      <c r="AV614" s="607">
        <v>0</v>
      </c>
      <c r="AW614" s="607">
        <v>0</v>
      </c>
      <c r="AX614" s="607">
        <v>0</v>
      </c>
      <c r="AY614" s="607">
        <v>0</v>
      </c>
      <c r="AZ614" s="607">
        <v>0</v>
      </c>
      <c r="BA614" s="607">
        <v>0</v>
      </c>
      <c r="BB614" s="607">
        <v>0</v>
      </c>
      <c r="BC614" s="607">
        <v>0</v>
      </c>
      <c r="BD614" s="607">
        <v>0</v>
      </c>
      <c r="BE614" s="607">
        <v>0</v>
      </c>
      <c r="BF614" s="607">
        <v>0</v>
      </c>
      <c r="BG614" s="607">
        <v>0</v>
      </c>
      <c r="BH614" s="607">
        <v>0</v>
      </c>
      <c r="BI614" s="607">
        <v>0</v>
      </c>
      <c r="BJ614" s="607">
        <v>0</v>
      </c>
      <c r="BK614" s="607">
        <v>0</v>
      </c>
      <c r="BL614" s="607">
        <v>0</v>
      </c>
      <c r="BM614" s="607">
        <v>0</v>
      </c>
      <c r="BN614" s="607">
        <v>0</v>
      </c>
      <c r="BO614" s="607">
        <v>0</v>
      </c>
      <c r="BP614" s="607">
        <v>0</v>
      </c>
      <c r="BQ614" s="607">
        <v>0</v>
      </c>
      <c r="BR614" s="607">
        <v>0</v>
      </c>
      <c r="BS614" s="607">
        <v>0</v>
      </c>
      <c r="BT614" s="607">
        <v>0</v>
      </c>
      <c r="BU614" s="607">
        <v>0</v>
      </c>
      <c r="BV614" s="607">
        <v>0</v>
      </c>
      <c r="BW614" s="607">
        <v>0</v>
      </c>
      <c r="BX614" s="607">
        <v>0</v>
      </c>
      <c r="BY614" s="607">
        <v>0</v>
      </c>
      <c r="BZ614" s="607">
        <v>0</v>
      </c>
      <c r="CA614" s="607">
        <v>0</v>
      </c>
      <c r="CB614" s="607">
        <v>0</v>
      </c>
      <c r="CC614" s="607">
        <v>0</v>
      </c>
      <c r="CD614" s="607">
        <v>0</v>
      </c>
      <c r="CE614" s="607">
        <v>0</v>
      </c>
      <c r="CF614" s="607">
        <v>0</v>
      </c>
      <c r="CG614" s="607">
        <v>0</v>
      </c>
      <c r="CH614" s="607">
        <v>0</v>
      </c>
      <c r="CI614" s="607">
        <v>0</v>
      </c>
      <c r="CJ614" s="607">
        <v>0</v>
      </c>
      <c r="CK614" s="607">
        <v>0</v>
      </c>
      <c r="CL614" s="607">
        <v>0</v>
      </c>
      <c r="CM614" s="607">
        <v>0</v>
      </c>
      <c r="CN614" s="607">
        <v>0</v>
      </c>
      <c r="CO614" s="607">
        <v>0</v>
      </c>
      <c r="CP614" s="607">
        <v>0</v>
      </c>
      <c r="CQ614" s="607">
        <v>0</v>
      </c>
      <c r="CR614" s="607">
        <v>0</v>
      </c>
      <c r="CS614" s="607">
        <v>0</v>
      </c>
      <c r="CT614" s="607">
        <v>0</v>
      </c>
      <c r="CU614" s="607">
        <v>0</v>
      </c>
      <c r="CV614" s="607">
        <v>0</v>
      </c>
      <c r="CW614" s="607">
        <v>0</v>
      </c>
      <c r="CX614" s="607">
        <v>0</v>
      </c>
      <c r="CY614" s="607">
        <v>0</v>
      </c>
      <c r="CZ614" s="618">
        <v>0</v>
      </c>
      <c r="DA614" s="619">
        <v>0</v>
      </c>
      <c r="DB614" s="619">
        <v>0</v>
      </c>
      <c r="DC614" s="619">
        <v>0</v>
      </c>
      <c r="DD614" s="619">
        <v>0</v>
      </c>
      <c r="DE614" s="619">
        <v>0</v>
      </c>
      <c r="DF614" s="619">
        <v>0</v>
      </c>
      <c r="DG614" s="619">
        <v>0</v>
      </c>
      <c r="DH614" s="619">
        <v>0</v>
      </c>
      <c r="DI614" s="619">
        <v>0</v>
      </c>
      <c r="DJ614" s="619">
        <v>0</v>
      </c>
      <c r="DK614" s="619">
        <v>0</v>
      </c>
      <c r="DL614" s="619">
        <v>0</v>
      </c>
      <c r="DM614" s="619">
        <v>0</v>
      </c>
      <c r="DN614" s="619">
        <v>0</v>
      </c>
      <c r="DO614" s="619">
        <v>0</v>
      </c>
      <c r="DP614" s="619">
        <v>0</v>
      </c>
      <c r="DQ614" s="619">
        <v>0</v>
      </c>
      <c r="DR614" s="619">
        <v>0</v>
      </c>
      <c r="DS614" s="619">
        <v>0</v>
      </c>
      <c r="DT614" s="619">
        <v>0</v>
      </c>
      <c r="DU614" s="619">
        <v>0</v>
      </c>
      <c r="DV614" s="619">
        <v>0</v>
      </c>
      <c r="DW614" s="620">
        <v>0</v>
      </c>
    </row>
    <row r="615" spans="2:127" x14ac:dyDescent="0.2">
      <c r="B615" s="635"/>
      <c r="C615" s="636"/>
      <c r="D615" s="637"/>
      <c r="E615" s="637"/>
      <c r="F615" s="637"/>
      <c r="G615" s="637"/>
      <c r="H615" s="637"/>
      <c r="I615" s="638"/>
      <c r="J615" s="638"/>
      <c r="K615" s="638"/>
      <c r="L615" s="638"/>
      <c r="M615" s="638"/>
      <c r="N615" s="638"/>
      <c r="O615" s="638"/>
      <c r="P615" s="638"/>
      <c r="Q615" s="638"/>
      <c r="R615" s="639"/>
      <c r="S615" s="638"/>
      <c r="T615" s="638"/>
      <c r="U615" s="626" t="s">
        <v>492</v>
      </c>
      <c r="V615" s="614" t="s">
        <v>124</v>
      </c>
      <c r="W615" s="640" t="s">
        <v>490</v>
      </c>
      <c r="X615" s="607">
        <v>0</v>
      </c>
      <c r="Y615" s="607">
        <v>0</v>
      </c>
      <c r="Z615" s="607">
        <v>0</v>
      </c>
      <c r="AA615" s="607">
        <v>0</v>
      </c>
      <c r="AB615" s="607">
        <v>0</v>
      </c>
      <c r="AC615" s="607">
        <v>74.7</v>
      </c>
      <c r="AD615" s="607">
        <v>74.7</v>
      </c>
      <c r="AE615" s="607">
        <v>74.7</v>
      </c>
      <c r="AF615" s="607">
        <v>74.7</v>
      </c>
      <c r="AG615" s="607">
        <v>74.7</v>
      </c>
      <c r="AH615" s="607">
        <v>74.7</v>
      </c>
      <c r="AI615" s="607">
        <v>74.7</v>
      </c>
      <c r="AJ615" s="607">
        <v>74.7</v>
      </c>
      <c r="AK615" s="607">
        <v>74.7</v>
      </c>
      <c r="AL615" s="607">
        <v>74.7</v>
      </c>
      <c r="AM615" s="607">
        <v>74.7</v>
      </c>
      <c r="AN615" s="607">
        <v>74.7</v>
      </c>
      <c r="AO615" s="607">
        <v>74.7</v>
      </c>
      <c r="AP615" s="607">
        <v>74.7</v>
      </c>
      <c r="AQ615" s="607">
        <v>74.7</v>
      </c>
      <c r="AR615" s="607">
        <v>74.7</v>
      </c>
      <c r="AS615" s="607">
        <v>74.7</v>
      </c>
      <c r="AT615" s="607">
        <v>74.7</v>
      </c>
      <c r="AU615" s="607">
        <v>74.7</v>
      </c>
      <c r="AV615" s="607">
        <v>74.7</v>
      </c>
      <c r="AW615" s="607">
        <v>74.7</v>
      </c>
      <c r="AX615" s="607">
        <v>74.7</v>
      </c>
      <c r="AY615" s="607">
        <v>74.7</v>
      </c>
      <c r="AZ615" s="607">
        <v>74.7</v>
      </c>
      <c r="BA615" s="607">
        <v>74.7</v>
      </c>
      <c r="BB615" s="607">
        <v>74.7</v>
      </c>
      <c r="BC615" s="607">
        <v>74.7</v>
      </c>
      <c r="BD615" s="607">
        <v>74.7</v>
      </c>
      <c r="BE615" s="607">
        <v>74.7</v>
      </c>
      <c r="BF615" s="607">
        <v>74.7</v>
      </c>
      <c r="BG615" s="607">
        <v>74.7</v>
      </c>
      <c r="BH615" s="607">
        <v>74.7</v>
      </c>
      <c r="BI615" s="607">
        <v>74.7</v>
      </c>
      <c r="BJ615" s="607">
        <v>74.7</v>
      </c>
      <c r="BK615" s="607">
        <v>74.7</v>
      </c>
      <c r="BL615" s="607">
        <v>74.7</v>
      </c>
      <c r="BM615" s="607">
        <v>74.7</v>
      </c>
      <c r="BN615" s="607">
        <v>74.7</v>
      </c>
      <c r="BO615" s="607">
        <v>74.7</v>
      </c>
      <c r="BP615" s="607">
        <v>74.7</v>
      </c>
      <c r="BQ615" s="607">
        <v>74.7</v>
      </c>
      <c r="BR615" s="607">
        <v>74.7</v>
      </c>
      <c r="BS615" s="607">
        <v>74.7</v>
      </c>
      <c r="BT615" s="607">
        <v>74.7</v>
      </c>
      <c r="BU615" s="607">
        <v>74.7</v>
      </c>
      <c r="BV615" s="607">
        <v>74.7</v>
      </c>
      <c r="BW615" s="607">
        <v>74.7</v>
      </c>
      <c r="BX615" s="607">
        <v>74.7</v>
      </c>
      <c r="BY615" s="607">
        <v>74.7</v>
      </c>
      <c r="BZ615" s="607">
        <v>74.7</v>
      </c>
      <c r="CA615" s="607">
        <v>74.7</v>
      </c>
      <c r="CB615" s="607">
        <v>74.7</v>
      </c>
      <c r="CC615" s="607">
        <v>74.7</v>
      </c>
      <c r="CD615" s="607">
        <v>74.7</v>
      </c>
      <c r="CE615" s="616">
        <v>74.7</v>
      </c>
      <c r="CF615" s="616">
        <v>74.7</v>
      </c>
      <c r="CG615" s="616">
        <v>74.7</v>
      </c>
      <c r="CH615" s="616">
        <v>74.7</v>
      </c>
      <c r="CI615" s="616">
        <v>74.7</v>
      </c>
      <c r="CJ615" s="616">
        <v>74.7</v>
      </c>
      <c r="CK615" s="616">
        <v>74.7</v>
      </c>
      <c r="CL615" s="616">
        <v>74.7</v>
      </c>
      <c r="CM615" s="616">
        <v>74.7</v>
      </c>
      <c r="CN615" s="616">
        <v>74.7</v>
      </c>
      <c r="CO615" s="616">
        <v>74.7</v>
      </c>
      <c r="CP615" s="616">
        <v>74.7</v>
      </c>
      <c r="CQ615" s="616">
        <v>74.7</v>
      </c>
      <c r="CR615" s="616">
        <v>74.7</v>
      </c>
      <c r="CS615" s="616">
        <v>74.7</v>
      </c>
      <c r="CT615" s="616">
        <v>74.7</v>
      </c>
      <c r="CU615" s="616">
        <v>74.7</v>
      </c>
      <c r="CV615" s="616">
        <v>74.7</v>
      </c>
      <c r="CW615" s="616">
        <v>74.7</v>
      </c>
      <c r="CX615" s="616">
        <v>74.7</v>
      </c>
      <c r="CY615" s="617">
        <v>74.7</v>
      </c>
      <c r="CZ615" s="618">
        <v>0</v>
      </c>
      <c r="DA615" s="619">
        <v>0</v>
      </c>
      <c r="DB615" s="619">
        <v>0</v>
      </c>
      <c r="DC615" s="619">
        <v>0</v>
      </c>
      <c r="DD615" s="619">
        <v>0</v>
      </c>
      <c r="DE615" s="619">
        <v>0</v>
      </c>
      <c r="DF615" s="619">
        <v>0</v>
      </c>
      <c r="DG615" s="619">
        <v>0</v>
      </c>
      <c r="DH615" s="619">
        <v>0</v>
      </c>
      <c r="DI615" s="619">
        <v>0</v>
      </c>
      <c r="DJ615" s="619">
        <v>0</v>
      </c>
      <c r="DK615" s="619">
        <v>0</v>
      </c>
      <c r="DL615" s="619">
        <v>0</v>
      </c>
      <c r="DM615" s="619">
        <v>0</v>
      </c>
      <c r="DN615" s="619">
        <v>0</v>
      </c>
      <c r="DO615" s="619">
        <v>0</v>
      </c>
      <c r="DP615" s="619">
        <v>0</v>
      </c>
      <c r="DQ615" s="619">
        <v>0</v>
      </c>
      <c r="DR615" s="619">
        <v>0</v>
      </c>
      <c r="DS615" s="619">
        <v>0</v>
      </c>
      <c r="DT615" s="619">
        <v>0</v>
      </c>
      <c r="DU615" s="619">
        <v>0</v>
      </c>
      <c r="DV615" s="619">
        <v>0</v>
      </c>
      <c r="DW615" s="620">
        <v>0</v>
      </c>
    </row>
    <row r="616" spans="2:127" x14ac:dyDescent="0.2">
      <c r="B616" s="641"/>
      <c r="C616" s="642"/>
      <c r="D616" s="643"/>
      <c r="E616" s="643"/>
      <c r="F616" s="643"/>
      <c r="G616" s="643"/>
      <c r="H616" s="643"/>
      <c r="I616" s="644"/>
      <c r="J616" s="644"/>
      <c r="K616" s="644"/>
      <c r="L616" s="644"/>
      <c r="M616" s="644"/>
      <c r="N616" s="644"/>
      <c r="O616" s="644"/>
      <c r="P616" s="644"/>
      <c r="Q616" s="644"/>
      <c r="R616" s="645"/>
      <c r="S616" s="644"/>
      <c r="T616" s="644"/>
      <c r="U616" s="626" t="s">
        <v>493</v>
      </c>
      <c r="V616" s="614" t="s">
        <v>124</v>
      </c>
      <c r="W616" s="640" t="s">
        <v>490</v>
      </c>
      <c r="X616" s="607">
        <v>0</v>
      </c>
      <c r="Y616" s="607">
        <v>0</v>
      </c>
      <c r="Z616" s="607">
        <v>0</v>
      </c>
      <c r="AA616" s="607">
        <v>0</v>
      </c>
      <c r="AB616" s="607">
        <v>0</v>
      </c>
      <c r="AC616" s="607">
        <v>527.5</v>
      </c>
      <c r="AD616" s="607">
        <v>527.5</v>
      </c>
      <c r="AE616" s="607">
        <v>527.5</v>
      </c>
      <c r="AF616" s="607">
        <v>527.5</v>
      </c>
      <c r="AG616" s="607">
        <v>527.5</v>
      </c>
      <c r="AH616" s="607">
        <v>527.5</v>
      </c>
      <c r="AI616" s="607">
        <v>527.5</v>
      </c>
      <c r="AJ616" s="607">
        <v>527.5</v>
      </c>
      <c r="AK616" s="607">
        <v>527.5</v>
      </c>
      <c r="AL616" s="607">
        <v>527.5</v>
      </c>
      <c r="AM616" s="607">
        <v>527.5</v>
      </c>
      <c r="AN616" s="607">
        <v>527.5</v>
      </c>
      <c r="AO616" s="607">
        <v>527.5</v>
      </c>
      <c r="AP616" s="607">
        <v>527.5</v>
      </c>
      <c r="AQ616" s="607">
        <v>527.5</v>
      </c>
      <c r="AR616" s="607">
        <v>527.5</v>
      </c>
      <c r="AS616" s="607">
        <v>527.5</v>
      </c>
      <c r="AT616" s="607">
        <v>527.5</v>
      </c>
      <c r="AU616" s="607">
        <v>527.5</v>
      </c>
      <c r="AV616" s="607">
        <v>527.5</v>
      </c>
      <c r="AW616" s="607">
        <v>527.5</v>
      </c>
      <c r="AX616" s="607">
        <v>527.5</v>
      </c>
      <c r="AY616" s="607">
        <v>527.5</v>
      </c>
      <c r="AZ616" s="607">
        <v>527.5</v>
      </c>
      <c r="BA616" s="607">
        <v>527.5</v>
      </c>
      <c r="BB616" s="607">
        <v>527.5</v>
      </c>
      <c r="BC616" s="607">
        <v>527.5</v>
      </c>
      <c r="BD616" s="607">
        <v>527.5</v>
      </c>
      <c r="BE616" s="607">
        <v>527.5</v>
      </c>
      <c r="BF616" s="607">
        <v>527.5</v>
      </c>
      <c r="BG616" s="607">
        <v>527.5</v>
      </c>
      <c r="BH616" s="607">
        <v>527.5</v>
      </c>
      <c r="BI616" s="607">
        <v>527.5</v>
      </c>
      <c r="BJ616" s="607">
        <v>527.5</v>
      </c>
      <c r="BK616" s="607">
        <v>527.5</v>
      </c>
      <c r="BL616" s="607">
        <v>527.5</v>
      </c>
      <c r="BM616" s="607">
        <v>527.5</v>
      </c>
      <c r="BN616" s="607">
        <v>527.5</v>
      </c>
      <c r="BO616" s="607">
        <v>527.5</v>
      </c>
      <c r="BP616" s="607">
        <v>527.5</v>
      </c>
      <c r="BQ616" s="607">
        <v>527.5</v>
      </c>
      <c r="BR616" s="607">
        <v>527.5</v>
      </c>
      <c r="BS616" s="607">
        <v>527.5</v>
      </c>
      <c r="BT616" s="607">
        <v>527.5</v>
      </c>
      <c r="BU616" s="607">
        <v>527.5</v>
      </c>
      <c r="BV616" s="607">
        <v>527.5</v>
      </c>
      <c r="BW616" s="607">
        <v>527.5</v>
      </c>
      <c r="BX616" s="607">
        <v>527.5</v>
      </c>
      <c r="BY616" s="607">
        <v>527.5</v>
      </c>
      <c r="BZ616" s="607">
        <v>527.5</v>
      </c>
      <c r="CA616" s="607">
        <v>527.5</v>
      </c>
      <c r="CB616" s="607">
        <v>527.5</v>
      </c>
      <c r="CC616" s="607">
        <v>527.5</v>
      </c>
      <c r="CD616" s="607">
        <v>527.5</v>
      </c>
      <c r="CE616" s="616">
        <v>527.5</v>
      </c>
      <c r="CF616" s="616">
        <v>527.5</v>
      </c>
      <c r="CG616" s="616">
        <v>527.5</v>
      </c>
      <c r="CH616" s="616">
        <v>527.5</v>
      </c>
      <c r="CI616" s="616">
        <v>527.5</v>
      </c>
      <c r="CJ616" s="616">
        <v>527.5</v>
      </c>
      <c r="CK616" s="616">
        <v>527.5</v>
      </c>
      <c r="CL616" s="616">
        <v>527.5</v>
      </c>
      <c r="CM616" s="616">
        <v>527.5</v>
      </c>
      <c r="CN616" s="616">
        <v>527.5</v>
      </c>
      <c r="CO616" s="616">
        <v>527.5</v>
      </c>
      <c r="CP616" s="616">
        <v>527.5</v>
      </c>
      <c r="CQ616" s="616">
        <v>527.5</v>
      </c>
      <c r="CR616" s="616">
        <v>527.5</v>
      </c>
      <c r="CS616" s="616">
        <v>527.5</v>
      </c>
      <c r="CT616" s="616">
        <v>527.5</v>
      </c>
      <c r="CU616" s="616">
        <v>527.5</v>
      </c>
      <c r="CV616" s="616">
        <v>527.5</v>
      </c>
      <c r="CW616" s="616">
        <v>527.5</v>
      </c>
      <c r="CX616" s="616">
        <v>527.5</v>
      </c>
      <c r="CY616" s="617">
        <v>527.5</v>
      </c>
      <c r="CZ616" s="618">
        <v>0</v>
      </c>
      <c r="DA616" s="619">
        <v>0</v>
      </c>
      <c r="DB616" s="619">
        <v>0</v>
      </c>
      <c r="DC616" s="619">
        <v>0</v>
      </c>
      <c r="DD616" s="619">
        <v>0</v>
      </c>
      <c r="DE616" s="619">
        <v>0</v>
      </c>
      <c r="DF616" s="619">
        <v>0</v>
      </c>
      <c r="DG616" s="619">
        <v>0</v>
      </c>
      <c r="DH616" s="619">
        <v>0</v>
      </c>
      <c r="DI616" s="619">
        <v>0</v>
      </c>
      <c r="DJ616" s="619">
        <v>0</v>
      </c>
      <c r="DK616" s="619">
        <v>0</v>
      </c>
      <c r="DL616" s="619">
        <v>0</v>
      </c>
      <c r="DM616" s="619">
        <v>0</v>
      </c>
      <c r="DN616" s="619">
        <v>0</v>
      </c>
      <c r="DO616" s="619">
        <v>0</v>
      </c>
      <c r="DP616" s="619">
        <v>0</v>
      </c>
      <c r="DQ616" s="619">
        <v>0</v>
      </c>
      <c r="DR616" s="619">
        <v>0</v>
      </c>
      <c r="DS616" s="619">
        <v>0</v>
      </c>
      <c r="DT616" s="619">
        <v>0</v>
      </c>
      <c r="DU616" s="619">
        <v>0</v>
      </c>
      <c r="DV616" s="619">
        <v>0</v>
      </c>
      <c r="DW616" s="620">
        <v>0</v>
      </c>
    </row>
    <row r="617" spans="2:127" x14ac:dyDescent="0.2">
      <c r="B617" s="641"/>
      <c r="C617" s="642"/>
      <c r="D617" s="643"/>
      <c r="E617" s="643"/>
      <c r="F617" s="643"/>
      <c r="G617" s="643"/>
      <c r="H617" s="643"/>
      <c r="I617" s="644"/>
      <c r="J617" s="644"/>
      <c r="K617" s="644"/>
      <c r="L617" s="644"/>
      <c r="M617" s="644"/>
      <c r="N617" s="644"/>
      <c r="O617" s="644"/>
      <c r="P617" s="644"/>
      <c r="Q617" s="644"/>
      <c r="R617" s="645"/>
      <c r="S617" s="644"/>
      <c r="T617" s="644"/>
      <c r="U617" s="646" t="s">
        <v>494</v>
      </c>
      <c r="V617" s="647" t="s">
        <v>124</v>
      </c>
      <c r="W617" s="640" t="s">
        <v>490</v>
      </c>
      <c r="X617" s="607">
        <v>0</v>
      </c>
      <c r="Y617" s="607">
        <v>0</v>
      </c>
      <c r="Z617" s="607">
        <v>0</v>
      </c>
      <c r="AA617" s="607">
        <v>0</v>
      </c>
      <c r="AB617" s="607">
        <v>0</v>
      </c>
      <c r="AC617" s="607">
        <v>0</v>
      </c>
      <c r="AD617" s="607">
        <v>0</v>
      </c>
      <c r="AE617" s="607">
        <v>0</v>
      </c>
      <c r="AF617" s="607">
        <v>0</v>
      </c>
      <c r="AG617" s="607">
        <v>0</v>
      </c>
      <c r="AH617" s="607">
        <v>0</v>
      </c>
      <c r="AI617" s="607">
        <v>0</v>
      </c>
      <c r="AJ617" s="607">
        <v>0</v>
      </c>
      <c r="AK617" s="607">
        <v>0</v>
      </c>
      <c r="AL617" s="607">
        <v>0</v>
      </c>
      <c r="AM617" s="607">
        <v>0</v>
      </c>
      <c r="AN617" s="607">
        <v>0</v>
      </c>
      <c r="AO617" s="607">
        <v>0</v>
      </c>
      <c r="AP617" s="607">
        <v>0</v>
      </c>
      <c r="AQ617" s="607">
        <v>0</v>
      </c>
      <c r="AR617" s="607">
        <v>0</v>
      </c>
      <c r="AS617" s="607">
        <v>0</v>
      </c>
      <c r="AT617" s="607">
        <v>0</v>
      </c>
      <c r="AU617" s="607">
        <v>0</v>
      </c>
      <c r="AV617" s="607">
        <v>0</v>
      </c>
      <c r="AW617" s="607">
        <v>0</v>
      </c>
      <c r="AX617" s="607">
        <v>0</v>
      </c>
      <c r="AY617" s="607">
        <v>0</v>
      </c>
      <c r="AZ617" s="607">
        <v>0</v>
      </c>
      <c r="BA617" s="607">
        <v>0</v>
      </c>
      <c r="BB617" s="607">
        <v>0</v>
      </c>
      <c r="BC617" s="607">
        <v>0</v>
      </c>
      <c r="BD617" s="607">
        <v>0</v>
      </c>
      <c r="BE617" s="607">
        <v>0</v>
      </c>
      <c r="BF617" s="607">
        <v>0</v>
      </c>
      <c r="BG617" s="607">
        <v>0</v>
      </c>
      <c r="BH617" s="607">
        <v>0</v>
      </c>
      <c r="BI617" s="607">
        <v>0</v>
      </c>
      <c r="BJ617" s="607">
        <v>0</v>
      </c>
      <c r="BK617" s="607">
        <v>0</v>
      </c>
      <c r="BL617" s="607">
        <v>0</v>
      </c>
      <c r="BM617" s="607">
        <v>0</v>
      </c>
      <c r="BN617" s="607">
        <v>0</v>
      </c>
      <c r="BO617" s="607">
        <v>0</v>
      </c>
      <c r="BP617" s="607">
        <v>0</v>
      </c>
      <c r="BQ617" s="607">
        <v>0</v>
      </c>
      <c r="BR617" s="607">
        <v>0</v>
      </c>
      <c r="BS617" s="607">
        <v>0</v>
      </c>
      <c r="BT617" s="607">
        <v>0</v>
      </c>
      <c r="BU617" s="607">
        <v>0</v>
      </c>
      <c r="BV617" s="607">
        <v>0</v>
      </c>
      <c r="BW617" s="607">
        <v>0</v>
      </c>
      <c r="BX617" s="607">
        <v>0</v>
      </c>
      <c r="BY617" s="607">
        <v>0</v>
      </c>
      <c r="BZ617" s="607">
        <v>0</v>
      </c>
      <c r="CA617" s="607">
        <v>0</v>
      </c>
      <c r="CB617" s="607">
        <v>0</v>
      </c>
      <c r="CC617" s="607">
        <v>0</v>
      </c>
      <c r="CD617" s="607">
        <v>0</v>
      </c>
      <c r="CE617" s="616">
        <v>0</v>
      </c>
      <c r="CF617" s="616">
        <v>0</v>
      </c>
      <c r="CG617" s="616">
        <v>0</v>
      </c>
      <c r="CH617" s="616">
        <v>0</v>
      </c>
      <c r="CI617" s="616">
        <v>0</v>
      </c>
      <c r="CJ617" s="616">
        <v>0</v>
      </c>
      <c r="CK617" s="616">
        <v>0</v>
      </c>
      <c r="CL617" s="616">
        <v>0</v>
      </c>
      <c r="CM617" s="616">
        <v>0</v>
      </c>
      <c r="CN617" s="616">
        <v>0</v>
      </c>
      <c r="CO617" s="616">
        <v>0</v>
      </c>
      <c r="CP617" s="616">
        <v>0</v>
      </c>
      <c r="CQ617" s="616">
        <v>0</v>
      </c>
      <c r="CR617" s="616">
        <v>0</v>
      </c>
      <c r="CS617" s="616">
        <v>0</v>
      </c>
      <c r="CT617" s="616">
        <v>0</v>
      </c>
      <c r="CU617" s="616">
        <v>0</v>
      </c>
      <c r="CV617" s="616">
        <v>0</v>
      </c>
      <c r="CW617" s="616">
        <v>0</v>
      </c>
      <c r="CX617" s="616">
        <v>0</v>
      </c>
      <c r="CY617" s="617">
        <v>0</v>
      </c>
      <c r="CZ617" s="618">
        <v>0</v>
      </c>
      <c r="DA617" s="619">
        <v>0</v>
      </c>
      <c r="DB617" s="619">
        <v>0</v>
      </c>
      <c r="DC617" s="619">
        <v>0</v>
      </c>
      <c r="DD617" s="619">
        <v>0</v>
      </c>
      <c r="DE617" s="619">
        <v>0</v>
      </c>
      <c r="DF617" s="619">
        <v>0</v>
      </c>
      <c r="DG617" s="619">
        <v>0</v>
      </c>
      <c r="DH617" s="619">
        <v>0</v>
      </c>
      <c r="DI617" s="619">
        <v>0</v>
      </c>
      <c r="DJ617" s="619">
        <v>0</v>
      </c>
      <c r="DK617" s="619">
        <v>0</v>
      </c>
      <c r="DL617" s="619">
        <v>0</v>
      </c>
      <c r="DM617" s="619">
        <v>0</v>
      </c>
      <c r="DN617" s="619">
        <v>0</v>
      </c>
      <c r="DO617" s="619">
        <v>0</v>
      </c>
      <c r="DP617" s="619">
        <v>0</v>
      </c>
      <c r="DQ617" s="619">
        <v>0</v>
      </c>
      <c r="DR617" s="619">
        <v>0</v>
      </c>
      <c r="DS617" s="619">
        <v>0</v>
      </c>
      <c r="DT617" s="619">
        <v>0</v>
      </c>
      <c r="DU617" s="619">
        <v>0</v>
      </c>
      <c r="DV617" s="619">
        <v>0</v>
      </c>
      <c r="DW617" s="620">
        <v>0</v>
      </c>
    </row>
    <row r="618" spans="2:127" x14ac:dyDescent="0.2">
      <c r="B618" s="641"/>
      <c r="C618" s="642"/>
      <c r="D618" s="643"/>
      <c r="E618" s="643"/>
      <c r="F618" s="643"/>
      <c r="G618" s="643"/>
      <c r="H618" s="643"/>
      <c r="I618" s="644"/>
      <c r="J618" s="644"/>
      <c r="K618" s="644"/>
      <c r="L618" s="644"/>
      <c r="M618" s="644"/>
      <c r="N618" s="644"/>
      <c r="O618" s="644"/>
      <c r="P618" s="644"/>
      <c r="Q618" s="644"/>
      <c r="R618" s="645"/>
      <c r="S618" s="644"/>
      <c r="T618" s="644"/>
      <c r="U618" s="626" t="s">
        <v>495</v>
      </c>
      <c r="V618" s="614" t="s">
        <v>124</v>
      </c>
      <c r="W618" s="640" t="s">
        <v>490</v>
      </c>
      <c r="X618" s="607">
        <v>0.67410000000000003</v>
      </c>
      <c r="Y618" s="607">
        <v>0.77039999999999997</v>
      </c>
      <c r="Z618" s="607">
        <v>0.96299999999999997</v>
      </c>
      <c r="AA618" s="607">
        <v>3.8519999999999999</v>
      </c>
      <c r="AB618" s="607">
        <v>3.3704999999999998</v>
      </c>
      <c r="AC618" s="607">
        <v>0</v>
      </c>
      <c r="AD618" s="607">
        <v>0</v>
      </c>
      <c r="AE618" s="607">
        <v>0</v>
      </c>
      <c r="AF618" s="607">
        <v>0</v>
      </c>
      <c r="AG618" s="607">
        <v>0</v>
      </c>
      <c r="AH618" s="607">
        <v>0</v>
      </c>
      <c r="AI618" s="607">
        <v>0</v>
      </c>
      <c r="AJ618" s="607">
        <v>0</v>
      </c>
      <c r="AK618" s="607">
        <v>0</v>
      </c>
      <c r="AL618" s="607">
        <v>0</v>
      </c>
      <c r="AM618" s="607">
        <v>0</v>
      </c>
      <c r="AN618" s="607">
        <v>0</v>
      </c>
      <c r="AO618" s="607">
        <v>0</v>
      </c>
      <c r="AP618" s="607">
        <v>0</v>
      </c>
      <c r="AQ618" s="607">
        <v>0</v>
      </c>
      <c r="AR618" s="607">
        <v>0.17725435927442951</v>
      </c>
      <c r="AS618" s="607">
        <v>0.202576410599348</v>
      </c>
      <c r="AT618" s="607">
        <v>0.25322051324918499</v>
      </c>
      <c r="AU618" s="607">
        <v>1.0128820529967399</v>
      </c>
      <c r="AV618" s="607">
        <v>0.88627179637214748</v>
      </c>
      <c r="AW618" s="607">
        <v>0</v>
      </c>
      <c r="AX618" s="607">
        <v>0</v>
      </c>
      <c r="AY618" s="607">
        <v>0</v>
      </c>
      <c r="AZ618" s="607">
        <v>0</v>
      </c>
      <c r="BA618" s="607">
        <v>0</v>
      </c>
      <c r="BB618" s="607">
        <v>0</v>
      </c>
      <c r="BC618" s="607">
        <v>0</v>
      </c>
      <c r="BD618" s="607">
        <v>0</v>
      </c>
      <c r="BE618" s="607">
        <v>0</v>
      </c>
      <c r="BF618" s="607">
        <v>0</v>
      </c>
      <c r="BG618" s="607">
        <v>0</v>
      </c>
      <c r="BH618" s="607">
        <v>0</v>
      </c>
      <c r="BI618" s="607">
        <v>0</v>
      </c>
      <c r="BJ618" s="607">
        <v>0</v>
      </c>
      <c r="BK618" s="607">
        <v>0</v>
      </c>
      <c r="BL618" s="607">
        <v>0.17725435927442951</v>
      </c>
      <c r="BM618" s="607">
        <v>0.202576410599348</v>
      </c>
      <c r="BN618" s="607">
        <v>0.25322051324918499</v>
      </c>
      <c r="BO618" s="607">
        <v>1.0128820529967399</v>
      </c>
      <c r="BP618" s="607">
        <v>0.88627179637214748</v>
      </c>
      <c r="BQ618" s="607">
        <v>0</v>
      </c>
      <c r="BR618" s="607">
        <v>0</v>
      </c>
      <c r="BS618" s="607">
        <v>0</v>
      </c>
      <c r="BT618" s="607">
        <v>0</v>
      </c>
      <c r="BU618" s="607">
        <v>0</v>
      </c>
      <c r="BV618" s="607">
        <v>0</v>
      </c>
      <c r="BW618" s="607">
        <v>0</v>
      </c>
      <c r="BX618" s="607">
        <v>0</v>
      </c>
      <c r="BY618" s="607">
        <v>0</v>
      </c>
      <c r="BZ618" s="607">
        <v>0</v>
      </c>
      <c r="CA618" s="607">
        <v>0</v>
      </c>
      <c r="CB618" s="607">
        <v>0</v>
      </c>
      <c r="CC618" s="607">
        <v>0</v>
      </c>
      <c r="CD618" s="607">
        <v>0</v>
      </c>
      <c r="CE618" s="616">
        <v>0</v>
      </c>
      <c r="CF618" s="616">
        <v>0.34468525453481569</v>
      </c>
      <c r="CG618" s="616">
        <v>0.39392600518264653</v>
      </c>
      <c r="CH618" s="616">
        <v>0.49240750647830811</v>
      </c>
      <c r="CI618" s="616">
        <v>1.9696300259132324</v>
      </c>
      <c r="CJ618" s="616">
        <v>1.7234262726740786</v>
      </c>
      <c r="CK618" s="616">
        <v>0</v>
      </c>
      <c r="CL618" s="616">
        <v>0</v>
      </c>
      <c r="CM618" s="616">
        <v>0</v>
      </c>
      <c r="CN618" s="616">
        <v>0</v>
      </c>
      <c r="CO618" s="616">
        <v>0</v>
      </c>
      <c r="CP618" s="616">
        <v>0</v>
      </c>
      <c r="CQ618" s="616">
        <v>0</v>
      </c>
      <c r="CR618" s="616">
        <v>0</v>
      </c>
      <c r="CS618" s="616">
        <v>0</v>
      </c>
      <c r="CT618" s="616">
        <v>0</v>
      </c>
      <c r="CU618" s="616">
        <v>0</v>
      </c>
      <c r="CV618" s="616">
        <v>0</v>
      </c>
      <c r="CW618" s="616">
        <v>0</v>
      </c>
      <c r="CX618" s="616">
        <v>0</v>
      </c>
      <c r="CY618" s="617">
        <v>0</v>
      </c>
      <c r="CZ618" s="618">
        <v>0</v>
      </c>
      <c r="DA618" s="619">
        <v>0</v>
      </c>
      <c r="DB618" s="619">
        <v>0</v>
      </c>
      <c r="DC618" s="619">
        <v>0</v>
      </c>
      <c r="DD618" s="619">
        <v>0</v>
      </c>
      <c r="DE618" s="619">
        <v>0</v>
      </c>
      <c r="DF618" s="619">
        <v>0</v>
      </c>
      <c r="DG618" s="619">
        <v>0</v>
      </c>
      <c r="DH618" s="619">
        <v>0</v>
      </c>
      <c r="DI618" s="619">
        <v>0</v>
      </c>
      <c r="DJ618" s="619">
        <v>0</v>
      </c>
      <c r="DK618" s="619">
        <v>0</v>
      </c>
      <c r="DL618" s="619">
        <v>0</v>
      </c>
      <c r="DM618" s="619">
        <v>0</v>
      </c>
      <c r="DN618" s="619">
        <v>0</v>
      </c>
      <c r="DO618" s="619">
        <v>0</v>
      </c>
      <c r="DP618" s="619">
        <v>0</v>
      </c>
      <c r="DQ618" s="619">
        <v>0</v>
      </c>
      <c r="DR618" s="619">
        <v>0</v>
      </c>
      <c r="DS618" s="619">
        <v>0</v>
      </c>
      <c r="DT618" s="619">
        <v>0</v>
      </c>
      <c r="DU618" s="619">
        <v>0</v>
      </c>
      <c r="DV618" s="619">
        <v>0</v>
      </c>
      <c r="DW618" s="620">
        <v>0</v>
      </c>
    </row>
    <row r="619" spans="2:127" x14ac:dyDescent="0.2">
      <c r="B619" s="648"/>
      <c r="C619" s="642"/>
      <c r="D619" s="643"/>
      <c r="E619" s="643"/>
      <c r="F619" s="643"/>
      <c r="G619" s="643"/>
      <c r="H619" s="643"/>
      <c r="I619" s="644"/>
      <c r="J619" s="644"/>
      <c r="K619" s="644"/>
      <c r="L619" s="644"/>
      <c r="M619" s="644"/>
      <c r="N619" s="644"/>
      <c r="O619" s="644"/>
      <c r="P619" s="644"/>
      <c r="Q619" s="644"/>
      <c r="R619" s="645"/>
      <c r="S619" s="644"/>
      <c r="T619" s="644"/>
      <c r="U619" s="626" t="s">
        <v>496</v>
      </c>
      <c r="V619" s="614" t="s">
        <v>124</v>
      </c>
      <c r="W619" s="640" t="s">
        <v>490</v>
      </c>
      <c r="X619" s="607">
        <v>0</v>
      </c>
      <c r="Y619" s="607">
        <v>0</v>
      </c>
      <c r="Z619" s="607">
        <v>0</v>
      </c>
      <c r="AA619" s="607">
        <v>0</v>
      </c>
      <c r="AB619" s="607">
        <v>0</v>
      </c>
      <c r="AC619" s="607">
        <v>11.79</v>
      </c>
      <c r="AD619" s="607">
        <v>11.79</v>
      </c>
      <c r="AE619" s="607">
        <v>11.79</v>
      </c>
      <c r="AF619" s="607">
        <v>11.79</v>
      </c>
      <c r="AG619" s="607">
        <v>11.79</v>
      </c>
      <c r="AH619" s="607">
        <v>11.79</v>
      </c>
      <c r="AI619" s="607">
        <v>11.79</v>
      </c>
      <c r="AJ619" s="607">
        <v>11.79</v>
      </c>
      <c r="AK619" s="607">
        <v>11.79</v>
      </c>
      <c r="AL619" s="607">
        <v>11.79</v>
      </c>
      <c r="AM619" s="607">
        <v>11.79</v>
      </c>
      <c r="AN619" s="607">
        <v>11.79</v>
      </c>
      <c r="AO619" s="607">
        <v>11.79</v>
      </c>
      <c r="AP619" s="607">
        <v>11.79</v>
      </c>
      <c r="AQ619" s="607">
        <v>11.79</v>
      </c>
      <c r="AR619" s="607">
        <v>11.79</v>
      </c>
      <c r="AS619" s="607">
        <v>11.79</v>
      </c>
      <c r="AT619" s="607">
        <v>11.79</v>
      </c>
      <c r="AU619" s="607">
        <v>11.79</v>
      </c>
      <c r="AV619" s="607">
        <v>11.79</v>
      </c>
      <c r="AW619" s="607">
        <v>11.79</v>
      </c>
      <c r="AX619" s="607">
        <v>11.79</v>
      </c>
      <c r="AY619" s="607">
        <v>11.79</v>
      </c>
      <c r="AZ619" s="607">
        <v>11.79</v>
      </c>
      <c r="BA619" s="607">
        <v>11.79</v>
      </c>
      <c r="BB619" s="607">
        <v>11.79</v>
      </c>
      <c r="BC619" s="607">
        <v>11.79</v>
      </c>
      <c r="BD619" s="607">
        <v>11.79</v>
      </c>
      <c r="BE619" s="607">
        <v>11.79</v>
      </c>
      <c r="BF619" s="607">
        <v>11.79</v>
      </c>
      <c r="BG619" s="607">
        <v>11.79</v>
      </c>
      <c r="BH619" s="607">
        <v>11.79</v>
      </c>
      <c r="BI619" s="607">
        <v>11.79</v>
      </c>
      <c r="BJ619" s="607">
        <v>11.79</v>
      </c>
      <c r="BK619" s="607">
        <v>11.79</v>
      </c>
      <c r="BL619" s="607">
        <v>11.79</v>
      </c>
      <c r="BM619" s="607">
        <v>11.79</v>
      </c>
      <c r="BN619" s="607">
        <v>11.79</v>
      </c>
      <c r="BO619" s="607">
        <v>11.79</v>
      </c>
      <c r="BP619" s="607">
        <v>11.79</v>
      </c>
      <c r="BQ619" s="607">
        <v>11.79</v>
      </c>
      <c r="BR619" s="607">
        <v>11.79</v>
      </c>
      <c r="BS619" s="607">
        <v>11.79</v>
      </c>
      <c r="BT619" s="607">
        <v>11.79</v>
      </c>
      <c r="BU619" s="607">
        <v>11.79</v>
      </c>
      <c r="BV619" s="607">
        <v>11.79</v>
      </c>
      <c r="BW619" s="607">
        <v>11.79</v>
      </c>
      <c r="BX619" s="607">
        <v>11.79</v>
      </c>
      <c r="BY619" s="607">
        <v>11.79</v>
      </c>
      <c r="BZ619" s="607">
        <v>11.79</v>
      </c>
      <c r="CA619" s="607">
        <v>11.79</v>
      </c>
      <c r="CB619" s="607">
        <v>11.79</v>
      </c>
      <c r="CC619" s="607">
        <v>11.79</v>
      </c>
      <c r="CD619" s="607">
        <v>11.79</v>
      </c>
      <c r="CE619" s="616">
        <v>11.79</v>
      </c>
      <c r="CF619" s="616">
        <v>11.79</v>
      </c>
      <c r="CG619" s="616">
        <v>11.79</v>
      </c>
      <c r="CH619" s="616">
        <v>11.79</v>
      </c>
      <c r="CI619" s="616">
        <v>11.79</v>
      </c>
      <c r="CJ619" s="616">
        <v>11.79</v>
      </c>
      <c r="CK619" s="616">
        <v>11.79</v>
      </c>
      <c r="CL619" s="616">
        <v>11.79</v>
      </c>
      <c r="CM619" s="616">
        <v>11.79</v>
      </c>
      <c r="CN619" s="616">
        <v>11.79</v>
      </c>
      <c r="CO619" s="616">
        <v>11.79</v>
      </c>
      <c r="CP619" s="616">
        <v>11.79</v>
      </c>
      <c r="CQ619" s="616">
        <v>11.79</v>
      </c>
      <c r="CR619" s="616">
        <v>11.79</v>
      </c>
      <c r="CS619" s="616">
        <v>11.79</v>
      </c>
      <c r="CT619" s="616">
        <v>11.79</v>
      </c>
      <c r="CU619" s="616">
        <v>11.79</v>
      </c>
      <c r="CV619" s="616">
        <v>11.79</v>
      </c>
      <c r="CW619" s="616">
        <v>11.79</v>
      </c>
      <c r="CX619" s="616">
        <v>11.79</v>
      </c>
      <c r="CY619" s="617">
        <v>11.79</v>
      </c>
      <c r="CZ619" s="618">
        <v>0</v>
      </c>
      <c r="DA619" s="619">
        <v>0</v>
      </c>
      <c r="DB619" s="619">
        <v>0</v>
      </c>
      <c r="DC619" s="619">
        <v>0</v>
      </c>
      <c r="DD619" s="619">
        <v>0</v>
      </c>
      <c r="DE619" s="619">
        <v>0</v>
      </c>
      <c r="DF619" s="619">
        <v>0</v>
      </c>
      <c r="DG619" s="619">
        <v>0</v>
      </c>
      <c r="DH619" s="619">
        <v>0</v>
      </c>
      <c r="DI619" s="619">
        <v>0</v>
      </c>
      <c r="DJ619" s="619">
        <v>0</v>
      </c>
      <c r="DK619" s="619">
        <v>0</v>
      </c>
      <c r="DL619" s="619">
        <v>0</v>
      </c>
      <c r="DM619" s="619">
        <v>0</v>
      </c>
      <c r="DN619" s="619">
        <v>0</v>
      </c>
      <c r="DO619" s="619">
        <v>0</v>
      </c>
      <c r="DP619" s="619">
        <v>0</v>
      </c>
      <c r="DQ619" s="619">
        <v>0</v>
      </c>
      <c r="DR619" s="619">
        <v>0</v>
      </c>
      <c r="DS619" s="619">
        <v>0</v>
      </c>
      <c r="DT619" s="619">
        <v>0</v>
      </c>
      <c r="DU619" s="619">
        <v>0</v>
      </c>
      <c r="DV619" s="619">
        <v>0</v>
      </c>
      <c r="DW619" s="620">
        <v>0</v>
      </c>
    </row>
    <row r="620" spans="2:127" x14ac:dyDescent="0.2">
      <c r="B620" s="648"/>
      <c r="C620" s="642"/>
      <c r="D620" s="643"/>
      <c r="E620" s="643"/>
      <c r="F620" s="643"/>
      <c r="G620" s="643"/>
      <c r="H620" s="643"/>
      <c r="I620" s="644"/>
      <c r="J620" s="644"/>
      <c r="K620" s="644"/>
      <c r="L620" s="644"/>
      <c r="M620" s="644"/>
      <c r="N620" s="644"/>
      <c r="O620" s="644"/>
      <c r="P620" s="644"/>
      <c r="Q620" s="644"/>
      <c r="R620" s="645"/>
      <c r="S620" s="644"/>
      <c r="T620" s="644"/>
      <c r="U620" s="626" t="s">
        <v>497</v>
      </c>
      <c r="V620" s="614" t="s">
        <v>124</v>
      </c>
      <c r="W620" s="640" t="s">
        <v>490</v>
      </c>
      <c r="X620" s="607">
        <v>6.3485519999999998</v>
      </c>
      <c r="Y620" s="607">
        <v>7.2554879999999997</v>
      </c>
      <c r="Z620" s="607">
        <v>9.0693599999999996</v>
      </c>
      <c r="AA620" s="607">
        <v>36.277439999999999</v>
      </c>
      <c r="AB620" s="607">
        <v>31.742759999999993</v>
      </c>
      <c r="AC620" s="607">
        <v>0</v>
      </c>
      <c r="AD620" s="607">
        <v>0</v>
      </c>
      <c r="AE620" s="607">
        <v>0</v>
      </c>
      <c r="AF620" s="607">
        <v>0</v>
      </c>
      <c r="AG620" s="607">
        <v>0</v>
      </c>
      <c r="AH620" s="607">
        <v>0</v>
      </c>
      <c r="AI620" s="607">
        <v>0</v>
      </c>
      <c r="AJ620" s="607">
        <v>0</v>
      </c>
      <c r="AK620" s="607">
        <v>0</v>
      </c>
      <c r="AL620" s="607">
        <v>0</v>
      </c>
      <c r="AM620" s="607">
        <v>0</v>
      </c>
      <c r="AN620" s="607">
        <v>0</v>
      </c>
      <c r="AO620" s="607">
        <v>0</v>
      </c>
      <c r="AP620" s="607">
        <v>0</v>
      </c>
      <c r="AQ620" s="607">
        <v>0</v>
      </c>
      <c r="AR620" s="607">
        <v>1.6693495283791691</v>
      </c>
      <c r="AS620" s="607">
        <v>1.9078280324333361</v>
      </c>
      <c r="AT620" s="607">
        <v>2.38478504054167</v>
      </c>
      <c r="AU620" s="607">
        <v>9.5391401621666798</v>
      </c>
      <c r="AV620" s="607">
        <v>8.3467476418958455</v>
      </c>
      <c r="AW620" s="607">
        <v>0</v>
      </c>
      <c r="AX620" s="607">
        <v>0</v>
      </c>
      <c r="AY620" s="607">
        <v>0</v>
      </c>
      <c r="AZ620" s="607">
        <v>0</v>
      </c>
      <c r="BA620" s="607">
        <v>0</v>
      </c>
      <c r="BB620" s="607">
        <v>0</v>
      </c>
      <c r="BC620" s="607">
        <v>0</v>
      </c>
      <c r="BD620" s="607">
        <v>0</v>
      </c>
      <c r="BE620" s="607">
        <v>0</v>
      </c>
      <c r="BF620" s="607">
        <v>0</v>
      </c>
      <c r="BG620" s="607">
        <v>0</v>
      </c>
      <c r="BH620" s="607">
        <v>0</v>
      </c>
      <c r="BI620" s="607">
        <v>0</v>
      </c>
      <c r="BJ620" s="607">
        <v>0</v>
      </c>
      <c r="BK620" s="607">
        <v>0</v>
      </c>
      <c r="BL620" s="607">
        <v>1.6693495283791691</v>
      </c>
      <c r="BM620" s="607">
        <v>1.9078280324333361</v>
      </c>
      <c r="BN620" s="607">
        <v>2.38478504054167</v>
      </c>
      <c r="BO620" s="607">
        <v>9.5391401621666798</v>
      </c>
      <c r="BP620" s="607">
        <v>8.3467476418958455</v>
      </c>
      <c r="BQ620" s="607">
        <v>0</v>
      </c>
      <c r="BR620" s="607">
        <v>0</v>
      </c>
      <c r="BS620" s="607">
        <v>0</v>
      </c>
      <c r="BT620" s="607">
        <v>0</v>
      </c>
      <c r="BU620" s="607">
        <v>0</v>
      </c>
      <c r="BV620" s="607">
        <v>0</v>
      </c>
      <c r="BW620" s="607">
        <v>0</v>
      </c>
      <c r="BX620" s="607">
        <v>0</v>
      </c>
      <c r="BY620" s="607">
        <v>0</v>
      </c>
      <c r="BZ620" s="607">
        <v>0</v>
      </c>
      <c r="CA620" s="607">
        <v>0</v>
      </c>
      <c r="CB620" s="607">
        <v>0</v>
      </c>
      <c r="CC620" s="607">
        <v>0</v>
      </c>
      <c r="CD620" s="607">
        <v>0</v>
      </c>
      <c r="CE620" s="616">
        <v>0</v>
      </c>
      <c r="CF620" s="616">
        <v>3.2461834476301927</v>
      </c>
      <c r="CG620" s="616">
        <v>3.709923940148792</v>
      </c>
      <c r="CH620" s="616">
        <v>4.6374049251859892</v>
      </c>
      <c r="CI620" s="616">
        <v>18.549619700743957</v>
      </c>
      <c r="CJ620" s="616">
        <v>16.230917238150965</v>
      </c>
      <c r="CK620" s="616">
        <v>0</v>
      </c>
      <c r="CL620" s="616">
        <v>0</v>
      </c>
      <c r="CM620" s="616">
        <v>0</v>
      </c>
      <c r="CN620" s="616">
        <v>0</v>
      </c>
      <c r="CO620" s="616">
        <v>0</v>
      </c>
      <c r="CP620" s="616">
        <v>0</v>
      </c>
      <c r="CQ620" s="616">
        <v>0</v>
      </c>
      <c r="CR620" s="616">
        <v>0</v>
      </c>
      <c r="CS620" s="616">
        <v>0</v>
      </c>
      <c r="CT620" s="616">
        <v>0</v>
      </c>
      <c r="CU620" s="616">
        <v>0</v>
      </c>
      <c r="CV620" s="616">
        <v>0</v>
      </c>
      <c r="CW620" s="616">
        <v>0</v>
      </c>
      <c r="CX620" s="616">
        <v>0</v>
      </c>
      <c r="CY620" s="617">
        <v>0</v>
      </c>
      <c r="CZ620" s="618">
        <v>0</v>
      </c>
      <c r="DA620" s="619">
        <v>0</v>
      </c>
      <c r="DB620" s="619">
        <v>0</v>
      </c>
      <c r="DC620" s="619">
        <v>0</v>
      </c>
      <c r="DD620" s="619">
        <v>0</v>
      </c>
      <c r="DE620" s="619">
        <v>0</v>
      </c>
      <c r="DF620" s="619">
        <v>0</v>
      </c>
      <c r="DG620" s="619">
        <v>0</v>
      </c>
      <c r="DH620" s="619">
        <v>0</v>
      </c>
      <c r="DI620" s="619">
        <v>0</v>
      </c>
      <c r="DJ620" s="619">
        <v>0</v>
      </c>
      <c r="DK620" s="619">
        <v>0</v>
      </c>
      <c r="DL620" s="619">
        <v>0</v>
      </c>
      <c r="DM620" s="619">
        <v>0</v>
      </c>
      <c r="DN620" s="619">
        <v>0</v>
      </c>
      <c r="DO620" s="619">
        <v>0</v>
      </c>
      <c r="DP620" s="619">
        <v>0</v>
      </c>
      <c r="DQ620" s="619">
        <v>0</v>
      </c>
      <c r="DR620" s="619">
        <v>0</v>
      </c>
      <c r="DS620" s="619">
        <v>0</v>
      </c>
      <c r="DT620" s="619">
        <v>0</v>
      </c>
      <c r="DU620" s="619">
        <v>0</v>
      </c>
      <c r="DV620" s="619">
        <v>0</v>
      </c>
      <c r="DW620" s="620">
        <v>0</v>
      </c>
    </row>
    <row r="621" spans="2:127" x14ac:dyDescent="0.2">
      <c r="B621" s="648"/>
      <c r="C621" s="642"/>
      <c r="D621" s="643"/>
      <c r="E621" s="643"/>
      <c r="F621" s="643"/>
      <c r="G621" s="643"/>
      <c r="H621" s="643"/>
      <c r="I621" s="644"/>
      <c r="J621" s="644"/>
      <c r="K621" s="644"/>
      <c r="L621" s="644"/>
      <c r="M621" s="644"/>
      <c r="N621" s="644"/>
      <c r="O621" s="644"/>
      <c r="P621" s="644"/>
      <c r="Q621" s="644"/>
      <c r="R621" s="645"/>
      <c r="S621" s="644"/>
      <c r="T621" s="644"/>
      <c r="U621" s="626" t="s">
        <v>498</v>
      </c>
      <c r="V621" s="614" t="s">
        <v>124</v>
      </c>
      <c r="W621" s="640" t="s">
        <v>490</v>
      </c>
      <c r="X621" s="607">
        <v>0</v>
      </c>
      <c r="Y621" s="607">
        <v>0</v>
      </c>
      <c r="Z621" s="607">
        <v>0</v>
      </c>
      <c r="AA621" s="607">
        <v>0</v>
      </c>
      <c r="AB621" s="607">
        <v>0</v>
      </c>
      <c r="AC621" s="607">
        <v>75.374704937641042</v>
      </c>
      <c r="AD621" s="607">
        <v>69.824683930598837</v>
      </c>
      <c r="AE621" s="607">
        <v>66.36554310332582</v>
      </c>
      <c r="AF621" s="607">
        <v>65.18690179127583</v>
      </c>
      <c r="AG621" s="607">
        <v>60.744510055198461</v>
      </c>
      <c r="AH621" s="607">
        <v>57.342374707049359</v>
      </c>
      <c r="AI621" s="607">
        <v>53.940239358900236</v>
      </c>
      <c r="AJ621" s="607">
        <v>50.538104010751134</v>
      </c>
      <c r="AK621" s="607">
        <v>47.135968662602025</v>
      </c>
      <c r="AL621" s="607">
        <v>43.733833314452916</v>
      </c>
      <c r="AM621" s="607">
        <v>40.3316979663038</v>
      </c>
      <c r="AN621" s="607">
        <v>36.929562618154691</v>
      </c>
      <c r="AO621" s="607">
        <v>33.527427270005575</v>
      </c>
      <c r="AP621" s="607">
        <v>30.125291921856473</v>
      </c>
      <c r="AQ621" s="607">
        <v>26.72315657370736</v>
      </c>
      <c r="AR621" s="607">
        <v>23.321021225558255</v>
      </c>
      <c r="AS621" s="607">
        <v>19.918885877409146</v>
      </c>
      <c r="AT621" s="607">
        <v>16.516750529260037</v>
      </c>
      <c r="AU621" s="607">
        <v>13.114615181110928</v>
      </c>
      <c r="AV621" s="607">
        <v>9.7124798329618187</v>
      </c>
      <c r="AW621" s="607">
        <v>9.7124798329618187</v>
      </c>
      <c r="AX621" s="607">
        <v>9.7124798329618187</v>
      </c>
      <c r="AY621" s="607">
        <v>9.7124798329618187</v>
      </c>
      <c r="AZ621" s="607">
        <v>9.7124798329618187</v>
      </c>
      <c r="BA621" s="607">
        <v>9.7124798329618187</v>
      </c>
      <c r="BB621" s="607">
        <v>9.7124798329618187</v>
      </c>
      <c r="BC621" s="607">
        <v>9.7124798329618187</v>
      </c>
      <c r="BD621" s="607">
        <v>9.7124798329618187</v>
      </c>
      <c r="BE621" s="607">
        <v>9.7124798329618187</v>
      </c>
      <c r="BF621" s="607">
        <v>9.7124798329618187</v>
      </c>
      <c r="BG621" s="607">
        <v>9.7124798329618187</v>
      </c>
      <c r="BH621" s="607">
        <v>9.7124798329618187</v>
      </c>
      <c r="BI621" s="607">
        <v>9.7124798329618187</v>
      </c>
      <c r="BJ621" s="607">
        <v>9.7124798329618187</v>
      </c>
      <c r="BK621" s="607">
        <v>9.7124798329618187</v>
      </c>
      <c r="BL621" s="607">
        <v>9.7124798329618187</v>
      </c>
      <c r="BM621" s="607">
        <v>9.7124798329618187</v>
      </c>
      <c r="BN621" s="607">
        <v>9.7124798329618187</v>
      </c>
      <c r="BO621" s="607">
        <v>9.7124798329618187</v>
      </c>
      <c r="BP621" s="607">
        <v>9.7124798329618187</v>
      </c>
      <c r="BQ621" s="607">
        <v>9.7124798329618187</v>
      </c>
      <c r="BR621" s="607">
        <v>9.7124798329618187</v>
      </c>
      <c r="BS621" s="607">
        <v>9.7124798329618187</v>
      </c>
      <c r="BT621" s="607">
        <v>9.7124798329618187</v>
      </c>
      <c r="BU621" s="607">
        <v>9.7124798329618187</v>
      </c>
      <c r="BV621" s="607">
        <v>9.7124798329618187</v>
      </c>
      <c r="BW621" s="607">
        <v>9.7124798329618187</v>
      </c>
      <c r="BX621" s="607">
        <v>9.7124798329618187</v>
      </c>
      <c r="BY621" s="607">
        <v>9.7124798329618187</v>
      </c>
      <c r="BZ621" s="607">
        <v>9.7124798329618187</v>
      </c>
      <c r="CA621" s="607">
        <v>9.7124798329618187</v>
      </c>
      <c r="CB621" s="607">
        <v>9.7124798329618187</v>
      </c>
      <c r="CC621" s="607">
        <v>9.7124798329618187</v>
      </c>
      <c r="CD621" s="607">
        <v>9.7124798329618187</v>
      </c>
      <c r="CE621" s="616">
        <v>9.7124798329618187</v>
      </c>
      <c r="CF621" s="616">
        <v>9.7124798329618187</v>
      </c>
      <c r="CG621" s="616">
        <v>9.7124798329618187</v>
      </c>
      <c r="CH621" s="616">
        <v>9.7124798329618187</v>
      </c>
      <c r="CI621" s="616">
        <v>9.7124798329618187</v>
      </c>
      <c r="CJ621" s="616">
        <v>9.7124798329618187</v>
      </c>
      <c r="CK621" s="616">
        <v>9.7124798329618187</v>
      </c>
      <c r="CL621" s="616">
        <v>9.7124798329618187</v>
      </c>
      <c r="CM621" s="616">
        <v>9.7124798329618187</v>
      </c>
      <c r="CN621" s="616">
        <v>9.7124798329618187</v>
      </c>
      <c r="CO621" s="616">
        <v>9.7124798329618187</v>
      </c>
      <c r="CP621" s="616">
        <v>9.7124798329618187</v>
      </c>
      <c r="CQ621" s="616">
        <v>9.7124798329618187</v>
      </c>
      <c r="CR621" s="616">
        <v>9.7124798329618187</v>
      </c>
      <c r="CS621" s="616">
        <v>9.7124798329618187</v>
      </c>
      <c r="CT621" s="616">
        <v>9.7124798329618187</v>
      </c>
      <c r="CU621" s="616">
        <v>9.7124798329618187</v>
      </c>
      <c r="CV621" s="616">
        <v>9.7124798329618187</v>
      </c>
      <c r="CW621" s="616">
        <v>9.7124798329618187</v>
      </c>
      <c r="CX621" s="616">
        <v>9.7124798329618187</v>
      </c>
      <c r="CY621" s="617">
        <v>9.7124798329618187</v>
      </c>
      <c r="CZ621" s="618">
        <v>0</v>
      </c>
      <c r="DA621" s="619">
        <v>0</v>
      </c>
      <c r="DB621" s="619">
        <v>0</v>
      </c>
      <c r="DC621" s="619">
        <v>0</v>
      </c>
      <c r="DD621" s="619">
        <v>0</v>
      </c>
      <c r="DE621" s="619">
        <v>0</v>
      </c>
      <c r="DF621" s="619">
        <v>0</v>
      </c>
      <c r="DG621" s="619">
        <v>0</v>
      </c>
      <c r="DH621" s="619">
        <v>0</v>
      </c>
      <c r="DI621" s="619">
        <v>0</v>
      </c>
      <c r="DJ621" s="619">
        <v>0</v>
      </c>
      <c r="DK621" s="619">
        <v>0</v>
      </c>
      <c r="DL621" s="619">
        <v>0</v>
      </c>
      <c r="DM621" s="619">
        <v>0</v>
      </c>
      <c r="DN621" s="619">
        <v>0</v>
      </c>
      <c r="DO621" s="619">
        <v>0</v>
      </c>
      <c r="DP621" s="619">
        <v>0</v>
      </c>
      <c r="DQ621" s="619">
        <v>0</v>
      </c>
      <c r="DR621" s="619">
        <v>0</v>
      </c>
      <c r="DS621" s="619">
        <v>0</v>
      </c>
      <c r="DT621" s="619">
        <v>0</v>
      </c>
      <c r="DU621" s="619">
        <v>0</v>
      </c>
      <c r="DV621" s="619">
        <v>0</v>
      </c>
      <c r="DW621" s="620">
        <v>0</v>
      </c>
    </row>
    <row r="622" spans="2:127" x14ac:dyDescent="0.2">
      <c r="B622" s="648"/>
      <c r="C622" s="642"/>
      <c r="D622" s="643"/>
      <c r="E622" s="643"/>
      <c r="F622" s="643"/>
      <c r="G622" s="643"/>
      <c r="H622" s="643"/>
      <c r="I622" s="644"/>
      <c r="J622" s="644"/>
      <c r="K622" s="644"/>
      <c r="L622" s="644"/>
      <c r="M622" s="644"/>
      <c r="N622" s="644"/>
      <c r="O622" s="644"/>
      <c r="P622" s="644"/>
      <c r="Q622" s="644"/>
      <c r="R622" s="645"/>
      <c r="S622" s="644"/>
      <c r="T622" s="644"/>
      <c r="U622" s="649" t="s">
        <v>499</v>
      </c>
      <c r="V622" s="614" t="s">
        <v>124</v>
      </c>
      <c r="W622" s="640" t="s">
        <v>490</v>
      </c>
      <c r="X622" s="607">
        <v>0</v>
      </c>
      <c r="Y622" s="607">
        <v>0</v>
      </c>
      <c r="Z622" s="607">
        <v>0</v>
      </c>
      <c r="AA622" s="607">
        <v>0</v>
      </c>
      <c r="AB622" s="607">
        <v>0</v>
      </c>
      <c r="AC622" s="607">
        <v>0</v>
      </c>
      <c r="AD622" s="607">
        <v>0</v>
      </c>
      <c r="AE622" s="607">
        <v>0</v>
      </c>
      <c r="AF622" s="607">
        <v>0</v>
      </c>
      <c r="AG622" s="607">
        <v>0</v>
      </c>
      <c r="AH622" s="607">
        <v>0</v>
      </c>
      <c r="AI622" s="607">
        <v>0</v>
      </c>
      <c r="AJ622" s="607">
        <v>0</v>
      </c>
      <c r="AK622" s="607">
        <v>0</v>
      </c>
      <c r="AL622" s="607">
        <v>0</v>
      </c>
      <c r="AM622" s="607">
        <v>0</v>
      </c>
      <c r="AN622" s="607">
        <v>0</v>
      </c>
      <c r="AO622" s="607">
        <v>0</v>
      </c>
      <c r="AP622" s="607">
        <v>0</v>
      </c>
      <c r="AQ622" s="607">
        <v>0</v>
      </c>
      <c r="AR622" s="607">
        <v>0</v>
      </c>
      <c r="AS622" s="607">
        <v>0</v>
      </c>
      <c r="AT622" s="607">
        <v>0</v>
      </c>
      <c r="AU622" s="607">
        <v>0</v>
      </c>
      <c r="AV622" s="607">
        <v>0</v>
      </c>
      <c r="AW622" s="607">
        <v>0</v>
      </c>
      <c r="AX622" s="607">
        <v>0</v>
      </c>
      <c r="AY622" s="607">
        <v>0</v>
      </c>
      <c r="AZ622" s="607">
        <v>0</v>
      </c>
      <c r="BA622" s="607">
        <v>0</v>
      </c>
      <c r="BB622" s="607">
        <v>0</v>
      </c>
      <c r="BC622" s="607">
        <v>0</v>
      </c>
      <c r="BD622" s="607">
        <v>0</v>
      </c>
      <c r="BE622" s="607">
        <v>0</v>
      </c>
      <c r="BF622" s="607">
        <v>0</v>
      </c>
      <c r="BG622" s="607">
        <v>0</v>
      </c>
      <c r="BH622" s="607">
        <v>0</v>
      </c>
      <c r="BI622" s="607">
        <v>0</v>
      </c>
      <c r="BJ622" s="607">
        <v>0</v>
      </c>
      <c r="BK622" s="607">
        <v>0</v>
      </c>
      <c r="BL622" s="607">
        <v>0</v>
      </c>
      <c r="BM622" s="607">
        <v>0</v>
      </c>
      <c r="BN622" s="607">
        <v>0</v>
      </c>
      <c r="BO622" s="607">
        <v>0</v>
      </c>
      <c r="BP622" s="607">
        <v>0</v>
      </c>
      <c r="BQ622" s="607">
        <v>0</v>
      </c>
      <c r="BR622" s="607">
        <v>0</v>
      </c>
      <c r="BS622" s="607">
        <v>0</v>
      </c>
      <c r="BT622" s="607">
        <v>0</v>
      </c>
      <c r="BU622" s="607">
        <v>0</v>
      </c>
      <c r="BV622" s="607">
        <v>0</v>
      </c>
      <c r="BW622" s="607">
        <v>0</v>
      </c>
      <c r="BX622" s="607">
        <v>0</v>
      </c>
      <c r="BY622" s="607">
        <v>0</v>
      </c>
      <c r="BZ622" s="607">
        <v>0</v>
      </c>
      <c r="CA622" s="607">
        <v>0</v>
      </c>
      <c r="CB622" s="607">
        <v>0</v>
      </c>
      <c r="CC622" s="607">
        <v>0</v>
      </c>
      <c r="CD622" s="607">
        <v>0</v>
      </c>
      <c r="CE622" s="607">
        <v>0</v>
      </c>
      <c r="CF622" s="607">
        <v>0</v>
      </c>
      <c r="CG622" s="607">
        <v>0</v>
      </c>
      <c r="CH622" s="607">
        <v>0</v>
      </c>
      <c r="CI622" s="607">
        <v>0</v>
      </c>
      <c r="CJ622" s="607">
        <v>0</v>
      </c>
      <c r="CK622" s="607">
        <v>0</v>
      </c>
      <c r="CL622" s="607">
        <v>0</v>
      </c>
      <c r="CM622" s="607">
        <v>0</v>
      </c>
      <c r="CN622" s="607">
        <v>0</v>
      </c>
      <c r="CO622" s="607">
        <v>0</v>
      </c>
      <c r="CP622" s="607">
        <v>0</v>
      </c>
      <c r="CQ622" s="607">
        <v>0</v>
      </c>
      <c r="CR622" s="607">
        <v>0</v>
      </c>
      <c r="CS622" s="607">
        <v>0</v>
      </c>
      <c r="CT622" s="607">
        <v>0</v>
      </c>
      <c r="CU622" s="607">
        <v>0</v>
      </c>
      <c r="CV622" s="607">
        <v>0</v>
      </c>
      <c r="CW622" s="607">
        <v>0</v>
      </c>
      <c r="CX622" s="607">
        <v>0</v>
      </c>
      <c r="CY622" s="607">
        <v>0</v>
      </c>
      <c r="CZ622" s="618">
        <v>0</v>
      </c>
      <c r="DA622" s="619">
        <v>0</v>
      </c>
      <c r="DB622" s="619">
        <v>0</v>
      </c>
      <c r="DC622" s="619">
        <v>0</v>
      </c>
      <c r="DD622" s="619">
        <v>0</v>
      </c>
      <c r="DE622" s="619">
        <v>0</v>
      </c>
      <c r="DF622" s="619">
        <v>0</v>
      </c>
      <c r="DG622" s="619">
        <v>0</v>
      </c>
      <c r="DH622" s="619">
        <v>0</v>
      </c>
      <c r="DI622" s="619">
        <v>0</v>
      </c>
      <c r="DJ622" s="619">
        <v>0</v>
      </c>
      <c r="DK622" s="619">
        <v>0</v>
      </c>
      <c r="DL622" s="619">
        <v>0</v>
      </c>
      <c r="DM622" s="619">
        <v>0</v>
      </c>
      <c r="DN622" s="619">
        <v>0</v>
      </c>
      <c r="DO622" s="619">
        <v>0</v>
      </c>
      <c r="DP622" s="619">
        <v>0</v>
      </c>
      <c r="DQ622" s="619">
        <v>0</v>
      </c>
      <c r="DR622" s="619">
        <v>0</v>
      </c>
      <c r="DS622" s="619">
        <v>0</v>
      </c>
      <c r="DT622" s="619">
        <v>0</v>
      </c>
      <c r="DU622" s="619">
        <v>0</v>
      </c>
      <c r="DV622" s="619">
        <v>0</v>
      </c>
      <c r="DW622" s="620">
        <v>0</v>
      </c>
    </row>
    <row r="623" spans="2:127" ht="15.75" thickBot="1" x14ac:dyDescent="0.25">
      <c r="B623" s="650"/>
      <c r="C623" s="651"/>
      <c r="D623" s="652"/>
      <c r="E623" s="652"/>
      <c r="F623" s="652"/>
      <c r="G623" s="652"/>
      <c r="H623" s="652"/>
      <c r="I623" s="653"/>
      <c r="J623" s="653"/>
      <c r="K623" s="653"/>
      <c r="L623" s="653"/>
      <c r="M623" s="653"/>
      <c r="N623" s="653"/>
      <c r="O623" s="653"/>
      <c r="P623" s="653"/>
      <c r="Q623" s="653"/>
      <c r="R623" s="654"/>
      <c r="S623" s="653"/>
      <c r="T623" s="653"/>
      <c r="U623" s="655" t="s">
        <v>127</v>
      </c>
      <c r="V623" s="656" t="s">
        <v>500</v>
      </c>
      <c r="W623" s="657" t="s">
        <v>490</v>
      </c>
      <c r="X623" s="658">
        <f>SUM(X612:X622)</f>
        <v>2519.2526520000006</v>
      </c>
      <c r="Y623" s="658">
        <f t="shared" ref="Y623:CJ623" si="124">SUM(Y612:Y622)</f>
        <v>2879.1458879999996</v>
      </c>
      <c r="Z623" s="658">
        <f t="shared" si="124"/>
        <v>3598.9323600000002</v>
      </c>
      <c r="AA623" s="658">
        <f t="shared" si="124"/>
        <v>14395.729440000001</v>
      </c>
      <c r="AB623" s="658">
        <f t="shared" si="124"/>
        <v>12596.26326</v>
      </c>
      <c r="AC623" s="658">
        <f t="shared" si="124"/>
        <v>689.36470493764102</v>
      </c>
      <c r="AD623" s="658">
        <f t="shared" si="124"/>
        <v>683.8146839305989</v>
      </c>
      <c r="AE623" s="658">
        <f t="shared" si="124"/>
        <v>680.35554310332577</v>
      </c>
      <c r="AF623" s="658">
        <f t="shared" si="124"/>
        <v>679.1769017912759</v>
      </c>
      <c r="AG623" s="658">
        <f t="shared" si="124"/>
        <v>674.73451005519848</v>
      </c>
      <c r="AH623" s="658">
        <f t="shared" si="124"/>
        <v>671.33237470704933</v>
      </c>
      <c r="AI623" s="658">
        <f t="shared" si="124"/>
        <v>667.93023935890028</v>
      </c>
      <c r="AJ623" s="658">
        <f t="shared" si="124"/>
        <v>664.52810401075112</v>
      </c>
      <c r="AK623" s="658">
        <f t="shared" si="124"/>
        <v>661.12596866260208</v>
      </c>
      <c r="AL623" s="658">
        <f t="shared" si="124"/>
        <v>657.72383331445292</v>
      </c>
      <c r="AM623" s="658">
        <f t="shared" si="124"/>
        <v>654.32169796630376</v>
      </c>
      <c r="AN623" s="658">
        <f t="shared" si="124"/>
        <v>650.91956261815471</v>
      </c>
      <c r="AO623" s="658">
        <f t="shared" si="124"/>
        <v>647.51742727000556</v>
      </c>
      <c r="AP623" s="658">
        <f t="shared" si="124"/>
        <v>644.11529192185651</v>
      </c>
      <c r="AQ623" s="658">
        <f t="shared" si="124"/>
        <v>640.71315657370735</v>
      </c>
      <c r="AR623" s="658">
        <f t="shared" si="124"/>
        <v>1299.7476251132118</v>
      </c>
      <c r="AS623" s="658">
        <f t="shared" si="124"/>
        <v>1390.9792903204418</v>
      </c>
      <c r="AT623" s="658">
        <f t="shared" si="124"/>
        <v>1576.8447560830509</v>
      </c>
      <c r="AU623" s="658">
        <f t="shared" si="124"/>
        <v>4412.4566373962743</v>
      </c>
      <c r="AV623" s="658">
        <f t="shared" si="124"/>
        <v>3935.8854992712295</v>
      </c>
      <c r="AW623" s="658">
        <f t="shared" si="124"/>
        <v>623.70247983296179</v>
      </c>
      <c r="AX623" s="658">
        <f t="shared" si="124"/>
        <v>623.70247983296179</v>
      </c>
      <c r="AY623" s="658">
        <f t="shared" si="124"/>
        <v>623.70247983296179</v>
      </c>
      <c r="AZ623" s="658">
        <f t="shared" si="124"/>
        <v>623.70247983296179</v>
      </c>
      <c r="BA623" s="658">
        <f t="shared" si="124"/>
        <v>623.70247983296179</v>
      </c>
      <c r="BB623" s="658">
        <f t="shared" si="124"/>
        <v>623.70247983296179</v>
      </c>
      <c r="BC623" s="658">
        <f t="shared" si="124"/>
        <v>623.70247983296179</v>
      </c>
      <c r="BD623" s="658">
        <f t="shared" si="124"/>
        <v>623.70247983296179</v>
      </c>
      <c r="BE623" s="658">
        <f t="shared" si="124"/>
        <v>623.70247983296179</v>
      </c>
      <c r="BF623" s="658">
        <f t="shared" si="124"/>
        <v>623.70247983296179</v>
      </c>
      <c r="BG623" s="658">
        <f t="shared" si="124"/>
        <v>623.70247983296179</v>
      </c>
      <c r="BH623" s="658">
        <f t="shared" si="124"/>
        <v>623.70247983296179</v>
      </c>
      <c r="BI623" s="658">
        <f t="shared" si="124"/>
        <v>623.70247983296179</v>
      </c>
      <c r="BJ623" s="658">
        <f t="shared" si="124"/>
        <v>623.70247983296179</v>
      </c>
      <c r="BK623" s="658">
        <f t="shared" si="124"/>
        <v>623.70247983296179</v>
      </c>
      <c r="BL623" s="658">
        <f t="shared" si="124"/>
        <v>1286.1390837206154</v>
      </c>
      <c r="BM623" s="658">
        <f t="shared" si="124"/>
        <v>1380.7728842759946</v>
      </c>
      <c r="BN623" s="658">
        <f t="shared" si="124"/>
        <v>1570.0404853867528</v>
      </c>
      <c r="BO623" s="658">
        <f t="shared" si="124"/>
        <v>4409.054502048125</v>
      </c>
      <c r="BP623" s="658">
        <f t="shared" si="124"/>
        <v>3935.8854992712295</v>
      </c>
      <c r="BQ623" s="658">
        <f t="shared" si="124"/>
        <v>623.70247983296179</v>
      </c>
      <c r="BR623" s="658">
        <f t="shared" si="124"/>
        <v>623.70247983296179</v>
      </c>
      <c r="BS623" s="658">
        <f t="shared" si="124"/>
        <v>623.70247983296179</v>
      </c>
      <c r="BT623" s="658">
        <f t="shared" si="124"/>
        <v>623.70247983296179</v>
      </c>
      <c r="BU623" s="658">
        <f t="shared" si="124"/>
        <v>623.70247983296179</v>
      </c>
      <c r="BV623" s="658">
        <f t="shared" si="124"/>
        <v>623.70247983296179</v>
      </c>
      <c r="BW623" s="658">
        <f t="shared" si="124"/>
        <v>623.70247983296179</v>
      </c>
      <c r="BX623" s="658">
        <f t="shared" si="124"/>
        <v>623.70247983296179</v>
      </c>
      <c r="BY623" s="658">
        <f t="shared" si="124"/>
        <v>623.70247983296179</v>
      </c>
      <c r="BZ623" s="658">
        <f t="shared" si="124"/>
        <v>623.70247983296179</v>
      </c>
      <c r="CA623" s="658">
        <f t="shared" si="124"/>
        <v>623.70247983296179</v>
      </c>
      <c r="CB623" s="658">
        <f t="shared" si="124"/>
        <v>623.70247983296179</v>
      </c>
      <c r="CC623" s="658">
        <f t="shared" si="124"/>
        <v>623.70247983296179</v>
      </c>
      <c r="CD623" s="658">
        <f t="shared" si="124"/>
        <v>623.70247983296179</v>
      </c>
      <c r="CE623" s="658">
        <f t="shared" si="124"/>
        <v>623.70247983296179</v>
      </c>
      <c r="CF623" s="658">
        <f t="shared" si="124"/>
        <v>1911.863348535127</v>
      </c>
      <c r="CG623" s="658">
        <f t="shared" si="124"/>
        <v>2095.8863297782927</v>
      </c>
      <c r="CH623" s="658">
        <f t="shared" si="124"/>
        <v>2463.9322922646261</v>
      </c>
      <c r="CI623" s="658">
        <f t="shared" si="124"/>
        <v>7984.621729559618</v>
      </c>
      <c r="CJ623" s="658">
        <f t="shared" si="124"/>
        <v>7064.5068233437869</v>
      </c>
      <c r="CK623" s="658">
        <f t="shared" ref="CK623:DW623" si="125">SUM(CK612:CK622)</f>
        <v>623.70247983296179</v>
      </c>
      <c r="CL623" s="658">
        <f t="shared" si="125"/>
        <v>623.70247983296179</v>
      </c>
      <c r="CM623" s="658">
        <f t="shared" si="125"/>
        <v>623.70247983296179</v>
      </c>
      <c r="CN623" s="658">
        <f t="shared" si="125"/>
        <v>623.70247983296179</v>
      </c>
      <c r="CO623" s="658">
        <f t="shared" si="125"/>
        <v>623.70247983296179</v>
      </c>
      <c r="CP623" s="658">
        <f t="shared" si="125"/>
        <v>623.70247983296179</v>
      </c>
      <c r="CQ623" s="658">
        <f t="shared" si="125"/>
        <v>623.70247983296179</v>
      </c>
      <c r="CR623" s="658">
        <f t="shared" si="125"/>
        <v>623.70247983296179</v>
      </c>
      <c r="CS623" s="658">
        <f t="shared" si="125"/>
        <v>623.70247983296179</v>
      </c>
      <c r="CT623" s="658">
        <f t="shared" si="125"/>
        <v>623.70247983296179</v>
      </c>
      <c r="CU623" s="658">
        <f t="shared" si="125"/>
        <v>623.70247983296179</v>
      </c>
      <c r="CV623" s="658">
        <f t="shared" si="125"/>
        <v>623.70247983296179</v>
      </c>
      <c r="CW623" s="658">
        <f t="shared" si="125"/>
        <v>623.70247983296179</v>
      </c>
      <c r="CX623" s="658">
        <f t="shared" si="125"/>
        <v>623.70247983296179</v>
      </c>
      <c r="CY623" s="659">
        <f t="shared" si="125"/>
        <v>623.70247983296179</v>
      </c>
      <c r="CZ623" s="660">
        <f t="shared" si="125"/>
        <v>0</v>
      </c>
      <c r="DA623" s="661">
        <f t="shared" si="125"/>
        <v>0</v>
      </c>
      <c r="DB623" s="661">
        <f t="shared" si="125"/>
        <v>0</v>
      </c>
      <c r="DC623" s="661">
        <f t="shared" si="125"/>
        <v>0</v>
      </c>
      <c r="DD623" s="661">
        <f t="shared" si="125"/>
        <v>0</v>
      </c>
      <c r="DE623" s="661">
        <f t="shared" si="125"/>
        <v>0</v>
      </c>
      <c r="DF623" s="661">
        <f t="shared" si="125"/>
        <v>0</v>
      </c>
      <c r="DG623" s="661">
        <f t="shared" si="125"/>
        <v>0</v>
      </c>
      <c r="DH623" s="661">
        <f t="shared" si="125"/>
        <v>0</v>
      </c>
      <c r="DI623" s="661">
        <f t="shared" si="125"/>
        <v>0</v>
      </c>
      <c r="DJ623" s="661">
        <f t="shared" si="125"/>
        <v>0</v>
      </c>
      <c r="DK623" s="661">
        <f t="shared" si="125"/>
        <v>0</v>
      </c>
      <c r="DL623" s="661">
        <f t="shared" si="125"/>
        <v>0</v>
      </c>
      <c r="DM623" s="661">
        <f t="shared" si="125"/>
        <v>0</v>
      </c>
      <c r="DN623" s="661">
        <f t="shared" si="125"/>
        <v>0</v>
      </c>
      <c r="DO623" s="661">
        <f t="shared" si="125"/>
        <v>0</v>
      </c>
      <c r="DP623" s="661">
        <f t="shared" si="125"/>
        <v>0</v>
      </c>
      <c r="DQ623" s="661">
        <f t="shared" si="125"/>
        <v>0</v>
      </c>
      <c r="DR623" s="661">
        <f t="shared" si="125"/>
        <v>0</v>
      </c>
      <c r="DS623" s="661">
        <f t="shared" si="125"/>
        <v>0</v>
      </c>
      <c r="DT623" s="661">
        <f t="shared" si="125"/>
        <v>0</v>
      </c>
      <c r="DU623" s="661">
        <f t="shared" si="125"/>
        <v>0</v>
      </c>
      <c r="DV623" s="661">
        <f t="shared" si="125"/>
        <v>0</v>
      </c>
      <c r="DW623" s="662">
        <f t="shared" si="125"/>
        <v>0</v>
      </c>
    </row>
    <row r="624" spans="2:127" ht="25.5" x14ac:dyDescent="0.2">
      <c r="B624" s="603" t="s">
        <v>485</v>
      </c>
      <c r="C624" s="604" t="s">
        <v>986</v>
      </c>
      <c r="D624" s="605" t="s">
        <v>861</v>
      </c>
      <c r="E624" s="606" t="s">
        <v>557</v>
      </c>
      <c r="F624" s="607" t="s">
        <v>754</v>
      </c>
      <c r="G624" s="608" t="s">
        <v>59</v>
      </c>
      <c r="H624" s="609" t="s">
        <v>487</v>
      </c>
      <c r="I624" s="609">
        <f>MAX(X624:AV624)</f>
        <v>26</v>
      </c>
      <c r="J624" s="609">
        <f>SUMPRODUCT($X$2:$CY$2,$X624:$CY624)*365</f>
        <v>226402.34512536446</v>
      </c>
      <c r="K624" s="609">
        <f>SUMPRODUCT($X$2:$CY$2,$X625:$CY625)+SUMPRODUCT($X$2:$CY$2,$X626:$CY626)+SUMPRODUCT($X$2:$CY$2,$X627:$CY627)</f>
        <v>42474.2504288208</v>
      </c>
      <c r="L624" s="609">
        <f>SUMPRODUCT($X$2:$CY$2,$X628:$CY628) +SUMPRODUCT($X$2:$CY$2,$X629:$CY629)</f>
        <v>29823.558655555109</v>
      </c>
      <c r="M624" s="609">
        <f>SUMPRODUCT($X$2:$CY$2,$X630:$CY630)</f>
        <v>0</v>
      </c>
      <c r="N624" s="609">
        <f>SUMPRODUCT($X$2:$CY$2,$X633:$CY633) +SUMPRODUCT($X$2:$CY$2,$X634:$CY634)</f>
        <v>1582.131077793239</v>
      </c>
      <c r="O624" s="609">
        <f>SUMPRODUCT($X$2:$CY$2,$X631:$CY631) +SUMPRODUCT($X$2:$CY$2,$X632:$CY632) +SUMPRODUCT($X$2:$CY$2,$X635:$CY635)</f>
        <v>108.45719004940069</v>
      </c>
      <c r="P624" s="609">
        <f>SUM(K624:O624)</f>
        <v>73988.397352218555</v>
      </c>
      <c r="Q624" s="609">
        <f>(SUM(K624:M624)*100000)/(J624*1000)</f>
        <v>31.9333304804519</v>
      </c>
      <c r="R624" s="610">
        <f>(P624*100000)/(J624*1000)</f>
        <v>32.680049012411679</v>
      </c>
      <c r="S624" s="611">
        <v>3</v>
      </c>
      <c r="T624" s="612">
        <v>3</v>
      </c>
      <c r="U624" s="613" t="s">
        <v>488</v>
      </c>
      <c r="V624" s="614" t="s">
        <v>124</v>
      </c>
      <c r="W624" s="615" t="s">
        <v>75</v>
      </c>
      <c r="X624" s="607">
        <v>0</v>
      </c>
      <c r="Y624" s="607">
        <v>0</v>
      </c>
      <c r="Z624" s="607">
        <v>0</v>
      </c>
      <c r="AA624" s="607">
        <v>0</v>
      </c>
      <c r="AB624" s="607">
        <v>0</v>
      </c>
      <c r="AC624" s="607">
        <v>26</v>
      </c>
      <c r="AD624" s="607">
        <v>26</v>
      </c>
      <c r="AE624" s="607">
        <v>26</v>
      </c>
      <c r="AF624" s="607">
        <v>26</v>
      </c>
      <c r="AG624" s="607">
        <v>26</v>
      </c>
      <c r="AH624" s="607">
        <v>26</v>
      </c>
      <c r="AI624" s="607">
        <v>26</v>
      </c>
      <c r="AJ624" s="607">
        <v>26</v>
      </c>
      <c r="AK624" s="607">
        <v>26</v>
      </c>
      <c r="AL624" s="607">
        <v>26</v>
      </c>
      <c r="AM624" s="607">
        <v>26</v>
      </c>
      <c r="AN624" s="607">
        <v>26</v>
      </c>
      <c r="AO624" s="607">
        <v>26</v>
      </c>
      <c r="AP624" s="607">
        <v>26</v>
      </c>
      <c r="AQ624" s="607">
        <v>26</v>
      </c>
      <c r="AR624" s="607">
        <v>26</v>
      </c>
      <c r="AS624" s="607">
        <v>26</v>
      </c>
      <c r="AT624" s="607">
        <v>26</v>
      </c>
      <c r="AU624" s="607">
        <v>26</v>
      </c>
      <c r="AV624" s="607">
        <v>26</v>
      </c>
      <c r="AW624" s="607">
        <v>26</v>
      </c>
      <c r="AX624" s="607">
        <v>26</v>
      </c>
      <c r="AY624" s="607">
        <v>26</v>
      </c>
      <c r="AZ624" s="607">
        <v>26</v>
      </c>
      <c r="BA624" s="607">
        <v>26</v>
      </c>
      <c r="BB624" s="607">
        <v>26</v>
      </c>
      <c r="BC624" s="607">
        <v>26</v>
      </c>
      <c r="BD624" s="607">
        <v>26</v>
      </c>
      <c r="BE624" s="607">
        <v>26</v>
      </c>
      <c r="BF624" s="607">
        <v>26</v>
      </c>
      <c r="BG624" s="607">
        <v>26</v>
      </c>
      <c r="BH624" s="607">
        <v>26</v>
      </c>
      <c r="BI624" s="607">
        <v>26</v>
      </c>
      <c r="BJ624" s="607">
        <v>26</v>
      </c>
      <c r="BK624" s="607">
        <v>26</v>
      </c>
      <c r="BL624" s="607">
        <v>26</v>
      </c>
      <c r="BM624" s="607">
        <v>26</v>
      </c>
      <c r="BN624" s="607">
        <v>26</v>
      </c>
      <c r="BO624" s="607">
        <v>26</v>
      </c>
      <c r="BP624" s="607">
        <v>26</v>
      </c>
      <c r="BQ624" s="607">
        <v>26</v>
      </c>
      <c r="BR624" s="607">
        <v>26</v>
      </c>
      <c r="BS624" s="607">
        <v>26</v>
      </c>
      <c r="BT624" s="607">
        <v>26</v>
      </c>
      <c r="BU624" s="607">
        <v>26</v>
      </c>
      <c r="BV624" s="607">
        <v>26</v>
      </c>
      <c r="BW624" s="607">
        <v>26</v>
      </c>
      <c r="BX624" s="607">
        <v>26</v>
      </c>
      <c r="BY624" s="607">
        <v>26</v>
      </c>
      <c r="BZ624" s="607">
        <v>26</v>
      </c>
      <c r="CA624" s="607">
        <v>26</v>
      </c>
      <c r="CB624" s="607">
        <v>26</v>
      </c>
      <c r="CC624" s="607">
        <v>26</v>
      </c>
      <c r="CD624" s="607">
        <v>26</v>
      </c>
      <c r="CE624" s="616">
        <v>26</v>
      </c>
      <c r="CF624" s="616">
        <v>26</v>
      </c>
      <c r="CG624" s="616">
        <v>26</v>
      </c>
      <c r="CH624" s="616">
        <v>26</v>
      </c>
      <c r="CI624" s="616">
        <v>26</v>
      </c>
      <c r="CJ624" s="616">
        <v>26</v>
      </c>
      <c r="CK624" s="616">
        <v>26</v>
      </c>
      <c r="CL624" s="616">
        <v>26</v>
      </c>
      <c r="CM624" s="616">
        <v>26</v>
      </c>
      <c r="CN624" s="616">
        <v>26</v>
      </c>
      <c r="CO624" s="616">
        <v>26</v>
      </c>
      <c r="CP624" s="616">
        <v>26</v>
      </c>
      <c r="CQ624" s="616">
        <v>26</v>
      </c>
      <c r="CR624" s="616">
        <v>26</v>
      </c>
      <c r="CS624" s="616">
        <v>26</v>
      </c>
      <c r="CT624" s="616">
        <v>26</v>
      </c>
      <c r="CU624" s="616">
        <v>26</v>
      </c>
      <c r="CV624" s="616">
        <v>26</v>
      </c>
      <c r="CW624" s="616">
        <v>26</v>
      </c>
      <c r="CX624" s="616">
        <v>26</v>
      </c>
      <c r="CY624" s="617">
        <v>26</v>
      </c>
      <c r="CZ624" s="618">
        <v>0</v>
      </c>
      <c r="DA624" s="619">
        <v>0</v>
      </c>
      <c r="DB624" s="619">
        <v>0</v>
      </c>
      <c r="DC624" s="619">
        <v>0</v>
      </c>
      <c r="DD624" s="619">
        <v>0</v>
      </c>
      <c r="DE624" s="619">
        <v>0</v>
      </c>
      <c r="DF624" s="619">
        <v>0</v>
      </c>
      <c r="DG624" s="619">
        <v>0</v>
      </c>
      <c r="DH624" s="619">
        <v>0</v>
      </c>
      <c r="DI624" s="619">
        <v>0</v>
      </c>
      <c r="DJ624" s="619">
        <v>0</v>
      </c>
      <c r="DK624" s="619">
        <v>0</v>
      </c>
      <c r="DL624" s="619">
        <v>0</v>
      </c>
      <c r="DM624" s="619">
        <v>0</v>
      </c>
      <c r="DN624" s="619">
        <v>0</v>
      </c>
      <c r="DO624" s="619">
        <v>0</v>
      </c>
      <c r="DP624" s="619">
        <v>0</v>
      </c>
      <c r="DQ624" s="619">
        <v>0</v>
      </c>
      <c r="DR624" s="619">
        <v>0</v>
      </c>
      <c r="DS624" s="619">
        <v>0</v>
      </c>
      <c r="DT624" s="619">
        <v>0</v>
      </c>
      <c r="DU624" s="619">
        <v>0</v>
      </c>
      <c r="DV624" s="619">
        <v>0</v>
      </c>
      <c r="DW624" s="620">
        <v>0</v>
      </c>
    </row>
    <row r="625" spans="2:127" x14ac:dyDescent="0.2">
      <c r="B625" s="621"/>
      <c r="C625" s="622"/>
      <c r="D625" s="623"/>
      <c r="E625" s="624"/>
      <c r="F625" s="624"/>
      <c r="G625" s="623"/>
      <c r="H625" s="624"/>
      <c r="I625" s="624"/>
      <c r="J625" s="624"/>
      <c r="K625" s="624"/>
      <c r="L625" s="624"/>
      <c r="M625" s="624"/>
      <c r="N625" s="624"/>
      <c r="O625" s="624"/>
      <c r="P625" s="624"/>
      <c r="Q625" s="624"/>
      <c r="R625" s="625"/>
      <c r="S625" s="624"/>
      <c r="T625" s="624"/>
      <c r="U625" s="626" t="s">
        <v>489</v>
      </c>
      <c r="V625" s="614" t="s">
        <v>124</v>
      </c>
      <c r="W625" s="615" t="s">
        <v>490</v>
      </c>
      <c r="X625" s="607">
        <v>3037.4400000000005</v>
      </c>
      <c r="Y625" s="607">
        <v>3471.36</v>
      </c>
      <c r="Z625" s="607">
        <v>4339.2</v>
      </c>
      <c r="AA625" s="607">
        <v>17356.8</v>
      </c>
      <c r="AB625" s="607">
        <v>15187.199999999999</v>
      </c>
      <c r="AC625" s="607">
        <v>0</v>
      </c>
      <c r="AD625" s="607">
        <v>0</v>
      </c>
      <c r="AE625" s="607">
        <v>0</v>
      </c>
      <c r="AF625" s="607">
        <v>0</v>
      </c>
      <c r="AG625" s="607">
        <v>0</v>
      </c>
      <c r="AH625" s="607">
        <v>0</v>
      </c>
      <c r="AI625" s="607">
        <v>0</v>
      </c>
      <c r="AJ625" s="607">
        <v>0</v>
      </c>
      <c r="AK625" s="607">
        <v>0</v>
      </c>
      <c r="AL625" s="607">
        <v>0</v>
      </c>
      <c r="AM625" s="607">
        <v>0</v>
      </c>
      <c r="AN625" s="607">
        <v>0</v>
      </c>
      <c r="AO625" s="607">
        <v>0</v>
      </c>
      <c r="AP625" s="607">
        <v>0</v>
      </c>
      <c r="AQ625" s="607">
        <v>0</v>
      </c>
      <c r="AR625" s="607">
        <v>206.29</v>
      </c>
      <c r="AS625" s="607">
        <v>235.76</v>
      </c>
      <c r="AT625" s="607">
        <v>294.7</v>
      </c>
      <c r="AU625" s="607">
        <v>1178.8</v>
      </c>
      <c r="AV625" s="607">
        <v>1031.45</v>
      </c>
      <c r="AW625" s="607">
        <v>0</v>
      </c>
      <c r="AX625" s="607">
        <v>0</v>
      </c>
      <c r="AY625" s="607">
        <v>0</v>
      </c>
      <c r="AZ625" s="607">
        <v>0</v>
      </c>
      <c r="BA625" s="607">
        <v>0</v>
      </c>
      <c r="BB625" s="607">
        <v>0</v>
      </c>
      <c r="BC625" s="607">
        <v>0</v>
      </c>
      <c r="BD625" s="607">
        <v>0</v>
      </c>
      <c r="BE625" s="607">
        <v>0</v>
      </c>
      <c r="BF625" s="607">
        <v>0</v>
      </c>
      <c r="BG625" s="607">
        <v>0</v>
      </c>
      <c r="BH625" s="607">
        <v>0</v>
      </c>
      <c r="BI625" s="607">
        <v>0</v>
      </c>
      <c r="BJ625" s="607">
        <v>0</v>
      </c>
      <c r="BK625" s="607">
        <v>0</v>
      </c>
      <c r="BL625" s="607">
        <v>206.29</v>
      </c>
      <c r="BM625" s="607">
        <v>235.76</v>
      </c>
      <c r="BN625" s="607">
        <v>294.7</v>
      </c>
      <c r="BO625" s="607">
        <v>1178.8</v>
      </c>
      <c r="BP625" s="607">
        <v>1031.45</v>
      </c>
      <c r="BQ625" s="607">
        <v>0</v>
      </c>
      <c r="BR625" s="607">
        <v>0</v>
      </c>
      <c r="BS625" s="607">
        <v>0</v>
      </c>
      <c r="BT625" s="607">
        <v>0</v>
      </c>
      <c r="BU625" s="607">
        <v>0</v>
      </c>
      <c r="BV625" s="607">
        <v>0</v>
      </c>
      <c r="BW625" s="607">
        <v>0</v>
      </c>
      <c r="BX625" s="607">
        <v>0</v>
      </c>
      <c r="BY625" s="607">
        <v>0</v>
      </c>
      <c r="BZ625" s="607">
        <v>0</v>
      </c>
      <c r="CA625" s="607">
        <v>0</v>
      </c>
      <c r="CB625" s="607">
        <v>0</v>
      </c>
      <c r="CC625" s="607">
        <v>0</v>
      </c>
      <c r="CD625" s="607">
        <v>0</v>
      </c>
      <c r="CE625" s="616">
        <v>0</v>
      </c>
      <c r="CF625" s="616">
        <v>557.05999999999995</v>
      </c>
      <c r="CG625" s="616">
        <v>636.64</v>
      </c>
      <c r="CH625" s="616">
        <v>795.8</v>
      </c>
      <c r="CI625" s="616">
        <v>3183.2</v>
      </c>
      <c r="CJ625" s="616">
        <v>2785.3</v>
      </c>
      <c r="CK625" s="616">
        <v>0</v>
      </c>
      <c r="CL625" s="616">
        <v>0</v>
      </c>
      <c r="CM625" s="616">
        <v>0</v>
      </c>
      <c r="CN625" s="616">
        <v>0</v>
      </c>
      <c r="CO625" s="616">
        <v>0</v>
      </c>
      <c r="CP625" s="616">
        <v>0</v>
      </c>
      <c r="CQ625" s="616">
        <v>0</v>
      </c>
      <c r="CR625" s="616">
        <v>0</v>
      </c>
      <c r="CS625" s="616">
        <v>0</v>
      </c>
      <c r="CT625" s="616">
        <v>0</v>
      </c>
      <c r="CU625" s="616">
        <v>0</v>
      </c>
      <c r="CV625" s="616">
        <v>0</v>
      </c>
      <c r="CW625" s="616">
        <v>0</v>
      </c>
      <c r="CX625" s="616">
        <v>0</v>
      </c>
      <c r="CY625" s="617">
        <v>0</v>
      </c>
      <c r="CZ625" s="618">
        <v>0</v>
      </c>
      <c r="DA625" s="619">
        <v>0</v>
      </c>
      <c r="DB625" s="619">
        <v>0</v>
      </c>
      <c r="DC625" s="619">
        <v>0</v>
      </c>
      <c r="DD625" s="619">
        <v>0</v>
      </c>
      <c r="DE625" s="619">
        <v>0</v>
      </c>
      <c r="DF625" s="619">
        <v>0</v>
      </c>
      <c r="DG625" s="619">
        <v>0</v>
      </c>
      <c r="DH625" s="619">
        <v>0</v>
      </c>
      <c r="DI625" s="619">
        <v>0</v>
      </c>
      <c r="DJ625" s="619">
        <v>0</v>
      </c>
      <c r="DK625" s="619">
        <v>0</v>
      </c>
      <c r="DL625" s="619">
        <v>0</v>
      </c>
      <c r="DM625" s="619">
        <v>0</v>
      </c>
      <c r="DN625" s="619">
        <v>0</v>
      </c>
      <c r="DO625" s="619">
        <v>0</v>
      </c>
      <c r="DP625" s="619">
        <v>0</v>
      </c>
      <c r="DQ625" s="619">
        <v>0</v>
      </c>
      <c r="DR625" s="619">
        <v>0</v>
      </c>
      <c r="DS625" s="619">
        <v>0</v>
      </c>
      <c r="DT625" s="619">
        <v>0</v>
      </c>
      <c r="DU625" s="619">
        <v>0</v>
      </c>
      <c r="DV625" s="619">
        <v>0</v>
      </c>
      <c r="DW625" s="620">
        <v>0</v>
      </c>
    </row>
    <row r="626" spans="2:127" x14ac:dyDescent="0.2">
      <c r="B626" s="627"/>
      <c r="C626" s="628"/>
      <c r="D626" s="629"/>
      <c r="E626" s="629"/>
      <c r="F626" s="629"/>
      <c r="G626" s="629"/>
      <c r="H626" s="629"/>
      <c r="I626" s="630"/>
      <c r="J626" s="630"/>
      <c r="K626" s="630"/>
      <c r="L626" s="630"/>
      <c r="M626" s="630"/>
      <c r="N626" s="630"/>
      <c r="O626" s="630"/>
      <c r="P626" s="630"/>
      <c r="Q626" s="630"/>
      <c r="R626" s="631"/>
      <c r="S626" s="630"/>
      <c r="T626" s="630"/>
      <c r="U626" s="626" t="s">
        <v>491</v>
      </c>
      <c r="V626" s="614" t="s">
        <v>124</v>
      </c>
      <c r="W626" s="615" t="s">
        <v>490</v>
      </c>
      <c r="X626" s="607">
        <v>0</v>
      </c>
      <c r="Y626" s="607">
        <v>0</v>
      </c>
      <c r="Z626" s="607">
        <v>0</v>
      </c>
      <c r="AA626" s="607">
        <v>0</v>
      </c>
      <c r="AB626" s="607">
        <v>0</v>
      </c>
      <c r="AC626" s="607">
        <v>0</v>
      </c>
      <c r="AD626" s="607">
        <v>0</v>
      </c>
      <c r="AE626" s="607">
        <v>0</v>
      </c>
      <c r="AF626" s="607">
        <v>0</v>
      </c>
      <c r="AG626" s="607">
        <v>0</v>
      </c>
      <c r="AH626" s="607">
        <v>0</v>
      </c>
      <c r="AI626" s="607">
        <v>0</v>
      </c>
      <c r="AJ626" s="607">
        <v>0</v>
      </c>
      <c r="AK626" s="607">
        <v>0</v>
      </c>
      <c r="AL626" s="607">
        <v>0</v>
      </c>
      <c r="AM626" s="607">
        <v>0</v>
      </c>
      <c r="AN626" s="607">
        <v>0</v>
      </c>
      <c r="AO626" s="607">
        <v>0</v>
      </c>
      <c r="AP626" s="607">
        <v>0</v>
      </c>
      <c r="AQ626" s="607">
        <v>0</v>
      </c>
      <c r="AR626" s="607">
        <v>0</v>
      </c>
      <c r="AS626" s="607">
        <v>0</v>
      </c>
      <c r="AT626" s="607">
        <v>0</v>
      </c>
      <c r="AU626" s="607">
        <v>0</v>
      </c>
      <c r="AV626" s="607">
        <v>0</v>
      </c>
      <c r="AW626" s="607">
        <v>0</v>
      </c>
      <c r="AX626" s="607">
        <v>0</v>
      </c>
      <c r="AY626" s="607">
        <v>0</v>
      </c>
      <c r="AZ626" s="607">
        <v>0</v>
      </c>
      <c r="BA626" s="607">
        <v>0</v>
      </c>
      <c r="BB626" s="607">
        <v>0</v>
      </c>
      <c r="BC626" s="607">
        <v>0</v>
      </c>
      <c r="BD626" s="607">
        <v>0</v>
      </c>
      <c r="BE626" s="607">
        <v>0</v>
      </c>
      <c r="BF626" s="607">
        <v>0</v>
      </c>
      <c r="BG626" s="607">
        <v>0</v>
      </c>
      <c r="BH626" s="607">
        <v>0</v>
      </c>
      <c r="BI626" s="607">
        <v>0</v>
      </c>
      <c r="BJ626" s="607">
        <v>0</v>
      </c>
      <c r="BK626" s="607">
        <v>0</v>
      </c>
      <c r="BL626" s="607">
        <v>0</v>
      </c>
      <c r="BM626" s="607">
        <v>0</v>
      </c>
      <c r="BN626" s="607">
        <v>0</v>
      </c>
      <c r="BO626" s="607">
        <v>0</v>
      </c>
      <c r="BP626" s="607">
        <v>0</v>
      </c>
      <c r="BQ626" s="607">
        <v>0</v>
      </c>
      <c r="BR626" s="607">
        <v>0</v>
      </c>
      <c r="BS626" s="607">
        <v>0</v>
      </c>
      <c r="BT626" s="607">
        <v>0</v>
      </c>
      <c r="BU626" s="607">
        <v>0</v>
      </c>
      <c r="BV626" s="607">
        <v>0</v>
      </c>
      <c r="BW626" s="607">
        <v>0</v>
      </c>
      <c r="BX626" s="607">
        <v>0</v>
      </c>
      <c r="BY626" s="607">
        <v>0</v>
      </c>
      <c r="BZ626" s="607">
        <v>0</v>
      </c>
      <c r="CA626" s="607">
        <v>0</v>
      </c>
      <c r="CB626" s="607">
        <v>0</v>
      </c>
      <c r="CC626" s="607">
        <v>0</v>
      </c>
      <c r="CD626" s="607">
        <v>0</v>
      </c>
      <c r="CE626" s="616">
        <v>0</v>
      </c>
      <c r="CF626" s="616">
        <v>0</v>
      </c>
      <c r="CG626" s="616">
        <v>0</v>
      </c>
      <c r="CH626" s="616">
        <v>0</v>
      </c>
      <c r="CI626" s="616">
        <v>0</v>
      </c>
      <c r="CJ626" s="616">
        <v>0</v>
      </c>
      <c r="CK626" s="616">
        <v>0</v>
      </c>
      <c r="CL626" s="616">
        <v>0</v>
      </c>
      <c r="CM626" s="616">
        <v>0</v>
      </c>
      <c r="CN626" s="616">
        <v>0</v>
      </c>
      <c r="CO626" s="616">
        <v>0</v>
      </c>
      <c r="CP626" s="616">
        <v>0</v>
      </c>
      <c r="CQ626" s="616">
        <v>0</v>
      </c>
      <c r="CR626" s="616">
        <v>0</v>
      </c>
      <c r="CS626" s="616">
        <v>0</v>
      </c>
      <c r="CT626" s="616">
        <v>0</v>
      </c>
      <c r="CU626" s="616">
        <v>0</v>
      </c>
      <c r="CV626" s="616">
        <v>0</v>
      </c>
      <c r="CW626" s="616">
        <v>0</v>
      </c>
      <c r="CX626" s="616">
        <v>0</v>
      </c>
      <c r="CY626" s="617">
        <v>0</v>
      </c>
      <c r="CZ626" s="618">
        <v>0</v>
      </c>
      <c r="DA626" s="619">
        <v>0</v>
      </c>
      <c r="DB626" s="619">
        <v>0</v>
      </c>
      <c r="DC626" s="619">
        <v>0</v>
      </c>
      <c r="DD626" s="619">
        <v>0</v>
      </c>
      <c r="DE626" s="619">
        <v>0</v>
      </c>
      <c r="DF626" s="619">
        <v>0</v>
      </c>
      <c r="DG626" s="619">
        <v>0</v>
      </c>
      <c r="DH626" s="619">
        <v>0</v>
      </c>
      <c r="DI626" s="619">
        <v>0</v>
      </c>
      <c r="DJ626" s="619">
        <v>0</v>
      </c>
      <c r="DK626" s="619">
        <v>0</v>
      </c>
      <c r="DL626" s="619">
        <v>0</v>
      </c>
      <c r="DM626" s="619">
        <v>0</v>
      </c>
      <c r="DN626" s="619">
        <v>0</v>
      </c>
      <c r="DO626" s="619">
        <v>0</v>
      </c>
      <c r="DP626" s="619">
        <v>0</v>
      </c>
      <c r="DQ626" s="619">
        <v>0</v>
      </c>
      <c r="DR626" s="619">
        <v>0</v>
      </c>
      <c r="DS626" s="619">
        <v>0</v>
      </c>
      <c r="DT626" s="619">
        <v>0</v>
      </c>
      <c r="DU626" s="619">
        <v>0</v>
      </c>
      <c r="DV626" s="619">
        <v>0</v>
      </c>
      <c r="DW626" s="620">
        <v>0</v>
      </c>
    </row>
    <row r="627" spans="2:127" x14ac:dyDescent="0.2">
      <c r="B627" s="627"/>
      <c r="C627" s="628"/>
      <c r="D627" s="629"/>
      <c r="E627" s="629"/>
      <c r="F627" s="629"/>
      <c r="G627" s="629"/>
      <c r="H627" s="629"/>
      <c r="I627" s="630"/>
      <c r="J627" s="630"/>
      <c r="K627" s="630"/>
      <c r="L627" s="630"/>
      <c r="M627" s="630"/>
      <c r="N627" s="630"/>
      <c r="O627" s="630"/>
      <c r="P627" s="630"/>
      <c r="Q627" s="630"/>
      <c r="R627" s="631"/>
      <c r="S627" s="630"/>
      <c r="T627" s="630"/>
      <c r="U627" s="632" t="s">
        <v>828</v>
      </c>
      <c r="V627" s="633" t="s">
        <v>124</v>
      </c>
      <c r="W627" s="634" t="s">
        <v>490</v>
      </c>
      <c r="X627" s="607">
        <v>0</v>
      </c>
      <c r="Y627" s="607">
        <v>0</v>
      </c>
      <c r="Z627" s="607">
        <v>0</v>
      </c>
      <c r="AA627" s="607">
        <v>0</v>
      </c>
      <c r="AB627" s="607">
        <v>0</v>
      </c>
      <c r="AC627" s="607">
        <v>0</v>
      </c>
      <c r="AD627" s="607">
        <v>0</v>
      </c>
      <c r="AE627" s="607">
        <v>0</v>
      </c>
      <c r="AF627" s="607">
        <v>0</v>
      </c>
      <c r="AG627" s="607">
        <v>0</v>
      </c>
      <c r="AH627" s="607">
        <v>0</v>
      </c>
      <c r="AI627" s="607">
        <v>0</v>
      </c>
      <c r="AJ627" s="607">
        <v>0</v>
      </c>
      <c r="AK627" s="607">
        <v>0</v>
      </c>
      <c r="AL627" s="607">
        <v>0</v>
      </c>
      <c r="AM627" s="607">
        <v>0</v>
      </c>
      <c r="AN627" s="607">
        <v>0</v>
      </c>
      <c r="AO627" s="607">
        <v>0</v>
      </c>
      <c r="AP627" s="607">
        <v>0</v>
      </c>
      <c r="AQ627" s="607">
        <v>0</v>
      </c>
      <c r="AR627" s="607">
        <v>0</v>
      </c>
      <c r="AS627" s="607">
        <v>0</v>
      </c>
      <c r="AT627" s="607">
        <v>0</v>
      </c>
      <c r="AU627" s="607">
        <v>0</v>
      </c>
      <c r="AV627" s="607">
        <v>0</v>
      </c>
      <c r="AW627" s="607">
        <v>0</v>
      </c>
      <c r="AX627" s="607">
        <v>0</v>
      </c>
      <c r="AY627" s="607">
        <v>0</v>
      </c>
      <c r="AZ627" s="607">
        <v>0</v>
      </c>
      <c r="BA627" s="607">
        <v>0</v>
      </c>
      <c r="BB627" s="607">
        <v>0</v>
      </c>
      <c r="BC627" s="607">
        <v>0</v>
      </c>
      <c r="BD627" s="607">
        <v>0</v>
      </c>
      <c r="BE627" s="607">
        <v>0</v>
      </c>
      <c r="BF627" s="607">
        <v>0</v>
      </c>
      <c r="BG627" s="607">
        <v>0</v>
      </c>
      <c r="BH627" s="607">
        <v>0</v>
      </c>
      <c r="BI627" s="607">
        <v>0</v>
      </c>
      <c r="BJ627" s="607">
        <v>0</v>
      </c>
      <c r="BK627" s="607">
        <v>0</v>
      </c>
      <c r="BL627" s="607">
        <v>0</v>
      </c>
      <c r="BM627" s="607">
        <v>0</v>
      </c>
      <c r="BN627" s="607">
        <v>0</v>
      </c>
      <c r="BO627" s="607">
        <v>0</v>
      </c>
      <c r="BP627" s="607">
        <v>0</v>
      </c>
      <c r="BQ627" s="607">
        <v>0</v>
      </c>
      <c r="BR627" s="607">
        <v>0</v>
      </c>
      <c r="BS627" s="607">
        <v>0</v>
      </c>
      <c r="BT627" s="607">
        <v>0</v>
      </c>
      <c r="BU627" s="607">
        <v>0</v>
      </c>
      <c r="BV627" s="607">
        <v>0</v>
      </c>
      <c r="BW627" s="607">
        <v>0</v>
      </c>
      <c r="BX627" s="607">
        <v>0</v>
      </c>
      <c r="BY627" s="607">
        <v>0</v>
      </c>
      <c r="BZ627" s="607">
        <v>0</v>
      </c>
      <c r="CA627" s="607">
        <v>0</v>
      </c>
      <c r="CB627" s="607">
        <v>0</v>
      </c>
      <c r="CC627" s="607">
        <v>0</v>
      </c>
      <c r="CD627" s="607">
        <v>0</v>
      </c>
      <c r="CE627" s="607">
        <v>0</v>
      </c>
      <c r="CF627" s="607">
        <v>0</v>
      </c>
      <c r="CG627" s="607">
        <v>0</v>
      </c>
      <c r="CH627" s="607">
        <v>0</v>
      </c>
      <c r="CI627" s="607">
        <v>0</v>
      </c>
      <c r="CJ627" s="607">
        <v>0</v>
      </c>
      <c r="CK627" s="607">
        <v>0</v>
      </c>
      <c r="CL627" s="607">
        <v>0</v>
      </c>
      <c r="CM627" s="607">
        <v>0</v>
      </c>
      <c r="CN627" s="607">
        <v>0</v>
      </c>
      <c r="CO627" s="607">
        <v>0</v>
      </c>
      <c r="CP627" s="607">
        <v>0</v>
      </c>
      <c r="CQ627" s="607">
        <v>0</v>
      </c>
      <c r="CR627" s="607">
        <v>0</v>
      </c>
      <c r="CS627" s="607">
        <v>0</v>
      </c>
      <c r="CT627" s="607">
        <v>0</v>
      </c>
      <c r="CU627" s="607">
        <v>0</v>
      </c>
      <c r="CV627" s="607">
        <v>0</v>
      </c>
      <c r="CW627" s="607">
        <v>0</v>
      </c>
      <c r="CX627" s="607">
        <v>0</v>
      </c>
      <c r="CY627" s="607">
        <v>0</v>
      </c>
      <c r="CZ627" s="618">
        <v>0</v>
      </c>
      <c r="DA627" s="619">
        <v>0</v>
      </c>
      <c r="DB627" s="619">
        <v>0</v>
      </c>
      <c r="DC627" s="619">
        <v>0</v>
      </c>
      <c r="DD627" s="619">
        <v>0</v>
      </c>
      <c r="DE627" s="619">
        <v>0</v>
      </c>
      <c r="DF627" s="619">
        <v>0</v>
      </c>
      <c r="DG627" s="619">
        <v>0</v>
      </c>
      <c r="DH627" s="619">
        <v>0</v>
      </c>
      <c r="DI627" s="619">
        <v>0</v>
      </c>
      <c r="DJ627" s="619">
        <v>0</v>
      </c>
      <c r="DK627" s="619">
        <v>0</v>
      </c>
      <c r="DL627" s="619">
        <v>0</v>
      </c>
      <c r="DM627" s="619">
        <v>0</v>
      </c>
      <c r="DN627" s="619">
        <v>0</v>
      </c>
      <c r="DO627" s="619">
        <v>0</v>
      </c>
      <c r="DP627" s="619">
        <v>0</v>
      </c>
      <c r="DQ627" s="619">
        <v>0</v>
      </c>
      <c r="DR627" s="619">
        <v>0</v>
      </c>
      <c r="DS627" s="619">
        <v>0</v>
      </c>
      <c r="DT627" s="619">
        <v>0</v>
      </c>
      <c r="DU627" s="619">
        <v>0</v>
      </c>
      <c r="DV627" s="619">
        <v>0</v>
      </c>
      <c r="DW627" s="620">
        <v>0</v>
      </c>
    </row>
    <row r="628" spans="2:127" x14ac:dyDescent="0.2">
      <c r="B628" s="635"/>
      <c r="C628" s="636"/>
      <c r="D628" s="637"/>
      <c r="E628" s="637"/>
      <c r="F628" s="637"/>
      <c r="G628" s="637"/>
      <c r="H628" s="637"/>
      <c r="I628" s="638"/>
      <c r="J628" s="638"/>
      <c r="K628" s="638"/>
      <c r="L628" s="638"/>
      <c r="M628" s="638"/>
      <c r="N628" s="638"/>
      <c r="O628" s="638"/>
      <c r="P628" s="638"/>
      <c r="Q628" s="638"/>
      <c r="R628" s="639"/>
      <c r="S628" s="638"/>
      <c r="T628" s="638"/>
      <c r="U628" s="626" t="s">
        <v>492</v>
      </c>
      <c r="V628" s="614" t="s">
        <v>124</v>
      </c>
      <c r="W628" s="640" t="s">
        <v>490</v>
      </c>
      <c r="X628" s="607">
        <v>0</v>
      </c>
      <c r="Y628" s="607">
        <v>0</v>
      </c>
      <c r="Z628" s="607">
        <v>0</v>
      </c>
      <c r="AA628" s="607">
        <v>0</v>
      </c>
      <c r="AB628" s="607">
        <v>0</v>
      </c>
      <c r="AC628" s="607">
        <v>142.9</v>
      </c>
      <c r="AD628" s="607">
        <v>142.9</v>
      </c>
      <c r="AE628" s="607">
        <v>142.9</v>
      </c>
      <c r="AF628" s="607">
        <v>142.9</v>
      </c>
      <c r="AG628" s="607">
        <v>142.9</v>
      </c>
      <c r="AH628" s="607">
        <v>142.9</v>
      </c>
      <c r="AI628" s="607">
        <v>142.9</v>
      </c>
      <c r="AJ628" s="607">
        <v>142.9</v>
      </c>
      <c r="AK628" s="607">
        <v>142.9</v>
      </c>
      <c r="AL628" s="607">
        <v>142.9</v>
      </c>
      <c r="AM628" s="607">
        <v>142.9</v>
      </c>
      <c r="AN628" s="607">
        <v>142.9</v>
      </c>
      <c r="AO628" s="607">
        <v>142.9</v>
      </c>
      <c r="AP628" s="607">
        <v>142.9</v>
      </c>
      <c r="AQ628" s="607">
        <v>142.9</v>
      </c>
      <c r="AR628" s="607">
        <v>142.9</v>
      </c>
      <c r="AS628" s="607">
        <v>142.9</v>
      </c>
      <c r="AT628" s="607">
        <v>142.9</v>
      </c>
      <c r="AU628" s="607">
        <v>142.9</v>
      </c>
      <c r="AV628" s="607">
        <v>142.9</v>
      </c>
      <c r="AW628" s="607">
        <v>142.9</v>
      </c>
      <c r="AX628" s="607">
        <v>142.9</v>
      </c>
      <c r="AY628" s="607">
        <v>142.9</v>
      </c>
      <c r="AZ628" s="607">
        <v>142.9</v>
      </c>
      <c r="BA628" s="607">
        <v>142.9</v>
      </c>
      <c r="BB628" s="607">
        <v>142.9</v>
      </c>
      <c r="BC628" s="607">
        <v>142.9</v>
      </c>
      <c r="BD628" s="607">
        <v>142.9</v>
      </c>
      <c r="BE628" s="607">
        <v>142.9</v>
      </c>
      <c r="BF628" s="607">
        <v>142.9</v>
      </c>
      <c r="BG628" s="607">
        <v>142.9</v>
      </c>
      <c r="BH628" s="607">
        <v>142.9</v>
      </c>
      <c r="BI628" s="607">
        <v>142.9</v>
      </c>
      <c r="BJ628" s="607">
        <v>142.9</v>
      </c>
      <c r="BK628" s="607">
        <v>142.9</v>
      </c>
      <c r="BL628" s="607">
        <v>142.9</v>
      </c>
      <c r="BM628" s="607">
        <v>142.9</v>
      </c>
      <c r="BN628" s="607">
        <v>142.9</v>
      </c>
      <c r="BO628" s="607">
        <v>142.9</v>
      </c>
      <c r="BP628" s="607">
        <v>142.9</v>
      </c>
      <c r="BQ628" s="607">
        <v>142.9</v>
      </c>
      <c r="BR628" s="607">
        <v>142.9</v>
      </c>
      <c r="BS628" s="607">
        <v>142.9</v>
      </c>
      <c r="BT628" s="607">
        <v>142.9</v>
      </c>
      <c r="BU628" s="607">
        <v>142.9</v>
      </c>
      <c r="BV628" s="607">
        <v>142.9</v>
      </c>
      <c r="BW628" s="607">
        <v>142.9</v>
      </c>
      <c r="BX628" s="607">
        <v>142.9</v>
      </c>
      <c r="BY628" s="607">
        <v>142.9</v>
      </c>
      <c r="BZ628" s="607">
        <v>142.9</v>
      </c>
      <c r="CA628" s="607">
        <v>142.9</v>
      </c>
      <c r="CB628" s="607">
        <v>142.9</v>
      </c>
      <c r="CC628" s="607">
        <v>142.9</v>
      </c>
      <c r="CD628" s="607">
        <v>142.9</v>
      </c>
      <c r="CE628" s="616">
        <v>142.9</v>
      </c>
      <c r="CF628" s="616">
        <v>142.9</v>
      </c>
      <c r="CG628" s="616">
        <v>142.9</v>
      </c>
      <c r="CH628" s="616">
        <v>142.9</v>
      </c>
      <c r="CI628" s="616">
        <v>142.9</v>
      </c>
      <c r="CJ628" s="616">
        <v>142.9</v>
      </c>
      <c r="CK628" s="616">
        <v>142.9</v>
      </c>
      <c r="CL628" s="616">
        <v>142.9</v>
      </c>
      <c r="CM628" s="616">
        <v>142.9</v>
      </c>
      <c r="CN628" s="616">
        <v>142.9</v>
      </c>
      <c r="CO628" s="616">
        <v>142.9</v>
      </c>
      <c r="CP628" s="616">
        <v>142.9</v>
      </c>
      <c r="CQ628" s="616">
        <v>142.9</v>
      </c>
      <c r="CR628" s="616">
        <v>142.9</v>
      </c>
      <c r="CS628" s="616">
        <v>142.9</v>
      </c>
      <c r="CT628" s="616">
        <v>142.9</v>
      </c>
      <c r="CU628" s="616">
        <v>142.9</v>
      </c>
      <c r="CV628" s="616">
        <v>142.9</v>
      </c>
      <c r="CW628" s="616">
        <v>142.9</v>
      </c>
      <c r="CX628" s="616">
        <v>142.9</v>
      </c>
      <c r="CY628" s="617">
        <v>142.9</v>
      </c>
      <c r="CZ628" s="618">
        <v>0</v>
      </c>
      <c r="DA628" s="619">
        <v>0</v>
      </c>
      <c r="DB628" s="619">
        <v>0</v>
      </c>
      <c r="DC628" s="619">
        <v>0</v>
      </c>
      <c r="DD628" s="619">
        <v>0</v>
      </c>
      <c r="DE628" s="619">
        <v>0</v>
      </c>
      <c r="DF628" s="619">
        <v>0</v>
      </c>
      <c r="DG628" s="619">
        <v>0</v>
      </c>
      <c r="DH628" s="619">
        <v>0</v>
      </c>
      <c r="DI628" s="619">
        <v>0</v>
      </c>
      <c r="DJ628" s="619">
        <v>0</v>
      </c>
      <c r="DK628" s="619">
        <v>0</v>
      </c>
      <c r="DL628" s="619">
        <v>0</v>
      </c>
      <c r="DM628" s="619">
        <v>0</v>
      </c>
      <c r="DN628" s="619">
        <v>0</v>
      </c>
      <c r="DO628" s="619">
        <v>0</v>
      </c>
      <c r="DP628" s="619">
        <v>0</v>
      </c>
      <c r="DQ628" s="619">
        <v>0</v>
      </c>
      <c r="DR628" s="619">
        <v>0</v>
      </c>
      <c r="DS628" s="619">
        <v>0</v>
      </c>
      <c r="DT628" s="619">
        <v>0</v>
      </c>
      <c r="DU628" s="619">
        <v>0</v>
      </c>
      <c r="DV628" s="619">
        <v>0</v>
      </c>
      <c r="DW628" s="620">
        <v>0</v>
      </c>
    </row>
    <row r="629" spans="2:127" x14ac:dyDescent="0.2">
      <c r="B629" s="641"/>
      <c r="C629" s="642"/>
      <c r="D629" s="643"/>
      <c r="E629" s="643"/>
      <c r="F629" s="643"/>
      <c r="G629" s="643"/>
      <c r="H629" s="643"/>
      <c r="I629" s="644"/>
      <c r="J629" s="644"/>
      <c r="K629" s="644"/>
      <c r="L629" s="644"/>
      <c r="M629" s="644"/>
      <c r="N629" s="644"/>
      <c r="O629" s="644"/>
      <c r="P629" s="644"/>
      <c r="Q629" s="644"/>
      <c r="R629" s="645"/>
      <c r="S629" s="644"/>
      <c r="T629" s="644"/>
      <c r="U629" s="626" t="s">
        <v>493</v>
      </c>
      <c r="V629" s="614" t="s">
        <v>124</v>
      </c>
      <c r="W629" s="640" t="s">
        <v>490</v>
      </c>
      <c r="X629" s="607">
        <v>0</v>
      </c>
      <c r="Y629" s="607">
        <v>0</v>
      </c>
      <c r="Z629" s="607">
        <v>0</v>
      </c>
      <c r="AA629" s="607">
        <v>0</v>
      </c>
      <c r="AB629" s="607">
        <v>0</v>
      </c>
      <c r="AC629" s="607">
        <v>1107.2</v>
      </c>
      <c r="AD629" s="607">
        <v>1107.2</v>
      </c>
      <c r="AE629" s="607">
        <v>1107.2</v>
      </c>
      <c r="AF629" s="607">
        <v>1107.2</v>
      </c>
      <c r="AG629" s="607">
        <v>1107.2</v>
      </c>
      <c r="AH629" s="607">
        <v>1107.2</v>
      </c>
      <c r="AI629" s="607">
        <v>1107.2</v>
      </c>
      <c r="AJ629" s="607">
        <v>1107.2</v>
      </c>
      <c r="AK629" s="607">
        <v>1107.2</v>
      </c>
      <c r="AL629" s="607">
        <v>1107.2</v>
      </c>
      <c r="AM629" s="607">
        <v>1107.2</v>
      </c>
      <c r="AN629" s="607">
        <v>1107.2</v>
      </c>
      <c r="AO629" s="607">
        <v>1107.2</v>
      </c>
      <c r="AP629" s="607">
        <v>1107.2</v>
      </c>
      <c r="AQ629" s="607">
        <v>1107.2</v>
      </c>
      <c r="AR629" s="607">
        <v>1107.2</v>
      </c>
      <c r="AS629" s="607">
        <v>1107.2</v>
      </c>
      <c r="AT629" s="607">
        <v>1107.2</v>
      </c>
      <c r="AU629" s="607">
        <v>1107.2</v>
      </c>
      <c r="AV629" s="607">
        <v>1107.2</v>
      </c>
      <c r="AW629" s="607">
        <v>1107.2</v>
      </c>
      <c r="AX629" s="607">
        <v>1107.2</v>
      </c>
      <c r="AY629" s="607">
        <v>1107.2</v>
      </c>
      <c r="AZ629" s="607">
        <v>1107.2</v>
      </c>
      <c r="BA629" s="607">
        <v>1107.2</v>
      </c>
      <c r="BB629" s="607">
        <v>1107.2</v>
      </c>
      <c r="BC629" s="607">
        <v>1107.2</v>
      </c>
      <c r="BD629" s="607">
        <v>1107.2</v>
      </c>
      <c r="BE629" s="607">
        <v>1107.2</v>
      </c>
      <c r="BF629" s="607">
        <v>1107.2</v>
      </c>
      <c r="BG629" s="607">
        <v>1107.2</v>
      </c>
      <c r="BH629" s="607">
        <v>1107.2</v>
      </c>
      <c r="BI629" s="607">
        <v>1107.2</v>
      </c>
      <c r="BJ629" s="607">
        <v>1107.2</v>
      </c>
      <c r="BK629" s="607">
        <v>1107.2</v>
      </c>
      <c r="BL629" s="607">
        <v>1107.2</v>
      </c>
      <c r="BM629" s="607">
        <v>1107.2</v>
      </c>
      <c r="BN629" s="607">
        <v>1107.2</v>
      </c>
      <c r="BO629" s="607">
        <v>1107.2</v>
      </c>
      <c r="BP629" s="607">
        <v>1107.2</v>
      </c>
      <c r="BQ629" s="607">
        <v>1107.2</v>
      </c>
      <c r="BR629" s="607">
        <v>1107.2</v>
      </c>
      <c r="BS629" s="607">
        <v>1107.2</v>
      </c>
      <c r="BT629" s="607">
        <v>1107.2</v>
      </c>
      <c r="BU629" s="607">
        <v>1107.2</v>
      </c>
      <c r="BV629" s="607">
        <v>1107.2</v>
      </c>
      <c r="BW629" s="607">
        <v>1107.2</v>
      </c>
      <c r="BX629" s="607">
        <v>1107.2</v>
      </c>
      <c r="BY629" s="607">
        <v>1107.2</v>
      </c>
      <c r="BZ629" s="607">
        <v>1107.2</v>
      </c>
      <c r="CA629" s="607">
        <v>1107.2</v>
      </c>
      <c r="CB629" s="607">
        <v>1107.2</v>
      </c>
      <c r="CC629" s="607">
        <v>1107.2</v>
      </c>
      <c r="CD629" s="607">
        <v>1107.2</v>
      </c>
      <c r="CE629" s="616">
        <v>1107.2</v>
      </c>
      <c r="CF629" s="616">
        <v>1107.2</v>
      </c>
      <c r="CG629" s="616">
        <v>1107.2</v>
      </c>
      <c r="CH629" s="616">
        <v>1107.2</v>
      </c>
      <c r="CI629" s="616">
        <v>1107.2</v>
      </c>
      <c r="CJ629" s="616">
        <v>1107.2</v>
      </c>
      <c r="CK629" s="616">
        <v>1107.2</v>
      </c>
      <c r="CL629" s="616">
        <v>1107.2</v>
      </c>
      <c r="CM629" s="616">
        <v>1107.2</v>
      </c>
      <c r="CN629" s="616">
        <v>1107.2</v>
      </c>
      <c r="CO629" s="616">
        <v>1107.2</v>
      </c>
      <c r="CP629" s="616">
        <v>1107.2</v>
      </c>
      <c r="CQ629" s="616">
        <v>1107.2</v>
      </c>
      <c r="CR629" s="616">
        <v>1107.2</v>
      </c>
      <c r="CS629" s="616">
        <v>1107.2</v>
      </c>
      <c r="CT629" s="616">
        <v>1107.2</v>
      </c>
      <c r="CU629" s="616">
        <v>1107.2</v>
      </c>
      <c r="CV629" s="616">
        <v>1107.2</v>
      </c>
      <c r="CW629" s="616">
        <v>1107.2</v>
      </c>
      <c r="CX629" s="616">
        <v>1107.2</v>
      </c>
      <c r="CY629" s="617">
        <v>1107.2</v>
      </c>
      <c r="CZ629" s="618">
        <v>0</v>
      </c>
      <c r="DA629" s="619">
        <v>0</v>
      </c>
      <c r="DB629" s="619">
        <v>0</v>
      </c>
      <c r="DC629" s="619">
        <v>0</v>
      </c>
      <c r="DD629" s="619">
        <v>0</v>
      </c>
      <c r="DE629" s="619">
        <v>0</v>
      </c>
      <c r="DF629" s="619">
        <v>0</v>
      </c>
      <c r="DG629" s="619">
        <v>0</v>
      </c>
      <c r="DH629" s="619">
        <v>0</v>
      </c>
      <c r="DI629" s="619">
        <v>0</v>
      </c>
      <c r="DJ629" s="619">
        <v>0</v>
      </c>
      <c r="DK629" s="619">
        <v>0</v>
      </c>
      <c r="DL629" s="619">
        <v>0</v>
      </c>
      <c r="DM629" s="619">
        <v>0</v>
      </c>
      <c r="DN629" s="619">
        <v>0</v>
      </c>
      <c r="DO629" s="619">
        <v>0</v>
      </c>
      <c r="DP629" s="619">
        <v>0</v>
      </c>
      <c r="DQ629" s="619">
        <v>0</v>
      </c>
      <c r="DR629" s="619">
        <v>0</v>
      </c>
      <c r="DS629" s="619">
        <v>0</v>
      </c>
      <c r="DT629" s="619">
        <v>0</v>
      </c>
      <c r="DU629" s="619">
        <v>0</v>
      </c>
      <c r="DV629" s="619">
        <v>0</v>
      </c>
      <c r="DW629" s="620">
        <v>0</v>
      </c>
    </row>
    <row r="630" spans="2:127" x14ac:dyDescent="0.2">
      <c r="B630" s="641"/>
      <c r="C630" s="642"/>
      <c r="D630" s="643"/>
      <c r="E630" s="643"/>
      <c r="F630" s="643"/>
      <c r="G630" s="643"/>
      <c r="H630" s="643"/>
      <c r="I630" s="644"/>
      <c r="J630" s="644"/>
      <c r="K630" s="644"/>
      <c r="L630" s="644"/>
      <c r="M630" s="644"/>
      <c r="N630" s="644"/>
      <c r="O630" s="644"/>
      <c r="P630" s="644"/>
      <c r="Q630" s="644"/>
      <c r="R630" s="645"/>
      <c r="S630" s="644"/>
      <c r="T630" s="644"/>
      <c r="U630" s="646" t="s">
        <v>494</v>
      </c>
      <c r="V630" s="647" t="s">
        <v>124</v>
      </c>
      <c r="W630" s="640" t="s">
        <v>490</v>
      </c>
      <c r="X630" s="607">
        <v>0</v>
      </c>
      <c r="Y630" s="607">
        <v>0</v>
      </c>
      <c r="Z630" s="607">
        <v>0</v>
      </c>
      <c r="AA630" s="607">
        <v>0</v>
      </c>
      <c r="AB630" s="607">
        <v>0</v>
      </c>
      <c r="AC630" s="607">
        <v>0</v>
      </c>
      <c r="AD630" s="607">
        <v>0</v>
      </c>
      <c r="AE630" s="607">
        <v>0</v>
      </c>
      <c r="AF630" s="607">
        <v>0</v>
      </c>
      <c r="AG630" s="607">
        <v>0</v>
      </c>
      <c r="AH630" s="607">
        <v>0</v>
      </c>
      <c r="AI630" s="607">
        <v>0</v>
      </c>
      <c r="AJ630" s="607">
        <v>0</v>
      </c>
      <c r="AK630" s="607">
        <v>0</v>
      </c>
      <c r="AL630" s="607">
        <v>0</v>
      </c>
      <c r="AM630" s="607">
        <v>0</v>
      </c>
      <c r="AN630" s="607">
        <v>0</v>
      </c>
      <c r="AO630" s="607">
        <v>0</v>
      </c>
      <c r="AP630" s="607">
        <v>0</v>
      </c>
      <c r="AQ630" s="607">
        <v>0</v>
      </c>
      <c r="AR630" s="607">
        <v>0</v>
      </c>
      <c r="AS630" s="607">
        <v>0</v>
      </c>
      <c r="AT630" s="607">
        <v>0</v>
      </c>
      <c r="AU630" s="607">
        <v>0</v>
      </c>
      <c r="AV630" s="607">
        <v>0</v>
      </c>
      <c r="AW630" s="607">
        <v>0</v>
      </c>
      <c r="AX630" s="607">
        <v>0</v>
      </c>
      <c r="AY630" s="607">
        <v>0</v>
      </c>
      <c r="AZ630" s="607">
        <v>0</v>
      </c>
      <c r="BA630" s="607">
        <v>0</v>
      </c>
      <c r="BB630" s="607">
        <v>0</v>
      </c>
      <c r="BC630" s="607">
        <v>0</v>
      </c>
      <c r="BD630" s="607">
        <v>0</v>
      </c>
      <c r="BE630" s="607">
        <v>0</v>
      </c>
      <c r="BF630" s="607">
        <v>0</v>
      </c>
      <c r="BG630" s="607">
        <v>0</v>
      </c>
      <c r="BH630" s="607">
        <v>0</v>
      </c>
      <c r="BI630" s="607">
        <v>0</v>
      </c>
      <c r="BJ630" s="607">
        <v>0</v>
      </c>
      <c r="BK630" s="607">
        <v>0</v>
      </c>
      <c r="BL630" s="607">
        <v>0</v>
      </c>
      <c r="BM630" s="607">
        <v>0</v>
      </c>
      <c r="BN630" s="607">
        <v>0</v>
      </c>
      <c r="BO630" s="607">
        <v>0</v>
      </c>
      <c r="BP630" s="607">
        <v>0</v>
      </c>
      <c r="BQ630" s="607">
        <v>0</v>
      </c>
      <c r="BR630" s="607">
        <v>0</v>
      </c>
      <c r="BS630" s="607">
        <v>0</v>
      </c>
      <c r="BT630" s="607">
        <v>0</v>
      </c>
      <c r="BU630" s="607">
        <v>0</v>
      </c>
      <c r="BV630" s="607">
        <v>0</v>
      </c>
      <c r="BW630" s="607">
        <v>0</v>
      </c>
      <c r="BX630" s="607">
        <v>0</v>
      </c>
      <c r="BY630" s="607">
        <v>0</v>
      </c>
      <c r="BZ630" s="607">
        <v>0</v>
      </c>
      <c r="CA630" s="607">
        <v>0</v>
      </c>
      <c r="CB630" s="607">
        <v>0</v>
      </c>
      <c r="CC630" s="607">
        <v>0</v>
      </c>
      <c r="CD630" s="607">
        <v>0</v>
      </c>
      <c r="CE630" s="616">
        <v>0</v>
      </c>
      <c r="CF630" s="616">
        <v>0</v>
      </c>
      <c r="CG630" s="616">
        <v>0</v>
      </c>
      <c r="CH630" s="616">
        <v>0</v>
      </c>
      <c r="CI630" s="616">
        <v>0</v>
      </c>
      <c r="CJ630" s="616">
        <v>0</v>
      </c>
      <c r="CK630" s="616">
        <v>0</v>
      </c>
      <c r="CL630" s="616">
        <v>0</v>
      </c>
      <c r="CM630" s="616">
        <v>0</v>
      </c>
      <c r="CN630" s="616">
        <v>0</v>
      </c>
      <c r="CO630" s="616">
        <v>0</v>
      </c>
      <c r="CP630" s="616">
        <v>0</v>
      </c>
      <c r="CQ630" s="616">
        <v>0</v>
      </c>
      <c r="CR630" s="616">
        <v>0</v>
      </c>
      <c r="CS630" s="616">
        <v>0</v>
      </c>
      <c r="CT630" s="616">
        <v>0</v>
      </c>
      <c r="CU630" s="616">
        <v>0</v>
      </c>
      <c r="CV630" s="616">
        <v>0</v>
      </c>
      <c r="CW630" s="616">
        <v>0</v>
      </c>
      <c r="CX630" s="616">
        <v>0</v>
      </c>
      <c r="CY630" s="617">
        <v>0</v>
      </c>
      <c r="CZ630" s="618">
        <v>0</v>
      </c>
      <c r="DA630" s="619">
        <v>0</v>
      </c>
      <c r="DB630" s="619">
        <v>0</v>
      </c>
      <c r="DC630" s="619">
        <v>0</v>
      </c>
      <c r="DD630" s="619">
        <v>0</v>
      </c>
      <c r="DE630" s="619">
        <v>0</v>
      </c>
      <c r="DF630" s="619">
        <v>0</v>
      </c>
      <c r="DG630" s="619">
        <v>0</v>
      </c>
      <c r="DH630" s="619">
        <v>0</v>
      </c>
      <c r="DI630" s="619">
        <v>0</v>
      </c>
      <c r="DJ630" s="619">
        <v>0</v>
      </c>
      <c r="DK630" s="619">
        <v>0</v>
      </c>
      <c r="DL630" s="619">
        <v>0</v>
      </c>
      <c r="DM630" s="619">
        <v>0</v>
      </c>
      <c r="DN630" s="619">
        <v>0</v>
      </c>
      <c r="DO630" s="619">
        <v>0</v>
      </c>
      <c r="DP630" s="619">
        <v>0</v>
      </c>
      <c r="DQ630" s="619">
        <v>0</v>
      </c>
      <c r="DR630" s="619">
        <v>0</v>
      </c>
      <c r="DS630" s="619">
        <v>0</v>
      </c>
      <c r="DT630" s="619">
        <v>0</v>
      </c>
      <c r="DU630" s="619">
        <v>0</v>
      </c>
      <c r="DV630" s="619">
        <v>0</v>
      </c>
      <c r="DW630" s="620">
        <v>0</v>
      </c>
    </row>
    <row r="631" spans="2:127" x14ac:dyDescent="0.2">
      <c r="B631" s="641"/>
      <c r="C631" s="642"/>
      <c r="D631" s="643"/>
      <c r="E631" s="643"/>
      <c r="F631" s="643"/>
      <c r="G631" s="643"/>
      <c r="H631" s="643"/>
      <c r="I631" s="644"/>
      <c r="J631" s="644"/>
      <c r="K631" s="644"/>
      <c r="L631" s="644"/>
      <c r="M631" s="644"/>
      <c r="N631" s="644"/>
      <c r="O631" s="644"/>
      <c r="P631" s="644"/>
      <c r="Q631" s="644"/>
      <c r="R631" s="645"/>
      <c r="S631" s="644"/>
      <c r="T631" s="644"/>
      <c r="U631" s="626" t="s">
        <v>495</v>
      </c>
      <c r="V631" s="614" t="s">
        <v>124</v>
      </c>
      <c r="W631" s="640" t="s">
        <v>490</v>
      </c>
      <c r="X631" s="607">
        <v>0.74409999999999998</v>
      </c>
      <c r="Y631" s="607">
        <v>0.85039999999999993</v>
      </c>
      <c r="Z631" s="607">
        <v>1.0629999999999999</v>
      </c>
      <c r="AA631" s="607">
        <v>4.2519999999999998</v>
      </c>
      <c r="AB631" s="607">
        <v>3.7204999999999995</v>
      </c>
      <c r="AC631" s="607">
        <v>0</v>
      </c>
      <c r="AD631" s="607">
        <v>0</v>
      </c>
      <c r="AE631" s="607">
        <v>0</v>
      </c>
      <c r="AF631" s="607">
        <v>0</v>
      </c>
      <c r="AG631" s="607">
        <v>0</v>
      </c>
      <c r="AH631" s="607">
        <v>0</v>
      </c>
      <c r="AI631" s="607">
        <v>0</v>
      </c>
      <c r="AJ631" s="607">
        <v>0</v>
      </c>
      <c r="AK631" s="607">
        <v>0</v>
      </c>
      <c r="AL631" s="607">
        <v>0</v>
      </c>
      <c r="AM631" s="607">
        <v>0</v>
      </c>
      <c r="AN631" s="607">
        <v>0</v>
      </c>
      <c r="AO631" s="607">
        <v>0</v>
      </c>
      <c r="AP631" s="607">
        <v>0</v>
      </c>
      <c r="AQ631" s="607">
        <v>0</v>
      </c>
      <c r="AR631" s="607">
        <v>5.0536105733775816E-2</v>
      </c>
      <c r="AS631" s="607">
        <v>5.77555494100295E-2</v>
      </c>
      <c r="AT631" s="607">
        <v>7.2194436762536868E-2</v>
      </c>
      <c r="AU631" s="607">
        <v>0.28877774705014747</v>
      </c>
      <c r="AV631" s="607">
        <v>0.25268052866887908</v>
      </c>
      <c r="AW631" s="607">
        <v>0</v>
      </c>
      <c r="AX631" s="607">
        <v>0</v>
      </c>
      <c r="AY631" s="607">
        <v>0</v>
      </c>
      <c r="AZ631" s="607">
        <v>0</v>
      </c>
      <c r="BA631" s="607">
        <v>0</v>
      </c>
      <c r="BB631" s="607">
        <v>0</v>
      </c>
      <c r="BC631" s="607">
        <v>0</v>
      </c>
      <c r="BD631" s="607">
        <v>0</v>
      </c>
      <c r="BE631" s="607">
        <v>0</v>
      </c>
      <c r="BF631" s="607">
        <v>0</v>
      </c>
      <c r="BG631" s="607">
        <v>0</v>
      </c>
      <c r="BH631" s="607">
        <v>0</v>
      </c>
      <c r="BI631" s="607">
        <v>0</v>
      </c>
      <c r="BJ631" s="607">
        <v>0</v>
      </c>
      <c r="BK631" s="607">
        <v>0</v>
      </c>
      <c r="BL631" s="607">
        <v>5.0536105733775816E-2</v>
      </c>
      <c r="BM631" s="607">
        <v>5.77555494100295E-2</v>
      </c>
      <c r="BN631" s="607">
        <v>7.2194436762536868E-2</v>
      </c>
      <c r="BO631" s="607">
        <v>0.28877774705014747</v>
      </c>
      <c r="BP631" s="607">
        <v>0.25268052866887908</v>
      </c>
      <c r="BQ631" s="607">
        <v>0</v>
      </c>
      <c r="BR631" s="607">
        <v>0</v>
      </c>
      <c r="BS631" s="607">
        <v>0</v>
      </c>
      <c r="BT631" s="607">
        <v>0</v>
      </c>
      <c r="BU631" s="607">
        <v>0</v>
      </c>
      <c r="BV631" s="607">
        <v>0</v>
      </c>
      <c r="BW631" s="607">
        <v>0</v>
      </c>
      <c r="BX631" s="607">
        <v>0</v>
      </c>
      <c r="BY631" s="607">
        <v>0</v>
      </c>
      <c r="BZ631" s="607">
        <v>0</v>
      </c>
      <c r="CA631" s="607">
        <v>0</v>
      </c>
      <c r="CB631" s="607">
        <v>0</v>
      </c>
      <c r="CC631" s="607">
        <v>0</v>
      </c>
      <c r="CD631" s="607">
        <v>0</v>
      </c>
      <c r="CE631" s="616">
        <v>0</v>
      </c>
      <c r="CF631" s="616">
        <v>0.13646634863569321</v>
      </c>
      <c r="CG631" s="616">
        <v>0.1559615412979351</v>
      </c>
      <c r="CH631" s="616">
        <v>0.19495192662241886</v>
      </c>
      <c r="CI631" s="616">
        <v>0.77980770648967546</v>
      </c>
      <c r="CJ631" s="616">
        <v>0.68233174317846612</v>
      </c>
      <c r="CK631" s="616">
        <v>0</v>
      </c>
      <c r="CL631" s="616">
        <v>0</v>
      </c>
      <c r="CM631" s="616">
        <v>0</v>
      </c>
      <c r="CN631" s="616">
        <v>0</v>
      </c>
      <c r="CO631" s="616">
        <v>0</v>
      </c>
      <c r="CP631" s="616">
        <v>0</v>
      </c>
      <c r="CQ631" s="616">
        <v>0</v>
      </c>
      <c r="CR631" s="616">
        <v>0</v>
      </c>
      <c r="CS631" s="616">
        <v>0</v>
      </c>
      <c r="CT631" s="616">
        <v>0</v>
      </c>
      <c r="CU631" s="616">
        <v>0</v>
      </c>
      <c r="CV631" s="616">
        <v>0</v>
      </c>
      <c r="CW631" s="616">
        <v>0</v>
      </c>
      <c r="CX631" s="616">
        <v>0</v>
      </c>
      <c r="CY631" s="617">
        <v>0</v>
      </c>
      <c r="CZ631" s="618">
        <v>0</v>
      </c>
      <c r="DA631" s="619">
        <v>0</v>
      </c>
      <c r="DB631" s="619">
        <v>0</v>
      </c>
      <c r="DC631" s="619">
        <v>0</v>
      </c>
      <c r="DD631" s="619">
        <v>0</v>
      </c>
      <c r="DE631" s="619">
        <v>0</v>
      </c>
      <c r="DF631" s="619">
        <v>0</v>
      </c>
      <c r="DG631" s="619">
        <v>0</v>
      </c>
      <c r="DH631" s="619">
        <v>0</v>
      </c>
      <c r="DI631" s="619">
        <v>0</v>
      </c>
      <c r="DJ631" s="619">
        <v>0</v>
      </c>
      <c r="DK631" s="619">
        <v>0</v>
      </c>
      <c r="DL631" s="619">
        <v>0</v>
      </c>
      <c r="DM631" s="619">
        <v>0</v>
      </c>
      <c r="DN631" s="619">
        <v>0</v>
      </c>
      <c r="DO631" s="619">
        <v>0</v>
      </c>
      <c r="DP631" s="619">
        <v>0</v>
      </c>
      <c r="DQ631" s="619">
        <v>0</v>
      </c>
      <c r="DR631" s="619">
        <v>0</v>
      </c>
      <c r="DS631" s="619">
        <v>0</v>
      </c>
      <c r="DT631" s="619">
        <v>0</v>
      </c>
      <c r="DU631" s="619">
        <v>0</v>
      </c>
      <c r="DV631" s="619">
        <v>0</v>
      </c>
      <c r="DW631" s="620">
        <v>0</v>
      </c>
    </row>
    <row r="632" spans="2:127" x14ac:dyDescent="0.2">
      <c r="B632" s="648"/>
      <c r="C632" s="642"/>
      <c r="D632" s="643"/>
      <c r="E632" s="643"/>
      <c r="F632" s="643"/>
      <c r="G632" s="643"/>
      <c r="H632" s="643"/>
      <c r="I632" s="644"/>
      <c r="J632" s="644"/>
      <c r="K632" s="644"/>
      <c r="L632" s="644"/>
      <c r="M632" s="644"/>
      <c r="N632" s="644"/>
      <c r="O632" s="644"/>
      <c r="P632" s="644"/>
      <c r="Q632" s="644"/>
      <c r="R632" s="645"/>
      <c r="S632" s="644"/>
      <c r="T632" s="644"/>
      <c r="U632" s="626" t="s">
        <v>496</v>
      </c>
      <c r="V632" s="614" t="s">
        <v>124</v>
      </c>
      <c r="W632" s="640" t="s">
        <v>490</v>
      </c>
      <c r="X632" s="607">
        <v>0</v>
      </c>
      <c r="Y632" s="607">
        <v>0</v>
      </c>
      <c r="Z632" s="607">
        <v>0</v>
      </c>
      <c r="AA632" s="607">
        <v>0</v>
      </c>
      <c r="AB632" s="607">
        <v>0</v>
      </c>
      <c r="AC632" s="607">
        <v>4.1100000000000003</v>
      </c>
      <c r="AD632" s="607">
        <v>4.1100000000000003</v>
      </c>
      <c r="AE632" s="607">
        <v>4.1100000000000003</v>
      </c>
      <c r="AF632" s="607">
        <v>4.1100000000000003</v>
      </c>
      <c r="AG632" s="607">
        <v>4.1100000000000003</v>
      </c>
      <c r="AH632" s="607">
        <v>4.1100000000000003</v>
      </c>
      <c r="AI632" s="607">
        <v>4.1100000000000003</v>
      </c>
      <c r="AJ632" s="607">
        <v>4.1100000000000003</v>
      </c>
      <c r="AK632" s="607">
        <v>4.1100000000000003</v>
      </c>
      <c r="AL632" s="607">
        <v>4.1100000000000003</v>
      </c>
      <c r="AM632" s="607">
        <v>4.1100000000000003</v>
      </c>
      <c r="AN632" s="607">
        <v>4.1100000000000003</v>
      </c>
      <c r="AO632" s="607">
        <v>4.1100000000000003</v>
      </c>
      <c r="AP632" s="607">
        <v>4.1100000000000003</v>
      </c>
      <c r="AQ632" s="607">
        <v>4.1100000000000003</v>
      </c>
      <c r="AR632" s="607">
        <v>4.1100000000000003</v>
      </c>
      <c r="AS632" s="607">
        <v>4.1100000000000003</v>
      </c>
      <c r="AT632" s="607">
        <v>4.1100000000000003</v>
      </c>
      <c r="AU632" s="607">
        <v>4.1100000000000003</v>
      </c>
      <c r="AV632" s="607">
        <v>4.1100000000000003</v>
      </c>
      <c r="AW632" s="607">
        <v>4.1100000000000003</v>
      </c>
      <c r="AX632" s="607">
        <v>4.1100000000000003</v>
      </c>
      <c r="AY632" s="607">
        <v>4.1100000000000003</v>
      </c>
      <c r="AZ632" s="607">
        <v>4.1100000000000003</v>
      </c>
      <c r="BA632" s="607">
        <v>4.1100000000000003</v>
      </c>
      <c r="BB632" s="607">
        <v>4.1100000000000003</v>
      </c>
      <c r="BC632" s="607">
        <v>4.1100000000000003</v>
      </c>
      <c r="BD632" s="607">
        <v>4.1100000000000003</v>
      </c>
      <c r="BE632" s="607">
        <v>4.1100000000000003</v>
      </c>
      <c r="BF632" s="607">
        <v>4.1100000000000003</v>
      </c>
      <c r="BG632" s="607">
        <v>4.1100000000000003</v>
      </c>
      <c r="BH632" s="607">
        <v>4.1100000000000003</v>
      </c>
      <c r="BI632" s="607">
        <v>4.1100000000000003</v>
      </c>
      <c r="BJ632" s="607">
        <v>4.1100000000000003</v>
      </c>
      <c r="BK632" s="607">
        <v>4.1100000000000003</v>
      </c>
      <c r="BL632" s="607">
        <v>4.1100000000000003</v>
      </c>
      <c r="BM632" s="607">
        <v>4.1100000000000003</v>
      </c>
      <c r="BN632" s="607">
        <v>4.1100000000000003</v>
      </c>
      <c r="BO632" s="607">
        <v>4.1100000000000003</v>
      </c>
      <c r="BP632" s="607">
        <v>4.1100000000000003</v>
      </c>
      <c r="BQ632" s="607">
        <v>4.1100000000000003</v>
      </c>
      <c r="BR632" s="607">
        <v>4.1100000000000003</v>
      </c>
      <c r="BS632" s="607">
        <v>4.1100000000000003</v>
      </c>
      <c r="BT632" s="607">
        <v>4.1100000000000003</v>
      </c>
      <c r="BU632" s="607">
        <v>4.1100000000000003</v>
      </c>
      <c r="BV632" s="607">
        <v>4.1100000000000003</v>
      </c>
      <c r="BW632" s="607">
        <v>4.1100000000000003</v>
      </c>
      <c r="BX632" s="607">
        <v>4.1100000000000003</v>
      </c>
      <c r="BY632" s="607">
        <v>4.1100000000000003</v>
      </c>
      <c r="BZ632" s="607">
        <v>4.1100000000000003</v>
      </c>
      <c r="CA632" s="607">
        <v>4.1100000000000003</v>
      </c>
      <c r="CB632" s="607">
        <v>4.1100000000000003</v>
      </c>
      <c r="CC632" s="607">
        <v>4.1100000000000003</v>
      </c>
      <c r="CD632" s="607">
        <v>4.1100000000000003</v>
      </c>
      <c r="CE632" s="616">
        <v>4.1100000000000003</v>
      </c>
      <c r="CF632" s="616">
        <v>4.1100000000000003</v>
      </c>
      <c r="CG632" s="616">
        <v>4.1100000000000003</v>
      </c>
      <c r="CH632" s="616">
        <v>4.1100000000000003</v>
      </c>
      <c r="CI632" s="616">
        <v>4.1100000000000003</v>
      </c>
      <c r="CJ632" s="616">
        <v>4.1100000000000003</v>
      </c>
      <c r="CK632" s="616">
        <v>4.1100000000000003</v>
      </c>
      <c r="CL632" s="616">
        <v>4.1100000000000003</v>
      </c>
      <c r="CM632" s="616">
        <v>4.1100000000000003</v>
      </c>
      <c r="CN632" s="616">
        <v>4.1100000000000003</v>
      </c>
      <c r="CO632" s="616">
        <v>4.1100000000000003</v>
      </c>
      <c r="CP632" s="616">
        <v>4.1100000000000003</v>
      </c>
      <c r="CQ632" s="616">
        <v>4.1100000000000003</v>
      </c>
      <c r="CR632" s="616">
        <v>4.1100000000000003</v>
      </c>
      <c r="CS632" s="616">
        <v>4.1100000000000003</v>
      </c>
      <c r="CT632" s="616">
        <v>4.1100000000000003</v>
      </c>
      <c r="CU632" s="616">
        <v>4.1100000000000003</v>
      </c>
      <c r="CV632" s="616">
        <v>4.1100000000000003</v>
      </c>
      <c r="CW632" s="616">
        <v>4.1100000000000003</v>
      </c>
      <c r="CX632" s="616">
        <v>4.1100000000000003</v>
      </c>
      <c r="CY632" s="617">
        <v>4.1100000000000003</v>
      </c>
      <c r="CZ632" s="618">
        <v>0</v>
      </c>
      <c r="DA632" s="619">
        <v>0</v>
      </c>
      <c r="DB632" s="619">
        <v>0</v>
      </c>
      <c r="DC632" s="619">
        <v>0</v>
      </c>
      <c r="DD632" s="619">
        <v>0</v>
      </c>
      <c r="DE632" s="619">
        <v>0</v>
      </c>
      <c r="DF632" s="619">
        <v>0</v>
      </c>
      <c r="DG632" s="619">
        <v>0</v>
      </c>
      <c r="DH632" s="619">
        <v>0</v>
      </c>
      <c r="DI632" s="619">
        <v>0</v>
      </c>
      <c r="DJ632" s="619">
        <v>0</v>
      </c>
      <c r="DK632" s="619">
        <v>0</v>
      </c>
      <c r="DL632" s="619">
        <v>0</v>
      </c>
      <c r="DM632" s="619">
        <v>0</v>
      </c>
      <c r="DN632" s="619">
        <v>0</v>
      </c>
      <c r="DO632" s="619">
        <v>0</v>
      </c>
      <c r="DP632" s="619">
        <v>0</v>
      </c>
      <c r="DQ632" s="619">
        <v>0</v>
      </c>
      <c r="DR632" s="619">
        <v>0</v>
      </c>
      <c r="DS632" s="619">
        <v>0</v>
      </c>
      <c r="DT632" s="619">
        <v>0</v>
      </c>
      <c r="DU632" s="619">
        <v>0</v>
      </c>
      <c r="DV632" s="619">
        <v>0</v>
      </c>
      <c r="DW632" s="620">
        <v>0</v>
      </c>
    </row>
    <row r="633" spans="2:127" x14ac:dyDescent="0.2">
      <c r="B633" s="648"/>
      <c r="C633" s="642"/>
      <c r="D633" s="643"/>
      <c r="E633" s="643"/>
      <c r="F633" s="643"/>
      <c r="G633" s="643"/>
      <c r="H633" s="643"/>
      <c r="I633" s="644"/>
      <c r="J633" s="644"/>
      <c r="K633" s="644"/>
      <c r="L633" s="644"/>
      <c r="M633" s="644"/>
      <c r="N633" s="644"/>
      <c r="O633" s="644"/>
      <c r="P633" s="644"/>
      <c r="Q633" s="644"/>
      <c r="R633" s="645"/>
      <c r="S633" s="644"/>
      <c r="T633" s="644"/>
      <c r="U633" s="626" t="s">
        <v>497</v>
      </c>
      <c r="V633" s="614" t="s">
        <v>124</v>
      </c>
      <c r="W633" s="640" t="s">
        <v>490</v>
      </c>
      <c r="X633" s="607">
        <v>8.6353960000000001</v>
      </c>
      <c r="Y633" s="607">
        <v>9.8690239999999996</v>
      </c>
      <c r="Z633" s="607">
        <v>12.336279999999999</v>
      </c>
      <c r="AA633" s="607">
        <v>49.345119999999994</v>
      </c>
      <c r="AB633" s="607">
        <v>43.176979999999993</v>
      </c>
      <c r="AC633" s="607">
        <v>0</v>
      </c>
      <c r="AD633" s="607">
        <v>0</v>
      </c>
      <c r="AE633" s="607">
        <v>0</v>
      </c>
      <c r="AF633" s="607">
        <v>0</v>
      </c>
      <c r="AG633" s="607">
        <v>0</v>
      </c>
      <c r="AH633" s="607">
        <v>0</v>
      </c>
      <c r="AI633" s="607">
        <v>0</v>
      </c>
      <c r="AJ633" s="607">
        <v>0</v>
      </c>
      <c r="AK633" s="607">
        <v>0</v>
      </c>
      <c r="AL633" s="607">
        <v>0</v>
      </c>
      <c r="AM633" s="607">
        <v>0</v>
      </c>
      <c r="AN633" s="607">
        <v>0</v>
      </c>
      <c r="AO633" s="607">
        <v>0</v>
      </c>
      <c r="AP633" s="607">
        <v>0</v>
      </c>
      <c r="AQ633" s="607">
        <v>0</v>
      </c>
      <c r="AR633" s="607">
        <v>0.58647935130899698</v>
      </c>
      <c r="AS633" s="607">
        <v>0.67026211578171091</v>
      </c>
      <c r="AT633" s="607">
        <v>0.83782764472713844</v>
      </c>
      <c r="AU633" s="607">
        <v>3.3513105789085538</v>
      </c>
      <c r="AV633" s="607">
        <v>2.9323967565449851</v>
      </c>
      <c r="AW633" s="607">
        <v>0</v>
      </c>
      <c r="AX633" s="607">
        <v>0</v>
      </c>
      <c r="AY633" s="607">
        <v>0</v>
      </c>
      <c r="AZ633" s="607">
        <v>0</v>
      </c>
      <c r="BA633" s="607">
        <v>0</v>
      </c>
      <c r="BB633" s="607">
        <v>0</v>
      </c>
      <c r="BC633" s="607">
        <v>0</v>
      </c>
      <c r="BD633" s="607">
        <v>0</v>
      </c>
      <c r="BE633" s="607">
        <v>0</v>
      </c>
      <c r="BF633" s="607">
        <v>0</v>
      </c>
      <c r="BG633" s="607">
        <v>0</v>
      </c>
      <c r="BH633" s="607">
        <v>0</v>
      </c>
      <c r="BI633" s="607">
        <v>0</v>
      </c>
      <c r="BJ633" s="607">
        <v>0</v>
      </c>
      <c r="BK633" s="607">
        <v>0</v>
      </c>
      <c r="BL633" s="607">
        <v>0.58647935130899698</v>
      </c>
      <c r="BM633" s="607">
        <v>0.67026211578171091</v>
      </c>
      <c r="BN633" s="607">
        <v>0.83782764472713844</v>
      </c>
      <c r="BO633" s="607">
        <v>3.3513105789085538</v>
      </c>
      <c r="BP633" s="607">
        <v>2.9323967565449851</v>
      </c>
      <c r="BQ633" s="607">
        <v>0</v>
      </c>
      <c r="BR633" s="607">
        <v>0</v>
      </c>
      <c r="BS633" s="607">
        <v>0</v>
      </c>
      <c r="BT633" s="607">
        <v>0</v>
      </c>
      <c r="BU633" s="607">
        <v>0</v>
      </c>
      <c r="BV633" s="607">
        <v>0</v>
      </c>
      <c r="BW633" s="607">
        <v>0</v>
      </c>
      <c r="BX633" s="607">
        <v>0</v>
      </c>
      <c r="BY633" s="607">
        <v>0</v>
      </c>
      <c r="BZ633" s="607">
        <v>0</v>
      </c>
      <c r="CA633" s="607">
        <v>0</v>
      </c>
      <c r="CB633" s="607">
        <v>0</v>
      </c>
      <c r="CC633" s="607">
        <v>0</v>
      </c>
      <c r="CD633" s="607">
        <v>0</v>
      </c>
      <c r="CE633" s="616">
        <v>0</v>
      </c>
      <c r="CF633" s="616">
        <v>1.5837131583702064</v>
      </c>
      <c r="CG633" s="616">
        <v>1.8099578952802358</v>
      </c>
      <c r="CH633" s="616">
        <v>2.2624473691002946</v>
      </c>
      <c r="CI633" s="616">
        <v>9.0497894764011786</v>
      </c>
      <c r="CJ633" s="616">
        <v>7.918565791851031</v>
      </c>
      <c r="CK633" s="616">
        <v>0</v>
      </c>
      <c r="CL633" s="616">
        <v>0</v>
      </c>
      <c r="CM633" s="616">
        <v>0</v>
      </c>
      <c r="CN633" s="616">
        <v>0</v>
      </c>
      <c r="CO633" s="616">
        <v>0</v>
      </c>
      <c r="CP633" s="616">
        <v>0</v>
      </c>
      <c r="CQ633" s="616">
        <v>0</v>
      </c>
      <c r="CR633" s="616">
        <v>0</v>
      </c>
      <c r="CS633" s="616">
        <v>0</v>
      </c>
      <c r="CT633" s="616">
        <v>0</v>
      </c>
      <c r="CU633" s="616">
        <v>0</v>
      </c>
      <c r="CV633" s="616">
        <v>0</v>
      </c>
      <c r="CW633" s="616">
        <v>0</v>
      </c>
      <c r="CX633" s="616">
        <v>0</v>
      </c>
      <c r="CY633" s="617">
        <v>0</v>
      </c>
      <c r="CZ633" s="618">
        <v>0</v>
      </c>
      <c r="DA633" s="619">
        <v>0</v>
      </c>
      <c r="DB633" s="619">
        <v>0</v>
      </c>
      <c r="DC633" s="619">
        <v>0</v>
      </c>
      <c r="DD633" s="619">
        <v>0</v>
      </c>
      <c r="DE633" s="619">
        <v>0</v>
      </c>
      <c r="DF633" s="619">
        <v>0</v>
      </c>
      <c r="DG633" s="619">
        <v>0</v>
      </c>
      <c r="DH633" s="619">
        <v>0</v>
      </c>
      <c r="DI633" s="619">
        <v>0</v>
      </c>
      <c r="DJ633" s="619">
        <v>0</v>
      </c>
      <c r="DK633" s="619">
        <v>0</v>
      </c>
      <c r="DL633" s="619">
        <v>0</v>
      </c>
      <c r="DM633" s="619">
        <v>0</v>
      </c>
      <c r="DN633" s="619">
        <v>0</v>
      </c>
      <c r="DO633" s="619">
        <v>0</v>
      </c>
      <c r="DP633" s="619">
        <v>0</v>
      </c>
      <c r="DQ633" s="619">
        <v>0</v>
      </c>
      <c r="DR633" s="619">
        <v>0</v>
      </c>
      <c r="DS633" s="619">
        <v>0</v>
      </c>
      <c r="DT633" s="619">
        <v>0</v>
      </c>
      <c r="DU633" s="619">
        <v>0</v>
      </c>
      <c r="DV633" s="619">
        <v>0</v>
      </c>
      <c r="DW633" s="620">
        <v>0</v>
      </c>
    </row>
    <row r="634" spans="2:127" x14ac:dyDescent="0.2">
      <c r="B634" s="648"/>
      <c r="C634" s="642"/>
      <c r="D634" s="643"/>
      <c r="E634" s="643"/>
      <c r="F634" s="643"/>
      <c r="G634" s="643"/>
      <c r="H634" s="643"/>
      <c r="I634" s="644"/>
      <c r="J634" s="644"/>
      <c r="K634" s="644"/>
      <c r="L634" s="644"/>
      <c r="M634" s="644"/>
      <c r="N634" s="644"/>
      <c r="O634" s="644"/>
      <c r="P634" s="644"/>
      <c r="Q634" s="644"/>
      <c r="R634" s="645"/>
      <c r="S634" s="644"/>
      <c r="T634" s="644"/>
      <c r="U634" s="626" t="s">
        <v>498</v>
      </c>
      <c r="V634" s="614" t="s">
        <v>124</v>
      </c>
      <c r="W634" s="640" t="s">
        <v>490</v>
      </c>
      <c r="X634" s="607">
        <v>0</v>
      </c>
      <c r="Y634" s="607">
        <v>0</v>
      </c>
      <c r="Z634" s="607">
        <v>0</v>
      </c>
      <c r="AA634" s="607">
        <v>0</v>
      </c>
      <c r="AB634" s="607">
        <v>0</v>
      </c>
      <c r="AC634" s="607">
        <v>162.0746150088365</v>
      </c>
      <c r="AD634" s="607">
        <v>150.14067087265039</v>
      </c>
      <c r="AE634" s="607">
        <v>142.70264616256432</v>
      </c>
      <c r="AF634" s="607">
        <v>140.16827024637263</v>
      </c>
      <c r="AG634" s="607">
        <v>130.61600823833101</v>
      </c>
      <c r="AH634" s="607">
        <v>123.30055967749874</v>
      </c>
      <c r="AI634" s="607">
        <v>115.98511111666649</v>
      </c>
      <c r="AJ634" s="607">
        <v>108.66966255583425</v>
      </c>
      <c r="AK634" s="607">
        <v>101.35421399500203</v>
      </c>
      <c r="AL634" s="607">
        <v>94.038765434169775</v>
      </c>
      <c r="AM634" s="607">
        <v>86.723316873337538</v>
      </c>
      <c r="AN634" s="607">
        <v>79.407868312505272</v>
      </c>
      <c r="AO634" s="607">
        <v>72.09241975167302</v>
      </c>
      <c r="AP634" s="607">
        <v>64.776971190840797</v>
      </c>
      <c r="AQ634" s="607">
        <v>57.461522630008567</v>
      </c>
      <c r="AR634" s="607">
        <v>50.146074069176329</v>
      </c>
      <c r="AS634" s="607">
        <v>42.830625508344092</v>
      </c>
      <c r="AT634" s="607">
        <v>35.515176947511847</v>
      </c>
      <c r="AU634" s="607">
        <v>28.199728386679613</v>
      </c>
      <c r="AV634" s="607">
        <v>20.884279825847379</v>
      </c>
      <c r="AW634" s="607">
        <v>20.884279825847379</v>
      </c>
      <c r="AX634" s="607">
        <v>20.884279825847379</v>
      </c>
      <c r="AY634" s="607">
        <v>20.884279825847379</v>
      </c>
      <c r="AZ634" s="607">
        <v>20.884279825847379</v>
      </c>
      <c r="BA634" s="607">
        <v>20.884279825847379</v>
      </c>
      <c r="BB634" s="607">
        <v>20.884279825847379</v>
      </c>
      <c r="BC634" s="607">
        <v>20.884279825847379</v>
      </c>
      <c r="BD634" s="607">
        <v>20.884279825847379</v>
      </c>
      <c r="BE634" s="607">
        <v>20.884279825847379</v>
      </c>
      <c r="BF634" s="607">
        <v>20.884279825847379</v>
      </c>
      <c r="BG634" s="607">
        <v>20.884279825847379</v>
      </c>
      <c r="BH634" s="607">
        <v>20.884279825847379</v>
      </c>
      <c r="BI634" s="607">
        <v>20.884279825847379</v>
      </c>
      <c r="BJ634" s="607">
        <v>20.884279825847379</v>
      </c>
      <c r="BK634" s="607">
        <v>20.884279825847379</v>
      </c>
      <c r="BL634" s="607">
        <v>20.884279825847379</v>
      </c>
      <c r="BM634" s="607">
        <v>20.884279825847379</v>
      </c>
      <c r="BN634" s="607">
        <v>20.884279825847379</v>
      </c>
      <c r="BO634" s="607">
        <v>20.884279825847379</v>
      </c>
      <c r="BP634" s="607">
        <v>20.884279825847379</v>
      </c>
      <c r="BQ634" s="607">
        <v>20.884279825847379</v>
      </c>
      <c r="BR634" s="607">
        <v>20.884279825847379</v>
      </c>
      <c r="BS634" s="607">
        <v>20.884279825847379</v>
      </c>
      <c r="BT634" s="607">
        <v>20.884279825847379</v>
      </c>
      <c r="BU634" s="607">
        <v>20.884279825847379</v>
      </c>
      <c r="BV634" s="607">
        <v>20.884279825847379</v>
      </c>
      <c r="BW634" s="607">
        <v>20.884279825847379</v>
      </c>
      <c r="BX634" s="607">
        <v>20.884279825847379</v>
      </c>
      <c r="BY634" s="607">
        <v>20.884279825847379</v>
      </c>
      <c r="BZ634" s="607">
        <v>20.884279825847379</v>
      </c>
      <c r="CA634" s="607">
        <v>20.884279825847379</v>
      </c>
      <c r="CB634" s="607">
        <v>20.884279825847379</v>
      </c>
      <c r="CC634" s="607">
        <v>20.884279825847379</v>
      </c>
      <c r="CD634" s="607">
        <v>20.884279825847379</v>
      </c>
      <c r="CE634" s="616">
        <v>20.884279825847379</v>
      </c>
      <c r="CF634" s="616">
        <v>20.884279825847379</v>
      </c>
      <c r="CG634" s="616">
        <v>20.884279825847379</v>
      </c>
      <c r="CH634" s="616">
        <v>20.884279825847379</v>
      </c>
      <c r="CI634" s="616">
        <v>20.884279825847379</v>
      </c>
      <c r="CJ634" s="616">
        <v>20.884279825847379</v>
      </c>
      <c r="CK634" s="616">
        <v>20.884279825847379</v>
      </c>
      <c r="CL634" s="616">
        <v>20.884279825847379</v>
      </c>
      <c r="CM634" s="616">
        <v>20.884279825847379</v>
      </c>
      <c r="CN634" s="616">
        <v>20.884279825847379</v>
      </c>
      <c r="CO634" s="616">
        <v>20.884279825847379</v>
      </c>
      <c r="CP634" s="616">
        <v>20.884279825847379</v>
      </c>
      <c r="CQ634" s="616">
        <v>20.884279825847379</v>
      </c>
      <c r="CR634" s="616">
        <v>20.884279825847379</v>
      </c>
      <c r="CS634" s="616">
        <v>20.884279825847379</v>
      </c>
      <c r="CT634" s="616">
        <v>20.884279825847379</v>
      </c>
      <c r="CU634" s="616">
        <v>20.884279825847379</v>
      </c>
      <c r="CV634" s="616">
        <v>20.884279825847379</v>
      </c>
      <c r="CW634" s="616">
        <v>20.884279825847379</v>
      </c>
      <c r="CX634" s="616">
        <v>20.884279825847379</v>
      </c>
      <c r="CY634" s="617">
        <v>20.884279825847379</v>
      </c>
      <c r="CZ634" s="618">
        <v>0</v>
      </c>
      <c r="DA634" s="619">
        <v>0</v>
      </c>
      <c r="DB634" s="619">
        <v>0</v>
      </c>
      <c r="DC634" s="619">
        <v>0</v>
      </c>
      <c r="DD634" s="619">
        <v>0</v>
      </c>
      <c r="DE634" s="619">
        <v>0</v>
      </c>
      <c r="DF634" s="619">
        <v>0</v>
      </c>
      <c r="DG634" s="619">
        <v>0</v>
      </c>
      <c r="DH634" s="619">
        <v>0</v>
      </c>
      <c r="DI634" s="619">
        <v>0</v>
      </c>
      <c r="DJ634" s="619">
        <v>0</v>
      </c>
      <c r="DK634" s="619">
        <v>0</v>
      </c>
      <c r="DL634" s="619">
        <v>0</v>
      </c>
      <c r="DM634" s="619">
        <v>0</v>
      </c>
      <c r="DN634" s="619">
        <v>0</v>
      </c>
      <c r="DO634" s="619">
        <v>0</v>
      </c>
      <c r="DP634" s="619">
        <v>0</v>
      </c>
      <c r="DQ634" s="619">
        <v>0</v>
      </c>
      <c r="DR634" s="619">
        <v>0</v>
      </c>
      <c r="DS634" s="619">
        <v>0</v>
      </c>
      <c r="DT634" s="619">
        <v>0</v>
      </c>
      <c r="DU634" s="619">
        <v>0</v>
      </c>
      <c r="DV634" s="619">
        <v>0</v>
      </c>
      <c r="DW634" s="620">
        <v>0</v>
      </c>
    </row>
    <row r="635" spans="2:127" x14ac:dyDescent="0.2">
      <c r="B635" s="648"/>
      <c r="C635" s="642"/>
      <c r="D635" s="643"/>
      <c r="E635" s="643"/>
      <c r="F635" s="643"/>
      <c r="G635" s="643"/>
      <c r="H635" s="643"/>
      <c r="I635" s="644"/>
      <c r="J635" s="644"/>
      <c r="K635" s="644"/>
      <c r="L635" s="644"/>
      <c r="M635" s="644"/>
      <c r="N635" s="644"/>
      <c r="O635" s="644"/>
      <c r="P635" s="644"/>
      <c r="Q635" s="644"/>
      <c r="R635" s="645"/>
      <c r="S635" s="644"/>
      <c r="T635" s="644"/>
      <c r="U635" s="649" t="s">
        <v>499</v>
      </c>
      <c r="V635" s="614" t="s">
        <v>124</v>
      </c>
      <c r="W635" s="640" t="s">
        <v>490</v>
      </c>
      <c r="X635" s="607">
        <v>0</v>
      </c>
      <c r="Y635" s="607">
        <v>0</v>
      </c>
      <c r="Z635" s="607">
        <v>0</v>
      </c>
      <c r="AA635" s="607">
        <v>0</v>
      </c>
      <c r="AB635" s="607">
        <v>0</v>
      </c>
      <c r="AC635" s="607">
        <v>0</v>
      </c>
      <c r="AD635" s="607">
        <v>0</v>
      </c>
      <c r="AE635" s="607">
        <v>0</v>
      </c>
      <c r="AF635" s="607">
        <v>0</v>
      </c>
      <c r="AG635" s="607">
        <v>0</v>
      </c>
      <c r="AH635" s="607">
        <v>0</v>
      </c>
      <c r="AI635" s="607">
        <v>0</v>
      </c>
      <c r="AJ635" s="607">
        <v>0</v>
      </c>
      <c r="AK635" s="607">
        <v>0</v>
      </c>
      <c r="AL635" s="607">
        <v>0</v>
      </c>
      <c r="AM635" s="607">
        <v>0</v>
      </c>
      <c r="AN635" s="607">
        <v>0</v>
      </c>
      <c r="AO635" s="607">
        <v>0</v>
      </c>
      <c r="AP635" s="607">
        <v>0</v>
      </c>
      <c r="AQ635" s="607">
        <v>0</v>
      </c>
      <c r="AR635" s="607">
        <v>0</v>
      </c>
      <c r="AS635" s="607">
        <v>0</v>
      </c>
      <c r="AT635" s="607">
        <v>0</v>
      </c>
      <c r="AU635" s="607">
        <v>0</v>
      </c>
      <c r="AV635" s="607">
        <v>0</v>
      </c>
      <c r="AW635" s="607">
        <v>0</v>
      </c>
      <c r="AX635" s="607">
        <v>0</v>
      </c>
      <c r="AY635" s="607">
        <v>0</v>
      </c>
      <c r="AZ635" s="607">
        <v>0</v>
      </c>
      <c r="BA635" s="607">
        <v>0</v>
      </c>
      <c r="BB635" s="607">
        <v>0</v>
      </c>
      <c r="BC635" s="607">
        <v>0</v>
      </c>
      <c r="BD635" s="607">
        <v>0</v>
      </c>
      <c r="BE635" s="607">
        <v>0</v>
      </c>
      <c r="BF635" s="607">
        <v>0</v>
      </c>
      <c r="BG635" s="607">
        <v>0</v>
      </c>
      <c r="BH635" s="607">
        <v>0</v>
      </c>
      <c r="BI635" s="607">
        <v>0</v>
      </c>
      <c r="BJ635" s="607">
        <v>0</v>
      </c>
      <c r="BK635" s="607">
        <v>0</v>
      </c>
      <c r="BL635" s="607">
        <v>0</v>
      </c>
      <c r="BM635" s="607">
        <v>0</v>
      </c>
      <c r="BN635" s="607">
        <v>0</v>
      </c>
      <c r="BO635" s="607">
        <v>0</v>
      </c>
      <c r="BP635" s="607">
        <v>0</v>
      </c>
      <c r="BQ635" s="607">
        <v>0</v>
      </c>
      <c r="BR635" s="607">
        <v>0</v>
      </c>
      <c r="BS635" s="607">
        <v>0</v>
      </c>
      <c r="BT635" s="607">
        <v>0</v>
      </c>
      <c r="BU635" s="607">
        <v>0</v>
      </c>
      <c r="BV635" s="607">
        <v>0</v>
      </c>
      <c r="BW635" s="607">
        <v>0</v>
      </c>
      <c r="BX635" s="607">
        <v>0</v>
      </c>
      <c r="BY635" s="607">
        <v>0</v>
      </c>
      <c r="BZ635" s="607">
        <v>0</v>
      </c>
      <c r="CA635" s="607">
        <v>0</v>
      </c>
      <c r="CB635" s="607">
        <v>0</v>
      </c>
      <c r="CC635" s="607">
        <v>0</v>
      </c>
      <c r="CD635" s="607">
        <v>0</v>
      </c>
      <c r="CE635" s="607">
        <v>0</v>
      </c>
      <c r="CF635" s="607">
        <v>0</v>
      </c>
      <c r="CG635" s="607">
        <v>0</v>
      </c>
      <c r="CH635" s="607">
        <v>0</v>
      </c>
      <c r="CI635" s="607">
        <v>0</v>
      </c>
      <c r="CJ635" s="607">
        <v>0</v>
      </c>
      <c r="CK635" s="607">
        <v>0</v>
      </c>
      <c r="CL635" s="607">
        <v>0</v>
      </c>
      <c r="CM635" s="607">
        <v>0</v>
      </c>
      <c r="CN635" s="607">
        <v>0</v>
      </c>
      <c r="CO635" s="607">
        <v>0</v>
      </c>
      <c r="CP635" s="607">
        <v>0</v>
      </c>
      <c r="CQ635" s="607">
        <v>0</v>
      </c>
      <c r="CR635" s="607">
        <v>0</v>
      </c>
      <c r="CS635" s="607">
        <v>0</v>
      </c>
      <c r="CT635" s="607">
        <v>0</v>
      </c>
      <c r="CU635" s="607">
        <v>0</v>
      </c>
      <c r="CV635" s="607">
        <v>0</v>
      </c>
      <c r="CW635" s="607">
        <v>0</v>
      </c>
      <c r="CX635" s="607">
        <v>0</v>
      </c>
      <c r="CY635" s="607">
        <v>0</v>
      </c>
      <c r="CZ635" s="618">
        <v>0</v>
      </c>
      <c r="DA635" s="619">
        <v>0</v>
      </c>
      <c r="DB635" s="619">
        <v>0</v>
      </c>
      <c r="DC635" s="619">
        <v>0</v>
      </c>
      <c r="DD635" s="619">
        <v>0</v>
      </c>
      <c r="DE635" s="619">
        <v>0</v>
      </c>
      <c r="DF635" s="619">
        <v>0</v>
      </c>
      <c r="DG635" s="619">
        <v>0</v>
      </c>
      <c r="DH635" s="619">
        <v>0</v>
      </c>
      <c r="DI635" s="619">
        <v>0</v>
      </c>
      <c r="DJ635" s="619">
        <v>0</v>
      </c>
      <c r="DK635" s="619">
        <v>0</v>
      </c>
      <c r="DL635" s="619">
        <v>0</v>
      </c>
      <c r="DM635" s="619">
        <v>0</v>
      </c>
      <c r="DN635" s="619">
        <v>0</v>
      </c>
      <c r="DO635" s="619">
        <v>0</v>
      </c>
      <c r="DP635" s="619">
        <v>0</v>
      </c>
      <c r="DQ635" s="619">
        <v>0</v>
      </c>
      <c r="DR635" s="619">
        <v>0</v>
      </c>
      <c r="DS635" s="619">
        <v>0</v>
      </c>
      <c r="DT635" s="619">
        <v>0</v>
      </c>
      <c r="DU635" s="619">
        <v>0</v>
      </c>
      <c r="DV635" s="619">
        <v>0</v>
      </c>
      <c r="DW635" s="620">
        <v>0</v>
      </c>
    </row>
    <row r="636" spans="2:127" ht="15.75" thickBot="1" x14ac:dyDescent="0.25">
      <c r="B636" s="650"/>
      <c r="C636" s="651"/>
      <c r="D636" s="652"/>
      <c r="E636" s="652"/>
      <c r="F636" s="652"/>
      <c r="G636" s="652"/>
      <c r="H636" s="652"/>
      <c r="I636" s="653"/>
      <c r="J636" s="653"/>
      <c r="K636" s="653"/>
      <c r="L636" s="653"/>
      <c r="M636" s="653"/>
      <c r="N636" s="653"/>
      <c r="O636" s="653"/>
      <c r="P636" s="653"/>
      <c r="Q636" s="653"/>
      <c r="R636" s="654"/>
      <c r="S636" s="653"/>
      <c r="T636" s="653"/>
      <c r="U636" s="655" t="s">
        <v>127</v>
      </c>
      <c r="V636" s="656" t="s">
        <v>500</v>
      </c>
      <c r="W636" s="657" t="s">
        <v>490</v>
      </c>
      <c r="X636" s="658">
        <f>SUM(X625:X635)</f>
        <v>3046.8194960000005</v>
      </c>
      <c r="Y636" s="658">
        <f t="shared" ref="Y636:CJ636" si="126">SUM(Y625:Y635)</f>
        <v>3482.079424</v>
      </c>
      <c r="Z636" s="658">
        <f t="shared" si="126"/>
        <v>4352.5992800000004</v>
      </c>
      <c r="AA636" s="658">
        <f t="shared" si="126"/>
        <v>17410.397120000001</v>
      </c>
      <c r="AB636" s="658">
        <f t="shared" si="126"/>
        <v>15234.097479999999</v>
      </c>
      <c r="AC636" s="658">
        <f t="shared" si="126"/>
        <v>1416.2846150088365</v>
      </c>
      <c r="AD636" s="658">
        <f t="shared" si="126"/>
        <v>1404.3506708726504</v>
      </c>
      <c r="AE636" s="658">
        <f t="shared" si="126"/>
        <v>1396.9126461625644</v>
      </c>
      <c r="AF636" s="658">
        <f t="shared" si="126"/>
        <v>1394.3782702463727</v>
      </c>
      <c r="AG636" s="658">
        <f t="shared" si="126"/>
        <v>1384.826008238331</v>
      </c>
      <c r="AH636" s="658">
        <f t="shared" si="126"/>
        <v>1377.5105596774988</v>
      </c>
      <c r="AI636" s="658">
        <f t="shared" si="126"/>
        <v>1370.1951111166666</v>
      </c>
      <c r="AJ636" s="658">
        <f t="shared" si="126"/>
        <v>1362.8796625558343</v>
      </c>
      <c r="AK636" s="658">
        <f t="shared" si="126"/>
        <v>1355.5642139950021</v>
      </c>
      <c r="AL636" s="658">
        <f t="shared" si="126"/>
        <v>1348.2487654341699</v>
      </c>
      <c r="AM636" s="658">
        <f t="shared" si="126"/>
        <v>1340.9333168733376</v>
      </c>
      <c r="AN636" s="658">
        <f t="shared" si="126"/>
        <v>1333.6178683125054</v>
      </c>
      <c r="AO636" s="658">
        <f t="shared" si="126"/>
        <v>1326.3024197516731</v>
      </c>
      <c r="AP636" s="658">
        <f t="shared" si="126"/>
        <v>1318.9869711908409</v>
      </c>
      <c r="AQ636" s="658">
        <f t="shared" si="126"/>
        <v>1311.6715226300087</v>
      </c>
      <c r="AR636" s="658">
        <f t="shared" si="126"/>
        <v>1511.2830895262191</v>
      </c>
      <c r="AS636" s="658">
        <f t="shared" si="126"/>
        <v>1533.528643173536</v>
      </c>
      <c r="AT636" s="658">
        <f t="shared" si="126"/>
        <v>1585.3351990290018</v>
      </c>
      <c r="AU636" s="658">
        <f t="shared" si="126"/>
        <v>2464.8498167126381</v>
      </c>
      <c r="AV636" s="658">
        <f t="shared" si="126"/>
        <v>2309.7293571110617</v>
      </c>
      <c r="AW636" s="658">
        <f t="shared" si="126"/>
        <v>1275.0942798258475</v>
      </c>
      <c r="AX636" s="658">
        <f t="shared" si="126"/>
        <v>1275.0942798258475</v>
      </c>
      <c r="AY636" s="658">
        <f t="shared" si="126"/>
        <v>1275.0942798258475</v>
      </c>
      <c r="AZ636" s="658">
        <f t="shared" si="126"/>
        <v>1275.0942798258475</v>
      </c>
      <c r="BA636" s="658">
        <f t="shared" si="126"/>
        <v>1275.0942798258475</v>
      </c>
      <c r="BB636" s="658">
        <f t="shared" si="126"/>
        <v>1275.0942798258475</v>
      </c>
      <c r="BC636" s="658">
        <f t="shared" si="126"/>
        <v>1275.0942798258475</v>
      </c>
      <c r="BD636" s="658">
        <f t="shared" si="126"/>
        <v>1275.0942798258475</v>
      </c>
      <c r="BE636" s="658">
        <f t="shared" si="126"/>
        <v>1275.0942798258475</v>
      </c>
      <c r="BF636" s="658">
        <f t="shared" si="126"/>
        <v>1275.0942798258475</v>
      </c>
      <c r="BG636" s="658">
        <f t="shared" si="126"/>
        <v>1275.0942798258475</v>
      </c>
      <c r="BH636" s="658">
        <f t="shared" si="126"/>
        <v>1275.0942798258475</v>
      </c>
      <c r="BI636" s="658">
        <f t="shared" si="126"/>
        <v>1275.0942798258475</v>
      </c>
      <c r="BJ636" s="658">
        <f t="shared" si="126"/>
        <v>1275.0942798258475</v>
      </c>
      <c r="BK636" s="658">
        <f t="shared" si="126"/>
        <v>1275.0942798258475</v>
      </c>
      <c r="BL636" s="658">
        <f t="shared" si="126"/>
        <v>1482.0212952828902</v>
      </c>
      <c r="BM636" s="658">
        <f t="shared" si="126"/>
        <v>1511.5822974910393</v>
      </c>
      <c r="BN636" s="658">
        <f t="shared" si="126"/>
        <v>1570.7043019073374</v>
      </c>
      <c r="BO636" s="658">
        <f t="shared" si="126"/>
        <v>2457.5343681518061</v>
      </c>
      <c r="BP636" s="658">
        <f t="shared" si="126"/>
        <v>2309.7293571110617</v>
      </c>
      <c r="BQ636" s="658">
        <f t="shared" si="126"/>
        <v>1275.0942798258475</v>
      </c>
      <c r="BR636" s="658">
        <f t="shared" si="126"/>
        <v>1275.0942798258475</v>
      </c>
      <c r="BS636" s="658">
        <f t="shared" si="126"/>
        <v>1275.0942798258475</v>
      </c>
      <c r="BT636" s="658">
        <f t="shared" si="126"/>
        <v>1275.0942798258475</v>
      </c>
      <c r="BU636" s="658">
        <f t="shared" si="126"/>
        <v>1275.0942798258475</v>
      </c>
      <c r="BV636" s="658">
        <f t="shared" si="126"/>
        <v>1275.0942798258475</v>
      </c>
      <c r="BW636" s="658">
        <f t="shared" si="126"/>
        <v>1275.0942798258475</v>
      </c>
      <c r="BX636" s="658">
        <f t="shared" si="126"/>
        <v>1275.0942798258475</v>
      </c>
      <c r="BY636" s="658">
        <f t="shared" si="126"/>
        <v>1275.0942798258475</v>
      </c>
      <c r="BZ636" s="658">
        <f t="shared" si="126"/>
        <v>1275.0942798258475</v>
      </c>
      <c r="CA636" s="658">
        <f t="shared" si="126"/>
        <v>1275.0942798258475</v>
      </c>
      <c r="CB636" s="658">
        <f t="shared" si="126"/>
        <v>1275.0942798258475</v>
      </c>
      <c r="CC636" s="658">
        <f t="shared" si="126"/>
        <v>1275.0942798258475</v>
      </c>
      <c r="CD636" s="658">
        <f t="shared" si="126"/>
        <v>1275.0942798258475</v>
      </c>
      <c r="CE636" s="658">
        <f t="shared" si="126"/>
        <v>1275.0942798258475</v>
      </c>
      <c r="CF636" s="658">
        <f t="shared" si="126"/>
        <v>1833.8744593328531</v>
      </c>
      <c r="CG636" s="658">
        <f t="shared" si="126"/>
        <v>1913.7001992624255</v>
      </c>
      <c r="CH636" s="658">
        <f t="shared" si="126"/>
        <v>2073.3516791215702</v>
      </c>
      <c r="CI636" s="658">
        <f t="shared" si="126"/>
        <v>4468.1238770087384</v>
      </c>
      <c r="CJ636" s="658">
        <f t="shared" si="126"/>
        <v>4068.9951773608777</v>
      </c>
      <c r="CK636" s="658">
        <f t="shared" ref="CK636:DW636" si="127">SUM(CK625:CK635)</f>
        <v>1275.0942798258475</v>
      </c>
      <c r="CL636" s="658">
        <f t="shared" si="127"/>
        <v>1275.0942798258475</v>
      </c>
      <c r="CM636" s="658">
        <f t="shared" si="127"/>
        <v>1275.0942798258475</v>
      </c>
      <c r="CN636" s="658">
        <f t="shared" si="127"/>
        <v>1275.0942798258475</v>
      </c>
      <c r="CO636" s="658">
        <f t="shared" si="127"/>
        <v>1275.0942798258475</v>
      </c>
      <c r="CP636" s="658">
        <f t="shared" si="127"/>
        <v>1275.0942798258475</v>
      </c>
      <c r="CQ636" s="658">
        <f t="shared" si="127"/>
        <v>1275.0942798258475</v>
      </c>
      <c r="CR636" s="658">
        <f t="shared" si="127"/>
        <v>1275.0942798258475</v>
      </c>
      <c r="CS636" s="658">
        <f t="shared" si="127"/>
        <v>1275.0942798258475</v>
      </c>
      <c r="CT636" s="658">
        <f t="shared" si="127"/>
        <v>1275.0942798258475</v>
      </c>
      <c r="CU636" s="658">
        <f t="shared" si="127"/>
        <v>1275.0942798258475</v>
      </c>
      <c r="CV636" s="658">
        <f t="shared" si="127"/>
        <v>1275.0942798258475</v>
      </c>
      <c r="CW636" s="658">
        <f t="shared" si="127"/>
        <v>1275.0942798258475</v>
      </c>
      <c r="CX636" s="658">
        <f t="shared" si="127"/>
        <v>1275.0942798258475</v>
      </c>
      <c r="CY636" s="659">
        <f t="shared" si="127"/>
        <v>1275.0942798258475</v>
      </c>
      <c r="CZ636" s="660">
        <f t="shared" si="127"/>
        <v>0</v>
      </c>
      <c r="DA636" s="661">
        <f t="shared" si="127"/>
        <v>0</v>
      </c>
      <c r="DB636" s="661">
        <f t="shared" si="127"/>
        <v>0</v>
      </c>
      <c r="DC636" s="661">
        <f t="shared" si="127"/>
        <v>0</v>
      </c>
      <c r="DD636" s="661">
        <f t="shared" si="127"/>
        <v>0</v>
      </c>
      <c r="DE636" s="661">
        <f t="shared" si="127"/>
        <v>0</v>
      </c>
      <c r="DF636" s="661">
        <f t="shared" si="127"/>
        <v>0</v>
      </c>
      <c r="DG636" s="661">
        <f t="shared" si="127"/>
        <v>0</v>
      </c>
      <c r="DH636" s="661">
        <f t="shared" si="127"/>
        <v>0</v>
      </c>
      <c r="DI636" s="661">
        <f t="shared" si="127"/>
        <v>0</v>
      </c>
      <c r="DJ636" s="661">
        <f t="shared" si="127"/>
        <v>0</v>
      </c>
      <c r="DK636" s="661">
        <f t="shared" si="127"/>
        <v>0</v>
      </c>
      <c r="DL636" s="661">
        <f t="shared" si="127"/>
        <v>0</v>
      </c>
      <c r="DM636" s="661">
        <f t="shared" si="127"/>
        <v>0</v>
      </c>
      <c r="DN636" s="661">
        <f t="shared" si="127"/>
        <v>0</v>
      </c>
      <c r="DO636" s="661">
        <f t="shared" si="127"/>
        <v>0</v>
      </c>
      <c r="DP636" s="661">
        <f t="shared" si="127"/>
        <v>0</v>
      </c>
      <c r="DQ636" s="661">
        <f t="shared" si="127"/>
        <v>0</v>
      </c>
      <c r="DR636" s="661">
        <f t="shared" si="127"/>
        <v>0</v>
      </c>
      <c r="DS636" s="661">
        <f t="shared" si="127"/>
        <v>0</v>
      </c>
      <c r="DT636" s="661">
        <f t="shared" si="127"/>
        <v>0</v>
      </c>
      <c r="DU636" s="661">
        <f t="shared" si="127"/>
        <v>0</v>
      </c>
      <c r="DV636" s="661">
        <f t="shared" si="127"/>
        <v>0</v>
      </c>
      <c r="DW636" s="662">
        <f t="shared" si="127"/>
        <v>0</v>
      </c>
    </row>
    <row r="637" spans="2:127" ht="25.5" x14ac:dyDescent="0.2">
      <c r="B637" s="603" t="s">
        <v>485</v>
      </c>
      <c r="C637" s="604" t="s">
        <v>987</v>
      </c>
      <c r="D637" s="605" t="s">
        <v>909</v>
      </c>
      <c r="E637" s="606" t="s">
        <v>557</v>
      </c>
      <c r="F637" s="607" t="s">
        <v>827</v>
      </c>
      <c r="G637" s="608" t="s">
        <v>59</v>
      </c>
      <c r="H637" s="609" t="s">
        <v>487</v>
      </c>
      <c r="I637" s="609">
        <f>MAX(X637:AV637)</f>
        <v>12</v>
      </c>
      <c r="J637" s="609">
        <f>SUMPRODUCT($X$2:$CY$2,$X637:$CY637)*365</f>
        <v>104493.39005786051</v>
      </c>
      <c r="K637" s="609">
        <f>SUMPRODUCT($X$2:$CY$2,$X638:$CY638)+SUMPRODUCT($X$2:$CY$2,$X639:$CY639)+SUMPRODUCT($X$2:$CY$2,$X640:$CY640)</f>
        <v>9984.9755369248942</v>
      </c>
      <c r="L637" s="609">
        <f>SUMPRODUCT($X$2:$CY$2,$X641:$CY641) +SUMPRODUCT($X$2:$CY$2,$X642:$CY642)</f>
        <v>10845.364182717669</v>
      </c>
      <c r="M637" s="609">
        <f>SUMPRODUCT($X$2:$CY$2,$X643:$CY643)</f>
        <v>0</v>
      </c>
      <c r="N637" s="609">
        <f>SUMPRODUCT($X$2:$CY$2,$X646:$CY646) +SUMPRODUCT($X$2:$CY$2,$X647:$CY647)</f>
        <v>451.39357847145749</v>
      </c>
      <c r="O637" s="609">
        <f>SUMPRODUCT($X$2:$CY$2,$X644:$CY644) +SUMPRODUCT($X$2:$CY$2,$X645:$CY645) +SUMPRODUCT($X$2:$CY$2,$X648:$CY648)</f>
        <v>53.44016922839279</v>
      </c>
      <c r="P637" s="609">
        <f>SUM(K637:O637)</f>
        <v>21335.173467342414</v>
      </c>
      <c r="Q637" s="609">
        <f>(SUM(K637:M637)*100000)/(J637*1000)</f>
        <v>19.934600368605423</v>
      </c>
      <c r="R637" s="610">
        <f>(P637*100000)/(J637*1000)</f>
        <v>20.417725423137881</v>
      </c>
      <c r="S637" s="611">
        <v>3</v>
      </c>
      <c r="T637" s="612">
        <v>3</v>
      </c>
      <c r="U637" s="613" t="s">
        <v>488</v>
      </c>
      <c r="V637" s="614" t="s">
        <v>124</v>
      </c>
      <c r="W637" s="615" t="s">
        <v>75</v>
      </c>
      <c r="X637" s="607">
        <v>0</v>
      </c>
      <c r="Y637" s="607">
        <v>0</v>
      </c>
      <c r="Z637" s="607">
        <v>0</v>
      </c>
      <c r="AA637" s="607">
        <v>0</v>
      </c>
      <c r="AB637" s="607">
        <v>0</v>
      </c>
      <c r="AC637" s="607">
        <v>12</v>
      </c>
      <c r="AD637" s="607">
        <v>12</v>
      </c>
      <c r="AE637" s="607">
        <v>12</v>
      </c>
      <c r="AF637" s="607">
        <v>12</v>
      </c>
      <c r="AG637" s="607">
        <v>12</v>
      </c>
      <c r="AH637" s="607">
        <v>12</v>
      </c>
      <c r="AI637" s="607">
        <v>12</v>
      </c>
      <c r="AJ637" s="607">
        <v>12</v>
      </c>
      <c r="AK637" s="607">
        <v>12</v>
      </c>
      <c r="AL637" s="607">
        <v>12</v>
      </c>
      <c r="AM637" s="607">
        <v>12</v>
      </c>
      <c r="AN637" s="607">
        <v>12</v>
      </c>
      <c r="AO637" s="607">
        <v>12</v>
      </c>
      <c r="AP637" s="607">
        <v>12</v>
      </c>
      <c r="AQ637" s="607">
        <v>12</v>
      </c>
      <c r="AR637" s="607">
        <v>12</v>
      </c>
      <c r="AS637" s="607">
        <v>12</v>
      </c>
      <c r="AT637" s="607">
        <v>12</v>
      </c>
      <c r="AU637" s="607">
        <v>12</v>
      </c>
      <c r="AV637" s="607">
        <v>12</v>
      </c>
      <c r="AW637" s="607">
        <v>12</v>
      </c>
      <c r="AX637" s="607">
        <v>12</v>
      </c>
      <c r="AY637" s="607">
        <v>12</v>
      </c>
      <c r="AZ637" s="607">
        <v>12</v>
      </c>
      <c r="BA637" s="607">
        <v>12</v>
      </c>
      <c r="BB637" s="607">
        <v>12</v>
      </c>
      <c r="BC637" s="607">
        <v>12</v>
      </c>
      <c r="BD637" s="607">
        <v>12</v>
      </c>
      <c r="BE637" s="607">
        <v>12</v>
      </c>
      <c r="BF637" s="607">
        <v>12</v>
      </c>
      <c r="BG637" s="607">
        <v>12</v>
      </c>
      <c r="BH637" s="607">
        <v>12</v>
      </c>
      <c r="BI637" s="607">
        <v>12</v>
      </c>
      <c r="BJ637" s="607">
        <v>12</v>
      </c>
      <c r="BK637" s="607">
        <v>12</v>
      </c>
      <c r="BL637" s="607">
        <v>12</v>
      </c>
      <c r="BM637" s="607">
        <v>12</v>
      </c>
      <c r="BN637" s="607">
        <v>12</v>
      </c>
      <c r="BO637" s="607">
        <v>12</v>
      </c>
      <c r="BP637" s="607">
        <v>12</v>
      </c>
      <c r="BQ637" s="607">
        <v>12</v>
      </c>
      <c r="BR637" s="607">
        <v>12</v>
      </c>
      <c r="BS637" s="607">
        <v>12</v>
      </c>
      <c r="BT637" s="607">
        <v>12</v>
      </c>
      <c r="BU637" s="607">
        <v>12</v>
      </c>
      <c r="BV637" s="607">
        <v>12</v>
      </c>
      <c r="BW637" s="607">
        <v>12</v>
      </c>
      <c r="BX637" s="607">
        <v>12</v>
      </c>
      <c r="BY637" s="607">
        <v>12</v>
      </c>
      <c r="BZ637" s="607">
        <v>12</v>
      </c>
      <c r="CA637" s="607">
        <v>12</v>
      </c>
      <c r="CB637" s="607">
        <v>12</v>
      </c>
      <c r="CC637" s="607">
        <v>12</v>
      </c>
      <c r="CD637" s="607">
        <v>12</v>
      </c>
      <c r="CE637" s="616">
        <v>12</v>
      </c>
      <c r="CF637" s="616">
        <v>12</v>
      </c>
      <c r="CG637" s="616">
        <v>12</v>
      </c>
      <c r="CH637" s="616">
        <v>12</v>
      </c>
      <c r="CI637" s="616">
        <v>12</v>
      </c>
      <c r="CJ637" s="616">
        <v>12</v>
      </c>
      <c r="CK637" s="616">
        <v>12</v>
      </c>
      <c r="CL637" s="616">
        <v>12</v>
      </c>
      <c r="CM637" s="616">
        <v>12</v>
      </c>
      <c r="CN637" s="616">
        <v>12</v>
      </c>
      <c r="CO637" s="616">
        <v>12</v>
      </c>
      <c r="CP637" s="616">
        <v>12</v>
      </c>
      <c r="CQ637" s="616">
        <v>12</v>
      </c>
      <c r="CR637" s="616">
        <v>12</v>
      </c>
      <c r="CS637" s="616">
        <v>12</v>
      </c>
      <c r="CT637" s="616">
        <v>12</v>
      </c>
      <c r="CU637" s="616">
        <v>12</v>
      </c>
      <c r="CV637" s="616">
        <v>12</v>
      </c>
      <c r="CW637" s="616">
        <v>12</v>
      </c>
      <c r="CX637" s="616">
        <v>12</v>
      </c>
      <c r="CY637" s="617">
        <v>12</v>
      </c>
      <c r="CZ637" s="618">
        <v>0</v>
      </c>
      <c r="DA637" s="619">
        <v>0</v>
      </c>
      <c r="DB637" s="619">
        <v>0</v>
      </c>
      <c r="DC637" s="619">
        <v>0</v>
      </c>
      <c r="DD637" s="619">
        <v>0</v>
      </c>
      <c r="DE637" s="619">
        <v>0</v>
      </c>
      <c r="DF637" s="619">
        <v>0</v>
      </c>
      <c r="DG637" s="619">
        <v>0</v>
      </c>
      <c r="DH637" s="619">
        <v>0</v>
      </c>
      <c r="DI637" s="619">
        <v>0</v>
      </c>
      <c r="DJ637" s="619">
        <v>0</v>
      </c>
      <c r="DK637" s="619">
        <v>0</v>
      </c>
      <c r="DL637" s="619">
        <v>0</v>
      </c>
      <c r="DM637" s="619">
        <v>0</v>
      </c>
      <c r="DN637" s="619">
        <v>0</v>
      </c>
      <c r="DO637" s="619">
        <v>0</v>
      </c>
      <c r="DP637" s="619">
        <v>0</v>
      </c>
      <c r="DQ637" s="619">
        <v>0</v>
      </c>
      <c r="DR637" s="619">
        <v>0</v>
      </c>
      <c r="DS637" s="619">
        <v>0</v>
      </c>
      <c r="DT637" s="619">
        <v>0</v>
      </c>
      <c r="DU637" s="619">
        <v>0</v>
      </c>
      <c r="DV637" s="619">
        <v>0</v>
      </c>
      <c r="DW637" s="620">
        <v>0</v>
      </c>
    </row>
    <row r="638" spans="2:127" x14ac:dyDescent="0.2">
      <c r="B638" s="621"/>
      <c r="C638" s="622"/>
      <c r="D638" s="623"/>
      <c r="E638" s="624"/>
      <c r="F638" s="624"/>
      <c r="G638" s="623"/>
      <c r="H638" s="624"/>
      <c r="I638" s="624"/>
      <c r="J638" s="624"/>
      <c r="K638" s="624"/>
      <c r="L638" s="624"/>
      <c r="M638" s="624"/>
      <c r="N638" s="624"/>
      <c r="O638" s="624"/>
      <c r="P638" s="624"/>
      <c r="Q638" s="624"/>
      <c r="R638" s="625"/>
      <c r="S638" s="624"/>
      <c r="T638" s="624"/>
      <c r="U638" s="626" t="s">
        <v>489</v>
      </c>
      <c r="V638" s="614" t="s">
        <v>124</v>
      </c>
      <c r="W638" s="615" t="s">
        <v>490</v>
      </c>
      <c r="X638" s="607">
        <v>712.53000000000009</v>
      </c>
      <c r="Y638" s="607">
        <v>814.32</v>
      </c>
      <c r="Z638" s="607">
        <v>1017.9</v>
      </c>
      <c r="AA638" s="607">
        <v>4071.6</v>
      </c>
      <c r="AB638" s="607">
        <v>3562.65</v>
      </c>
      <c r="AC638" s="607">
        <v>0</v>
      </c>
      <c r="AD638" s="607">
        <v>0</v>
      </c>
      <c r="AE638" s="607">
        <v>0</v>
      </c>
      <c r="AF638" s="607">
        <v>0</v>
      </c>
      <c r="AG638" s="607">
        <v>0</v>
      </c>
      <c r="AH638" s="607">
        <v>0</v>
      </c>
      <c r="AI638" s="607">
        <v>0</v>
      </c>
      <c r="AJ638" s="607">
        <v>0</v>
      </c>
      <c r="AK638" s="607">
        <v>0</v>
      </c>
      <c r="AL638" s="607">
        <v>0</v>
      </c>
      <c r="AM638" s="607">
        <v>0</v>
      </c>
      <c r="AN638" s="607">
        <v>0</v>
      </c>
      <c r="AO638" s="607">
        <v>0</v>
      </c>
      <c r="AP638" s="607">
        <v>0</v>
      </c>
      <c r="AQ638" s="607">
        <v>0</v>
      </c>
      <c r="AR638" s="607">
        <v>43.47</v>
      </c>
      <c r="AS638" s="607">
        <v>49.68</v>
      </c>
      <c r="AT638" s="607">
        <v>62.1</v>
      </c>
      <c r="AU638" s="607">
        <v>248.4</v>
      </c>
      <c r="AV638" s="607">
        <v>217.35</v>
      </c>
      <c r="AW638" s="607">
        <v>0</v>
      </c>
      <c r="AX638" s="607">
        <v>0</v>
      </c>
      <c r="AY638" s="607">
        <v>0</v>
      </c>
      <c r="AZ638" s="607">
        <v>0</v>
      </c>
      <c r="BA638" s="607">
        <v>0</v>
      </c>
      <c r="BB638" s="607">
        <v>0</v>
      </c>
      <c r="BC638" s="607">
        <v>0</v>
      </c>
      <c r="BD638" s="607">
        <v>0</v>
      </c>
      <c r="BE638" s="607">
        <v>0</v>
      </c>
      <c r="BF638" s="607">
        <v>0</v>
      </c>
      <c r="BG638" s="607">
        <v>0</v>
      </c>
      <c r="BH638" s="607">
        <v>0</v>
      </c>
      <c r="BI638" s="607">
        <v>0</v>
      </c>
      <c r="BJ638" s="607">
        <v>0</v>
      </c>
      <c r="BK638" s="607">
        <v>0</v>
      </c>
      <c r="BL638" s="607">
        <v>43.47</v>
      </c>
      <c r="BM638" s="607">
        <v>49.68</v>
      </c>
      <c r="BN638" s="607">
        <v>62.1</v>
      </c>
      <c r="BO638" s="607">
        <v>248.4</v>
      </c>
      <c r="BP638" s="607">
        <v>217.35</v>
      </c>
      <c r="BQ638" s="607">
        <v>0</v>
      </c>
      <c r="BR638" s="607">
        <v>0</v>
      </c>
      <c r="BS638" s="607">
        <v>0</v>
      </c>
      <c r="BT638" s="607">
        <v>0</v>
      </c>
      <c r="BU638" s="607">
        <v>0</v>
      </c>
      <c r="BV638" s="607">
        <v>0</v>
      </c>
      <c r="BW638" s="607">
        <v>0</v>
      </c>
      <c r="BX638" s="607">
        <v>0</v>
      </c>
      <c r="BY638" s="607">
        <v>0</v>
      </c>
      <c r="BZ638" s="607">
        <v>0</v>
      </c>
      <c r="CA638" s="607">
        <v>0</v>
      </c>
      <c r="CB638" s="607">
        <v>0</v>
      </c>
      <c r="CC638" s="607">
        <v>0</v>
      </c>
      <c r="CD638" s="607">
        <v>0</v>
      </c>
      <c r="CE638" s="616">
        <v>0</v>
      </c>
      <c r="CF638" s="616">
        <v>167.09</v>
      </c>
      <c r="CG638" s="616">
        <v>190.96</v>
      </c>
      <c r="CH638" s="616">
        <v>238.7</v>
      </c>
      <c r="CI638" s="616">
        <v>954.8</v>
      </c>
      <c r="CJ638" s="616">
        <v>835.45</v>
      </c>
      <c r="CK638" s="616">
        <v>0</v>
      </c>
      <c r="CL638" s="616">
        <v>0</v>
      </c>
      <c r="CM638" s="616">
        <v>0</v>
      </c>
      <c r="CN638" s="616">
        <v>0</v>
      </c>
      <c r="CO638" s="616">
        <v>0</v>
      </c>
      <c r="CP638" s="616">
        <v>0</v>
      </c>
      <c r="CQ638" s="616">
        <v>0</v>
      </c>
      <c r="CR638" s="616">
        <v>0</v>
      </c>
      <c r="CS638" s="616">
        <v>0</v>
      </c>
      <c r="CT638" s="616">
        <v>0</v>
      </c>
      <c r="CU638" s="616">
        <v>0</v>
      </c>
      <c r="CV638" s="616">
        <v>0</v>
      </c>
      <c r="CW638" s="616">
        <v>0</v>
      </c>
      <c r="CX638" s="616">
        <v>0</v>
      </c>
      <c r="CY638" s="617">
        <v>0</v>
      </c>
      <c r="CZ638" s="618">
        <v>0</v>
      </c>
      <c r="DA638" s="619">
        <v>0</v>
      </c>
      <c r="DB638" s="619">
        <v>0</v>
      </c>
      <c r="DC638" s="619">
        <v>0</v>
      </c>
      <c r="DD638" s="619">
        <v>0</v>
      </c>
      <c r="DE638" s="619">
        <v>0</v>
      </c>
      <c r="DF638" s="619">
        <v>0</v>
      </c>
      <c r="DG638" s="619">
        <v>0</v>
      </c>
      <c r="DH638" s="619">
        <v>0</v>
      </c>
      <c r="DI638" s="619">
        <v>0</v>
      </c>
      <c r="DJ638" s="619">
        <v>0</v>
      </c>
      <c r="DK638" s="619">
        <v>0</v>
      </c>
      <c r="DL638" s="619">
        <v>0</v>
      </c>
      <c r="DM638" s="619">
        <v>0</v>
      </c>
      <c r="DN638" s="619">
        <v>0</v>
      </c>
      <c r="DO638" s="619">
        <v>0</v>
      </c>
      <c r="DP638" s="619">
        <v>0</v>
      </c>
      <c r="DQ638" s="619">
        <v>0</v>
      </c>
      <c r="DR638" s="619">
        <v>0</v>
      </c>
      <c r="DS638" s="619">
        <v>0</v>
      </c>
      <c r="DT638" s="619">
        <v>0</v>
      </c>
      <c r="DU638" s="619">
        <v>0</v>
      </c>
      <c r="DV638" s="619">
        <v>0</v>
      </c>
      <c r="DW638" s="620">
        <v>0</v>
      </c>
    </row>
    <row r="639" spans="2:127" x14ac:dyDescent="0.2">
      <c r="B639" s="627"/>
      <c r="C639" s="628"/>
      <c r="D639" s="629"/>
      <c r="E639" s="629"/>
      <c r="F639" s="629"/>
      <c r="G639" s="629"/>
      <c r="H639" s="629"/>
      <c r="I639" s="630"/>
      <c r="J639" s="630"/>
      <c r="K639" s="630"/>
      <c r="L639" s="630"/>
      <c r="M639" s="630"/>
      <c r="N639" s="630"/>
      <c r="O639" s="630"/>
      <c r="P639" s="630"/>
      <c r="Q639" s="630"/>
      <c r="R639" s="631"/>
      <c r="S639" s="630"/>
      <c r="T639" s="630"/>
      <c r="U639" s="626" t="s">
        <v>491</v>
      </c>
      <c r="V639" s="614" t="s">
        <v>124</v>
      </c>
      <c r="W639" s="615" t="s">
        <v>490</v>
      </c>
      <c r="X639" s="607">
        <v>0</v>
      </c>
      <c r="Y639" s="607">
        <v>0</v>
      </c>
      <c r="Z639" s="607">
        <v>0</v>
      </c>
      <c r="AA639" s="607">
        <v>0</v>
      </c>
      <c r="AB639" s="607">
        <v>0</v>
      </c>
      <c r="AC639" s="607">
        <v>0</v>
      </c>
      <c r="AD639" s="607">
        <v>0</v>
      </c>
      <c r="AE639" s="607">
        <v>0</v>
      </c>
      <c r="AF639" s="607">
        <v>0</v>
      </c>
      <c r="AG639" s="607">
        <v>0</v>
      </c>
      <c r="AH639" s="607">
        <v>0</v>
      </c>
      <c r="AI639" s="607">
        <v>0</v>
      </c>
      <c r="AJ639" s="607">
        <v>0</v>
      </c>
      <c r="AK639" s="607">
        <v>0</v>
      </c>
      <c r="AL639" s="607">
        <v>0</v>
      </c>
      <c r="AM639" s="607">
        <v>0</v>
      </c>
      <c r="AN639" s="607">
        <v>0</v>
      </c>
      <c r="AO639" s="607">
        <v>0</v>
      </c>
      <c r="AP639" s="607">
        <v>0</v>
      </c>
      <c r="AQ639" s="607">
        <v>0</v>
      </c>
      <c r="AR639" s="607">
        <v>0</v>
      </c>
      <c r="AS639" s="607">
        <v>0</v>
      </c>
      <c r="AT639" s="607">
        <v>0</v>
      </c>
      <c r="AU639" s="607">
        <v>0</v>
      </c>
      <c r="AV639" s="607">
        <v>0</v>
      </c>
      <c r="AW639" s="607">
        <v>0</v>
      </c>
      <c r="AX639" s="607">
        <v>0</v>
      </c>
      <c r="AY639" s="607">
        <v>0</v>
      </c>
      <c r="AZ639" s="607">
        <v>0</v>
      </c>
      <c r="BA639" s="607">
        <v>0</v>
      </c>
      <c r="BB639" s="607">
        <v>0</v>
      </c>
      <c r="BC639" s="607">
        <v>0</v>
      </c>
      <c r="BD639" s="607">
        <v>0</v>
      </c>
      <c r="BE639" s="607">
        <v>0</v>
      </c>
      <c r="BF639" s="607">
        <v>0</v>
      </c>
      <c r="BG639" s="607">
        <v>0</v>
      </c>
      <c r="BH639" s="607">
        <v>0</v>
      </c>
      <c r="BI639" s="607">
        <v>0</v>
      </c>
      <c r="BJ639" s="607">
        <v>0</v>
      </c>
      <c r="BK639" s="607">
        <v>0</v>
      </c>
      <c r="BL639" s="607">
        <v>0</v>
      </c>
      <c r="BM639" s="607">
        <v>0</v>
      </c>
      <c r="BN639" s="607">
        <v>0</v>
      </c>
      <c r="BO639" s="607">
        <v>0</v>
      </c>
      <c r="BP639" s="607">
        <v>0</v>
      </c>
      <c r="BQ639" s="607">
        <v>0</v>
      </c>
      <c r="BR639" s="607">
        <v>0</v>
      </c>
      <c r="BS639" s="607">
        <v>0</v>
      </c>
      <c r="BT639" s="607">
        <v>0</v>
      </c>
      <c r="BU639" s="607">
        <v>0</v>
      </c>
      <c r="BV639" s="607">
        <v>0</v>
      </c>
      <c r="BW639" s="607">
        <v>0</v>
      </c>
      <c r="BX639" s="607">
        <v>0</v>
      </c>
      <c r="BY639" s="607">
        <v>0</v>
      </c>
      <c r="BZ639" s="607">
        <v>0</v>
      </c>
      <c r="CA639" s="607">
        <v>0</v>
      </c>
      <c r="CB639" s="607">
        <v>0</v>
      </c>
      <c r="CC639" s="607">
        <v>0</v>
      </c>
      <c r="CD639" s="607">
        <v>0</v>
      </c>
      <c r="CE639" s="616">
        <v>0</v>
      </c>
      <c r="CF639" s="616">
        <v>0</v>
      </c>
      <c r="CG639" s="616">
        <v>0</v>
      </c>
      <c r="CH639" s="616">
        <v>0</v>
      </c>
      <c r="CI639" s="616">
        <v>0</v>
      </c>
      <c r="CJ639" s="616">
        <v>0</v>
      </c>
      <c r="CK639" s="616">
        <v>0</v>
      </c>
      <c r="CL639" s="616">
        <v>0</v>
      </c>
      <c r="CM639" s="616">
        <v>0</v>
      </c>
      <c r="CN639" s="616">
        <v>0</v>
      </c>
      <c r="CO639" s="616">
        <v>0</v>
      </c>
      <c r="CP639" s="616">
        <v>0</v>
      </c>
      <c r="CQ639" s="616">
        <v>0</v>
      </c>
      <c r="CR639" s="616">
        <v>0</v>
      </c>
      <c r="CS639" s="616">
        <v>0</v>
      </c>
      <c r="CT639" s="616">
        <v>0</v>
      </c>
      <c r="CU639" s="616">
        <v>0</v>
      </c>
      <c r="CV639" s="616">
        <v>0</v>
      </c>
      <c r="CW639" s="616">
        <v>0</v>
      </c>
      <c r="CX639" s="616">
        <v>0</v>
      </c>
      <c r="CY639" s="617">
        <v>0</v>
      </c>
      <c r="CZ639" s="618">
        <v>0</v>
      </c>
      <c r="DA639" s="619">
        <v>0</v>
      </c>
      <c r="DB639" s="619">
        <v>0</v>
      </c>
      <c r="DC639" s="619">
        <v>0</v>
      </c>
      <c r="DD639" s="619">
        <v>0</v>
      </c>
      <c r="DE639" s="619">
        <v>0</v>
      </c>
      <c r="DF639" s="619">
        <v>0</v>
      </c>
      <c r="DG639" s="619">
        <v>0</v>
      </c>
      <c r="DH639" s="619">
        <v>0</v>
      </c>
      <c r="DI639" s="619">
        <v>0</v>
      </c>
      <c r="DJ639" s="619">
        <v>0</v>
      </c>
      <c r="DK639" s="619">
        <v>0</v>
      </c>
      <c r="DL639" s="619">
        <v>0</v>
      </c>
      <c r="DM639" s="619">
        <v>0</v>
      </c>
      <c r="DN639" s="619">
        <v>0</v>
      </c>
      <c r="DO639" s="619">
        <v>0</v>
      </c>
      <c r="DP639" s="619">
        <v>0</v>
      </c>
      <c r="DQ639" s="619">
        <v>0</v>
      </c>
      <c r="DR639" s="619">
        <v>0</v>
      </c>
      <c r="DS639" s="619">
        <v>0</v>
      </c>
      <c r="DT639" s="619">
        <v>0</v>
      </c>
      <c r="DU639" s="619">
        <v>0</v>
      </c>
      <c r="DV639" s="619">
        <v>0</v>
      </c>
      <c r="DW639" s="620">
        <v>0</v>
      </c>
    </row>
    <row r="640" spans="2:127" x14ac:dyDescent="0.2">
      <c r="B640" s="627"/>
      <c r="C640" s="628"/>
      <c r="D640" s="629"/>
      <c r="E640" s="629"/>
      <c r="F640" s="629"/>
      <c r="G640" s="629"/>
      <c r="H640" s="629"/>
      <c r="I640" s="630"/>
      <c r="J640" s="630"/>
      <c r="K640" s="630"/>
      <c r="L640" s="630"/>
      <c r="M640" s="630"/>
      <c r="N640" s="630"/>
      <c r="O640" s="630"/>
      <c r="P640" s="630"/>
      <c r="Q640" s="630"/>
      <c r="R640" s="631"/>
      <c r="S640" s="630"/>
      <c r="T640" s="630"/>
      <c r="U640" s="632" t="s">
        <v>828</v>
      </c>
      <c r="V640" s="633" t="s">
        <v>124</v>
      </c>
      <c r="W640" s="634" t="s">
        <v>490</v>
      </c>
      <c r="X640" s="607">
        <v>0</v>
      </c>
      <c r="Y640" s="607">
        <v>0</v>
      </c>
      <c r="Z640" s="607">
        <v>0</v>
      </c>
      <c r="AA640" s="607">
        <v>0</v>
      </c>
      <c r="AB640" s="607">
        <v>0</v>
      </c>
      <c r="AC640" s="607">
        <v>0</v>
      </c>
      <c r="AD640" s="607">
        <v>0</v>
      </c>
      <c r="AE640" s="607">
        <v>0</v>
      </c>
      <c r="AF640" s="607">
        <v>0</v>
      </c>
      <c r="AG640" s="607">
        <v>0</v>
      </c>
      <c r="AH640" s="607">
        <v>0</v>
      </c>
      <c r="AI640" s="607">
        <v>0</v>
      </c>
      <c r="AJ640" s="607">
        <v>0</v>
      </c>
      <c r="AK640" s="607">
        <v>0</v>
      </c>
      <c r="AL640" s="607">
        <v>0</v>
      </c>
      <c r="AM640" s="607">
        <v>0</v>
      </c>
      <c r="AN640" s="607">
        <v>0</v>
      </c>
      <c r="AO640" s="607">
        <v>0</v>
      </c>
      <c r="AP640" s="607">
        <v>0</v>
      </c>
      <c r="AQ640" s="607">
        <v>0</v>
      </c>
      <c r="AR640" s="607">
        <v>0</v>
      </c>
      <c r="AS640" s="607">
        <v>0</v>
      </c>
      <c r="AT640" s="607">
        <v>0</v>
      </c>
      <c r="AU640" s="607">
        <v>0</v>
      </c>
      <c r="AV640" s="607">
        <v>0</v>
      </c>
      <c r="AW640" s="607">
        <v>0</v>
      </c>
      <c r="AX640" s="607">
        <v>0</v>
      </c>
      <c r="AY640" s="607">
        <v>0</v>
      </c>
      <c r="AZ640" s="607">
        <v>0</v>
      </c>
      <c r="BA640" s="607">
        <v>0</v>
      </c>
      <c r="BB640" s="607">
        <v>0</v>
      </c>
      <c r="BC640" s="607">
        <v>0</v>
      </c>
      <c r="BD640" s="607">
        <v>0</v>
      </c>
      <c r="BE640" s="607">
        <v>0</v>
      </c>
      <c r="BF640" s="607">
        <v>0</v>
      </c>
      <c r="BG640" s="607">
        <v>0</v>
      </c>
      <c r="BH640" s="607">
        <v>0</v>
      </c>
      <c r="BI640" s="607">
        <v>0</v>
      </c>
      <c r="BJ640" s="607">
        <v>0</v>
      </c>
      <c r="BK640" s="607">
        <v>0</v>
      </c>
      <c r="BL640" s="607">
        <v>0</v>
      </c>
      <c r="BM640" s="607">
        <v>0</v>
      </c>
      <c r="BN640" s="607">
        <v>0</v>
      </c>
      <c r="BO640" s="607">
        <v>0</v>
      </c>
      <c r="BP640" s="607">
        <v>0</v>
      </c>
      <c r="BQ640" s="607">
        <v>0</v>
      </c>
      <c r="BR640" s="607">
        <v>0</v>
      </c>
      <c r="BS640" s="607">
        <v>0</v>
      </c>
      <c r="BT640" s="607">
        <v>0</v>
      </c>
      <c r="BU640" s="607">
        <v>0</v>
      </c>
      <c r="BV640" s="607">
        <v>0</v>
      </c>
      <c r="BW640" s="607">
        <v>0</v>
      </c>
      <c r="BX640" s="607">
        <v>0</v>
      </c>
      <c r="BY640" s="607">
        <v>0</v>
      </c>
      <c r="BZ640" s="607">
        <v>0</v>
      </c>
      <c r="CA640" s="607">
        <v>0</v>
      </c>
      <c r="CB640" s="607">
        <v>0</v>
      </c>
      <c r="CC640" s="607">
        <v>0</v>
      </c>
      <c r="CD640" s="607">
        <v>0</v>
      </c>
      <c r="CE640" s="607">
        <v>0</v>
      </c>
      <c r="CF640" s="607">
        <v>0</v>
      </c>
      <c r="CG640" s="607">
        <v>0</v>
      </c>
      <c r="CH640" s="607">
        <v>0</v>
      </c>
      <c r="CI640" s="607">
        <v>0</v>
      </c>
      <c r="CJ640" s="607">
        <v>0</v>
      </c>
      <c r="CK640" s="607">
        <v>0</v>
      </c>
      <c r="CL640" s="607">
        <v>0</v>
      </c>
      <c r="CM640" s="607">
        <v>0</v>
      </c>
      <c r="CN640" s="607">
        <v>0</v>
      </c>
      <c r="CO640" s="607">
        <v>0</v>
      </c>
      <c r="CP640" s="607">
        <v>0</v>
      </c>
      <c r="CQ640" s="607">
        <v>0</v>
      </c>
      <c r="CR640" s="607">
        <v>0</v>
      </c>
      <c r="CS640" s="607">
        <v>0</v>
      </c>
      <c r="CT640" s="607">
        <v>0</v>
      </c>
      <c r="CU640" s="607">
        <v>0</v>
      </c>
      <c r="CV640" s="607">
        <v>0</v>
      </c>
      <c r="CW640" s="607">
        <v>0</v>
      </c>
      <c r="CX640" s="607">
        <v>0</v>
      </c>
      <c r="CY640" s="607">
        <v>0</v>
      </c>
      <c r="CZ640" s="618">
        <v>0</v>
      </c>
      <c r="DA640" s="619">
        <v>0</v>
      </c>
      <c r="DB640" s="619">
        <v>0</v>
      </c>
      <c r="DC640" s="619">
        <v>0</v>
      </c>
      <c r="DD640" s="619">
        <v>0</v>
      </c>
      <c r="DE640" s="619">
        <v>0</v>
      </c>
      <c r="DF640" s="619">
        <v>0</v>
      </c>
      <c r="DG640" s="619">
        <v>0</v>
      </c>
      <c r="DH640" s="619">
        <v>0</v>
      </c>
      <c r="DI640" s="619">
        <v>0</v>
      </c>
      <c r="DJ640" s="619">
        <v>0</v>
      </c>
      <c r="DK640" s="619">
        <v>0</v>
      </c>
      <c r="DL640" s="619">
        <v>0</v>
      </c>
      <c r="DM640" s="619">
        <v>0</v>
      </c>
      <c r="DN640" s="619">
        <v>0</v>
      </c>
      <c r="DO640" s="619">
        <v>0</v>
      </c>
      <c r="DP640" s="619">
        <v>0</v>
      </c>
      <c r="DQ640" s="619">
        <v>0</v>
      </c>
      <c r="DR640" s="619">
        <v>0</v>
      </c>
      <c r="DS640" s="619">
        <v>0</v>
      </c>
      <c r="DT640" s="619">
        <v>0</v>
      </c>
      <c r="DU640" s="619">
        <v>0</v>
      </c>
      <c r="DV640" s="619">
        <v>0</v>
      </c>
      <c r="DW640" s="620">
        <v>0</v>
      </c>
    </row>
    <row r="641" spans="2:127" x14ac:dyDescent="0.2">
      <c r="B641" s="635"/>
      <c r="C641" s="636"/>
      <c r="D641" s="637"/>
      <c r="E641" s="637"/>
      <c r="F641" s="637"/>
      <c r="G641" s="637"/>
      <c r="H641" s="637"/>
      <c r="I641" s="638"/>
      <c r="J641" s="638"/>
      <c r="K641" s="638"/>
      <c r="L641" s="638"/>
      <c r="M641" s="638"/>
      <c r="N641" s="638"/>
      <c r="O641" s="638"/>
      <c r="P641" s="638"/>
      <c r="Q641" s="638"/>
      <c r="R641" s="639"/>
      <c r="S641" s="638"/>
      <c r="T641" s="638"/>
      <c r="U641" s="626" t="s">
        <v>492</v>
      </c>
      <c r="V641" s="614" t="s">
        <v>124</v>
      </c>
      <c r="W641" s="640" t="s">
        <v>490</v>
      </c>
      <c r="X641" s="607">
        <v>0</v>
      </c>
      <c r="Y641" s="607">
        <v>0</v>
      </c>
      <c r="Z641" s="607">
        <v>0</v>
      </c>
      <c r="AA641" s="607">
        <v>0</v>
      </c>
      <c r="AB641" s="607">
        <v>0</v>
      </c>
      <c r="AC641" s="607">
        <v>102.4</v>
      </c>
      <c r="AD641" s="607">
        <v>102.4</v>
      </c>
      <c r="AE641" s="607">
        <v>102.4</v>
      </c>
      <c r="AF641" s="607">
        <v>102.4</v>
      </c>
      <c r="AG641" s="607">
        <v>102.4</v>
      </c>
      <c r="AH641" s="607">
        <v>102.4</v>
      </c>
      <c r="AI641" s="607">
        <v>102.4</v>
      </c>
      <c r="AJ641" s="607">
        <v>102.4</v>
      </c>
      <c r="AK641" s="607">
        <v>102.4</v>
      </c>
      <c r="AL641" s="607">
        <v>102.4</v>
      </c>
      <c r="AM641" s="607">
        <v>102.4</v>
      </c>
      <c r="AN641" s="607">
        <v>102.4</v>
      </c>
      <c r="AO641" s="607">
        <v>102.4</v>
      </c>
      <c r="AP641" s="607">
        <v>102.4</v>
      </c>
      <c r="AQ641" s="607">
        <v>102.4</v>
      </c>
      <c r="AR641" s="607">
        <v>102.4</v>
      </c>
      <c r="AS641" s="607">
        <v>102.4</v>
      </c>
      <c r="AT641" s="607">
        <v>102.4</v>
      </c>
      <c r="AU641" s="607">
        <v>102.4</v>
      </c>
      <c r="AV641" s="607">
        <v>102.4</v>
      </c>
      <c r="AW641" s="607">
        <v>102.4</v>
      </c>
      <c r="AX641" s="607">
        <v>102.4</v>
      </c>
      <c r="AY641" s="607">
        <v>102.4</v>
      </c>
      <c r="AZ641" s="607">
        <v>102.4</v>
      </c>
      <c r="BA641" s="607">
        <v>102.4</v>
      </c>
      <c r="BB641" s="607">
        <v>102.4</v>
      </c>
      <c r="BC641" s="607">
        <v>102.4</v>
      </c>
      <c r="BD641" s="607">
        <v>102.4</v>
      </c>
      <c r="BE641" s="607">
        <v>102.4</v>
      </c>
      <c r="BF641" s="607">
        <v>102.4</v>
      </c>
      <c r="BG641" s="607">
        <v>102.4</v>
      </c>
      <c r="BH641" s="607">
        <v>102.4</v>
      </c>
      <c r="BI641" s="607">
        <v>102.4</v>
      </c>
      <c r="BJ641" s="607">
        <v>102.4</v>
      </c>
      <c r="BK641" s="607">
        <v>102.4</v>
      </c>
      <c r="BL641" s="607">
        <v>102.4</v>
      </c>
      <c r="BM641" s="607">
        <v>102.4</v>
      </c>
      <c r="BN641" s="607">
        <v>102.4</v>
      </c>
      <c r="BO641" s="607">
        <v>102.4</v>
      </c>
      <c r="BP641" s="607">
        <v>102.4</v>
      </c>
      <c r="BQ641" s="607">
        <v>102.4</v>
      </c>
      <c r="BR641" s="607">
        <v>102.4</v>
      </c>
      <c r="BS641" s="607">
        <v>102.4</v>
      </c>
      <c r="BT641" s="607">
        <v>102.4</v>
      </c>
      <c r="BU641" s="607">
        <v>102.4</v>
      </c>
      <c r="BV641" s="607">
        <v>102.4</v>
      </c>
      <c r="BW641" s="607">
        <v>102.4</v>
      </c>
      <c r="BX641" s="607">
        <v>102.4</v>
      </c>
      <c r="BY641" s="607">
        <v>102.4</v>
      </c>
      <c r="BZ641" s="607">
        <v>102.4</v>
      </c>
      <c r="CA641" s="607">
        <v>102.4</v>
      </c>
      <c r="CB641" s="607">
        <v>102.4</v>
      </c>
      <c r="CC641" s="607">
        <v>102.4</v>
      </c>
      <c r="CD641" s="607">
        <v>102.4</v>
      </c>
      <c r="CE641" s="616">
        <v>102.4</v>
      </c>
      <c r="CF641" s="616">
        <v>102.4</v>
      </c>
      <c r="CG641" s="616">
        <v>102.4</v>
      </c>
      <c r="CH641" s="616">
        <v>102.4</v>
      </c>
      <c r="CI641" s="616">
        <v>102.4</v>
      </c>
      <c r="CJ641" s="616">
        <v>102.4</v>
      </c>
      <c r="CK641" s="616">
        <v>102.4</v>
      </c>
      <c r="CL641" s="616">
        <v>102.4</v>
      </c>
      <c r="CM641" s="616">
        <v>102.4</v>
      </c>
      <c r="CN641" s="616">
        <v>102.4</v>
      </c>
      <c r="CO641" s="616">
        <v>102.4</v>
      </c>
      <c r="CP641" s="616">
        <v>102.4</v>
      </c>
      <c r="CQ641" s="616">
        <v>102.4</v>
      </c>
      <c r="CR641" s="616">
        <v>102.4</v>
      </c>
      <c r="CS641" s="616">
        <v>102.4</v>
      </c>
      <c r="CT641" s="616">
        <v>102.4</v>
      </c>
      <c r="CU641" s="616">
        <v>102.4</v>
      </c>
      <c r="CV641" s="616">
        <v>102.4</v>
      </c>
      <c r="CW641" s="616">
        <v>102.4</v>
      </c>
      <c r="CX641" s="616">
        <v>102.4</v>
      </c>
      <c r="CY641" s="617">
        <v>102.4</v>
      </c>
      <c r="CZ641" s="618">
        <v>0</v>
      </c>
      <c r="DA641" s="619">
        <v>0</v>
      </c>
      <c r="DB641" s="619">
        <v>0</v>
      </c>
      <c r="DC641" s="619">
        <v>0</v>
      </c>
      <c r="DD641" s="619">
        <v>0</v>
      </c>
      <c r="DE641" s="619">
        <v>0</v>
      </c>
      <c r="DF641" s="619">
        <v>0</v>
      </c>
      <c r="DG641" s="619">
        <v>0</v>
      </c>
      <c r="DH641" s="619">
        <v>0</v>
      </c>
      <c r="DI641" s="619">
        <v>0</v>
      </c>
      <c r="DJ641" s="619">
        <v>0</v>
      </c>
      <c r="DK641" s="619">
        <v>0</v>
      </c>
      <c r="DL641" s="619">
        <v>0</v>
      </c>
      <c r="DM641" s="619">
        <v>0</v>
      </c>
      <c r="DN641" s="619">
        <v>0</v>
      </c>
      <c r="DO641" s="619">
        <v>0</v>
      </c>
      <c r="DP641" s="619">
        <v>0</v>
      </c>
      <c r="DQ641" s="619">
        <v>0</v>
      </c>
      <c r="DR641" s="619">
        <v>0</v>
      </c>
      <c r="DS641" s="619">
        <v>0</v>
      </c>
      <c r="DT641" s="619">
        <v>0</v>
      </c>
      <c r="DU641" s="619">
        <v>0</v>
      </c>
      <c r="DV641" s="619">
        <v>0</v>
      </c>
      <c r="DW641" s="620">
        <v>0</v>
      </c>
    </row>
    <row r="642" spans="2:127" x14ac:dyDescent="0.2">
      <c r="B642" s="641"/>
      <c r="C642" s="642"/>
      <c r="D642" s="643"/>
      <c r="E642" s="643"/>
      <c r="F642" s="643"/>
      <c r="G642" s="643"/>
      <c r="H642" s="643"/>
      <c r="I642" s="644"/>
      <c r="J642" s="644"/>
      <c r="K642" s="644"/>
      <c r="L642" s="644"/>
      <c r="M642" s="644"/>
      <c r="N642" s="644"/>
      <c r="O642" s="644"/>
      <c r="P642" s="644"/>
      <c r="Q642" s="644"/>
      <c r="R642" s="645"/>
      <c r="S642" s="644"/>
      <c r="T642" s="644"/>
      <c r="U642" s="626" t="s">
        <v>493</v>
      </c>
      <c r="V642" s="614" t="s">
        <v>124</v>
      </c>
      <c r="W642" s="640" t="s">
        <v>490</v>
      </c>
      <c r="X642" s="607">
        <v>0</v>
      </c>
      <c r="Y642" s="607">
        <v>0</v>
      </c>
      <c r="Z642" s="607">
        <v>0</v>
      </c>
      <c r="AA642" s="607">
        <v>0</v>
      </c>
      <c r="AB642" s="607">
        <v>0</v>
      </c>
      <c r="AC642" s="607">
        <v>352.2</v>
      </c>
      <c r="AD642" s="607">
        <v>352.2</v>
      </c>
      <c r="AE642" s="607">
        <v>352.2</v>
      </c>
      <c r="AF642" s="607">
        <v>352.2</v>
      </c>
      <c r="AG642" s="607">
        <v>352.2</v>
      </c>
      <c r="AH642" s="607">
        <v>352.2</v>
      </c>
      <c r="AI642" s="607">
        <v>352.2</v>
      </c>
      <c r="AJ642" s="607">
        <v>352.2</v>
      </c>
      <c r="AK642" s="607">
        <v>352.2</v>
      </c>
      <c r="AL642" s="607">
        <v>352.2</v>
      </c>
      <c r="AM642" s="607">
        <v>352.2</v>
      </c>
      <c r="AN642" s="607">
        <v>352.2</v>
      </c>
      <c r="AO642" s="607">
        <v>352.2</v>
      </c>
      <c r="AP642" s="607">
        <v>352.2</v>
      </c>
      <c r="AQ642" s="607">
        <v>352.2</v>
      </c>
      <c r="AR642" s="607">
        <v>352.2</v>
      </c>
      <c r="AS642" s="607">
        <v>352.2</v>
      </c>
      <c r="AT642" s="607">
        <v>352.2</v>
      </c>
      <c r="AU642" s="607">
        <v>352.2</v>
      </c>
      <c r="AV642" s="607">
        <v>352.2</v>
      </c>
      <c r="AW642" s="607">
        <v>352.2</v>
      </c>
      <c r="AX642" s="607">
        <v>352.2</v>
      </c>
      <c r="AY642" s="607">
        <v>352.2</v>
      </c>
      <c r="AZ642" s="607">
        <v>352.2</v>
      </c>
      <c r="BA642" s="607">
        <v>352.2</v>
      </c>
      <c r="BB642" s="607">
        <v>352.2</v>
      </c>
      <c r="BC642" s="607">
        <v>352.2</v>
      </c>
      <c r="BD642" s="607">
        <v>352.2</v>
      </c>
      <c r="BE642" s="607">
        <v>352.2</v>
      </c>
      <c r="BF642" s="607">
        <v>352.2</v>
      </c>
      <c r="BG642" s="607">
        <v>352.2</v>
      </c>
      <c r="BH642" s="607">
        <v>352.2</v>
      </c>
      <c r="BI642" s="607">
        <v>352.2</v>
      </c>
      <c r="BJ642" s="607">
        <v>352.2</v>
      </c>
      <c r="BK642" s="607">
        <v>352.2</v>
      </c>
      <c r="BL642" s="607">
        <v>352.2</v>
      </c>
      <c r="BM642" s="607">
        <v>352.2</v>
      </c>
      <c r="BN642" s="607">
        <v>352.2</v>
      </c>
      <c r="BO642" s="607">
        <v>352.2</v>
      </c>
      <c r="BP642" s="607">
        <v>352.2</v>
      </c>
      <c r="BQ642" s="607">
        <v>352.2</v>
      </c>
      <c r="BR642" s="607">
        <v>352.2</v>
      </c>
      <c r="BS642" s="607">
        <v>352.2</v>
      </c>
      <c r="BT642" s="607">
        <v>352.2</v>
      </c>
      <c r="BU642" s="607">
        <v>352.2</v>
      </c>
      <c r="BV642" s="607">
        <v>352.2</v>
      </c>
      <c r="BW642" s="607">
        <v>352.2</v>
      </c>
      <c r="BX642" s="607">
        <v>352.2</v>
      </c>
      <c r="BY642" s="607">
        <v>352.2</v>
      </c>
      <c r="BZ642" s="607">
        <v>352.2</v>
      </c>
      <c r="CA642" s="607">
        <v>352.2</v>
      </c>
      <c r="CB642" s="607">
        <v>352.2</v>
      </c>
      <c r="CC642" s="607">
        <v>352.2</v>
      </c>
      <c r="CD642" s="607">
        <v>352.2</v>
      </c>
      <c r="CE642" s="616">
        <v>352.2</v>
      </c>
      <c r="CF642" s="616">
        <v>352.2</v>
      </c>
      <c r="CG642" s="616">
        <v>352.2</v>
      </c>
      <c r="CH642" s="616">
        <v>352.2</v>
      </c>
      <c r="CI642" s="616">
        <v>352.2</v>
      </c>
      <c r="CJ642" s="616">
        <v>352.2</v>
      </c>
      <c r="CK642" s="616">
        <v>352.2</v>
      </c>
      <c r="CL642" s="616">
        <v>352.2</v>
      </c>
      <c r="CM642" s="616">
        <v>352.2</v>
      </c>
      <c r="CN642" s="616">
        <v>352.2</v>
      </c>
      <c r="CO642" s="616">
        <v>352.2</v>
      </c>
      <c r="CP642" s="616">
        <v>352.2</v>
      </c>
      <c r="CQ642" s="616">
        <v>352.2</v>
      </c>
      <c r="CR642" s="616">
        <v>352.2</v>
      </c>
      <c r="CS642" s="616">
        <v>352.2</v>
      </c>
      <c r="CT642" s="616">
        <v>352.2</v>
      </c>
      <c r="CU642" s="616">
        <v>352.2</v>
      </c>
      <c r="CV642" s="616">
        <v>352.2</v>
      </c>
      <c r="CW642" s="616">
        <v>352.2</v>
      </c>
      <c r="CX642" s="616">
        <v>352.2</v>
      </c>
      <c r="CY642" s="617">
        <v>352.2</v>
      </c>
      <c r="CZ642" s="618">
        <v>0</v>
      </c>
      <c r="DA642" s="619">
        <v>0</v>
      </c>
      <c r="DB642" s="619">
        <v>0</v>
      </c>
      <c r="DC642" s="619">
        <v>0</v>
      </c>
      <c r="DD642" s="619">
        <v>0</v>
      </c>
      <c r="DE642" s="619">
        <v>0</v>
      </c>
      <c r="DF642" s="619">
        <v>0</v>
      </c>
      <c r="DG642" s="619">
        <v>0</v>
      </c>
      <c r="DH642" s="619">
        <v>0</v>
      </c>
      <c r="DI642" s="619">
        <v>0</v>
      </c>
      <c r="DJ642" s="619">
        <v>0</v>
      </c>
      <c r="DK642" s="619">
        <v>0</v>
      </c>
      <c r="DL642" s="619">
        <v>0</v>
      </c>
      <c r="DM642" s="619">
        <v>0</v>
      </c>
      <c r="DN642" s="619">
        <v>0</v>
      </c>
      <c r="DO642" s="619">
        <v>0</v>
      </c>
      <c r="DP642" s="619">
        <v>0</v>
      </c>
      <c r="DQ642" s="619">
        <v>0</v>
      </c>
      <c r="DR642" s="619">
        <v>0</v>
      </c>
      <c r="DS642" s="619">
        <v>0</v>
      </c>
      <c r="DT642" s="619">
        <v>0</v>
      </c>
      <c r="DU642" s="619">
        <v>0</v>
      </c>
      <c r="DV642" s="619">
        <v>0</v>
      </c>
      <c r="DW642" s="620">
        <v>0</v>
      </c>
    </row>
    <row r="643" spans="2:127" x14ac:dyDescent="0.2">
      <c r="B643" s="641"/>
      <c r="C643" s="642"/>
      <c r="D643" s="643"/>
      <c r="E643" s="643"/>
      <c r="F643" s="643"/>
      <c r="G643" s="643"/>
      <c r="H643" s="643"/>
      <c r="I643" s="644"/>
      <c r="J643" s="644"/>
      <c r="K643" s="644"/>
      <c r="L643" s="644"/>
      <c r="M643" s="644"/>
      <c r="N643" s="644"/>
      <c r="O643" s="644"/>
      <c r="P643" s="644"/>
      <c r="Q643" s="644"/>
      <c r="R643" s="645"/>
      <c r="S643" s="644"/>
      <c r="T643" s="644"/>
      <c r="U643" s="646" t="s">
        <v>494</v>
      </c>
      <c r="V643" s="647" t="s">
        <v>124</v>
      </c>
      <c r="W643" s="640" t="s">
        <v>490</v>
      </c>
      <c r="X643" s="607">
        <v>0</v>
      </c>
      <c r="Y643" s="607">
        <v>0</v>
      </c>
      <c r="Z643" s="607">
        <v>0</v>
      </c>
      <c r="AA643" s="607">
        <v>0</v>
      </c>
      <c r="AB643" s="607">
        <v>0</v>
      </c>
      <c r="AC643" s="607">
        <v>0</v>
      </c>
      <c r="AD643" s="607">
        <v>0</v>
      </c>
      <c r="AE643" s="607">
        <v>0</v>
      </c>
      <c r="AF643" s="607">
        <v>0</v>
      </c>
      <c r="AG643" s="607">
        <v>0</v>
      </c>
      <c r="AH643" s="607">
        <v>0</v>
      </c>
      <c r="AI643" s="607">
        <v>0</v>
      </c>
      <c r="AJ643" s="607">
        <v>0</v>
      </c>
      <c r="AK643" s="607">
        <v>0</v>
      </c>
      <c r="AL643" s="607">
        <v>0</v>
      </c>
      <c r="AM643" s="607">
        <v>0</v>
      </c>
      <c r="AN643" s="607">
        <v>0</v>
      </c>
      <c r="AO643" s="607">
        <v>0</v>
      </c>
      <c r="AP643" s="607">
        <v>0</v>
      </c>
      <c r="AQ643" s="607">
        <v>0</v>
      </c>
      <c r="AR643" s="607">
        <v>0</v>
      </c>
      <c r="AS643" s="607">
        <v>0</v>
      </c>
      <c r="AT643" s="607">
        <v>0</v>
      </c>
      <c r="AU643" s="607">
        <v>0</v>
      </c>
      <c r="AV643" s="607">
        <v>0</v>
      </c>
      <c r="AW643" s="607">
        <v>0</v>
      </c>
      <c r="AX643" s="607">
        <v>0</v>
      </c>
      <c r="AY643" s="607">
        <v>0</v>
      </c>
      <c r="AZ643" s="607">
        <v>0</v>
      </c>
      <c r="BA643" s="607">
        <v>0</v>
      </c>
      <c r="BB643" s="607">
        <v>0</v>
      </c>
      <c r="BC643" s="607">
        <v>0</v>
      </c>
      <c r="BD643" s="607">
        <v>0</v>
      </c>
      <c r="BE643" s="607">
        <v>0</v>
      </c>
      <c r="BF643" s="607">
        <v>0</v>
      </c>
      <c r="BG643" s="607">
        <v>0</v>
      </c>
      <c r="BH643" s="607">
        <v>0</v>
      </c>
      <c r="BI643" s="607">
        <v>0</v>
      </c>
      <c r="BJ643" s="607">
        <v>0</v>
      </c>
      <c r="BK643" s="607">
        <v>0</v>
      </c>
      <c r="BL643" s="607">
        <v>0</v>
      </c>
      <c r="BM643" s="607">
        <v>0</v>
      </c>
      <c r="BN643" s="607">
        <v>0</v>
      </c>
      <c r="BO643" s="607">
        <v>0</v>
      </c>
      <c r="BP643" s="607">
        <v>0</v>
      </c>
      <c r="BQ643" s="607">
        <v>0</v>
      </c>
      <c r="BR643" s="607">
        <v>0</v>
      </c>
      <c r="BS643" s="607">
        <v>0</v>
      </c>
      <c r="BT643" s="607">
        <v>0</v>
      </c>
      <c r="BU643" s="607">
        <v>0</v>
      </c>
      <c r="BV643" s="607">
        <v>0</v>
      </c>
      <c r="BW643" s="607">
        <v>0</v>
      </c>
      <c r="BX643" s="607">
        <v>0</v>
      </c>
      <c r="BY643" s="607">
        <v>0</v>
      </c>
      <c r="BZ643" s="607">
        <v>0</v>
      </c>
      <c r="CA643" s="607">
        <v>0</v>
      </c>
      <c r="CB643" s="607">
        <v>0</v>
      </c>
      <c r="CC643" s="607">
        <v>0</v>
      </c>
      <c r="CD643" s="607">
        <v>0</v>
      </c>
      <c r="CE643" s="616">
        <v>0</v>
      </c>
      <c r="CF643" s="616">
        <v>0</v>
      </c>
      <c r="CG643" s="616">
        <v>0</v>
      </c>
      <c r="CH643" s="616">
        <v>0</v>
      </c>
      <c r="CI643" s="616">
        <v>0</v>
      </c>
      <c r="CJ643" s="616">
        <v>0</v>
      </c>
      <c r="CK643" s="616">
        <v>0</v>
      </c>
      <c r="CL643" s="616">
        <v>0</v>
      </c>
      <c r="CM643" s="616">
        <v>0</v>
      </c>
      <c r="CN643" s="616">
        <v>0</v>
      </c>
      <c r="CO643" s="616">
        <v>0</v>
      </c>
      <c r="CP643" s="616">
        <v>0</v>
      </c>
      <c r="CQ643" s="616">
        <v>0</v>
      </c>
      <c r="CR643" s="616">
        <v>0</v>
      </c>
      <c r="CS643" s="616">
        <v>0</v>
      </c>
      <c r="CT643" s="616">
        <v>0</v>
      </c>
      <c r="CU643" s="616">
        <v>0</v>
      </c>
      <c r="CV643" s="616">
        <v>0</v>
      </c>
      <c r="CW643" s="616">
        <v>0</v>
      </c>
      <c r="CX643" s="616">
        <v>0</v>
      </c>
      <c r="CY643" s="617">
        <v>0</v>
      </c>
      <c r="CZ643" s="618">
        <v>0</v>
      </c>
      <c r="DA643" s="619">
        <v>0</v>
      </c>
      <c r="DB643" s="619">
        <v>0</v>
      </c>
      <c r="DC643" s="619">
        <v>0</v>
      </c>
      <c r="DD643" s="619">
        <v>0</v>
      </c>
      <c r="DE643" s="619">
        <v>0</v>
      </c>
      <c r="DF643" s="619">
        <v>0</v>
      </c>
      <c r="DG643" s="619">
        <v>0</v>
      </c>
      <c r="DH643" s="619">
        <v>0</v>
      </c>
      <c r="DI643" s="619">
        <v>0</v>
      </c>
      <c r="DJ643" s="619">
        <v>0</v>
      </c>
      <c r="DK643" s="619">
        <v>0</v>
      </c>
      <c r="DL643" s="619">
        <v>0</v>
      </c>
      <c r="DM643" s="619">
        <v>0</v>
      </c>
      <c r="DN643" s="619">
        <v>0</v>
      </c>
      <c r="DO643" s="619">
        <v>0</v>
      </c>
      <c r="DP643" s="619">
        <v>0</v>
      </c>
      <c r="DQ643" s="619">
        <v>0</v>
      </c>
      <c r="DR643" s="619">
        <v>0</v>
      </c>
      <c r="DS643" s="619">
        <v>0</v>
      </c>
      <c r="DT643" s="619">
        <v>0</v>
      </c>
      <c r="DU643" s="619">
        <v>0</v>
      </c>
      <c r="DV643" s="619">
        <v>0</v>
      </c>
      <c r="DW643" s="620">
        <v>0</v>
      </c>
    </row>
    <row r="644" spans="2:127" x14ac:dyDescent="0.2">
      <c r="B644" s="641"/>
      <c r="C644" s="642"/>
      <c r="D644" s="643"/>
      <c r="E644" s="643"/>
      <c r="F644" s="643"/>
      <c r="G644" s="643"/>
      <c r="H644" s="643"/>
      <c r="I644" s="644"/>
      <c r="J644" s="644"/>
      <c r="K644" s="644"/>
      <c r="L644" s="644"/>
      <c r="M644" s="644"/>
      <c r="N644" s="644"/>
      <c r="O644" s="644"/>
      <c r="P644" s="644"/>
      <c r="Q644" s="644"/>
      <c r="R644" s="645"/>
      <c r="S644" s="644"/>
      <c r="T644" s="644"/>
      <c r="U644" s="626" t="s">
        <v>495</v>
      </c>
      <c r="V644" s="614" t="s">
        <v>124</v>
      </c>
      <c r="W644" s="640" t="s">
        <v>490</v>
      </c>
      <c r="X644" s="607">
        <v>0.52780000000000005</v>
      </c>
      <c r="Y644" s="607">
        <v>0.60320000000000007</v>
      </c>
      <c r="Z644" s="607">
        <v>0.754</v>
      </c>
      <c r="AA644" s="607">
        <v>3.016</v>
      </c>
      <c r="AB644" s="607">
        <v>2.6389999999999998</v>
      </c>
      <c r="AC644" s="607">
        <v>0</v>
      </c>
      <c r="AD644" s="607">
        <v>0</v>
      </c>
      <c r="AE644" s="607">
        <v>0</v>
      </c>
      <c r="AF644" s="607">
        <v>0</v>
      </c>
      <c r="AG644" s="607">
        <v>0</v>
      </c>
      <c r="AH644" s="607">
        <v>0</v>
      </c>
      <c r="AI644" s="607">
        <v>0</v>
      </c>
      <c r="AJ644" s="607">
        <v>0</v>
      </c>
      <c r="AK644" s="607">
        <v>0</v>
      </c>
      <c r="AL644" s="607">
        <v>0</v>
      </c>
      <c r="AM644" s="607">
        <v>0</v>
      </c>
      <c r="AN644" s="607">
        <v>0</v>
      </c>
      <c r="AO644" s="607">
        <v>0</v>
      </c>
      <c r="AP644" s="607">
        <v>0</v>
      </c>
      <c r="AQ644" s="607">
        <v>0</v>
      </c>
      <c r="AR644" s="607">
        <v>3.2199999999999999E-2</v>
      </c>
      <c r="AS644" s="607">
        <v>3.6799999999999999E-2</v>
      </c>
      <c r="AT644" s="607">
        <v>4.5999999999999999E-2</v>
      </c>
      <c r="AU644" s="607">
        <v>0.184</v>
      </c>
      <c r="AV644" s="607">
        <v>0.161</v>
      </c>
      <c r="AW644" s="607">
        <v>0</v>
      </c>
      <c r="AX644" s="607">
        <v>0</v>
      </c>
      <c r="AY644" s="607">
        <v>0</v>
      </c>
      <c r="AZ644" s="607">
        <v>0</v>
      </c>
      <c r="BA644" s="607">
        <v>0</v>
      </c>
      <c r="BB644" s="607">
        <v>0</v>
      </c>
      <c r="BC644" s="607">
        <v>0</v>
      </c>
      <c r="BD644" s="607">
        <v>0</v>
      </c>
      <c r="BE644" s="607">
        <v>0</v>
      </c>
      <c r="BF644" s="607">
        <v>0</v>
      </c>
      <c r="BG644" s="607">
        <v>0</v>
      </c>
      <c r="BH644" s="607">
        <v>0</v>
      </c>
      <c r="BI644" s="607">
        <v>0</v>
      </c>
      <c r="BJ644" s="607">
        <v>0</v>
      </c>
      <c r="BK644" s="607">
        <v>0</v>
      </c>
      <c r="BL644" s="607">
        <v>3.2199999999999999E-2</v>
      </c>
      <c r="BM644" s="607">
        <v>3.6799999999999999E-2</v>
      </c>
      <c r="BN644" s="607">
        <v>4.5999999999999999E-2</v>
      </c>
      <c r="BO644" s="607">
        <v>0.184</v>
      </c>
      <c r="BP644" s="607">
        <v>0.161</v>
      </c>
      <c r="BQ644" s="607">
        <v>0</v>
      </c>
      <c r="BR644" s="607">
        <v>0</v>
      </c>
      <c r="BS644" s="607">
        <v>0</v>
      </c>
      <c r="BT644" s="607">
        <v>0</v>
      </c>
      <c r="BU644" s="607">
        <v>0</v>
      </c>
      <c r="BV644" s="607">
        <v>0</v>
      </c>
      <c r="BW644" s="607">
        <v>0</v>
      </c>
      <c r="BX644" s="607">
        <v>0</v>
      </c>
      <c r="BY644" s="607">
        <v>0</v>
      </c>
      <c r="BZ644" s="607">
        <v>0</v>
      </c>
      <c r="CA644" s="607">
        <v>0</v>
      </c>
      <c r="CB644" s="607">
        <v>0</v>
      </c>
      <c r="CC644" s="607">
        <v>0</v>
      </c>
      <c r="CD644" s="607">
        <v>0</v>
      </c>
      <c r="CE644" s="616">
        <v>0</v>
      </c>
      <c r="CF644" s="616">
        <v>0.12377037037037038</v>
      </c>
      <c r="CG644" s="616">
        <v>0.14145185185185183</v>
      </c>
      <c r="CH644" s="616">
        <v>0.17681481481481481</v>
      </c>
      <c r="CI644" s="616">
        <v>0.70725925925925925</v>
      </c>
      <c r="CJ644" s="616">
        <v>0.61885185185185188</v>
      </c>
      <c r="CK644" s="616">
        <v>0</v>
      </c>
      <c r="CL644" s="616">
        <v>0</v>
      </c>
      <c r="CM644" s="616">
        <v>0</v>
      </c>
      <c r="CN644" s="616">
        <v>0</v>
      </c>
      <c r="CO644" s="616">
        <v>0</v>
      </c>
      <c r="CP644" s="616">
        <v>0</v>
      </c>
      <c r="CQ644" s="616">
        <v>0</v>
      </c>
      <c r="CR644" s="616">
        <v>0</v>
      </c>
      <c r="CS644" s="616">
        <v>0</v>
      </c>
      <c r="CT644" s="616">
        <v>0</v>
      </c>
      <c r="CU644" s="616">
        <v>0</v>
      </c>
      <c r="CV644" s="616">
        <v>0</v>
      </c>
      <c r="CW644" s="616">
        <v>0</v>
      </c>
      <c r="CX644" s="616">
        <v>0</v>
      </c>
      <c r="CY644" s="617">
        <v>0</v>
      </c>
      <c r="CZ644" s="618">
        <v>0</v>
      </c>
      <c r="DA644" s="619">
        <v>0</v>
      </c>
      <c r="DB644" s="619">
        <v>0</v>
      </c>
      <c r="DC644" s="619">
        <v>0</v>
      </c>
      <c r="DD644" s="619">
        <v>0</v>
      </c>
      <c r="DE644" s="619">
        <v>0</v>
      </c>
      <c r="DF644" s="619">
        <v>0</v>
      </c>
      <c r="DG644" s="619">
        <v>0</v>
      </c>
      <c r="DH644" s="619">
        <v>0</v>
      </c>
      <c r="DI644" s="619">
        <v>0</v>
      </c>
      <c r="DJ644" s="619">
        <v>0</v>
      </c>
      <c r="DK644" s="619">
        <v>0</v>
      </c>
      <c r="DL644" s="619">
        <v>0</v>
      </c>
      <c r="DM644" s="619">
        <v>0</v>
      </c>
      <c r="DN644" s="619">
        <v>0</v>
      </c>
      <c r="DO644" s="619">
        <v>0</v>
      </c>
      <c r="DP644" s="619">
        <v>0</v>
      </c>
      <c r="DQ644" s="619">
        <v>0</v>
      </c>
      <c r="DR644" s="619">
        <v>0</v>
      </c>
      <c r="DS644" s="619">
        <v>0</v>
      </c>
      <c r="DT644" s="619">
        <v>0</v>
      </c>
      <c r="DU644" s="619">
        <v>0</v>
      </c>
      <c r="DV644" s="619">
        <v>0</v>
      </c>
      <c r="DW644" s="620">
        <v>0</v>
      </c>
    </row>
    <row r="645" spans="2:127" x14ac:dyDescent="0.2">
      <c r="B645" s="648"/>
      <c r="C645" s="642"/>
      <c r="D645" s="643"/>
      <c r="E645" s="643"/>
      <c r="F645" s="643"/>
      <c r="G645" s="643"/>
      <c r="H645" s="643"/>
      <c r="I645" s="644"/>
      <c r="J645" s="644"/>
      <c r="K645" s="644"/>
      <c r="L645" s="644"/>
      <c r="M645" s="644"/>
      <c r="N645" s="644"/>
      <c r="O645" s="644"/>
      <c r="P645" s="644"/>
      <c r="Q645" s="644"/>
      <c r="R645" s="645"/>
      <c r="S645" s="644"/>
      <c r="T645" s="644"/>
      <c r="U645" s="626" t="s">
        <v>496</v>
      </c>
      <c r="V645" s="614" t="s">
        <v>124</v>
      </c>
      <c r="W645" s="640" t="s">
        <v>490</v>
      </c>
      <c r="X645" s="607">
        <v>0</v>
      </c>
      <c r="Y645" s="607">
        <v>0</v>
      </c>
      <c r="Z645" s="607">
        <v>0</v>
      </c>
      <c r="AA645" s="607">
        <v>0</v>
      </c>
      <c r="AB645" s="607">
        <v>0</v>
      </c>
      <c r="AC645" s="607">
        <v>1.93</v>
      </c>
      <c r="AD645" s="607">
        <v>1.93</v>
      </c>
      <c r="AE645" s="607">
        <v>1.93</v>
      </c>
      <c r="AF645" s="607">
        <v>1.93</v>
      </c>
      <c r="AG645" s="607">
        <v>1.93</v>
      </c>
      <c r="AH645" s="607">
        <v>1.93</v>
      </c>
      <c r="AI645" s="607">
        <v>1.93</v>
      </c>
      <c r="AJ645" s="607">
        <v>1.93</v>
      </c>
      <c r="AK645" s="607">
        <v>1.93</v>
      </c>
      <c r="AL645" s="607">
        <v>1.93</v>
      </c>
      <c r="AM645" s="607">
        <v>1.93</v>
      </c>
      <c r="AN645" s="607">
        <v>1.93</v>
      </c>
      <c r="AO645" s="607">
        <v>1.93</v>
      </c>
      <c r="AP645" s="607">
        <v>1.93</v>
      </c>
      <c r="AQ645" s="607">
        <v>1.93</v>
      </c>
      <c r="AR645" s="607">
        <v>1.93</v>
      </c>
      <c r="AS645" s="607">
        <v>1.93</v>
      </c>
      <c r="AT645" s="607">
        <v>1.93</v>
      </c>
      <c r="AU645" s="607">
        <v>1.93</v>
      </c>
      <c r="AV645" s="607">
        <v>1.93</v>
      </c>
      <c r="AW645" s="607">
        <v>1.93</v>
      </c>
      <c r="AX645" s="607">
        <v>1.93</v>
      </c>
      <c r="AY645" s="607">
        <v>1.93</v>
      </c>
      <c r="AZ645" s="607">
        <v>1.93</v>
      </c>
      <c r="BA645" s="607">
        <v>1.93</v>
      </c>
      <c r="BB645" s="607">
        <v>1.93</v>
      </c>
      <c r="BC645" s="607">
        <v>1.93</v>
      </c>
      <c r="BD645" s="607">
        <v>1.93</v>
      </c>
      <c r="BE645" s="607">
        <v>1.93</v>
      </c>
      <c r="BF645" s="607">
        <v>1.93</v>
      </c>
      <c r="BG645" s="607">
        <v>1.93</v>
      </c>
      <c r="BH645" s="607">
        <v>1.93</v>
      </c>
      <c r="BI645" s="607">
        <v>1.93</v>
      </c>
      <c r="BJ645" s="607">
        <v>1.93</v>
      </c>
      <c r="BK645" s="607">
        <v>1.93</v>
      </c>
      <c r="BL645" s="607">
        <v>1.93</v>
      </c>
      <c r="BM645" s="607">
        <v>1.93</v>
      </c>
      <c r="BN645" s="607">
        <v>1.93</v>
      </c>
      <c r="BO645" s="607">
        <v>1.93</v>
      </c>
      <c r="BP645" s="607">
        <v>1.93</v>
      </c>
      <c r="BQ645" s="607">
        <v>1.93</v>
      </c>
      <c r="BR645" s="607">
        <v>1.93</v>
      </c>
      <c r="BS645" s="607">
        <v>1.93</v>
      </c>
      <c r="BT645" s="607">
        <v>1.93</v>
      </c>
      <c r="BU645" s="607">
        <v>1.93</v>
      </c>
      <c r="BV645" s="607">
        <v>1.93</v>
      </c>
      <c r="BW645" s="607">
        <v>1.93</v>
      </c>
      <c r="BX645" s="607">
        <v>1.93</v>
      </c>
      <c r="BY645" s="607">
        <v>1.93</v>
      </c>
      <c r="BZ645" s="607">
        <v>1.93</v>
      </c>
      <c r="CA645" s="607">
        <v>1.93</v>
      </c>
      <c r="CB645" s="607">
        <v>1.93</v>
      </c>
      <c r="CC645" s="607">
        <v>1.93</v>
      </c>
      <c r="CD645" s="607">
        <v>1.93</v>
      </c>
      <c r="CE645" s="616">
        <v>1.93</v>
      </c>
      <c r="CF645" s="616">
        <v>1.93</v>
      </c>
      <c r="CG645" s="616">
        <v>1.93</v>
      </c>
      <c r="CH645" s="616">
        <v>1.93</v>
      </c>
      <c r="CI645" s="616">
        <v>1.93</v>
      </c>
      <c r="CJ645" s="616">
        <v>1.93</v>
      </c>
      <c r="CK645" s="616">
        <v>1.93</v>
      </c>
      <c r="CL645" s="616">
        <v>1.93</v>
      </c>
      <c r="CM645" s="616">
        <v>1.93</v>
      </c>
      <c r="CN645" s="616">
        <v>1.93</v>
      </c>
      <c r="CO645" s="616">
        <v>1.93</v>
      </c>
      <c r="CP645" s="616">
        <v>1.93</v>
      </c>
      <c r="CQ645" s="616">
        <v>1.93</v>
      </c>
      <c r="CR645" s="616">
        <v>1.93</v>
      </c>
      <c r="CS645" s="616">
        <v>1.93</v>
      </c>
      <c r="CT645" s="616">
        <v>1.93</v>
      </c>
      <c r="CU645" s="616">
        <v>1.93</v>
      </c>
      <c r="CV645" s="616">
        <v>1.93</v>
      </c>
      <c r="CW645" s="616">
        <v>1.93</v>
      </c>
      <c r="CX645" s="616">
        <v>1.93</v>
      </c>
      <c r="CY645" s="617">
        <v>1.93</v>
      </c>
      <c r="CZ645" s="618">
        <v>0</v>
      </c>
      <c r="DA645" s="619">
        <v>0</v>
      </c>
      <c r="DB645" s="619">
        <v>0</v>
      </c>
      <c r="DC645" s="619">
        <v>0</v>
      </c>
      <c r="DD645" s="619">
        <v>0</v>
      </c>
      <c r="DE645" s="619">
        <v>0</v>
      </c>
      <c r="DF645" s="619">
        <v>0</v>
      </c>
      <c r="DG645" s="619">
        <v>0</v>
      </c>
      <c r="DH645" s="619">
        <v>0</v>
      </c>
      <c r="DI645" s="619">
        <v>0</v>
      </c>
      <c r="DJ645" s="619">
        <v>0</v>
      </c>
      <c r="DK645" s="619">
        <v>0</v>
      </c>
      <c r="DL645" s="619">
        <v>0</v>
      </c>
      <c r="DM645" s="619">
        <v>0</v>
      </c>
      <c r="DN645" s="619">
        <v>0</v>
      </c>
      <c r="DO645" s="619">
        <v>0</v>
      </c>
      <c r="DP645" s="619">
        <v>0</v>
      </c>
      <c r="DQ645" s="619">
        <v>0</v>
      </c>
      <c r="DR645" s="619">
        <v>0</v>
      </c>
      <c r="DS645" s="619">
        <v>0</v>
      </c>
      <c r="DT645" s="619">
        <v>0</v>
      </c>
      <c r="DU645" s="619">
        <v>0</v>
      </c>
      <c r="DV645" s="619">
        <v>0</v>
      </c>
      <c r="DW645" s="620">
        <v>0</v>
      </c>
    </row>
    <row r="646" spans="2:127" x14ac:dyDescent="0.2">
      <c r="B646" s="648"/>
      <c r="C646" s="642"/>
      <c r="D646" s="643"/>
      <c r="E646" s="643"/>
      <c r="F646" s="643"/>
      <c r="G646" s="643"/>
      <c r="H646" s="643"/>
      <c r="I646" s="644"/>
      <c r="J646" s="644"/>
      <c r="K646" s="644"/>
      <c r="L646" s="644"/>
      <c r="M646" s="644"/>
      <c r="N646" s="644"/>
      <c r="O646" s="644"/>
      <c r="P646" s="644"/>
      <c r="Q646" s="644"/>
      <c r="R646" s="645"/>
      <c r="S646" s="644"/>
      <c r="T646" s="644"/>
      <c r="U646" s="626" t="s">
        <v>497</v>
      </c>
      <c r="V646" s="614" t="s">
        <v>124</v>
      </c>
      <c r="W646" s="640" t="s">
        <v>490</v>
      </c>
      <c r="X646" s="607">
        <v>2.7988240000000006</v>
      </c>
      <c r="Y646" s="607">
        <v>3.1986560000000006</v>
      </c>
      <c r="Z646" s="607">
        <v>3.9983200000000005</v>
      </c>
      <c r="AA646" s="607">
        <v>15.993280000000002</v>
      </c>
      <c r="AB646" s="607">
        <v>13.994120000000001</v>
      </c>
      <c r="AC646" s="607">
        <v>0</v>
      </c>
      <c r="AD646" s="607">
        <v>0</v>
      </c>
      <c r="AE646" s="607">
        <v>0</v>
      </c>
      <c r="AF646" s="607">
        <v>0</v>
      </c>
      <c r="AG646" s="607">
        <v>0</v>
      </c>
      <c r="AH646" s="607">
        <v>0</v>
      </c>
      <c r="AI646" s="607">
        <v>0</v>
      </c>
      <c r="AJ646" s="607">
        <v>0</v>
      </c>
      <c r="AK646" s="607">
        <v>0</v>
      </c>
      <c r="AL646" s="607">
        <v>0</v>
      </c>
      <c r="AM646" s="607">
        <v>0</v>
      </c>
      <c r="AN646" s="607">
        <v>0</v>
      </c>
      <c r="AO646" s="607">
        <v>0</v>
      </c>
      <c r="AP646" s="607">
        <v>0</v>
      </c>
      <c r="AQ646" s="607">
        <v>0</v>
      </c>
      <c r="AR646" s="607">
        <v>0.17075053580901858</v>
      </c>
      <c r="AS646" s="607">
        <v>0.19514346949602127</v>
      </c>
      <c r="AT646" s="607">
        <v>0.24392933687002655</v>
      </c>
      <c r="AU646" s="607">
        <v>0.97571734748010619</v>
      </c>
      <c r="AV646" s="607">
        <v>0.853752679045093</v>
      </c>
      <c r="AW646" s="607">
        <v>0</v>
      </c>
      <c r="AX646" s="607">
        <v>0</v>
      </c>
      <c r="AY646" s="607">
        <v>0</v>
      </c>
      <c r="AZ646" s="607">
        <v>0</v>
      </c>
      <c r="BA646" s="607">
        <v>0</v>
      </c>
      <c r="BB646" s="607">
        <v>0</v>
      </c>
      <c r="BC646" s="607">
        <v>0</v>
      </c>
      <c r="BD646" s="607">
        <v>0</v>
      </c>
      <c r="BE646" s="607">
        <v>0</v>
      </c>
      <c r="BF646" s="607">
        <v>0</v>
      </c>
      <c r="BG646" s="607">
        <v>0</v>
      </c>
      <c r="BH646" s="607">
        <v>0</v>
      </c>
      <c r="BI646" s="607">
        <v>0</v>
      </c>
      <c r="BJ646" s="607">
        <v>0</v>
      </c>
      <c r="BK646" s="607">
        <v>0</v>
      </c>
      <c r="BL646" s="607">
        <v>0.17075053580901858</v>
      </c>
      <c r="BM646" s="607">
        <v>0.19514346949602127</v>
      </c>
      <c r="BN646" s="607">
        <v>0.24392933687002655</v>
      </c>
      <c r="BO646" s="607">
        <v>0.97571734748010619</v>
      </c>
      <c r="BP646" s="607">
        <v>0.853752679045093</v>
      </c>
      <c r="BQ646" s="607">
        <v>0</v>
      </c>
      <c r="BR646" s="607">
        <v>0</v>
      </c>
      <c r="BS646" s="607">
        <v>0</v>
      </c>
      <c r="BT646" s="607">
        <v>0</v>
      </c>
      <c r="BU646" s="607">
        <v>0</v>
      </c>
      <c r="BV646" s="607">
        <v>0</v>
      </c>
      <c r="BW646" s="607">
        <v>0</v>
      </c>
      <c r="BX646" s="607">
        <v>0</v>
      </c>
      <c r="BY646" s="607">
        <v>0</v>
      </c>
      <c r="BZ646" s="607">
        <v>0</v>
      </c>
      <c r="CA646" s="607">
        <v>0</v>
      </c>
      <c r="CB646" s="607">
        <v>0</v>
      </c>
      <c r="CC646" s="607">
        <v>0</v>
      </c>
      <c r="CD646" s="607">
        <v>0</v>
      </c>
      <c r="CE646" s="616">
        <v>0</v>
      </c>
      <c r="CF646" s="616">
        <v>0.65633096453482664</v>
      </c>
      <c r="CG646" s="616">
        <v>0.75009253089694472</v>
      </c>
      <c r="CH646" s="616">
        <v>0.93761566362118098</v>
      </c>
      <c r="CI646" s="616">
        <v>3.7504626544847239</v>
      </c>
      <c r="CJ646" s="616">
        <v>3.2816548226741333</v>
      </c>
      <c r="CK646" s="616">
        <v>0</v>
      </c>
      <c r="CL646" s="616">
        <v>0</v>
      </c>
      <c r="CM646" s="616">
        <v>0</v>
      </c>
      <c r="CN646" s="616">
        <v>0</v>
      </c>
      <c r="CO646" s="616">
        <v>0</v>
      </c>
      <c r="CP646" s="616">
        <v>0</v>
      </c>
      <c r="CQ646" s="616">
        <v>0</v>
      </c>
      <c r="CR646" s="616">
        <v>0</v>
      </c>
      <c r="CS646" s="616">
        <v>0</v>
      </c>
      <c r="CT646" s="616">
        <v>0</v>
      </c>
      <c r="CU646" s="616">
        <v>0</v>
      </c>
      <c r="CV646" s="616">
        <v>0</v>
      </c>
      <c r="CW646" s="616">
        <v>0</v>
      </c>
      <c r="CX646" s="616">
        <v>0</v>
      </c>
      <c r="CY646" s="617">
        <v>0</v>
      </c>
      <c r="CZ646" s="618">
        <v>0</v>
      </c>
      <c r="DA646" s="619">
        <v>0</v>
      </c>
      <c r="DB646" s="619">
        <v>0</v>
      </c>
      <c r="DC646" s="619">
        <v>0</v>
      </c>
      <c r="DD646" s="619">
        <v>0</v>
      </c>
      <c r="DE646" s="619">
        <v>0</v>
      </c>
      <c r="DF646" s="619">
        <v>0</v>
      </c>
      <c r="DG646" s="619">
        <v>0</v>
      </c>
      <c r="DH646" s="619">
        <v>0</v>
      </c>
      <c r="DI646" s="619">
        <v>0</v>
      </c>
      <c r="DJ646" s="619">
        <v>0</v>
      </c>
      <c r="DK646" s="619">
        <v>0</v>
      </c>
      <c r="DL646" s="619">
        <v>0</v>
      </c>
      <c r="DM646" s="619">
        <v>0</v>
      </c>
      <c r="DN646" s="619">
        <v>0</v>
      </c>
      <c r="DO646" s="619">
        <v>0</v>
      </c>
      <c r="DP646" s="619">
        <v>0</v>
      </c>
      <c r="DQ646" s="619">
        <v>0</v>
      </c>
      <c r="DR646" s="619">
        <v>0</v>
      </c>
      <c r="DS646" s="619">
        <v>0</v>
      </c>
      <c r="DT646" s="619">
        <v>0</v>
      </c>
      <c r="DU646" s="619">
        <v>0</v>
      </c>
      <c r="DV646" s="619">
        <v>0</v>
      </c>
      <c r="DW646" s="620">
        <v>0</v>
      </c>
    </row>
    <row r="647" spans="2:127" x14ac:dyDescent="0.2">
      <c r="B647" s="648"/>
      <c r="C647" s="642"/>
      <c r="D647" s="643"/>
      <c r="E647" s="643"/>
      <c r="F647" s="643"/>
      <c r="G647" s="643"/>
      <c r="H647" s="643"/>
      <c r="I647" s="644"/>
      <c r="J647" s="644"/>
      <c r="K647" s="644"/>
      <c r="L647" s="644"/>
      <c r="M647" s="644"/>
      <c r="N647" s="644"/>
      <c r="O647" s="644"/>
      <c r="P647" s="644"/>
      <c r="Q647" s="644"/>
      <c r="R647" s="645"/>
      <c r="S647" s="644"/>
      <c r="T647" s="644"/>
      <c r="U647" s="626" t="s">
        <v>498</v>
      </c>
      <c r="V647" s="614" t="s">
        <v>124</v>
      </c>
      <c r="W647" s="640" t="s">
        <v>490</v>
      </c>
      <c r="X647" s="607">
        <v>0</v>
      </c>
      <c r="Y647" s="607">
        <v>0</v>
      </c>
      <c r="Z647" s="607">
        <v>0</v>
      </c>
      <c r="AA647" s="607">
        <v>0</v>
      </c>
      <c r="AB647" s="607">
        <v>0</v>
      </c>
      <c r="AC647" s="607">
        <v>45.71214759717963</v>
      </c>
      <c r="AD647" s="607">
        <v>42.346252106759408</v>
      </c>
      <c r="AE647" s="607">
        <v>40.248403018175203</v>
      </c>
      <c r="AF647" s="607">
        <v>39.533597890047183</v>
      </c>
      <c r="AG647" s="607">
        <v>36.839441184663528</v>
      </c>
      <c r="AH647" s="607">
        <v>34.776163944522573</v>
      </c>
      <c r="AI647" s="607">
        <v>32.712886704381631</v>
      </c>
      <c r="AJ647" s="607">
        <v>30.64960946424068</v>
      </c>
      <c r="AK647" s="607">
        <v>28.586332224099738</v>
      </c>
      <c r="AL647" s="607">
        <v>26.523054983958787</v>
      </c>
      <c r="AM647" s="607">
        <v>24.459777743817842</v>
      </c>
      <c r="AN647" s="607">
        <v>22.39650050367689</v>
      </c>
      <c r="AO647" s="607">
        <v>20.333223263535938</v>
      </c>
      <c r="AP647" s="607">
        <v>18.269946023394997</v>
      </c>
      <c r="AQ647" s="607">
        <v>16.206668783254049</v>
      </c>
      <c r="AR647" s="607">
        <v>14.143391543113104</v>
      </c>
      <c r="AS647" s="607">
        <v>12.080114302972159</v>
      </c>
      <c r="AT647" s="607">
        <v>10.016837062831213</v>
      </c>
      <c r="AU647" s="607">
        <v>7.9535598226902655</v>
      </c>
      <c r="AV647" s="607">
        <v>5.8902825825493199</v>
      </c>
      <c r="AW647" s="607">
        <v>5.8902825825493199</v>
      </c>
      <c r="AX647" s="607">
        <v>5.8902825825493199</v>
      </c>
      <c r="AY647" s="607">
        <v>5.8902825825493199</v>
      </c>
      <c r="AZ647" s="607">
        <v>5.8902825825493199</v>
      </c>
      <c r="BA647" s="607">
        <v>5.8902825825493199</v>
      </c>
      <c r="BB647" s="607">
        <v>5.8902825825493199</v>
      </c>
      <c r="BC647" s="607">
        <v>5.8902825825493199</v>
      </c>
      <c r="BD647" s="607">
        <v>5.8902825825493199</v>
      </c>
      <c r="BE647" s="607">
        <v>5.8902825825493199</v>
      </c>
      <c r="BF647" s="607">
        <v>5.8902825825493199</v>
      </c>
      <c r="BG647" s="607">
        <v>5.8902825825493199</v>
      </c>
      <c r="BH647" s="607">
        <v>5.8902825825493199</v>
      </c>
      <c r="BI647" s="607">
        <v>5.8902825825493199</v>
      </c>
      <c r="BJ647" s="607">
        <v>5.8902825825493199</v>
      </c>
      <c r="BK647" s="607">
        <v>5.8902825825493199</v>
      </c>
      <c r="BL647" s="607">
        <v>5.8902825825493199</v>
      </c>
      <c r="BM647" s="607">
        <v>5.8902825825493199</v>
      </c>
      <c r="BN647" s="607">
        <v>5.8902825825493199</v>
      </c>
      <c r="BO647" s="607">
        <v>5.8902825825493199</v>
      </c>
      <c r="BP647" s="607">
        <v>5.8902825825493199</v>
      </c>
      <c r="BQ647" s="607">
        <v>5.8902825825493199</v>
      </c>
      <c r="BR647" s="607">
        <v>5.8902825825493199</v>
      </c>
      <c r="BS647" s="607">
        <v>5.8902825825493199</v>
      </c>
      <c r="BT647" s="607">
        <v>5.8902825825493199</v>
      </c>
      <c r="BU647" s="607">
        <v>5.8902825825493199</v>
      </c>
      <c r="BV647" s="607">
        <v>5.8902825825493199</v>
      </c>
      <c r="BW647" s="607">
        <v>5.8902825825493199</v>
      </c>
      <c r="BX647" s="607">
        <v>5.8902825825493199</v>
      </c>
      <c r="BY647" s="607">
        <v>5.8902825825493199</v>
      </c>
      <c r="BZ647" s="607">
        <v>5.8902825825493199</v>
      </c>
      <c r="CA647" s="607">
        <v>5.8902825825493199</v>
      </c>
      <c r="CB647" s="607">
        <v>5.8902825825493199</v>
      </c>
      <c r="CC647" s="607">
        <v>5.8902825825493199</v>
      </c>
      <c r="CD647" s="607">
        <v>5.8902825825493199</v>
      </c>
      <c r="CE647" s="616">
        <v>5.8902825825493199</v>
      </c>
      <c r="CF647" s="616">
        <v>5.8902825825493199</v>
      </c>
      <c r="CG647" s="616">
        <v>5.8902825825493199</v>
      </c>
      <c r="CH647" s="616">
        <v>5.8902825825493199</v>
      </c>
      <c r="CI647" s="616">
        <v>5.8902825825493199</v>
      </c>
      <c r="CJ647" s="616">
        <v>5.8902825825493199</v>
      </c>
      <c r="CK647" s="616">
        <v>5.8902825825493199</v>
      </c>
      <c r="CL647" s="616">
        <v>5.8902825825493199</v>
      </c>
      <c r="CM647" s="616">
        <v>5.8902825825493199</v>
      </c>
      <c r="CN647" s="616">
        <v>5.8902825825493199</v>
      </c>
      <c r="CO647" s="616">
        <v>5.8902825825493199</v>
      </c>
      <c r="CP647" s="616">
        <v>5.8902825825493199</v>
      </c>
      <c r="CQ647" s="616">
        <v>5.8902825825493199</v>
      </c>
      <c r="CR647" s="616">
        <v>5.8902825825493199</v>
      </c>
      <c r="CS647" s="616">
        <v>5.8902825825493199</v>
      </c>
      <c r="CT647" s="616">
        <v>5.8902825825493199</v>
      </c>
      <c r="CU647" s="616">
        <v>5.8902825825493199</v>
      </c>
      <c r="CV647" s="616">
        <v>5.8902825825493199</v>
      </c>
      <c r="CW647" s="616">
        <v>5.8902825825493199</v>
      </c>
      <c r="CX647" s="616">
        <v>5.8902825825493199</v>
      </c>
      <c r="CY647" s="617">
        <v>5.8902825825493199</v>
      </c>
      <c r="CZ647" s="618">
        <v>0</v>
      </c>
      <c r="DA647" s="619">
        <v>0</v>
      </c>
      <c r="DB647" s="619">
        <v>0</v>
      </c>
      <c r="DC647" s="619">
        <v>0</v>
      </c>
      <c r="DD647" s="619">
        <v>0</v>
      </c>
      <c r="DE647" s="619">
        <v>0</v>
      </c>
      <c r="DF647" s="619">
        <v>0</v>
      </c>
      <c r="DG647" s="619">
        <v>0</v>
      </c>
      <c r="DH647" s="619">
        <v>0</v>
      </c>
      <c r="DI647" s="619">
        <v>0</v>
      </c>
      <c r="DJ647" s="619">
        <v>0</v>
      </c>
      <c r="DK647" s="619">
        <v>0</v>
      </c>
      <c r="DL647" s="619">
        <v>0</v>
      </c>
      <c r="DM647" s="619">
        <v>0</v>
      </c>
      <c r="DN647" s="619">
        <v>0</v>
      </c>
      <c r="DO647" s="619">
        <v>0</v>
      </c>
      <c r="DP647" s="619">
        <v>0</v>
      </c>
      <c r="DQ647" s="619">
        <v>0</v>
      </c>
      <c r="DR647" s="619">
        <v>0</v>
      </c>
      <c r="DS647" s="619">
        <v>0</v>
      </c>
      <c r="DT647" s="619">
        <v>0</v>
      </c>
      <c r="DU647" s="619">
        <v>0</v>
      </c>
      <c r="DV647" s="619">
        <v>0</v>
      </c>
      <c r="DW647" s="620">
        <v>0</v>
      </c>
    </row>
    <row r="648" spans="2:127" x14ac:dyDescent="0.2">
      <c r="B648" s="648"/>
      <c r="C648" s="642"/>
      <c r="D648" s="643"/>
      <c r="E648" s="643"/>
      <c r="F648" s="643"/>
      <c r="G648" s="643"/>
      <c r="H648" s="643"/>
      <c r="I648" s="644"/>
      <c r="J648" s="644"/>
      <c r="K648" s="644"/>
      <c r="L648" s="644"/>
      <c r="M648" s="644"/>
      <c r="N648" s="644"/>
      <c r="O648" s="644"/>
      <c r="P648" s="644"/>
      <c r="Q648" s="644"/>
      <c r="R648" s="645"/>
      <c r="S648" s="644"/>
      <c r="T648" s="644"/>
      <c r="U648" s="649" t="s">
        <v>499</v>
      </c>
      <c r="V648" s="614" t="s">
        <v>124</v>
      </c>
      <c r="W648" s="640" t="s">
        <v>490</v>
      </c>
      <c r="X648" s="607">
        <v>0</v>
      </c>
      <c r="Y648" s="607">
        <v>0</v>
      </c>
      <c r="Z648" s="607">
        <v>0</v>
      </c>
      <c r="AA648" s="607">
        <v>0</v>
      </c>
      <c r="AB648" s="607">
        <v>0</v>
      </c>
      <c r="AC648" s="607">
        <v>0</v>
      </c>
      <c r="AD648" s="607">
        <v>0</v>
      </c>
      <c r="AE648" s="607">
        <v>0</v>
      </c>
      <c r="AF648" s="607">
        <v>0</v>
      </c>
      <c r="AG648" s="607">
        <v>0</v>
      </c>
      <c r="AH648" s="607">
        <v>0</v>
      </c>
      <c r="AI648" s="607">
        <v>0</v>
      </c>
      <c r="AJ648" s="607">
        <v>0</v>
      </c>
      <c r="AK648" s="607">
        <v>0</v>
      </c>
      <c r="AL648" s="607">
        <v>0</v>
      </c>
      <c r="AM648" s="607">
        <v>0</v>
      </c>
      <c r="AN648" s="607">
        <v>0</v>
      </c>
      <c r="AO648" s="607">
        <v>0</v>
      </c>
      <c r="AP648" s="607">
        <v>0</v>
      </c>
      <c r="AQ648" s="607">
        <v>0</v>
      </c>
      <c r="AR648" s="607">
        <v>0</v>
      </c>
      <c r="AS648" s="607">
        <v>0</v>
      </c>
      <c r="AT648" s="607">
        <v>0</v>
      </c>
      <c r="AU648" s="607">
        <v>0</v>
      </c>
      <c r="AV648" s="607">
        <v>0</v>
      </c>
      <c r="AW648" s="607">
        <v>0</v>
      </c>
      <c r="AX648" s="607">
        <v>0</v>
      </c>
      <c r="AY648" s="607">
        <v>0</v>
      </c>
      <c r="AZ648" s="607">
        <v>0</v>
      </c>
      <c r="BA648" s="607">
        <v>0</v>
      </c>
      <c r="BB648" s="607">
        <v>0</v>
      </c>
      <c r="BC648" s="607">
        <v>0</v>
      </c>
      <c r="BD648" s="607">
        <v>0</v>
      </c>
      <c r="BE648" s="607">
        <v>0</v>
      </c>
      <c r="BF648" s="607">
        <v>0</v>
      </c>
      <c r="BG648" s="607">
        <v>0</v>
      </c>
      <c r="BH648" s="607">
        <v>0</v>
      </c>
      <c r="BI648" s="607">
        <v>0</v>
      </c>
      <c r="BJ648" s="607">
        <v>0</v>
      </c>
      <c r="BK648" s="607">
        <v>0</v>
      </c>
      <c r="BL648" s="607">
        <v>0</v>
      </c>
      <c r="BM648" s="607">
        <v>0</v>
      </c>
      <c r="BN648" s="607">
        <v>0</v>
      </c>
      <c r="BO648" s="607">
        <v>0</v>
      </c>
      <c r="BP648" s="607">
        <v>0</v>
      </c>
      <c r="BQ648" s="607">
        <v>0</v>
      </c>
      <c r="BR648" s="607">
        <v>0</v>
      </c>
      <c r="BS648" s="607">
        <v>0</v>
      </c>
      <c r="BT648" s="607">
        <v>0</v>
      </c>
      <c r="BU648" s="607">
        <v>0</v>
      </c>
      <c r="BV648" s="607">
        <v>0</v>
      </c>
      <c r="BW648" s="607">
        <v>0</v>
      </c>
      <c r="BX648" s="607">
        <v>0</v>
      </c>
      <c r="BY648" s="607">
        <v>0</v>
      </c>
      <c r="BZ648" s="607">
        <v>0</v>
      </c>
      <c r="CA648" s="607">
        <v>0</v>
      </c>
      <c r="CB648" s="607">
        <v>0</v>
      </c>
      <c r="CC648" s="607">
        <v>0</v>
      </c>
      <c r="CD648" s="607">
        <v>0</v>
      </c>
      <c r="CE648" s="607">
        <v>0</v>
      </c>
      <c r="CF648" s="607">
        <v>0</v>
      </c>
      <c r="CG648" s="607">
        <v>0</v>
      </c>
      <c r="CH648" s="607">
        <v>0</v>
      </c>
      <c r="CI648" s="607">
        <v>0</v>
      </c>
      <c r="CJ648" s="607">
        <v>0</v>
      </c>
      <c r="CK648" s="607">
        <v>0</v>
      </c>
      <c r="CL648" s="607">
        <v>0</v>
      </c>
      <c r="CM648" s="607">
        <v>0</v>
      </c>
      <c r="CN648" s="607">
        <v>0</v>
      </c>
      <c r="CO648" s="607">
        <v>0</v>
      </c>
      <c r="CP648" s="607">
        <v>0</v>
      </c>
      <c r="CQ648" s="607">
        <v>0</v>
      </c>
      <c r="CR648" s="607">
        <v>0</v>
      </c>
      <c r="CS648" s="607">
        <v>0</v>
      </c>
      <c r="CT648" s="607">
        <v>0</v>
      </c>
      <c r="CU648" s="607">
        <v>0</v>
      </c>
      <c r="CV648" s="607">
        <v>0</v>
      </c>
      <c r="CW648" s="607">
        <v>0</v>
      </c>
      <c r="CX648" s="607">
        <v>0</v>
      </c>
      <c r="CY648" s="607">
        <v>0</v>
      </c>
      <c r="CZ648" s="618">
        <v>0</v>
      </c>
      <c r="DA648" s="619">
        <v>0</v>
      </c>
      <c r="DB648" s="619">
        <v>0</v>
      </c>
      <c r="DC648" s="619">
        <v>0</v>
      </c>
      <c r="DD648" s="619">
        <v>0</v>
      </c>
      <c r="DE648" s="619">
        <v>0</v>
      </c>
      <c r="DF648" s="619">
        <v>0</v>
      </c>
      <c r="DG648" s="619">
        <v>0</v>
      </c>
      <c r="DH648" s="619">
        <v>0</v>
      </c>
      <c r="DI648" s="619">
        <v>0</v>
      </c>
      <c r="DJ648" s="619">
        <v>0</v>
      </c>
      <c r="DK648" s="619">
        <v>0</v>
      </c>
      <c r="DL648" s="619">
        <v>0</v>
      </c>
      <c r="DM648" s="619">
        <v>0</v>
      </c>
      <c r="DN648" s="619">
        <v>0</v>
      </c>
      <c r="DO648" s="619">
        <v>0</v>
      </c>
      <c r="DP648" s="619">
        <v>0</v>
      </c>
      <c r="DQ648" s="619">
        <v>0</v>
      </c>
      <c r="DR648" s="619">
        <v>0</v>
      </c>
      <c r="DS648" s="619">
        <v>0</v>
      </c>
      <c r="DT648" s="619">
        <v>0</v>
      </c>
      <c r="DU648" s="619">
        <v>0</v>
      </c>
      <c r="DV648" s="619">
        <v>0</v>
      </c>
      <c r="DW648" s="620">
        <v>0</v>
      </c>
    </row>
    <row r="649" spans="2:127" ht="15.75" thickBot="1" x14ac:dyDescent="0.25">
      <c r="B649" s="650"/>
      <c r="C649" s="651"/>
      <c r="D649" s="652"/>
      <c r="E649" s="652"/>
      <c r="F649" s="652"/>
      <c r="G649" s="652"/>
      <c r="H649" s="652"/>
      <c r="I649" s="653"/>
      <c r="J649" s="653"/>
      <c r="K649" s="653"/>
      <c r="L649" s="653"/>
      <c r="M649" s="653"/>
      <c r="N649" s="653"/>
      <c r="O649" s="653"/>
      <c r="P649" s="653"/>
      <c r="Q649" s="653"/>
      <c r="R649" s="654"/>
      <c r="S649" s="653"/>
      <c r="T649" s="653"/>
      <c r="U649" s="655" t="s">
        <v>127</v>
      </c>
      <c r="V649" s="656" t="s">
        <v>500</v>
      </c>
      <c r="W649" s="657" t="s">
        <v>490</v>
      </c>
      <c r="X649" s="658">
        <f>SUM(X638:X648)</f>
        <v>715.85662400000001</v>
      </c>
      <c r="Y649" s="658">
        <f t="shared" ref="Y649:CJ649" si="128">SUM(Y638:Y648)</f>
        <v>818.12185600000009</v>
      </c>
      <c r="Z649" s="658">
        <f t="shared" si="128"/>
        <v>1022.65232</v>
      </c>
      <c r="AA649" s="658">
        <f t="shared" si="128"/>
        <v>4090.6092800000001</v>
      </c>
      <c r="AB649" s="658">
        <f t="shared" si="128"/>
        <v>3579.2831200000001</v>
      </c>
      <c r="AC649" s="658">
        <f t="shared" si="128"/>
        <v>502.24214759717967</v>
      </c>
      <c r="AD649" s="658">
        <f t="shared" si="128"/>
        <v>498.87625210675947</v>
      </c>
      <c r="AE649" s="658">
        <f t="shared" si="128"/>
        <v>496.77840301817525</v>
      </c>
      <c r="AF649" s="658">
        <f t="shared" si="128"/>
        <v>496.06359789004722</v>
      </c>
      <c r="AG649" s="658">
        <f t="shared" si="128"/>
        <v>493.36944118466357</v>
      </c>
      <c r="AH649" s="658">
        <f t="shared" si="128"/>
        <v>491.30616394452261</v>
      </c>
      <c r="AI649" s="658">
        <f t="shared" si="128"/>
        <v>489.24288670438165</v>
      </c>
      <c r="AJ649" s="658">
        <f t="shared" si="128"/>
        <v>487.17960946424068</v>
      </c>
      <c r="AK649" s="658">
        <f t="shared" si="128"/>
        <v>485.11633222409978</v>
      </c>
      <c r="AL649" s="658">
        <f t="shared" si="128"/>
        <v>483.05305498395882</v>
      </c>
      <c r="AM649" s="658">
        <f t="shared" si="128"/>
        <v>480.98977774381785</v>
      </c>
      <c r="AN649" s="658">
        <f t="shared" si="128"/>
        <v>478.92650050367695</v>
      </c>
      <c r="AO649" s="658">
        <f t="shared" si="128"/>
        <v>476.86322326353599</v>
      </c>
      <c r="AP649" s="658">
        <f t="shared" si="128"/>
        <v>474.79994602339502</v>
      </c>
      <c r="AQ649" s="658">
        <f t="shared" si="128"/>
        <v>472.73666878325406</v>
      </c>
      <c r="AR649" s="658">
        <f t="shared" si="128"/>
        <v>514.34634207892213</v>
      </c>
      <c r="AS649" s="658">
        <f t="shared" si="128"/>
        <v>518.5220577724682</v>
      </c>
      <c r="AT649" s="658">
        <f t="shared" si="128"/>
        <v>528.93676639970124</v>
      </c>
      <c r="AU649" s="658">
        <f t="shared" si="128"/>
        <v>714.04327717017031</v>
      </c>
      <c r="AV649" s="658">
        <f t="shared" si="128"/>
        <v>680.78503526159432</v>
      </c>
      <c r="AW649" s="658">
        <f t="shared" si="128"/>
        <v>462.42028258254936</v>
      </c>
      <c r="AX649" s="658">
        <f t="shared" si="128"/>
        <v>462.42028258254936</v>
      </c>
      <c r="AY649" s="658">
        <f t="shared" si="128"/>
        <v>462.42028258254936</v>
      </c>
      <c r="AZ649" s="658">
        <f t="shared" si="128"/>
        <v>462.42028258254936</v>
      </c>
      <c r="BA649" s="658">
        <f t="shared" si="128"/>
        <v>462.42028258254936</v>
      </c>
      <c r="BB649" s="658">
        <f t="shared" si="128"/>
        <v>462.42028258254936</v>
      </c>
      <c r="BC649" s="658">
        <f t="shared" si="128"/>
        <v>462.42028258254936</v>
      </c>
      <c r="BD649" s="658">
        <f t="shared" si="128"/>
        <v>462.42028258254936</v>
      </c>
      <c r="BE649" s="658">
        <f t="shared" si="128"/>
        <v>462.42028258254936</v>
      </c>
      <c r="BF649" s="658">
        <f t="shared" si="128"/>
        <v>462.42028258254936</v>
      </c>
      <c r="BG649" s="658">
        <f t="shared" si="128"/>
        <v>462.42028258254936</v>
      </c>
      <c r="BH649" s="658">
        <f t="shared" si="128"/>
        <v>462.42028258254936</v>
      </c>
      <c r="BI649" s="658">
        <f t="shared" si="128"/>
        <v>462.42028258254936</v>
      </c>
      <c r="BJ649" s="658">
        <f t="shared" si="128"/>
        <v>462.42028258254936</v>
      </c>
      <c r="BK649" s="658">
        <f t="shared" si="128"/>
        <v>462.42028258254936</v>
      </c>
      <c r="BL649" s="658">
        <f t="shared" si="128"/>
        <v>506.09323311835834</v>
      </c>
      <c r="BM649" s="658">
        <f t="shared" si="128"/>
        <v>512.33222605204537</v>
      </c>
      <c r="BN649" s="658">
        <f t="shared" si="128"/>
        <v>524.81021191941932</v>
      </c>
      <c r="BO649" s="658">
        <f t="shared" si="128"/>
        <v>711.97999993002929</v>
      </c>
      <c r="BP649" s="658">
        <f t="shared" si="128"/>
        <v>680.78503526159432</v>
      </c>
      <c r="BQ649" s="658">
        <f t="shared" si="128"/>
        <v>462.42028258254936</v>
      </c>
      <c r="BR649" s="658">
        <f t="shared" si="128"/>
        <v>462.42028258254936</v>
      </c>
      <c r="BS649" s="658">
        <f t="shared" si="128"/>
        <v>462.42028258254936</v>
      </c>
      <c r="BT649" s="658">
        <f t="shared" si="128"/>
        <v>462.42028258254936</v>
      </c>
      <c r="BU649" s="658">
        <f t="shared" si="128"/>
        <v>462.42028258254936</v>
      </c>
      <c r="BV649" s="658">
        <f t="shared" si="128"/>
        <v>462.42028258254936</v>
      </c>
      <c r="BW649" s="658">
        <f t="shared" si="128"/>
        <v>462.42028258254936</v>
      </c>
      <c r="BX649" s="658">
        <f t="shared" si="128"/>
        <v>462.42028258254936</v>
      </c>
      <c r="BY649" s="658">
        <f t="shared" si="128"/>
        <v>462.42028258254936</v>
      </c>
      <c r="BZ649" s="658">
        <f t="shared" si="128"/>
        <v>462.42028258254936</v>
      </c>
      <c r="CA649" s="658">
        <f t="shared" si="128"/>
        <v>462.42028258254936</v>
      </c>
      <c r="CB649" s="658">
        <f t="shared" si="128"/>
        <v>462.42028258254936</v>
      </c>
      <c r="CC649" s="658">
        <f t="shared" si="128"/>
        <v>462.42028258254936</v>
      </c>
      <c r="CD649" s="658">
        <f t="shared" si="128"/>
        <v>462.42028258254936</v>
      </c>
      <c r="CE649" s="658">
        <f t="shared" si="128"/>
        <v>462.42028258254936</v>
      </c>
      <c r="CF649" s="658">
        <f t="shared" si="128"/>
        <v>630.29038391745451</v>
      </c>
      <c r="CG649" s="658">
        <f t="shared" si="128"/>
        <v>654.27182696529792</v>
      </c>
      <c r="CH649" s="658">
        <f t="shared" si="128"/>
        <v>702.2347130609852</v>
      </c>
      <c r="CI649" s="658">
        <f t="shared" si="128"/>
        <v>1421.6780044962934</v>
      </c>
      <c r="CJ649" s="658">
        <f t="shared" si="128"/>
        <v>1301.7707892570754</v>
      </c>
      <c r="CK649" s="658">
        <f t="shared" ref="CK649:DW649" si="129">SUM(CK638:CK648)</f>
        <v>462.42028258254936</v>
      </c>
      <c r="CL649" s="658">
        <f t="shared" si="129"/>
        <v>462.42028258254936</v>
      </c>
      <c r="CM649" s="658">
        <f t="shared" si="129"/>
        <v>462.42028258254936</v>
      </c>
      <c r="CN649" s="658">
        <f t="shared" si="129"/>
        <v>462.42028258254936</v>
      </c>
      <c r="CO649" s="658">
        <f t="shared" si="129"/>
        <v>462.42028258254936</v>
      </c>
      <c r="CP649" s="658">
        <f t="shared" si="129"/>
        <v>462.42028258254936</v>
      </c>
      <c r="CQ649" s="658">
        <f t="shared" si="129"/>
        <v>462.42028258254936</v>
      </c>
      <c r="CR649" s="658">
        <f t="shared" si="129"/>
        <v>462.42028258254936</v>
      </c>
      <c r="CS649" s="658">
        <f t="shared" si="129"/>
        <v>462.42028258254936</v>
      </c>
      <c r="CT649" s="658">
        <f t="shared" si="129"/>
        <v>462.42028258254936</v>
      </c>
      <c r="CU649" s="658">
        <f t="shared" si="129"/>
        <v>462.42028258254936</v>
      </c>
      <c r="CV649" s="658">
        <f t="shared" si="129"/>
        <v>462.42028258254936</v>
      </c>
      <c r="CW649" s="658">
        <f t="shared" si="129"/>
        <v>462.42028258254936</v>
      </c>
      <c r="CX649" s="658">
        <f t="shared" si="129"/>
        <v>462.42028258254936</v>
      </c>
      <c r="CY649" s="659">
        <f t="shared" si="129"/>
        <v>462.42028258254936</v>
      </c>
      <c r="CZ649" s="660">
        <f t="shared" si="129"/>
        <v>0</v>
      </c>
      <c r="DA649" s="661">
        <f t="shared" si="129"/>
        <v>0</v>
      </c>
      <c r="DB649" s="661">
        <f t="shared" si="129"/>
        <v>0</v>
      </c>
      <c r="DC649" s="661">
        <f t="shared" si="129"/>
        <v>0</v>
      </c>
      <c r="DD649" s="661">
        <f t="shared" si="129"/>
        <v>0</v>
      </c>
      <c r="DE649" s="661">
        <f t="shared" si="129"/>
        <v>0</v>
      </c>
      <c r="DF649" s="661">
        <f t="shared" si="129"/>
        <v>0</v>
      </c>
      <c r="DG649" s="661">
        <f t="shared" si="129"/>
        <v>0</v>
      </c>
      <c r="DH649" s="661">
        <f t="shared" si="129"/>
        <v>0</v>
      </c>
      <c r="DI649" s="661">
        <f t="shared" si="129"/>
        <v>0</v>
      </c>
      <c r="DJ649" s="661">
        <f t="shared" si="129"/>
        <v>0</v>
      </c>
      <c r="DK649" s="661">
        <f t="shared" si="129"/>
        <v>0</v>
      </c>
      <c r="DL649" s="661">
        <f t="shared" si="129"/>
        <v>0</v>
      </c>
      <c r="DM649" s="661">
        <f t="shared" si="129"/>
        <v>0</v>
      </c>
      <c r="DN649" s="661">
        <f t="shared" si="129"/>
        <v>0</v>
      </c>
      <c r="DO649" s="661">
        <f t="shared" si="129"/>
        <v>0</v>
      </c>
      <c r="DP649" s="661">
        <f t="shared" si="129"/>
        <v>0</v>
      </c>
      <c r="DQ649" s="661">
        <f t="shared" si="129"/>
        <v>0</v>
      </c>
      <c r="DR649" s="661">
        <f t="shared" si="129"/>
        <v>0</v>
      </c>
      <c r="DS649" s="661">
        <f t="shared" si="129"/>
        <v>0</v>
      </c>
      <c r="DT649" s="661">
        <f t="shared" si="129"/>
        <v>0</v>
      </c>
      <c r="DU649" s="661">
        <f t="shared" si="129"/>
        <v>0</v>
      </c>
      <c r="DV649" s="661">
        <f t="shared" si="129"/>
        <v>0</v>
      </c>
      <c r="DW649" s="662">
        <f t="shared" si="129"/>
        <v>0</v>
      </c>
    </row>
    <row r="650" spans="2:127" ht="25.5" x14ac:dyDescent="0.2">
      <c r="B650" s="603" t="s">
        <v>485</v>
      </c>
      <c r="C650" s="604" t="s">
        <v>988</v>
      </c>
      <c r="D650" s="605" t="s">
        <v>863</v>
      </c>
      <c r="E650" s="606" t="s">
        <v>557</v>
      </c>
      <c r="F650" s="607" t="s">
        <v>754</v>
      </c>
      <c r="G650" s="608" t="s">
        <v>59</v>
      </c>
      <c r="H650" s="609" t="s">
        <v>487</v>
      </c>
      <c r="I650" s="609">
        <f>MAX(X650:AV650)</f>
        <v>8</v>
      </c>
      <c r="J650" s="609">
        <f>SUMPRODUCT($X$2:$CY$2,$X650:$CY650)*365</f>
        <v>69662.260038573673</v>
      </c>
      <c r="K650" s="609">
        <f>SUMPRODUCT($X$2:$CY$2,$X651:$CY651)+SUMPRODUCT($X$2:$CY$2,$X652:$CY652)+SUMPRODUCT($X$2:$CY$2,$X653:$CY653)</f>
        <v>9282.8736509900555</v>
      </c>
      <c r="L650" s="609">
        <f>SUMPRODUCT($X$2:$CY$2,$X654:$CY654) +SUMPRODUCT($X$2:$CY$2,$X655:$CY655)</f>
        <v>11007.591363629417</v>
      </c>
      <c r="M650" s="609">
        <f>SUMPRODUCT($X$2:$CY$2,$X656:$CY656)</f>
        <v>0</v>
      </c>
      <c r="N650" s="609">
        <f>SUMPRODUCT($X$2:$CY$2,$X659:$CY659) +SUMPRODUCT($X$2:$CY$2,$X660:$CY660)</f>
        <v>479.90172531453123</v>
      </c>
      <c r="O650" s="609">
        <f>SUMPRODUCT($X$2:$CY$2,$X657:$CY657) +SUMPRODUCT($X$2:$CY$2,$X658:$CY658) +SUMPRODUCT($X$2:$CY$2,$X661:$CY661)</f>
        <v>77.21121780342007</v>
      </c>
      <c r="P650" s="609">
        <f>SUM(K650:O650)</f>
        <v>20847.577957737423</v>
      </c>
      <c r="Q650" s="609">
        <f>(SUM(K650:M650)*100000)/(J650*1000)</f>
        <v>29.126911764539585</v>
      </c>
      <c r="R650" s="610">
        <f>(P650*100000)/(J650*1000)</f>
        <v>29.926646000565615</v>
      </c>
      <c r="S650" s="611">
        <v>3</v>
      </c>
      <c r="T650" s="612">
        <v>3</v>
      </c>
      <c r="U650" s="613" t="s">
        <v>488</v>
      </c>
      <c r="V650" s="614" t="s">
        <v>124</v>
      </c>
      <c r="W650" s="615" t="s">
        <v>75</v>
      </c>
      <c r="X650" s="607">
        <v>0</v>
      </c>
      <c r="Y650" s="607">
        <v>0</v>
      </c>
      <c r="Z650" s="607">
        <v>0</v>
      </c>
      <c r="AA650" s="607">
        <v>0</v>
      </c>
      <c r="AB650" s="607">
        <v>0</v>
      </c>
      <c r="AC650" s="607">
        <v>8</v>
      </c>
      <c r="AD650" s="607">
        <v>8</v>
      </c>
      <c r="AE650" s="607">
        <v>8</v>
      </c>
      <c r="AF650" s="607">
        <v>8</v>
      </c>
      <c r="AG650" s="607">
        <v>8</v>
      </c>
      <c r="AH650" s="607">
        <v>8</v>
      </c>
      <c r="AI650" s="607">
        <v>8</v>
      </c>
      <c r="AJ650" s="607">
        <v>8</v>
      </c>
      <c r="AK650" s="607">
        <v>8</v>
      </c>
      <c r="AL650" s="607">
        <v>8</v>
      </c>
      <c r="AM650" s="607">
        <v>8</v>
      </c>
      <c r="AN650" s="607">
        <v>8</v>
      </c>
      <c r="AO650" s="607">
        <v>8</v>
      </c>
      <c r="AP650" s="607">
        <v>8</v>
      </c>
      <c r="AQ650" s="607">
        <v>8</v>
      </c>
      <c r="AR650" s="607">
        <v>8</v>
      </c>
      <c r="AS650" s="607">
        <v>8</v>
      </c>
      <c r="AT650" s="607">
        <v>8</v>
      </c>
      <c r="AU650" s="607">
        <v>8</v>
      </c>
      <c r="AV650" s="607">
        <v>8</v>
      </c>
      <c r="AW650" s="607">
        <v>8</v>
      </c>
      <c r="AX650" s="607">
        <v>8</v>
      </c>
      <c r="AY650" s="607">
        <v>8</v>
      </c>
      <c r="AZ650" s="607">
        <v>8</v>
      </c>
      <c r="BA650" s="607">
        <v>8</v>
      </c>
      <c r="BB650" s="607">
        <v>8</v>
      </c>
      <c r="BC650" s="607">
        <v>8</v>
      </c>
      <c r="BD650" s="607">
        <v>8</v>
      </c>
      <c r="BE650" s="607">
        <v>8</v>
      </c>
      <c r="BF650" s="607">
        <v>8</v>
      </c>
      <c r="BG650" s="607">
        <v>8</v>
      </c>
      <c r="BH650" s="607">
        <v>8</v>
      </c>
      <c r="BI650" s="607">
        <v>8</v>
      </c>
      <c r="BJ650" s="607">
        <v>8</v>
      </c>
      <c r="BK650" s="607">
        <v>8</v>
      </c>
      <c r="BL650" s="607">
        <v>8</v>
      </c>
      <c r="BM650" s="607">
        <v>8</v>
      </c>
      <c r="BN650" s="607">
        <v>8</v>
      </c>
      <c r="BO650" s="607">
        <v>8</v>
      </c>
      <c r="BP650" s="607">
        <v>8</v>
      </c>
      <c r="BQ650" s="607">
        <v>8</v>
      </c>
      <c r="BR650" s="607">
        <v>8</v>
      </c>
      <c r="BS650" s="607">
        <v>8</v>
      </c>
      <c r="BT650" s="607">
        <v>8</v>
      </c>
      <c r="BU650" s="607">
        <v>8</v>
      </c>
      <c r="BV650" s="607">
        <v>8</v>
      </c>
      <c r="BW650" s="607">
        <v>8</v>
      </c>
      <c r="BX650" s="607">
        <v>8</v>
      </c>
      <c r="BY650" s="607">
        <v>8</v>
      </c>
      <c r="BZ650" s="607">
        <v>8</v>
      </c>
      <c r="CA650" s="607">
        <v>8</v>
      </c>
      <c r="CB650" s="607">
        <v>8</v>
      </c>
      <c r="CC650" s="607">
        <v>8</v>
      </c>
      <c r="CD650" s="607">
        <v>8</v>
      </c>
      <c r="CE650" s="616">
        <v>8</v>
      </c>
      <c r="CF650" s="616">
        <v>8</v>
      </c>
      <c r="CG650" s="616">
        <v>8</v>
      </c>
      <c r="CH650" s="616">
        <v>8</v>
      </c>
      <c r="CI650" s="616">
        <v>8</v>
      </c>
      <c r="CJ650" s="616">
        <v>8</v>
      </c>
      <c r="CK650" s="616">
        <v>8</v>
      </c>
      <c r="CL650" s="616">
        <v>8</v>
      </c>
      <c r="CM650" s="616">
        <v>8</v>
      </c>
      <c r="CN650" s="616">
        <v>8</v>
      </c>
      <c r="CO650" s="616">
        <v>8</v>
      </c>
      <c r="CP650" s="616">
        <v>8</v>
      </c>
      <c r="CQ650" s="616">
        <v>8</v>
      </c>
      <c r="CR650" s="616">
        <v>8</v>
      </c>
      <c r="CS650" s="616">
        <v>8</v>
      </c>
      <c r="CT650" s="616">
        <v>8</v>
      </c>
      <c r="CU650" s="616">
        <v>8</v>
      </c>
      <c r="CV650" s="616">
        <v>8</v>
      </c>
      <c r="CW650" s="616">
        <v>8</v>
      </c>
      <c r="CX650" s="616">
        <v>8</v>
      </c>
      <c r="CY650" s="617">
        <v>8</v>
      </c>
      <c r="CZ650" s="618">
        <v>0</v>
      </c>
      <c r="DA650" s="619">
        <v>0</v>
      </c>
      <c r="DB650" s="619">
        <v>0</v>
      </c>
      <c r="DC650" s="619">
        <v>0</v>
      </c>
      <c r="DD650" s="619">
        <v>0</v>
      </c>
      <c r="DE650" s="619">
        <v>0</v>
      </c>
      <c r="DF650" s="619">
        <v>0</v>
      </c>
      <c r="DG650" s="619">
        <v>0</v>
      </c>
      <c r="DH650" s="619">
        <v>0</v>
      </c>
      <c r="DI650" s="619">
        <v>0</v>
      </c>
      <c r="DJ650" s="619">
        <v>0</v>
      </c>
      <c r="DK650" s="619">
        <v>0</v>
      </c>
      <c r="DL650" s="619">
        <v>0</v>
      </c>
      <c r="DM650" s="619">
        <v>0</v>
      </c>
      <c r="DN650" s="619">
        <v>0</v>
      </c>
      <c r="DO650" s="619">
        <v>0</v>
      </c>
      <c r="DP650" s="619">
        <v>0</v>
      </c>
      <c r="DQ650" s="619">
        <v>0</v>
      </c>
      <c r="DR650" s="619">
        <v>0</v>
      </c>
      <c r="DS650" s="619">
        <v>0</v>
      </c>
      <c r="DT650" s="619">
        <v>0</v>
      </c>
      <c r="DU650" s="619">
        <v>0</v>
      </c>
      <c r="DV650" s="619">
        <v>0</v>
      </c>
      <c r="DW650" s="620">
        <v>0</v>
      </c>
    </row>
    <row r="651" spans="2:127" x14ac:dyDescent="0.2">
      <c r="B651" s="621"/>
      <c r="C651" s="622"/>
      <c r="D651" s="623"/>
      <c r="E651" s="624"/>
      <c r="F651" s="624"/>
      <c r="G651" s="623"/>
      <c r="H651" s="624"/>
      <c r="I651" s="624"/>
      <c r="J651" s="624"/>
      <c r="K651" s="624"/>
      <c r="L651" s="624"/>
      <c r="M651" s="624"/>
      <c r="N651" s="624"/>
      <c r="O651" s="624"/>
      <c r="P651" s="624"/>
      <c r="Q651" s="624"/>
      <c r="R651" s="625"/>
      <c r="S651" s="624"/>
      <c r="T651" s="624"/>
      <c r="U651" s="626" t="s">
        <v>489</v>
      </c>
      <c r="V651" s="614" t="s">
        <v>124</v>
      </c>
      <c r="W651" s="615" t="s">
        <v>490</v>
      </c>
      <c r="X651" s="607">
        <v>635.32000000000016</v>
      </c>
      <c r="Y651" s="607">
        <v>726.08</v>
      </c>
      <c r="Z651" s="607">
        <v>907.6</v>
      </c>
      <c r="AA651" s="607">
        <v>3630.4</v>
      </c>
      <c r="AB651" s="607">
        <v>3176.6</v>
      </c>
      <c r="AC651" s="607">
        <v>0</v>
      </c>
      <c r="AD651" s="607">
        <v>0</v>
      </c>
      <c r="AE651" s="607">
        <v>0</v>
      </c>
      <c r="AF651" s="607">
        <v>0</v>
      </c>
      <c r="AG651" s="607">
        <v>0</v>
      </c>
      <c r="AH651" s="607">
        <v>0</v>
      </c>
      <c r="AI651" s="607">
        <v>0</v>
      </c>
      <c r="AJ651" s="607">
        <v>0</v>
      </c>
      <c r="AK651" s="607">
        <v>0</v>
      </c>
      <c r="AL651" s="607">
        <v>0</v>
      </c>
      <c r="AM651" s="607">
        <v>0</v>
      </c>
      <c r="AN651" s="607">
        <v>0</v>
      </c>
      <c r="AO651" s="607">
        <v>0</v>
      </c>
      <c r="AP651" s="607">
        <v>0</v>
      </c>
      <c r="AQ651" s="607">
        <v>0</v>
      </c>
      <c r="AR651" s="607">
        <v>69.16</v>
      </c>
      <c r="AS651" s="607">
        <v>79.040000000000006</v>
      </c>
      <c r="AT651" s="607">
        <v>98.8</v>
      </c>
      <c r="AU651" s="607">
        <v>395.2</v>
      </c>
      <c r="AV651" s="607">
        <v>345.8</v>
      </c>
      <c r="AW651" s="607">
        <v>0</v>
      </c>
      <c r="AX651" s="607">
        <v>0</v>
      </c>
      <c r="AY651" s="607">
        <v>0</v>
      </c>
      <c r="AZ651" s="607">
        <v>0</v>
      </c>
      <c r="BA651" s="607">
        <v>0</v>
      </c>
      <c r="BB651" s="607">
        <v>0</v>
      </c>
      <c r="BC651" s="607">
        <v>0</v>
      </c>
      <c r="BD651" s="607">
        <v>0</v>
      </c>
      <c r="BE651" s="607">
        <v>0</v>
      </c>
      <c r="BF651" s="607">
        <v>0</v>
      </c>
      <c r="BG651" s="607">
        <v>0</v>
      </c>
      <c r="BH651" s="607">
        <v>0</v>
      </c>
      <c r="BI651" s="607">
        <v>0</v>
      </c>
      <c r="BJ651" s="607">
        <v>0</v>
      </c>
      <c r="BK651" s="607">
        <v>0</v>
      </c>
      <c r="BL651" s="607">
        <v>69.16</v>
      </c>
      <c r="BM651" s="607">
        <v>79.040000000000006</v>
      </c>
      <c r="BN651" s="607">
        <v>98.8</v>
      </c>
      <c r="BO651" s="607">
        <v>395.2</v>
      </c>
      <c r="BP651" s="607">
        <v>345.8</v>
      </c>
      <c r="BQ651" s="607">
        <v>0</v>
      </c>
      <c r="BR651" s="607">
        <v>0</v>
      </c>
      <c r="BS651" s="607">
        <v>0</v>
      </c>
      <c r="BT651" s="607">
        <v>0</v>
      </c>
      <c r="BU651" s="607">
        <v>0</v>
      </c>
      <c r="BV651" s="607">
        <v>0</v>
      </c>
      <c r="BW651" s="607">
        <v>0</v>
      </c>
      <c r="BX651" s="607">
        <v>0</v>
      </c>
      <c r="BY651" s="607">
        <v>0</v>
      </c>
      <c r="BZ651" s="607">
        <v>0</v>
      </c>
      <c r="CA651" s="607">
        <v>0</v>
      </c>
      <c r="CB651" s="607">
        <v>0</v>
      </c>
      <c r="CC651" s="607">
        <v>0</v>
      </c>
      <c r="CD651" s="607">
        <v>0</v>
      </c>
      <c r="CE651" s="616">
        <v>0</v>
      </c>
      <c r="CF651" s="616">
        <v>188.09</v>
      </c>
      <c r="CG651" s="616">
        <v>214.96</v>
      </c>
      <c r="CH651" s="616">
        <v>268.7</v>
      </c>
      <c r="CI651" s="616">
        <v>1074.8</v>
      </c>
      <c r="CJ651" s="616">
        <v>940.45</v>
      </c>
      <c r="CK651" s="616">
        <v>0</v>
      </c>
      <c r="CL651" s="616">
        <v>0</v>
      </c>
      <c r="CM651" s="616">
        <v>0</v>
      </c>
      <c r="CN651" s="616">
        <v>0</v>
      </c>
      <c r="CO651" s="616">
        <v>0</v>
      </c>
      <c r="CP651" s="616">
        <v>0</v>
      </c>
      <c r="CQ651" s="616">
        <v>0</v>
      </c>
      <c r="CR651" s="616">
        <v>0</v>
      </c>
      <c r="CS651" s="616">
        <v>0</v>
      </c>
      <c r="CT651" s="616">
        <v>0</v>
      </c>
      <c r="CU651" s="616">
        <v>0</v>
      </c>
      <c r="CV651" s="616">
        <v>0</v>
      </c>
      <c r="CW651" s="616">
        <v>0</v>
      </c>
      <c r="CX651" s="616">
        <v>0</v>
      </c>
      <c r="CY651" s="617">
        <v>0</v>
      </c>
      <c r="CZ651" s="618">
        <v>0</v>
      </c>
      <c r="DA651" s="619">
        <v>0</v>
      </c>
      <c r="DB651" s="619">
        <v>0</v>
      </c>
      <c r="DC651" s="619">
        <v>0</v>
      </c>
      <c r="DD651" s="619">
        <v>0</v>
      </c>
      <c r="DE651" s="619">
        <v>0</v>
      </c>
      <c r="DF651" s="619">
        <v>0</v>
      </c>
      <c r="DG651" s="619">
        <v>0</v>
      </c>
      <c r="DH651" s="619">
        <v>0</v>
      </c>
      <c r="DI651" s="619">
        <v>0</v>
      </c>
      <c r="DJ651" s="619">
        <v>0</v>
      </c>
      <c r="DK651" s="619">
        <v>0</v>
      </c>
      <c r="DL651" s="619">
        <v>0</v>
      </c>
      <c r="DM651" s="619">
        <v>0</v>
      </c>
      <c r="DN651" s="619">
        <v>0</v>
      </c>
      <c r="DO651" s="619">
        <v>0</v>
      </c>
      <c r="DP651" s="619">
        <v>0</v>
      </c>
      <c r="DQ651" s="619">
        <v>0</v>
      </c>
      <c r="DR651" s="619">
        <v>0</v>
      </c>
      <c r="DS651" s="619">
        <v>0</v>
      </c>
      <c r="DT651" s="619">
        <v>0</v>
      </c>
      <c r="DU651" s="619">
        <v>0</v>
      </c>
      <c r="DV651" s="619">
        <v>0</v>
      </c>
      <c r="DW651" s="620">
        <v>0</v>
      </c>
    </row>
    <row r="652" spans="2:127" x14ac:dyDescent="0.2">
      <c r="B652" s="627"/>
      <c r="C652" s="628"/>
      <c r="D652" s="629"/>
      <c r="E652" s="629"/>
      <c r="F652" s="629"/>
      <c r="G652" s="629"/>
      <c r="H652" s="629"/>
      <c r="I652" s="630"/>
      <c r="J652" s="630"/>
      <c r="K652" s="630"/>
      <c r="L652" s="630"/>
      <c r="M652" s="630"/>
      <c r="N652" s="630"/>
      <c r="O652" s="630"/>
      <c r="P652" s="630"/>
      <c r="Q652" s="630"/>
      <c r="R652" s="631"/>
      <c r="S652" s="630"/>
      <c r="T652" s="630"/>
      <c r="U652" s="626" t="s">
        <v>491</v>
      </c>
      <c r="V652" s="614" t="s">
        <v>124</v>
      </c>
      <c r="W652" s="615" t="s">
        <v>490</v>
      </c>
      <c r="X652" s="607">
        <v>0</v>
      </c>
      <c r="Y652" s="607">
        <v>0</v>
      </c>
      <c r="Z652" s="607">
        <v>0</v>
      </c>
      <c r="AA652" s="607">
        <v>0</v>
      </c>
      <c r="AB652" s="607">
        <v>0</v>
      </c>
      <c r="AC652" s="607">
        <v>0</v>
      </c>
      <c r="AD652" s="607">
        <v>0</v>
      </c>
      <c r="AE652" s="607">
        <v>0</v>
      </c>
      <c r="AF652" s="607">
        <v>0</v>
      </c>
      <c r="AG652" s="607">
        <v>0</v>
      </c>
      <c r="AH652" s="607">
        <v>0</v>
      </c>
      <c r="AI652" s="607">
        <v>0</v>
      </c>
      <c r="AJ652" s="607">
        <v>0</v>
      </c>
      <c r="AK652" s="607">
        <v>0</v>
      </c>
      <c r="AL652" s="607">
        <v>0</v>
      </c>
      <c r="AM652" s="607">
        <v>0</v>
      </c>
      <c r="AN652" s="607">
        <v>0</v>
      </c>
      <c r="AO652" s="607">
        <v>0</v>
      </c>
      <c r="AP652" s="607">
        <v>0</v>
      </c>
      <c r="AQ652" s="607">
        <v>0</v>
      </c>
      <c r="AR652" s="607">
        <v>0</v>
      </c>
      <c r="AS652" s="607">
        <v>0</v>
      </c>
      <c r="AT652" s="607">
        <v>0</v>
      </c>
      <c r="AU652" s="607">
        <v>0</v>
      </c>
      <c r="AV652" s="607">
        <v>0</v>
      </c>
      <c r="AW652" s="607">
        <v>0</v>
      </c>
      <c r="AX652" s="607">
        <v>0</v>
      </c>
      <c r="AY652" s="607">
        <v>0</v>
      </c>
      <c r="AZ652" s="607">
        <v>0</v>
      </c>
      <c r="BA652" s="607">
        <v>0</v>
      </c>
      <c r="BB652" s="607">
        <v>0</v>
      </c>
      <c r="BC652" s="607">
        <v>0</v>
      </c>
      <c r="BD652" s="607">
        <v>0</v>
      </c>
      <c r="BE652" s="607">
        <v>0</v>
      </c>
      <c r="BF652" s="607">
        <v>0</v>
      </c>
      <c r="BG652" s="607">
        <v>0</v>
      </c>
      <c r="BH652" s="607">
        <v>0</v>
      </c>
      <c r="BI652" s="607">
        <v>0</v>
      </c>
      <c r="BJ652" s="607">
        <v>0</v>
      </c>
      <c r="BK652" s="607">
        <v>0</v>
      </c>
      <c r="BL652" s="607">
        <v>0</v>
      </c>
      <c r="BM652" s="607">
        <v>0</v>
      </c>
      <c r="BN652" s="607">
        <v>0</v>
      </c>
      <c r="BO652" s="607">
        <v>0</v>
      </c>
      <c r="BP652" s="607">
        <v>0</v>
      </c>
      <c r="BQ652" s="607">
        <v>0</v>
      </c>
      <c r="BR652" s="607">
        <v>0</v>
      </c>
      <c r="BS652" s="607">
        <v>0</v>
      </c>
      <c r="BT652" s="607">
        <v>0</v>
      </c>
      <c r="BU652" s="607">
        <v>0</v>
      </c>
      <c r="BV652" s="607">
        <v>0</v>
      </c>
      <c r="BW652" s="607">
        <v>0</v>
      </c>
      <c r="BX652" s="607">
        <v>0</v>
      </c>
      <c r="BY652" s="607">
        <v>0</v>
      </c>
      <c r="BZ652" s="607">
        <v>0</v>
      </c>
      <c r="CA652" s="607">
        <v>0</v>
      </c>
      <c r="CB652" s="607">
        <v>0</v>
      </c>
      <c r="CC652" s="607">
        <v>0</v>
      </c>
      <c r="CD652" s="607">
        <v>0</v>
      </c>
      <c r="CE652" s="616">
        <v>0</v>
      </c>
      <c r="CF652" s="616">
        <v>0</v>
      </c>
      <c r="CG652" s="616">
        <v>0</v>
      </c>
      <c r="CH652" s="616">
        <v>0</v>
      </c>
      <c r="CI652" s="616">
        <v>0</v>
      </c>
      <c r="CJ652" s="616">
        <v>0</v>
      </c>
      <c r="CK652" s="616">
        <v>0</v>
      </c>
      <c r="CL652" s="616">
        <v>0</v>
      </c>
      <c r="CM652" s="616">
        <v>0</v>
      </c>
      <c r="CN652" s="616">
        <v>0</v>
      </c>
      <c r="CO652" s="616">
        <v>0</v>
      </c>
      <c r="CP652" s="616">
        <v>0</v>
      </c>
      <c r="CQ652" s="616">
        <v>0</v>
      </c>
      <c r="CR652" s="616">
        <v>0</v>
      </c>
      <c r="CS652" s="616">
        <v>0</v>
      </c>
      <c r="CT652" s="616">
        <v>0</v>
      </c>
      <c r="CU652" s="616">
        <v>0</v>
      </c>
      <c r="CV652" s="616">
        <v>0</v>
      </c>
      <c r="CW652" s="616">
        <v>0</v>
      </c>
      <c r="CX652" s="616">
        <v>0</v>
      </c>
      <c r="CY652" s="617">
        <v>0</v>
      </c>
      <c r="CZ652" s="618">
        <v>0</v>
      </c>
      <c r="DA652" s="619">
        <v>0</v>
      </c>
      <c r="DB652" s="619">
        <v>0</v>
      </c>
      <c r="DC652" s="619">
        <v>0</v>
      </c>
      <c r="DD652" s="619">
        <v>0</v>
      </c>
      <c r="DE652" s="619">
        <v>0</v>
      </c>
      <c r="DF652" s="619">
        <v>0</v>
      </c>
      <c r="DG652" s="619">
        <v>0</v>
      </c>
      <c r="DH652" s="619">
        <v>0</v>
      </c>
      <c r="DI652" s="619">
        <v>0</v>
      </c>
      <c r="DJ652" s="619">
        <v>0</v>
      </c>
      <c r="DK652" s="619">
        <v>0</v>
      </c>
      <c r="DL652" s="619">
        <v>0</v>
      </c>
      <c r="DM652" s="619">
        <v>0</v>
      </c>
      <c r="DN652" s="619">
        <v>0</v>
      </c>
      <c r="DO652" s="619">
        <v>0</v>
      </c>
      <c r="DP652" s="619">
        <v>0</v>
      </c>
      <c r="DQ652" s="619">
        <v>0</v>
      </c>
      <c r="DR652" s="619">
        <v>0</v>
      </c>
      <c r="DS652" s="619">
        <v>0</v>
      </c>
      <c r="DT652" s="619">
        <v>0</v>
      </c>
      <c r="DU652" s="619">
        <v>0</v>
      </c>
      <c r="DV652" s="619">
        <v>0</v>
      </c>
      <c r="DW652" s="620">
        <v>0</v>
      </c>
    </row>
    <row r="653" spans="2:127" x14ac:dyDescent="0.2">
      <c r="B653" s="627"/>
      <c r="C653" s="628"/>
      <c r="D653" s="629"/>
      <c r="E653" s="629"/>
      <c r="F653" s="629"/>
      <c r="G653" s="629"/>
      <c r="H653" s="629"/>
      <c r="I653" s="630"/>
      <c r="J653" s="630"/>
      <c r="K653" s="630"/>
      <c r="L653" s="630"/>
      <c r="M653" s="630"/>
      <c r="N653" s="630"/>
      <c r="O653" s="630"/>
      <c r="P653" s="630"/>
      <c r="Q653" s="630"/>
      <c r="R653" s="631"/>
      <c r="S653" s="630"/>
      <c r="T653" s="630"/>
      <c r="U653" s="632" t="s">
        <v>828</v>
      </c>
      <c r="V653" s="633" t="s">
        <v>124</v>
      </c>
      <c r="W653" s="634" t="s">
        <v>490</v>
      </c>
      <c r="X653" s="607">
        <v>0</v>
      </c>
      <c r="Y653" s="607">
        <v>0</v>
      </c>
      <c r="Z653" s="607">
        <v>0</v>
      </c>
      <c r="AA653" s="607">
        <v>0</v>
      </c>
      <c r="AB653" s="607">
        <v>0</v>
      </c>
      <c r="AC653" s="607">
        <v>0</v>
      </c>
      <c r="AD653" s="607">
        <v>0</v>
      </c>
      <c r="AE653" s="607">
        <v>0</v>
      </c>
      <c r="AF653" s="607">
        <v>0</v>
      </c>
      <c r="AG653" s="607">
        <v>0</v>
      </c>
      <c r="AH653" s="607">
        <v>0</v>
      </c>
      <c r="AI653" s="607">
        <v>0</v>
      </c>
      <c r="AJ653" s="607">
        <v>0</v>
      </c>
      <c r="AK653" s="607">
        <v>0</v>
      </c>
      <c r="AL653" s="607">
        <v>0</v>
      </c>
      <c r="AM653" s="607">
        <v>0</v>
      </c>
      <c r="AN653" s="607">
        <v>0</v>
      </c>
      <c r="AO653" s="607">
        <v>0</v>
      </c>
      <c r="AP653" s="607">
        <v>0</v>
      </c>
      <c r="AQ653" s="607">
        <v>0</v>
      </c>
      <c r="AR653" s="607">
        <v>0</v>
      </c>
      <c r="AS653" s="607">
        <v>0</v>
      </c>
      <c r="AT653" s="607">
        <v>0</v>
      </c>
      <c r="AU653" s="607">
        <v>0</v>
      </c>
      <c r="AV653" s="607">
        <v>0</v>
      </c>
      <c r="AW653" s="607">
        <v>0</v>
      </c>
      <c r="AX653" s="607">
        <v>0</v>
      </c>
      <c r="AY653" s="607">
        <v>0</v>
      </c>
      <c r="AZ653" s="607">
        <v>0</v>
      </c>
      <c r="BA653" s="607">
        <v>0</v>
      </c>
      <c r="BB653" s="607">
        <v>0</v>
      </c>
      <c r="BC653" s="607">
        <v>0</v>
      </c>
      <c r="BD653" s="607">
        <v>0</v>
      </c>
      <c r="BE653" s="607">
        <v>0</v>
      </c>
      <c r="BF653" s="607">
        <v>0</v>
      </c>
      <c r="BG653" s="607">
        <v>0</v>
      </c>
      <c r="BH653" s="607">
        <v>0</v>
      </c>
      <c r="BI653" s="607">
        <v>0</v>
      </c>
      <c r="BJ653" s="607">
        <v>0</v>
      </c>
      <c r="BK653" s="607">
        <v>0</v>
      </c>
      <c r="BL653" s="607">
        <v>0</v>
      </c>
      <c r="BM653" s="607">
        <v>0</v>
      </c>
      <c r="BN653" s="607">
        <v>0</v>
      </c>
      <c r="BO653" s="607">
        <v>0</v>
      </c>
      <c r="BP653" s="607">
        <v>0</v>
      </c>
      <c r="BQ653" s="607">
        <v>0</v>
      </c>
      <c r="BR653" s="607">
        <v>0</v>
      </c>
      <c r="BS653" s="607">
        <v>0</v>
      </c>
      <c r="BT653" s="607">
        <v>0</v>
      </c>
      <c r="BU653" s="607">
        <v>0</v>
      </c>
      <c r="BV653" s="607">
        <v>0</v>
      </c>
      <c r="BW653" s="607">
        <v>0</v>
      </c>
      <c r="BX653" s="607">
        <v>0</v>
      </c>
      <c r="BY653" s="607">
        <v>0</v>
      </c>
      <c r="BZ653" s="607">
        <v>0</v>
      </c>
      <c r="CA653" s="607">
        <v>0</v>
      </c>
      <c r="CB653" s="607">
        <v>0</v>
      </c>
      <c r="CC653" s="607">
        <v>0</v>
      </c>
      <c r="CD653" s="607">
        <v>0</v>
      </c>
      <c r="CE653" s="607">
        <v>0</v>
      </c>
      <c r="CF653" s="607">
        <v>0</v>
      </c>
      <c r="CG653" s="607">
        <v>0</v>
      </c>
      <c r="CH653" s="607">
        <v>0</v>
      </c>
      <c r="CI653" s="607">
        <v>0</v>
      </c>
      <c r="CJ653" s="607">
        <v>0</v>
      </c>
      <c r="CK653" s="607">
        <v>0</v>
      </c>
      <c r="CL653" s="607">
        <v>0</v>
      </c>
      <c r="CM653" s="607">
        <v>0</v>
      </c>
      <c r="CN653" s="607">
        <v>0</v>
      </c>
      <c r="CO653" s="607">
        <v>0</v>
      </c>
      <c r="CP653" s="607">
        <v>0</v>
      </c>
      <c r="CQ653" s="607">
        <v>0</v>
      </c>
      <c r="CR653" s="607">
        <v>0</v>
      </c>
      <c r="CS653" s="607">
        <v>0</v>
      </c>
      <c r="CT653" s="607">
        <v>0</v>
      </c>
      <c r="CU653" s="607">
        <v>0</v>
      </c>
      <c r="CV653" s="607">
        <v>0</v>
      </c>
      <c r="CW653" s="607">
        <v>0</v>
      </c>
      <c r="CX653" s="607">
        <v>0</v>
      </c>
      <c r="CY653" s="607">
        <v>0</v>
      </c>
      <c r="CZ653" s="618">
        <v>0</v>
      </c>
      <c r="DA653" s="619">
        <v>0</v>
      </c>
      <c r="DB653" s="619">
        <v>0</v>
      </c>
      <c r="DC653" s="619">
        <v>0</v>
      </c>
      <c r="DD653" s="619">
        <v>0</v>
      </c>
      <c r="DE653" s="619">
        <v>0</v>
      </c>
      <c r="DF653" s="619">
        <v>0</v>
      </c>
      <c r="DG653" s="619">
        <v>0</v>
      </c>
      <c r="DH653" s="619">
        <v>0</v>
      </c>
      <c r="DI653" s="619">
        <v>0</v>
      </c>
      <c r="DJ653" s="619">
        <v>0</v>
      </c>
      <c r="DK653" s="619">
        <v>0</v>
      </c>
      <c r="DL653" s="619">
        <v>0</v>
      </c>
      <c r="DM653" s="619">
        <v>0</v>
      </c>
      <c r="DN653" s="619">
        <v>0</v>
      </c>
      <c r="DO653" s="619">
        <v>0</v>
      </c>
      <c r="DP653" s="619">
        <v>0</v>
      </c>
      <c r="DQ653" s="619">
        <v>0</v>
      </c>
      <c r="DR653" s="619">
        <v>0</v>
      </c>
      <c r="DS653" s="619">
        <v>0</v>
      </c>
      <c r="DT653" s="619">
        <v>0</v>
      </c>
      <c r="DU653" s="619">
        <v>0</v>
      </c>
      <c r="DV653" s="619">
        <v>0</v>
      </c>
      <c r="DW653" s="620">
        <v>0</v>
      </c>
    </row>
    <row r="654" spans="2:127" x14ac:dyDescent="0.2">
      <c r="B654" s="635"/>
      <c r="C654" s="636"/>
      <c r="D654" s="637"/>
      <c r="E654" s="637"/>
      <c r="F654" s="637"/>
      <c r="G654" s="637"/>
      <c r="H654" s="637"/>
      <c r="I654" s="638"/>
      <c r="J654" s="638"/>
      <c r="K654" s="638"/>
      <c r="L654" s="638"/>
      <c r="M654" s="638"/>
      <c r="N654" s="638"/>
      <c r="O654" s="638"/>
      <c r="P654" s="638"/>
      <c r="Q654" s="638"/>
      <c r="R654" s="639"/>
      <c r="S654" s="638"/>
      <c r="T654" s="638"/>
      <c r="U654" s="626" t="s">
        <v>492</v>
      </c>
      <c r="V654" s="614" t="s">
        <v>124</v>
      </c>
      <c r="W654" s="640" t="s">
        <v>490</v>
      </c>
      <c r="X654" s="607">
        <v>0</v>
      </c>
      <c r="Y654" s="607">
        <v>0</v>
      </c>
      <c r="Z654" s="607">
        <v>0</v>
      </c>
      <c r="AA654" s="607">
        <v>0</v>
      </c>
      <c r="AB654" s="607">
        <v>0</v>
      </c>
      <c r="AC654" s="607">
        <v>102.4</v>
      </c>
      <c r="AD654" s="607">
        <v>102.4</v>
      </c>
      <c r="AE654" s="607">
        <v>102.4</v>
      </c>
      <c r="AF654" s="607">
        <v>102.4</v>
      </c>
      <c r="AG654" s="607">
        <v>102.4</v>
      </c>
      <c r="AH654" s="607">
        <v>102.4</v>
      </c>
      <c r="AI654" s="607">
        <v>102.4</v>
      </c>
      <c r="AJ654" s="607">
        <v>102.4</v>
      </c>
      <c r="AK654" s="607">
        <v>102.4</v>
      </c>
      <c r="AL654" s="607">
        <v>102.4</v>
      </c>
      <c r="AM654" s="607">
        <v>102.4</v>
      </c>
      <c r="AN654" s="607">
        <v>102.4</v>
      </c>
      <c r="AO654" s="607">
        <v>102.4</v>
      </c>
      <c r="AP654" s="607">
        <v>102.4</v>
      </c>
      <c r="AQ654" s="607">
        <v>102.4</v>
      </c>
      <c r="AR654" s="607">
        <v>102.4</v>
      </c>
      <c r="AS654" s="607">
        <v>102.4</v>
      </c>
      <c r="AT654" s="607">
        <v>102.4</v>
      </c>
      <c r="AU654" s="607">
        <v>102.4</v>
      </c>
      <c r="AV654" s="607">
        <v>102.4</v>
      </c>
      <c r="AW654" s="607">
        <v>102.4</v>
      </c>
      <c r="AX654" s="607">
        <v>102.4</v>
      </c>
      <c r="AY654" s="607">
        <v>102.4</v>
      </c>
      <c r="AZ654" s="607">
        <v>102.4</v>
      </c>
      <c r="BA654" s="607">
        <v>102.4</v>
      </c>
      <c r="BB654" s="607">
        <v>102.4</v>
      </c>
      <c r="BC654" s="607">
        <v>102.4</v>
      </c>
      <c r="BD654" s="607">
        <v>102.4</v>
      </c>
      <c r="BE654" s="607">
        <v>102.4</v>
      </c>
      <c r="BF654" s="607">
        <v>102.4</v>
      </c>
      <c r="BG654" s="607">
        <v>102.4</v>
      </c>
      <c r="BH654" s="607">
        <v>102.4</v>
      </c>
      <c r="BI654" s="607">
        <v>102.4</v>
      </c>
      <c r="BJ654" s="607">
        <v>102.4</v>
      </c>
      <c r="BK654" s="607">
        <v>102.4</v>
      </c>
      <c r="BL654" s="607">
        <v>102.4</v>
      </c>
      <c r="BM654" s="607">
        <v>102.4</v>
      </c>
      <c r="BN654" s="607">
        <v>102.4</v>
      </c>
      <c r="BO654" s="607">
        <v>102.4</v>
      </c>
      <c r="BP654" s="607">
        <v>102.4</v>
      </c>
      <c r="BQ654" s="607">
        <v>102.4</v>
      </c>
      <c r="BR654" s="607">
        <v>102.4</v>
      </c>
      <c r="BS654" s="607">
        <v>102.4</v>
      </c>
      <c r="BT654" s="607">
        <v>102.4</v>
      </c>
      <c r="BU654" s="607">
        <v>102.4</v>
      </c>
      <c r="BV654" s="607">
        <v>102.4</v>
      </c>
      <c r="BW654" s="607">
        <v>102.4</v>
      </c>
      <c r="BX654" s="607">
        <v>102.4</v>
      </c>
      <c r="BY654" s="607">
        <v>102.4</v>
      </c>
      <c r="BZ654" s="607">
        <v>102.4</v>
      </c>
      <c r="CA654" s="607">
        <v>102.4</v>
      </c>
      <c r="CB654" s="607">
        <v>102.4</v>
      </c>
      <c r="CC654" s="607">
        <v>102.4</v>
      </c>
      <c r="CD654" s="607">
        <v>102.4</v>
      </c>
      <c r="CE654" s="616">
        <v>102.4</v>
      </c>
      <c r="CF654" s="616">
        <v>102.4</v>
      </c>
      <c r="CG654" s="616">
        <v>102.4</v>
      </c>
      <c r="CH654" s="616">
        <v>102.4</v>
      </c>
      <c r="CI654" s="616">
        <v>102.4</v>
      </c>
      <c r="CJ654" s="616">
        <v>102.4</v>
      </c>
      <c r="CK654" s="616">
        <v>102.4</v>
      </c>
      <c r="CL654" s="616">
        <v>102.4</v>
      </c>
      <c r="CM654" s="616">
        <v>102.4</v>
      </c>
      <c r="CN654" s="616">
        <v>102.4</v>
      </c>
      <c r="CO654" s="616">
        <v>102.4</v>
      </c>
      <c r="CP654" s="616">
        <v>102.4</v>
      </c>
      <c r="CQ654" s="616">
        <v>102.4</v>
      </c>
      <c r="CR654" s="616">
        <v>102.4</v>
      </c>
      <c r="CS654" s="616">
        <v>102.4</v>
      </c>
      <c r="CT654" s="616">
        <v>102.4</v>
      </c>
      <c r="CU654" s="616">
        <v>102.4</v>
      </c>
      <c r="CV654" s="616">
        <v>102.4</v>
      </c>
      <c r="CW654" s="616">
        <v>102.4</v>
      </c>
      <c r="CX654" s="616">
        <v>102.4</v>
      </c>
      <c r="CY654" s="617">
        <v>102.4</v>
      </c>
      <c r="CZ654" s="618">
        <v>0</v>
      </c>
      <c r="DA654" s="619">
        <v>0</v>
      </c>
      <c r="DB654" s="619">
        <v>0</v>
      </c>
      <c r="DC654" s="619">
        <v>0</v>
      </c>
      <c r="DD654" s="619">
        <v>0</v>
      </c>
      <c r="DE654" s="619">
        <v>0</v>
      </c>
      <c r="DF654" s="619">
        <v>0</v>
      </c>
      <c r="DG654" s="619">
        <v>0</v>
      </c>
      <c r="DH654" s="619">
        <v>0</v>
      </c>
      <c r="DI654" s="619">
        <v>0</v>
      </c>
      <c r="DJ654" s="619">
        <v>0</v>
      </c>
      <c r="DK654" s="619">
        <v>0</v>
      </c>
      <c r="DL654" s="619">
        <v>0</v>
      </c>
      <c r="DM654" s="619">
        <v>0</v>
      </c>
      <c r="DN654" s="619">
        <v>0</v>
      </c>
      <c r="DO654" s="619">
        <v>0</v>
      </c>
      <c r="DP654" s="619">
        <v>0</v>
      </c>
      <c r="DQ654" s="619">
        <v>0</v>
      </c>
      <c r="DR654" s="619">
        <v>0</v>
      </c>
      <c r="DS654" s="619">
        <v>0</v>
      </c>
      <c r="DT654" s="619">
        <v>0</v>
      </c>
      <c r="DU654" s="619">
        <v>0</v>
      </c>
      <c r="DV654" s="619">
        <v>0</v>
      </c>
      <c r="DW654" s="620">
        <v>0</v>
      </c>
    </row>
    <row r="655" spans="2:127" x14ac:dyDescent="0.2">
      <c r="B655" s="641"/>
      <c r="C655" s="642"/>
      <c r="D655" s="643"/>
      <c r="E655" s="643"/>
      <c r="F655" s="643"/>
      <c r="G655" s="643"/>
      <c r="H655" s="643"/>
      <c r="I655" s="644"/>
      <c r="J655" s="644"/>
      <c r="K655" s="644"/>
      <c r="L655" s="644"/>
      <c r="M655" s="644"/>
      <c r="N655" s="644"/>
      <c r="O655" s="644"/>
      <c r="P655" s="644"/>
      <c r="Q655" s="644"/>
      <c r="R655" s="645"/>
      <c r="S655" s="644"/>
      <c r="T655" s="644"/>
      <c r="U655" s="626" t="s">
        <v>493</v>
      </c>
      <c r="V655" s="614" t="s">
        <v>124</v>
      </c>
      <c r="W655" s="640" t="s">
        <v>490</v>
      </c>
      <c r="X655" s="607">
        <v>0</v>
      </c>
      <c r="Y655" s="607">
        <v>0</v>
      </c>
      <c r="Z655" s="607">
        <v>0</v>
      </c>
      <c r="AA655" s="607">
        <v>0</v>
      </c>
      <c r="AB655" s="607">
        <v>0</v>
      </c>
      <c r="AC655" s="607">
        <v>359</v>
      </c>
      <c r="AD655" s="607">
        <v>359</v>
      </c>
      <c r="AE655" s="607">
        <v>359</v>
      </c>
      <c r="AF655" s="607">
        <v>359</v>
      </c>
      <c r="AG655" s="607">
        <v>359</v>
      </c>
      <c r="AH655" s="607">
        <v>359</v>
      </c>
      <c r="AI655" s="607">
        <v>359</v>
      </c>
      <c r="AJ655" s="607">
        <v>359</v>
      </c>
      <c r="AK655" s="607">
        <v>359</v>
      </c>
      <c r="AL655" s="607">
        <v>359</v>
      </c>
      <c r="AM655" s="607">
        <v>359</v>
      </c>
      <c r="AN655" s="607">
        <v>359</v>
      </c>
      <c r="AO655" s="607">
        <v>359</v>
      </c>
      <c r="AP655" s="607">
        <v>359</v>
      </c>
      <c r="AQ655" s="607">
        <v>359</v>
      </c>
      <c r="AR655" s="607">
        <v>359</v>
      </c>
      <c r="AS655" s="607">
        <v>359</v>
      </c>
      <c r="AT655" s="607">
        <v>359</v>
      </c>
      <c r="AU655" s="607">
        <v>359</v>
      </c>
      <c r="AV655" s="607">
        <v>359</v>
      </c>
      <c r="AW655" s="607">
        <v>359</v>
      </c>
      <c r="AX655" s="607">
        <v>359</v>
      </c>
      <c r="AY655" s="607">
        <v>359</v>
      </c>
      <c r="AZ655" s="607">
        <v>359</v>
      </c>
      <c r="BA655" s="607">
        <v>359</v>
      </c>
      <c r="BB655" s="607">
        <v>359</v>
      </c>
      <c r="BC655" s="607">
        <v>359</v>
      </c>
      <c r="BD655" s="607">
        <v>359</v>
      </c>
      <c r="BE655" s="607">
        <v>359</v>
      </c>
      <c r="BF655" s="607">
        <v>359</v>
      </c>
      <c r="BG655" s="607">
        <v>359</v>
      </c>
      <c r="BH655" s="607">
        <v>359</v>
      </c>
      <c r="BI655" s="607">
        <v>359</v>
      </c>
      <c r="BJ655" s="607">
        <v>359</v>
      </c>
      <c r="BK655" s="607">
        <v>359</v>
      </c>
      <c r="BL655" s="607">
        <v>359</v>
      </c>
      <c r="BM655" s="607">
        <v>359</v>
      </c>
      <c r="BN655" s="607">
        <v>359</v>
      </c>
      <c r="BO655" s="607">
        <v>359</v>
      </c>
      <c r="BP655" s="607">
        <v>359</v>
      </c>
      <c r="BQ655" s="607">
        <v>359</v>
      </c>
      <c r="BR655" s="607">
        <v>359</v>
      </c>
      <c r="BS655" s="607">
        <v>359</v>
      </c>
      <c r="BT655" s="607">
        <v>359</v>
      </c>
      <c r="BU655" s="607">
        <v>359</v>
      </c>
      <c r="BV655" s="607">
        <v>359</v>
      </c>
      <c r="BW655" s="607">
        <v>359</v>
      </c>
      <c r="BX655" s="607">
        <v>359</v>
      </c>
      <c r="BY655" s="607">
        <v>359</v>
      </c>
      <c r="BZ655" s="607">
        <v>359</v>
      </c>
      <c r="CA655" s="607">
        <v>359</v>
      </c>
      <c r="CB655" s="607">
        <v>359</v>
      </c>
      <c r="CC655" s="607">
        <v>359</v>
      </c>
      <c r="CD655" s="607">
        <v>359</v>
      </c>
      <c r="CE655" s="616">
        <v>359</v>
      </c>
      <c r="CF655" s="616">
        <v>359</v>
      </c>
      <c r="CG655" s="616">
        <v>359</v>
      </c>
      <c r="CH655" s="616">
        <v>359</v>
      </c>
      <c r="CI655" s="616">
        <v>359</v>
      </c>
      <c r="CJ655" s="616">
        <v>359</v>
      </c>
      <c r="CK655" s="616">
        <v>359</v>
      </c>
      <c r="CL655" s="616">
        <v>359</v>
      </c>
      <c r="CM655" s="616">
        <v>359</v>
      </c>
      <c r="CN655" s="616">
        <v>359</v>
      </c>
      <c r="CO655" s="616">
        <v>359</v>
      </c>
      <c r="CP655" s="616">
        <v>359</v>
      </c>
      <c r="CQ655" s="616">
        <v>359</v>
      </c>
      <c r="CR655" s="616">
        <v>359</v>
      </c>
      <c r="CS655" s="616">
        <v>359</v>
      </c>
      <c r="CT655" s="616">
        <v>359</v>
      </c>
      <c r="CU655" s="616">
        <v>359</v>
      </c>
      <c r="CV655" s="616">
        <v>359</v>
      </c>
      <c r="CW655" s="616">
        <v>359</v>
      </c>
      <c r="CX655" s="616">
        <v>359</v>
      </c>
      <c r="CY655" s="617">
        <v>359</v>
      </c>
      <c r="CZ655" s="618">
        <v>0</v>
      </c>
      <c r="DA655" s="619">
        <v>0</v>
      </c>
      <c r="DB655" s="619">
        <v>0</v>
      </c>
      <c r="DC655" s="619">
        <v>0</v>
      </c>
      <c r="DD655" s="619">
        <v>0</v>
      </c>
      <c r="DE655" s="619">
        <v>0</v>
      </c>
      <c r="DF655" s="619">
        <v>0</v>
      </c>
      <c r="DG655" s="619">
        <v>0</v>
      </c>
      <c r="DH655" s="619">
        <v>0</v>
      </c>
      <c r="DI655" s="619">
        <v>0</v>
      </c>
      <c r="DJ655" s="619">
        <v>0</v>
      </c>
      <c r="DK655" s="619">
        <v>0</v>
      </c>
      <c r="DL655" s="619">
        <v>0</v>
      </c>
      <c r="DM655" s="619">
        <v>0</v>
      </c>
      <c r="DN655" s="619">
        <v>0</v>
      </c>
      <c r="DO655" s="619">
        <v>0</v>
      </c>
      <c r="DP655" s="619">
        <v>0</v>
      </c>
      <c r="DQ655" s="619">
        <v>0</v>
      </c>
      <c r="DR655" s="619">
        <v>0</v>
      </c>
      <c r="DS655" s="619">
        <v>0</v>
      </c>
      <c r="DT655" s="619">
        <v>0</v>
      </c>
      <c r="DU655" s="619">
        <v>0</v>
      </c>
      <c r="DV655" s="619">
        <v>0</v>
      </c>
      <c r="DW655" s="620">
        <v>0</v>
      </c>
    </row>
    <row r="656" spans="2:127" x14ac:dyDescent="0.2">
      <c r="B656" s="641"/>
      <c r="C656" s="642"/>
      <c r="D656" s="643"/>
      <c r="E656" s="643"/>
      <c r="F656" s="643"/>
      <c r="G656" s="643"/>
      <c r="H656" s="643"/>
      <c r="I656" s="644"/>
      <c r="J656" s="644"/>
      <c r="K656" s="644"/>
      <c r="L656" s="644"/>
      <c r="M656" s="644"/>
      <c r="N656" s="644"/>
      <c r="O656" s="644"/>
      <c r="P656" s="644"/>
      <c r="Q656" s="644"/>
      <c r="R656" s="645"/>
      <c r="S656" s="644"/>
      <c r="T656" s="644"/>
      <c r="U656" s="646" t="s">
        <v>494</v>
      </c>
      <c r="V656" s="647" t="s">
        <v>124</v>
      </c>
      <c r="W656" s="640" t="s">
        <v>490</v>
      </c>
      <c r="X656" s="607">
        <v>0</v>
      </c>
      <c r="Y656" s="607">
        <v>0</v>
      </c>
      <c r="Z656" s="607">
        <v>0</v>
      </c>
      <c r="AA656" s="607">
        <v>0</v>
      </c>
      <c r="AB656" s="607">
        <v>0</v>
      </c>
      <c r="AC656" s="607">
        <v>0</v>
      </c>
      <c r="AD656" s="607">
        <v>0</v>
      </c>
      <c r="AE656" s="607">
        <v>0</v>
      </c>
      <c r="AF656" s="607">
        <v>0</v>
      </c>
      <c r="AG656" s="607">
        <v>0</v>
      </c>
      <c r="AH656" s="607">
        <v>0</v>
      </c>
      <c r="AI656" s="607">
        <v>0</v>
      </c>
      <c r="AJ656" s="607">
        <v>0</v>
      </c>
      <c r="AK656" s="607">
        <v>0</v>
      </c>
      <c r="AL656" s="607">
        <v>0</v>
      </c>
      <c r="AM656" s="607">
        <v>0</v>
      </c>
      <c r="AN656" s="607">
        <v>0</v>
      </c>
      <c r="AO656" s="607">
        <v>0</v>
      </c>
      <c r="AP656" s="607">
        <v>0</v>
      </c>
      <c r="AQ656" s="607">
        <v>0</v>
      </c>
      <c r="AR656" s="607">
        <v>0</v>
      </c>
      <c r="AS656" s="607">
        <v>0</v>
      </c>
      <c r="AT656" s="607">
        <v>0</v>
      </c>
      <c r="AU656" s="607">
        <v>0</v>
      </c>
      <c r="AV656" s="607">
        <v>0</v>
      </c>
      <c r="AW656" s="607">
        <v>0</v>
      </c>
      <c r="AX656" s="607">
        <v>0</v>
      </c>
      <c r="AY656" s="607">
        <v>0</v>
      </c>
      <c r="AZ656" s="607">
        <v>0</v>
      </c>
      <c r="BA656" s="607">
        <v>0</v>
      </c>
      <c r="BB656" s="607">
        <v>0</v>
      </c>
      <c r="BC656" s="607">
        <v>0</v>
      </c>
      <c r="BD656" s="607">
        <v>0</v>
      </c>
      <c r="BE656" s="607">
        <v>0</v>
      </c>
      <c r="BF656" s="607">
        <v>0</v>
      </c>
      <c r="BG656" s="607">
        <v>0</v>
      </c>
      <c r="BH656" s="607">
        <v>0</v>
      </c>
      <c r="BI656" s="607">
        <v>0</v>
      </c>
      <c r="BJ656" s="607">
        <v>0</v>
      </c>
      <c r="BK656" s="607">
        <v>0</v>
      </c>
      <c r="BL656" s="607">
        <v>0</v>
      </c>
      <c r="BM656" s="607">
        <v>0</v>
      </c>
      <c r="BN656" s="607">
        <v>0</v>
      </c>
      <c r="BO656" s="607">
        <v>0</v>
      </c>
      <c r="BP656" s="607">
        <v>0</v>
      </c>
      <c r="BQ656" s="607">
        <v>0</v>
      </c>
      <c r="BR656" s="607">
        <v>0</v>
      </c>
      <c r="BS656" s="607">
        <v>0</v>
      </c>
      <c r="BT656" s="607">
        <v>0</v>
      </c>
      <c r="BU656" s="607">
        <v>0</v>
      </c>
      <c r="BV656" s="607">
        <v>0</v>
      </c>
      <c r="BW656" s="607">
        <v>0</v>
      </c>
      <c r="BX656" s="607">
        <v>0</v>
      </c>
      <c r="BY656" s="607">
        <v>0</v>
      </c>
      <c r="BZ656" s="607">
        <v>0</v>
      </c>
      <c r="CA656" s="607">
        <v>0</v>
      </c>
      <c r="CB656" s="607">
        <v>0</v>
      </c>
      <c r="CC656" s="607">
        <v>0</v>
      </c>
      <c r="CD656" s="607">
        <v>0</v>
      </c>
      <c r="CE656" s="616">
        <v>0</v>
      </c>
      <c r="CF656" s="616">
        <v>0</v>
      </c>
      <c r="CG656" s="616">
        <v>0</v>
      </c>
      <c r="CH656" s="616">
        <v>0</v>
      </c>
      <c r="CI656" s="616">
        <v>0</v>
      </c>
      <c r="CJ656" s="616">
        <v>0</v>
      </c>
      <c r="CK656" s="616">
        <v>0</v>
      </c>
      <c r="CL656" s="616">
        <v>0</v>
      </c>
      <c r="CM656" s="616">
        <v>0</v>
      </c>
      <c r="CN656" s="616">
        <v>0</v>
      </c>
      <c r="CO656" s="616">
        <v>0</v>
      </c>
      <c r="CP656" s="616">
        <v>0</v>
      </c>
      <c r="CQ656" s="616">
        <v>0</v>
      </c>
      <c r="CR656" s="616">
        <v>0</v>
      </c>
      <c r="CS656" s="616">
        <v>0</v>
      </c>
      <c r="CT656" s="616">
        <v>0</v>
      </c>
      <c r="CU656" s="616">
        <v>0</v>
      </c>
      <c r="CV656" s="616">
        <v>0</v>
      </c>
      <c r="CW656" s="616">
        <v>0</v>
      </c>
      <c r="CX656" s="616">
        <v>0</v>
      </c>
      <c r="CY656" s="617">
        <v>0</v>
      </c>
      <c r="CZ656" s="618">
        <v>0</v>
      </c>
      <c r="DA656" s="619">
        <v>0</v>
      </c>
      <c r="DB656" s="619">
        <v>0</v>
      </c>
      <c r="DC656" s="619">
        <v>0</v>
      </c>
      <c r="DD656" s="619">
        <v>0</v>
      </c>
      <c r="DE656" s="619">
        <v>0</v>
      </c>
      <c r="DF656" s="619">
        <v>0</v>
      </c>
      <c r="DG656" s="619">
        <v>0</v>
      </c>
      <c r="DH656" s="619">
        <v>0</v>
      </c>
      <c r="DI656" s="619">
        <v>0</v>
      </c>
      <c r="DJ656" s="619">
        <v>0</v>
      </c>
      <c r="DK656" s="619">
        <v>0</v>
      </c>
      <c r="DL656" s="619">
        <v>0</v>
      </c>
      <c r="DM656" s="619">
        <v>0</v>
      </c>
      <c r="DN656" s="619">
        <v>0</v>
      </c>
      <c r="DO656" s="619">
        <v>0</v>
      </c>
      <c r="DP656" s="619">
        <v>0</v>
      </c>
      <c r="DQ656" s="619">
        <v>0</v>
      </c>
      <c r="DR656" s="619">
        <v>0</v>
      </c>
      <c r="DS656" s="619">
        <v>0</v>
      </c>
      <c r="DT656" s="619">
        <v>0</v>
      </c>
      <c r="DU656" s="619">
        <v>0</v>
      </c>
      <c r="DV656" s="619">
        <v>0</v>
      </c>
      <c r="DW656" s="620">
        <v>0</v>
      </c>
    </row>
    <row r="657" spans="2:127" x14ac:dyDescent="0.2">
      <c r="B657" s="641"/>
      <c r="C657" s="642"/>
      <c r="D657" s="643"/>
      <c r="E657" s="643"/>
      <c r="F657" s="643"/>
      <c r="G657" s="643"/>
      <c r="H657" s="643"/>
      <c r="I657" s="644"/>
      <c r="J657" s="644"/>
      <c r="K657" s="644"/>
      <c r="L657" s="644"/>
      <c r="M657" s="644"/>
      <c r="N657" s="644"/>
      <c r="O657" s="644"/>
      <c r="P657" s="644"/>
      <c r="Q657" s="644"/>
      <c r="R657" s="645"/>
      <c r="S657" s="644"/>
      <c r="T657" s="644"/>
      <c r="U657" s="626" t="s">
        <v>495</v>
      </c>
      <c r="V657" s="614" t="s">
        <v>124</v>
      </c>
      <c r="W657" s="640" t="s">
        <v>490</v>
      </c>
      <c r="X657" s="607">
        <v>0.66359999999999997</v>
      </c>
      <c r="Y657" s="607">
        <v>0.75839999999999996</v>
      </c>
      <c r="Z657" s="607">
        <v>0.94799999999999995</v>
      </c>
      <c r="AA657" s="607">
        <v>3.7919999999999998</v>
      </c>
      <c r="AB657" s="607">
        <v>3.3180000000000001</v>
      </c>
      <c r="AC657" s="607">
        <v>0</v>
      </c>
      <c r="AD657" s="607">
        <v>0</v>
      </c>
      <c r="AE657" s="607">
        <v>0</v>
      </c>
      <c r="AF657" s="607">
        <v>0</v>
      </c>
      <c r="AG657" s="607">
        <v>0</v>
      </c>
      <c r="AH657" s="607">
        <v>0</v>
      </c>
      <c r="AI657" s="607">
        <v>0</v>
      </c>
      <c r="AJ657" s="607">
        <v>0</v>
      </c>
      <c r="AK657" s="607">
        <v>0</v>
      </c>
      <c r="AL657" s="607">
        <v>0</v>
      </c>
      <c r="AM657" s="607">
        <v>0</v>
      </c>
      <c r="AN657" s="607">
        <v>0</v>
      </c>
      <c r="AO657" s="607">
        <v>0</v>
      </c>
      <c r="AP657" s="607">
        <v>0</v>
      </c>
      <c r="AQ657" s="607">
        <v>0</v>
      </c>
      <c r="AR657" s="607">
        <v>7.2238519171441168E-2</v>
      </c>
      <c r="AS657" s="607">
        <v>8.2558307624504182E-2</v>
      </c>
      <c r="AT657" s="607">
        <v>0.10319788453063024</v>
      </c>
      <c r="AU657" s="607">
        <v>0.41279153812252095</v>
      </c>
      <c r="AV657" s="607">
        <v>0.36119259585720587</v>
      </c>
      <c r="AW657" s="607">
        <v>0</v>
      </c>
      <c r="AX657" s="607">
        <v>0</v>
      </c>
      <c r="AY657" s="607">
        <v>0</v>
      </c>
      <c r="AZ657" s="607">
        <v>0</v>
      </c>
      <c r="BA657" s="607">
        <v>0</v>
      </c>
      <c r="BB657" s="607">
        <v>0</v>
      </c>
      <c r="BC657" s="607">
        <v>0</v>
      </c>
      <c r="BD657" s="607">
        <v>0</v>
      </c>
      <c r="BE657" s="607">
        <v>0</v>
      </c>
      <c r="BF657" s="607">
        <v>0</v>
      </c>
      <c r="BG657" s="607">
        <v>0</v>
      </c>
      <c r="BH657" s="607">
        <v>0</v>
      </c>
      <c r="BI657" s="607">
        <v>0</v>
      </c>
      <c r="BJ657" s="607">
        <v>0</v>
      </c>
      <c r="BK657" s="607">
        <v>0</v>
      </c>
      <c r="BL657" s="607">
        <v>7.2238519171441168E-2</v>
      </c>
      <c r="BM657" s="607">
        <v>8.2558307624504182E-2</v>
      </c>
      <c r="BN657" s="607">
        <v>0.10319788453063024</v>
      </c>
      <c r="BO657" s="607">
        <v>0.41279153812252095</v>
      </c>
      <c r="BP657" s="607">
        <v>0.36119259585720587</v>
      </c>
      <c r="BQ657" s="607">
        <v>0</v>
      </c>
      <c r="BR657" s="607">
        <v>0</v>
      </c>
      <c r="BS657" s="607">
        <v>0</v>
      </c>
      <c r="BT657" s="607">
        <v>0</v>
      </c>
      <c r="BU657" s="607">
        <v>0</v>
      </c>
      <c r="BV657" s="607">
        <v>0</v>
      </c>
      <c r="BW657" s="607">
        <v>0</v>
      </c>
      <c r="BX657" s="607">
        <v>0</v>
      </c>
      <c r="BY657" s="607">
        <v>0</v>
      </c>
      <c r="BZ657" s="607">
        <v>0</v>
      </c>
      <c r="CA657" s="607">
        <v>0</v>
      </c>
      <c r="CB657" s="607">
        <v>0</v>
      </c>
      <c r="CC657" s="607">
        <v>0</v>
      </c>
      <c r="CD657" s="607">
        <v>0</v>
      </c>
      <c r="CE657" s="616">
        <v>0</v>
      </c>
      <c r="CF657" s="616">
        <v>0.19646245041868668</v>
      </c>
      <c r="CG657" s="616">
        <v>0.22452851476421329</v>
      </c>
      <c r="CH657" s="616">
        <v>0.28066064345526665</v>
      </c>
      <c r="CI657" s="616">
        <v>1.1226425738210666</v>
      </c>
      <c r="CJ657" s="616">
        <v>0.9823122520934332</v>
      </c>
      <c r="CK657" s="616">
        <v>0</v>
      </c>
      <c r="CL657" s="616">
        <v>0</v>
      </c>
      <c r="CM657" s="616">
        <v>0</v>
      </c>
      <c r="CN657" s="616">
        <v>0</v>
      </c>
      <c r="CO657" s="616">
        <v>0</v>
      </c>
      <c r="CP657" s="616">
        <v>0</v>
      </c>
      <c r="CQ657" s="616">
        <v>0</v>
      </c>
      <c r="CR657" s="616">
        <v>0</v>
      </c>
      <c r="CS657" s="616">
        <v>0</v>
      </c>
      <c r="CT657" s="616">
        <v>0</v>
      </c>
      <c r="CU657" s="616">
        <v>0</v>
      </c>
      <c r="CV657" s="616">
        <v>0</v>
      </c>
      <c r="CW657" s="616">
        <v>0</v>
      </c>
      <c r="CX657" s="616">
        <v>0</v>
      </c>
      <c r="CY657" s="617">
        <v>0</v>
      </c>
      <c r="CZ657" s="618">
        <v>0</v>
      </c>
      <c r="DA657" s="619">
        <v>0</v>
      </c>
      <c r="DB657" s="619">
        <v>0</v>
      </c>
      <c r="DC657" s="619">
        <v>0</v>
      </c>
      <c r="DD657" s="619">
        <v>0</v>
      </c>
      <c r="DE657" s="619">
        <v>0</v>
      </c>
      <c r="DF657" s="619">
        <v>0</v>
      </c>
      <c r="DG657" s="619">
        <v>0</v>
      </c>
      <c r="DH657" s="619">
        <v>0</v>
      </c>
      <c r="DI657" s="619">
        <v>0</v>
      </c>
      <c r="DJ657" s="619">
        <v>0</v>
      </c>
      <c r="DK657" s="619">
        <v>0</v>
      </c>
      <c r="DL657" s="619">
        <v>0</v>
      </c>
      <c r="DM657" s="619">
        <v>0</v>
      </c>
      <c r="DN657" s="619">
        <v>0</v>
      </c>
      <c r="DO657" s="619">
        <v>0</v>
      </c>
      <c r="DP657" s="619">
        <v>0</v>
      </c>
      <c r="DQ657" s="619">
        <v>0</v>
      </c>
      <c r="DR657" s="619">
        <v>0</v>
      </c>
      <c r="DS657" s="619">
        <v>0</v>
      </c>
      <c r="DT657" s="619">
        <v>0</v>
      </c>
      <c r="DU657" s="619">
        <v>0</v>
      </c>
      <c r="DV657" s="619">
        <v>0</v>
      </c>
      <c r="DW657" s="620">
        <v>0</v>
      </c>
    </row>
    <row r="658" spans="2:127" x14ac:dyDescent="0.2">
      <c r="B658" s="648"/>
      <c r="C658" s="642"/>
      <c r="D658" s="643"/>
      <c r="E658" s="643"/>
      <c r="F658" s="643"/>
      <c r="G658" s="643"/>
      <c r="H658" s="643"/>
      <c r="I658" s="644"/>
      <c r="J658" s="644"/>
      <c r="K658" s="644"/>
      <c r="L658" s="644"/>
      <c r="M658" s="644"/>
      <c r="N658" s="644"/>
      <c r="O658" s="644"/>
      <c r="P658" s="644"/>
      <c r="Q658" s="644"/>
      <c r="R658" s="645"/>
      <c r="S658" s="644"/>
      <c r="T658" s="644"/>
      <c r="U658" s="626" t="s">
        <v>496</v>
      </c>
      <c r="V658" s="614" t="s">
        <v>124</v>
      </c>
      <c r="W658" s="640" t="s">
        <v>490</v>
      </c>
      <c r="X658" s="607">
        <v>0</v>
      </c>
      <c r="Y658" s="607">
        <v>0</v>
      </c>
      <c r="Z658" s="607">
        <v>0</v>
      </c>
      <c r="AA658" s="607">
        <v>0</v>
      </c>
      <c r="AB658" s="607">
        <v>0</v>
      </c>
      <c r="AC658" s="607">
        <v>2.83</v>
      </c>
      <c r="AD658" s="607">
        <v>2.83</v>
      </c>
      <c r="AE658" s="607">
        <v>2.83</v>
      </c>
      <c r="AF658" s="607">
        <v>2.83</v>
      </c>
      <c r="AG658" s="607">
        <v>2.83</v>
      </c>
      <c r="AH658" s="607">
        <v>2.83</v>
      </c>
      <c r="AI658" s="607">
        <v>2.83</v>
      </c>
      <c r="AJ658" s="607">
        <v>2.83</v>
      </c>
      <c r="AK658" s="607">
        <v>2.83</v>
      </c>
      <c r="AL658" s="607">
        <v>2.83</v>
      </c>
      <c r="AM658" s="607">
        <v>2.83</v>
      </c>
      <c r="AN658" s="607">
        <v>2.83</v>
      </c>
      <c r="AO658" s="607">
        <v>2.83</v>
      </c>
      <c r="AP658" s="607">
        <v>2.83</v>
      </c>
      <c r="AQ658" s="607">
        <v>2.83</v>
      </c>
      <c r="AR658" s="607">
        <v>2.83</v>
      </c>
      <c r="AS658" s="607">
        <v>2.83</v>
      </c>
      <c r="AT658" s="607">
        <v>2.83</v>
      </c>
      <c r="AU658" s="607">
        <v>2.83</v>
      </c>
      <c r="AV658" s="607">
        <v>2.83</v>
      </c>
      <c r="AW658" s="607">
        <v>2.83</v>
      </c>
      <c r="AX658" s="607">
        <v>2.83</v>
      </c>
      <c r="AY658" s="607">
        <v>2.83</v>
      </c>
      <c r="AZ658" s="607">
        <v>2.83</v>
      </c>
      <c r="BA658" s="607">
        <v>2.83</v>
      </c>
      <c r="BB658" s="607">
        <v>2.83</v>
      </c>
      <c r="BC658" s="607">
        <v>2.83</v>
      </c>
      <c r="BD658" s="607">
        <v>2.83</v>
      </c>
      <c r="BE658" s="607">
        <v>2.83</v>
      </c>
      <c r="BF658" s="607">
        <v>2.83</v>
      </c>
      <c r="BG658" s="607">
        <v>2.83</v>
      </c>
      <c r="BH658" s="607">
        <v>2.83</v>
      </c>
      <c r="BI658" s="607">
        <v>2.83</v>
      </c>
      <c r="BJ658" s="607">
        <v>2.83</v>
      </c>
      <c r="BK658" s="607">
        <v>2.83</v>
      </c>
      <c r="BL658" s="607">
        <v>2.83</v>
      </c>
      <c r="BM658" s="607">
        <v>2.83</v>
      </c>
      <c r="BN658" s="607">
        <v>2.83</v>
      </c>
      <c r="BO658" s="607">
        <v>2.83</v>
      </c>
      <c r="BP658" s="607">
        <v>2.83</v>
      </c>
      <c r="BQ658" s="607">
        <v>2.83</v>
      </c>
      <c r="BR658" s="607">
        <v>2.83</v>
      </c>
      <c r="BS658" s="607">
        <v>2.83</v>
      </c>
      <c r="BT658" s="607">
        <v>2.83</v>
      </c>
      <c r="BU658" s="607">
        <v>2.83</v>
      </c>
      <c r="BV658" s="607">
        <v>2.83</v>
      </c>
      <c r="BW658" s="607">
        <v>2.83</v>
      </c>
      <c r="BX658" s="607">
        <v>2.83</v>
      </c>
      <c r="BY658" s="607">
        <v>2.83</v>
      </c>
      <c r="BZ658" s="607">
        <v>2.83</v>
      </c>
      <c r="CA658" s="607">
        <v>2.83</v>
      </c>
      <c r="CB658" s="607">
        <v>2.83</v>
      </c>
      <c r="CC658" s="607">
        <v>2.83</v>
      </c>
      <c r="CD658" s="607">
        <v>2.83</v>
      </c>
      <c r="CE658" s="616">
        <v>2.83</v>
      </c>
      <c r="CF658" s="616">
        <v>2.83</v>
      </c>
      <c r="CG658" s="616">
        <v>2.83</v>
      </c>
      <c r="CH658" s="616">
        <v>2.83</v>
      </c>
      <c r="CI658" s="616">
        <v>2.83</v>
      </c>
      <c r="CJ658" s="616">
        <v>2.83</v>
      </c>
      <c r="CK658" s="616">
        <v>2.83</v>
      </c>
      <c r="CL658" s="616">
        <v>2.83</v>
      </c>
      <c r="CM658" s="616">
        <v>2.83</v>
      </c>
      <c r="CN658" s="616">
        <v>2.83</v>
      </c>
      <c r="CO658" s="616">
        <v>2.83</v>
      </c>
      <c r="CP658" s="616">
        <v>2.83</v>
      </c>
      <c r="CQ658" s="616">
        <v>2.83</v>
      </c>
      <c r="CR658" s="616">
        <v>2.83</v>
      </c>
      <c r="CS658" s="616">
        <v>2.83</v>
      </c>
      <c r="CT658" s="616">
        <v>2.83</v>
      </c>
      <c r="CU658" s="616">
        <v>2.83</v>
      </c>
      <c r="CV658" s="616">
        <v>2.83</v>
      </c>
      <c r="CW658" s="616">
        <v>2.83</v>
      </c>
      <c r="CX658" s="616">
        <v>2.83</v>
      </c>
      <c r="CY658" s="617">
        <v>2.83</v>
      </c>
      <c r="CZ658" s="618">
        <v>0</v>
      </c>
      <c r="DA658" s="619">
        <v>0</v>
      </c>
      <c r="DB658" s="619">
        <v>0</v>
      </c>
      <c r="DC658" s="619">
        <v>0</v>
      </c>
      <c r="DD658" s="619">
        <v>0</v>
      </c>
      <c r="DE658" s="619">
        <v>0</v>
      </c>
      <c r="DF658" s="619">
        <v>0</v>
      </c>
      <c r="DG658" s="619">
        <v>0</v>
      </c>
      <c r="DH658" s="619">
        <v>0</v>
      </c>
      <c r="DI658" s="619">
        <v>0</v>
      </c>
      <c r="DJ658" s="619">
        <v>0</v>
      </c>
      <c r="DK658" s="619">
        <v>0</v>
      </c>
      <c r="DL658" s="619">
        <v>0</v>
      </c>
      <c r="DM658" s="619">
        <v>0</v>
      </c>
      <c r="DN658" s="619">
        <v>0</v>
      </c>
      <c r="DO658" s="619">
        <v>0</v>
      </c>
      <c r="DP658" s="619">
        <v>0</v>
      </c>
      <c r="DQ658" s="619">
        <v>0</v>
      </c>
      <c r="DR658" s="619">
        <v>0</v>
      </c>
      <c r="DS658" s="619">
        <v>0</v>
      </c>
      <c r="DT658" s="619">
        <v>0</v>
      </c>
      <c r="DU658" s="619">
        <v>0</v>
      </c>
      <c r="DV658" s="619">
        <v>0</v>
      </c>
      <c r="DW658" s="620">
        <v>0</v>
      </c>
    </row>
    <row r="659" spans="2:127" x14ac:dyDescent="0.2">
      <c r="B659" s="648"/>
      <c r="C659" s="642"/>
      <c r="D659" s="643"/>
      <c r="E659" s="643"/>
      <c r="F659" s="643"/>
      <c r="G659" s="643"/>
      <c r="H659" s="643"/>
      <c r="I659" s="644"/>
      <c r="J659" s="644"/>
      <c r="K659" s="644"/>
      <c r="L659" s="644"/>
      <c r="M659" s="644"/>
      <c r="N659" s="644"/>
      <c r="O659" s="644"/>
      <c r="P659" s="644"/>
      <c r="Q659" s="644"/>
      <c r="R659" s="645"/>
      <c r="S659" s="644"/>
      <c r="T659" s="644"/>
      <c r="U659" s="626" t="s">
        <v>497</v>
      </c>
      <c r="V659" s="614" t="s">
        <v>124</v>
      </c>
      <c r="W659" s="640" t="s">
        <v>490</v>
      </c>
      <c r="X659" s="607">
        <v>3.7203880000000003</v>
      </c>
      <c r="Y659" s="607">
        <v>4.2518720000000005</v>
      </c>
      <c r="Z659" s="607">
        <v>5.3148400000000002</v>
      </c>
      <c r="AA659" s="607">
        <v>21.259360000000001</v>
      </c>
      <c r="AB659" s="607">
        <v>18.601939999999999</v>
      </c>
      <c r="AC659" s="607">
        <v>0</v>
      </c>
      <c r="AD659" s="607">
        <v>0</v>
      </c>
      <c r="AE659" s="607">
        <v>0</v>
      </c>
      <c r="AF659" s="607">
        <v>0</v>
      </c>
      <c r="AG659" s="607">
        <v>0</v>
      </c>
      <c r="AH659" s="607">
        <v>0</v>
      </c>
      <c r="AI659" s="607">
        <v>0</v>
      </c>
      <c r="AJ659" s="607">
        <v>0</v>
      </c>
      <c r="AK659" s="607">
        <v>0</v>
      </c>
      <c r="AL659" s="607">
        <v>0</v>
      </c>
      <c r="AM659" s="607">
        <v>0</v>
      </c>
      <c r="AN659" s="607">
        <v>0</v>
      </c>
      <c r="AO659" s="607">
        <v>0</v>
      </c>
      <c r="AP659" s="607">
        <v>0</v>
      </c>
      <c r="AQ659" s="607">
        <v>0</v>
      </c>
      <c r="AR659" s="607">
        <v>0.40499596121639492</v>
      </c>
      <c r="AS659" s="607">
        <v>0.46285252710445129</v>
      </c>
      <c r="AT659" s="607">
        <v>0.5785656588805641</v>
      </c>
      <c r="AU659" s="607">
        <v>2.3142626355222564</v>
      </c>
      <c r="AV659" s="607">
        <v>2.0249798060819746</v>
      </c>
      <c r="AW659" s="607">
        <v>0</v>
      </c>
      <c r="AX659" s="607">
        <v>0</v>
      </c>
      <c r="AY659" s="607">
        <v>0</v>
      </c>
      <c r="AZ659" s="607">
        <v>0</v>
      </c>
      <c r="BA659" s="607">
        <v>0</v>
      </c>
      <c r="BB659" s="607">
        <v>0</v>
      </c>
      <c r="BC659" s="607">
        <v>0</v>
      </c>
      <c r="BD659" s="607">
        <v>0</v>
      </c>
      <c r="BE659" s="607">
        <v>0</v>
      </c>
      <c r="BF659" s="607">
        <v>0</v>
      </c>
      <c r="BG659" s="607">
        <v>0</v>
      </c>
      <c r="BH659" s="607">
        <v>0</v>
      </c>
      <c r="BI659" s="607">
        <v>0</v>
      </c>
      <c r="BJ659" s="607">
        <v>0</v>
      </c>
      <c r="BK659" s="607">
        <v>0</v>
      </c>
      <c r="BL659" s="607">
        <v>0.40499596121639492</v>
      </c>
      <c r="BM659" s="607">
        <v>0.46285252710445129</v>
      </c>
      <c r="BN659" s="607">
        <v>0.5785656588805641</v>
      </c>
      <c r="BO659" s="607">
        <v>2.3142626355222564</v>
      </c>
      <c r="BP659" s="607">
        <v>2.0249798060819746</v>
      </c>
      <c r="BQ659" s="607">
        <v>0</v>
      </c>
      <c r="BR659" s="607">
        <v>0</v>
      </c>
      <c r="BS659" s="607">
        <v>0</v>
      </c>
      <c r="BT659" s="607">
        <v>0</v>
      </c>
      <c r="BU659" s="607">
        <v>0</v>
      </c>
      <c r="BV659" s="607">
        <v>0</v>
      </c>
      <c r="BW659" s="607">
        <v>0</v>
      </c>
      <c r="BX659" s="607">
        <v>0</v>
      </c>
      <c r="BY659" s="607">
        <v>0</v>
      </c>
      <c r="BZ659" s="607">
        <v>0</v>
      </c>
      <c r="CA659" s="607">
        <v>0</v>
      </c>
      <c r="CB659" s="607">
        <v>0</v>
      </c>
      <c r="CC659" s="607">
        <v>0</v>
      </c>
      <c r="CD659" s="607">
        <v>0</v>
      </c>
      <c r="CE659" s="616">
        <v>0</v>
      </c>
      <c r="CF659" s="616">
        <v>1.1014414451300134</v>
      </c>
      <c r="CG659" s="616">
        <v>1.2587902230057293</v>
      </c>
      <c r="CH659" s="616">
        <v>1.5734877787571617</v>
      </c>
      <c r="CI659" s="616">
        <v>6.2939511150286469</v>
      </c>
      <c r="CJ659" s="616">
        <v>5.5072072256500659</v>
      </c>
      <c r="CK659" s="616">
        <v>0</v>
      </c>
      <c r="CL659" s="616">
        <v>0</v>
      </c>
      <c r="CM659" s="616">
        <v>0</v>
      </c>
      <c r="CN659" s="616">
        <v>0</v>
      </c>
      <c r="CO659" s="616">
        <v>0</v>
      </c>
      <c r="CP659" s="616">
        <v>0</v>
      </c>
      <c r="CQ659" s="616">
        <v>0</v>
      </c>
      <c r="CR659" s="616">
        <v>0</v>
      </c>
      <c r="CS659" s="616">
        <v>0</v>
      </c>
      <c r="CT659" s="616">
        <v>0</v>
      </c>
      <c r="CU659" s="616">
        <v>0</v>
      </c>
      <c r="CV659" s="616">
        <v>0</v>
      </c>
      <c r="CW659" s="616">
        <v>0</v>
      </c>
      <c r="CX659" s="616">
        <v>0</v>
      </c>
      <c r="CY659" s="617">
        <v>0</v>
      </c>
      <c r="CZ659" s="618">
        <v>0</v>
      </c>
      <c r="DA659" s="619">
        <v>0</v>
      </c>
      <c r="DB659" s="619">
        <v>0</v>
      </c>
      <c r="DC659" s="619">
        <v>0</v>
      </c>
      <c r="DD659" s="619">
        <v>0</v>
      </c>
      <c r="DE659" s="619">
        <v>0</v>
      </c>
      <c r="DF659" s="619">
        <v>0</v>
      </c>
      <c r="DG659" s="619">
        <v>0</v>
      </c>
      <c r="DH659" s="619">
        <v>0</v>
      </c>
      <c r="DI659" s="619">
        <v>0</v>
      </c>
      <c r="DJ659" s="619">
        <v>0</v>
      </c>
      <c r="DK659" s="619">
        <v>0</v>
      </c>
      <c r="DL659" s="619">
        <v>0</v>
      </c>
      <c r="DM659" s="619">
        <v>0</v>
      </c>
      <c r="DN659" s="619">
        <v>0</v>
      </c>
      <c r="DO659" s="619">
        <v>0</v>
      </c>
      <c r="DP659" s="619">
        <v>0</v>
      </c>
      <c r="DQ659" s="619">
        <v>0</v>
      </c>
      <c r="DR659" s="619">
        <v>0</v>
      </c>
      <c r="DS659" s="619">
        <v>0</v>
      </c>
      <c r="DT659" s="619">
        <v>0</v>
      </c>
      <c r="DU659" s="619">
        <v>0</v>
      </c>
      <c r="DV659" s="619">
        <v>0</v>
      </c>
      <c r="DW659" s="620">
        <v>0</v>
      </c>
    </row>
    <row r="660" spans="2:127" x14ac:dyDescent="0.2">
      <c r="B660" s="648"/>
      <c r="C660" s="642"/>
      <c r="D660" s="643"/>
      <c r="E660" s="643"/>
      <c r="F660" s="643"/>
      <c r="G660" s="643"/>
      <c r="H660" s="643"/>
      <c r="I660" s="644"/>
      <c r="J660" s="644"/>
      <c r="K660" s="644"/>
      <c r="L660" s="644"/>
      <c r="M660" s="644"/>
      <c r="N660" s="644"/>
      <c r="O660" s="644"/>
      <c r="P660" s="644"/>
      <c r="Q660" s="644"/>
      <c r="R660" s="645"/>
      <c r="S660" s="644"/>
      <c r="T660" s="644"/>
      <c r="U660" s="626" t="s">
        <v>498</v>
      </c>
      <c r="V660" s="614" t="s">
        <v>124</v>
      </c>
      <c r="W660" s="640" t="s">
        <v>490</v>
      </c>
      <c r="X660" s="607">
        <v>0</v>
      </c>
      <c r="Y660" s="607">
        <v>0</v>
      </c>
      <c r="Z660" s="607">
        <v>0</v>
      </c>
      <c r="AA660" s="607">
        <v>0</v>
      </c>
      <c r="AB660" s="607">
        <v>0</v>
      </c>
      <c r="AC660" s="607">
        <v>47.194883724142734</v>
      </c>
      <c r="AD660" s="607">
        <v>43.719810802655239</v>
      </c>
      <c r="AE660" s="607">
        <v>41.553915105104615</v>
      </c>
      <c r="AF660" s="607">
        <v>40.815924293456455</v>
      </c>
      <c r="AG660" s="607">
        <v>38.034378924692248</v>
      </c>
      <c r="AH660" s="607">
        <v>35.904176460848035</v>
      </c>
      <c r="AI660" s="607">
        <v>33.773973997003829</v>
      </c>
      <c r="AJ660" s="607">
        <v>31.643771533159622</v>
      </c>
      <c r="AK660" s="607">
        <v>29.513569069315412</v>
      </c>
      <c r="AL660" s="607">
        <v>27.383366605471206</v>
      </c>
      <c r="AM660" s="607">
        <v>25.253164141627</v>
      </c>
      <c r="AN660" s="607">
        <v>23.122961677782783</v>
      </c>
      <c r="AO660" s="607">
        <v>20.992759213938577</v>
      </c>
      <c r="AP660" s="607">
        <v>18.862556750094374</v>
      </c>
      <c r="AQ660" s="607">
        <v>16.732354286250164</v>
      </c>
      <c r="AR660" s="607">
        <v>14.602151822405958</v>
      </c>
      <c r="AS660" s="607">
        <v>12.471949358561751</v>
      </c>
      <c r="AT660" s="607">
        <v>10.341746894717545</v>
      </c>
      <c r="AU660" s="607">
        <v>8.211544430873337</v>
      </c>
      <c r="AV660" s="607">
        <v>6.0813419670291307</v>
      </c>
      <c r="AW660" s="607">
        <v>6.0813419670291307</v>
      </c>
      <c r="AX660" s="607">
        <v>6.0813419670291307</v>
      </c>
      <c r="AY660" s="607">
        <v>6.0813419670291307</v>
      </c>
      <c r="AZ660" s="607">
        <v>6.0813419670291307</v>
      </c>
      <c r="BA660" s="607">
        <v>6.0813419670291307</v>
      </c>
      <c r="BB660" s="607">
        <v>6.0813419670291307</v>
      </c>
      <c r="BC660" s="607">
        <v>6.0813419670291307</v>
      </c>
      <c r="BD660" s="607">
        <v>6.0813419670291307</v>
      </c>
      <c r="BE660" s="607">
        <v>6.0813419670291307</v>
      </c>
      <c r="BF660" s="607">
        <v>6.0813419670291307</v>
      </c>
      <c r="BG660" s="607">
        <v>6.0813419670291307</v>
      </c>
      <c r="BH660" s="607">
        <v>6.0813419670291307</v>
      </c>
      <c r="BI660" s="607">
        <v>6.0813419670291307</v>
      </c>
      <c r="BJ660" s="607">
        <v>6.0813419670291307</v>
      </c>
      <c r="BK660" s="607">
        <v>6.0813419670291307</v>
      </c>
      <c r="BL660" s="607">
        <v>6.0813419670291307</v>
      </c>
      <c r="BM660" s="607">
        <v>6.0813419670291307</v>
      </c>
      <c r="BN660" s="607">
        <v>6.0813419670291307</v>
      </c>
      <c r="BO660" s="607">
        <v>6.0813419670291307</v>
      </c>
      <c r="BP660" s="607">
        <v>6.0813419670291307</v>
      </c>
      <c r="BQ660" s="607">
        <v>6.0813419670291307</v>
      </c>
      <c r="BR660" s="607">
        <v>6.0813419670291307</v>
      </c>
      <c r="BS660" s="607">
        <v>6.0813419670291307</v>
      </c>
      <c r="BT660" s="607">
        <v>6.0813419670291307</v>
      </c>
      <c r="BU660" s="607">
        <v>6.0813419670291307</v>
      </c>
      <c r="BV660" s="607">
        <v>6.0813419670291307</v>
      </c>
      <c r="BW660" s="607">
        <v>6.0813419670291307</v>
      </c>
      <c r="BX660" s="607">
        <v>6.0813419670291307</v>
      </c>
      <c r="BY660" s="607">
        <v>6.0813419670291307</v>
      </c>
      <c r="BZ660" s="607">
        <v>6.0813419670291307</v>
      </c>
      <c r="CA660" s="607">
        <v>6.0813419670291307</v>
      </c>
      <c r="CB660" s="607">
        <v>6.0813419670291307</v>
      </c>
      <c r="CC660" s="607">
        <v>6.0813419670291307</v>
      </c>
      <c r="CD660" s="607">
        <v>6.0813419670291307</v>
      </c>
      <c r="CE660" s="616">
        <v>6.0813419670291307</v>
      </c>
      <c r="CF660" s="616">
        <v>6.0813419670291307</v>
      </c>
      <c r="CG660" s="616">
        <v>6.0813419670291307</v>
      </c>
      <c r="CH660" s="616">
        <v>6.0813419670291307</v>
      </c>
      <c r="CI660" s="616">
        <v>6.0813419670291307</v>
      </c>
      <c r="CJ660" s="616">
        <v>6.0813419670291307</v>
      </c>
      <c r="CK660" s="616">
        <v>6.0813419670291307</v>
      </c>
      <c r="CL660" s="616">
        <v>6.0813419670291307</v>
      </c>
      <c r="CM660" s="616">
        <v>6.0813419670291307</v>
      </c>
      <c r="CN660" s="616">
        <v>6.0813419670291307</v>
      </c>
      <c r="CO660" s="616">
        <v>6.0813419670291307</v>
      </c>
      <c r="CP660" s="616">
        <v>6.0813419670291307</v>
      </c>
      <c r="CQ660" s="616">
        <v>6.0813419670291307</v>
      </c>
      <c r="CR660" s="616">
        <v>6.0813419670291307</v>
      </c>
      <c r="CS660" s="616">
        <v>6.0813419670291307</v>
      </c>
      <c r="CT660" s="616">
        <v>6.0813419670291307</v>
      </c>
      <c r="CU660" s="616">
        <v>6.0813419670291307</v>
      </c>
      <c r="CV660" s="616">
        <v>6.0813419670291307</v>
      </c>
      <c r="CW660" s="616">
        <v>6.0813419670291307</v>
      </c>
      <c r="CX660" s="616">
        <v>6.0813419670291307</v>
      </c>
      <c r="CY660" s="617">
        <v>6.0813419670291307</v>
      </c>
      <c r="CZ660" s="618">
        <v>0</v>
      </c>
      <c r="DA660" s="619">
        <v>0</v>
      </c>
      <c r="DB660" s="619">
        <v>0</v>
      </c>
      <c r="DC660" s="619">
        <v>0</v>
      </c>
      <c r="DD660" s="619">
        <v>0</v>
      </c>
      <c r="DE660" s="619">
        <v>0</v>
      </c>
      <c r="DF660" s="619">
        <v>0</v>
      </c>
      <c r="DG660" s="619">
        <v>0</v>
      </c>
      <c r="DH660" s="619">
        <v>0</v>
      </c>
      <c r="DI660" s="619">
        <v>0</v>
      </c>
      <c r="DJ660" s="619">
        <v>0</v>
      </c>
      <c r="DK660" s="619">
        <v>0</v>
      </c>
      <c r="DL660" s="619">
        <v>0</v>
      </c>
      <c r="DM660" s="619">
        <v>0</v>
      </c>
      <c r="DN660" s="619">
        <v>0</v>
      </c>
      <c r="DO660" s="619">
        <v>0</v>
      </c>
      <c r="DP660" s="619">
        <v>0</v>
      </c>
      <c r="DQ660" s="619">
        <v>0</v>
      </c>
      <c r="DR660" s="619">
        <v>0</v>
      </c>
      <c r="DS660" s="619">
        <v>0</v>
      </c>
      <c r="DT660" s="619">
        <v>0</v>
      </c>
      <c r="DU660" s="619">
        <v>0</v>
      </c>
      <c r="DV660" s="619">
        <v>0</v>
      </c>
      <c r="DW660" s="620">
        <v>0</v>
      </c>
    </row>
    <row r="661" spans="2:127" x14ac:dyDescent="0.2">
      <c r="B661" s="648"/>
      <c r="C661" s="642"/>
      <c r="D661" s="643"/>
      <c r="E661" s="643"/>
      <c r="F661" s="643"/>
      <c r="G661" s="643"/>
      <c r="H661" s="643"/>
      <c r="I661" s="644"/>
      <c r="J661" s="644"/>
      <c r="K661" s="644"/>
      <c r="L661" s="644"/>
      <c r="M661" s="644"/>
      <c r="N661" s="644"/>
      <c r="O661" s="644"/>
      <c r="P661" s="644"/>
      <c r="Q661" s="644"/>
      <c r="R661" s="645"/>
      <c r="S661" s="644"/>
      <c r="T661" s="644"/>
      <c r="U661" s="649" t="s">
        <v>499</v>
      </c>
      <c r="V661" s="614" t="s">
        <v>124</v>
      </c>
      <c r="W661" s="640" t="s">
        <v>490</v>
      </c>
      <c r="X661" s="607">
        <v>0</v>
      </c>
      <c r="Y661" s="607">
        <v>0</v>
      </c>
      <c r="Z661" s="607">
        <v>0</v>
      </c>
      <c r="AA661" s="607">
        <v>0</v>
      </c>
      <c r="AB661" s="607">
        <v>0</v>
      </c>
      <c r="AC661" s="607">
        <v>0</v>
      </c>
      <c r="AD661" s="607">
        <v>0</v>
      </c>
      <c r="AE661" s="607">
        <v>0</v>
      </c>
      <c r="AF661" s="607">
        <v>0</v>
      </c>
      <c r="AG661" s="607">
        <v>0</v>
      </c>
      <c r="AH661" s="607">
        <v>0</v>
      </c>
      <c r="AI661" s="607">
        <v>0</v>
      </c>
      <c r="AJ661" s="607">
        <v>0</v>
      </c>
      <c r="AK661" s="607">
        <v>0</v>
      </c>
      <c r="AL661" s="607">
        <v>0</v>
      </c>
      <c r="AM661" s="607">
        <v>0</v>
      </c>
      <c r="AN661" s="607">
        <v>0</v>
      </c>
      <c r="AO661" s="607">
        <v>0</v>
      </c>
      <c r="AP661" s="607">
        <v>0</v>
      </c>
      <c r="AQ661" s="607">
        <v>0</v>
      </c>
      <c r="AR661" s="607">
        <v>0</v>
      </c>
      <c r="AS661" s="607">
        <v>0</v>
      </c>
      <c r="AT661" s="607">
        <v>0</v>
      </c>
      <c r="AU661" s="607">
        <v>0</v>
      </c>
      <c r="AV661" s="607">
        <v>0</v>
      </c>
      <c r="AW661" s="607">
        <v>0</v>
      </c>
      <c r="AX661" s="607">
        <v>0</v>
      </c>
      <c r="AY661" s="607">
        <v>0</v>
      </c>
      <c r="AZ661" s="607">
        <v>0</v>
      </c>
      <c r="BA661" s="607">
        <v>0</v>
      </c>
      <c r="BB661" s="607">
        <v>0</v>
      </c>
      <c r="BC661" s="607">
        <v>0</v>
      </c>
      <c r="BD661" s="607">
        <v>0</v>
      </c>
      <c r="BE661" s="607">
        <v>0</v>
      </c>
      <c r="BF661" s="607">
        <v>0</v>
      </c>
      <c r="BG661" s="607">
        <v>0</v>
      </c>
      <c r="BH661" s="607">
        <v>0</v>
      </c>
      <c r="BI661" s="607">
        <v>0</v>
      </c>
      <c r="BJ661" s="607">
        <v>0</v>
      </c>
      <c r="BK661" s="607">
        <v>0</v>
      </c>
      <c r="BL661" s="607">
        <v>0</v>
      </c>
      <c r="BM661" s="607">
        <v>0</v>
      </c>
      <c r="BN661" s="607">
        <v>0</v>
      </c>
      <c r="BO661" s="607">
        <v>0</v>
      </c>
      <c r="BP661" s="607">
        <v>0</v>
      </c>
      <c r="BQ661" s="607">
        <v>0</v>
      </c>
      <c r="BR661" s="607">
        <v>0</v>
      </c>
      <c r="BS661" s="607">
        <v>0</v>
      </c>
      <c r="BT661" s="607">
        <v>0</v>
      </c>
      <c r="BU661" s="607">
        <v>0</v>
      </c>
      <c r="BV661" s="607">
        <v>0</v>
      </c>
      <c r="BW661" s="607">
        <v>0</v>
      </c>
      <c r="BX661" s="607">
        <v>0</v>
      </c>
      <c r="BY661" s="607">
        <v>0</v>
      </c>
      <c r="BZ661" s="607">
        <v>0</v>
      </c>
      <c r="CA661" s="607">
        <v>0</v>
      </c>
      <c r="CB661" s="607">
        <v>0</v>
      </c>
      <c r="CC661" s="607">
        <v>0</v>
      </c>
      <c r="CD661" s="607">
        <v>0</v>
      </c>
      <c r="CE661" s="607">
        <v>0</v>
      </c>
      <c r="CF661" s="607">
        <v>0</v>
      </c>
      <c r="CG661" s="607">
        <v>0</v>
      </c>
      <c r="CH661" s="607">
        <v>0</v>
      </c>
      <c r="CI661" s="607">
        <v>0</v>
      </c>
      <c r="CJ661" s="607">
        <v>0</v>
      </c>
      <c r="CK661" s="607">
        <v>0</v>
      </c>
      <c r="CL661" s="607">
        <v>0</v>
      </c>
      <c r="CM661" s="607">
        <v>0</v>
      </c>
      <c r="CN661" s="607">
        <v>0</v>
      </c>
      <c r="CO661" s="607">
        <v>0</v>
      </c>
      <c r="CP661" s="607">
        <v>0</v>
      </c>
      <c r="CQ661" s="607">
        <v>0</v>
      </c>
      <c r="CR661" s="607">
        <v>0</v>
      </c>
      <c r="CS661" s="607">
        <v>0</v>
      </c>
      <c r="CT661" s="607">
        <v>0</v>
      </c>
      <c r="CU661" s="607">
        <v>0</v>
      </c>
      <c r="CV661" s="607">
        <v>0</v>
      </c>
      <c r="CW661" s="607">
        <v>0</v>
      </c>
      <c r="CX661" s="607">
        <v>0</v>
      </c>
      <c r="CY661" s="607">
        <v>0</v>
      </c>
      <c r="CZ661" s="618">
        <v>0</v>
      </c>
      <c r="DA661" s="619">
        <v>0</v>
      </c>
      <c r="DB661" s="619">
        <v>0</v>
      </c>
      <c r="DC661" s="619">
        <v>0</v>
      </c>
      <c r="DD661" s="619">
        <v>0</v>
      </c>
      <c r="DE661" s="619">
        <v>0</v>
      </c>
      <c r="DF661" s="619">
        <v>0</v>
      </c>
      <c r="DG661" s="619">
        <v>0</v>
      </c>
      <c r="DH661" s="619">
        <v>0</v>
      </c>
      <c r="DI661" s="619">
        <v>0</v>
      </c>
      <c r="DJ661" s="619">
        <v>0</v>
      </c>
      <c r="DK661" s="619">
        <v>0</v>
      </c>
      <c r="DL661" s="619">
        <v>0</v>
      </c>
      <c r="DM661" s="619">
        <v>0</v>
      </c>
      <c r="DN661" s="619">
        <v>0</v>
      </c>
      <c r="DO661" s="619">
        <v>0</v>
      </c>
      <c r="DP661" s="619">
        <v>0</v>
      </c>
      <c r="DQ661" s="619">
        <v>0</v>
      </c>
      <c r="DR661" s="619">
        <v>0</v>
      </c>
      <c r="DS661" s="619">
        <v>0</v>
      </c>
      <c r="DT661" s="619">
        <v>0</v>
      </c>
      <c r="DU661" s="619">
        <v>0</v>
      </c>
      <c r="DV661" s="619">
        <v>0</v>
      </c>
      <c r="DW661" s="620">
        <v>0</v>
      </c>
    </row>
    <row r="662" spans="2:127" ht="15.75" thickBot="1" x14ac:dyDescent="0.25">
      <c r="B662" s="650"/>
      <c r="C662" s="651"/>
      <c r="D662" s="652"/>
      <c r="E662" s="652"/>
      <c r="F662" s="652"/>
      <c r="G662" s="652"/>
      <c r="H662" s="652"/>
      <c r="I662" s="653"/>
      <c r="J662" s="653"/>
      <c r="K662" s="653"/>
      <c r="L662" s="653"/>
      <c r="M662" s="653"/>
      <c r="N662" s="653"/>
      <c r="O662" s="653"/>
      <c r="P662" s="653"/>
      <c r="Q662" s="653"/>
      <c r="R662" s="654"/>
      <c r="S662" s="653"/>
      <c r="T662" s="653"/>
      <c r="U662" s="655" t="s">
        <v>127</v>
      </c>
      <c r="V662" s="656" t="s">
        <v>500</v>
      </c>
      <c r="W662" s="657" t="s">
        <v>490</v>
      </c>
      <c r="X662" s="658">
        <f>SUM(X651:X661)</f>
        <v>639.70398800000009</v>
      </c>
      <c r="Y662" s="658">
        <f t="shared" ref="Y662:CJ662" si="130">SUM(Y651:Y661)</f>
        <v>731.09027200000014</v>
      </c>
      <c r="Z662" s="658">
        <f t="shared" si="130"/>
        <v>913.86284000000001</v>
      </c>
      <c r="AA662" s="658">
        <f t="shared" si="130"/>
        <v>3655.45136</v>
      </c>
      <c r="AB662" s="658">
        <f t="shared" si="130"/>
        <v>3198.5199400000001</v>
      </c>
      <c r="AC662" s="658">
        <f t="shared" si="130"/>
        <v>511.42488372414272</v>
      </c>
      <c r="AD662" s="658">
        <f t="shared" si="130"/>
        <v>507.94981080265518</v>
      </c>
      <c r="AE662" s="658">
        <f t="shared" si="130"/>
        <v>505.7839151051046</v>
      </c>
      <c r="AF662" s="658">
        <f t="shared" si="130"/>
        <v>505.04592429345644</v>
      </c>
      <c r="AG662" s="658">
        <f t="shared" si="130"/>
        <v>502.26437892469221</v>
      </c>
      <c r="AH662" s="658">
        <f t="shared" si="130"/>
        <v>500.13417646084798</v>
      </c>
      <c r="AI662" s="658">
        <f t="shared" si="130"/>
        <v>498.00397399700381</v>
      </c>
      <c r="AJ662" s="658">
        <f t="shared" si="130"/>
        <v>495.87377153315958</v>
      </c>
      <c r="AK662" s="658">
        <f t="shared" si="130"/>
        <v>493.74356906931536</v>
      </c>
      <c r="AL662" s="658">
        <f t="shared" si="130"/>
        <v>491.61336660547119</v>
      </c>
      <c r="AM662" s="658">
        <f t="shared" si="130"/>
        <v>489.48316414162696</v>
      </c>
      <c r="AN662" s="658">
        <f t="shared" si="130"/>
        <v>487.35296167778273</v>
      </c>
      <c r="AO662" s="658">
        <f t="shared" si="130"/>
        <v>485.22275921393856</v>
      </c>
      <c r="AP662" s="658">
        <f t="shared" si="130"/>
        <v>483.09255675009433</v>
      </c>
      <c r="AQ662" s="658">
        <f t="shared" si="130"/>
        <v>480.9623542862501</v>
      </c>
      <c r="AR662" s="658">
        <f t="shared" si="130"/>
        <v>548.46938630279385</v>
      </c>
      <c r="AS662" s="658">
        <f t="shared" si="130"/>
        <v>556.28736019329085</v>
      </c>
      <c r="AT662" s="658">
        <f t="shared" si="130"/>
        <v>574.05351043812891</v>
      </c>
      <c r="AU662" s="658">
        <f t="shared" si="130"/>
        <v>870.36859860451818</v>
      </c>
      <c r="AV662" s="658">
        <f t="shared" si="130"/>
        <v>818.4975143689685</v>
      </c>
      <c r="AW662" s="658">
        <f t="shared" si="130"/>
        <v>470.31134196702908</v>
      </c>
      <c r="AX662" s="658">
        <f t="shared" si="130"/>
        <v>470.31134196702908</v>
      </c>
      <c r="AY662" s="658">
        <f t="shared" si="130"/>
        <v>470.31134196702908</v>
      </c>
      <c r="AZ662" s="658">
        <f t="shared" si="130"/>
        <v>470.31134196702908</v>
      </c>
      <c r="BA662" s="658">
        <f t="shared" si="130"/>
        <v>470.31134196702908</v>
      </c>
      <c r="BB662" s="658">
        <f t="shared" si="130"/>
        <v>470.31134196702908</v>
      </c>
      <c r="BC662" s="658">
        <f t="shared" si="130"/>
        <v>470.31134196702908</v>
      </c>
      <c r="BD662" s="658">
        <f t="shared" si="130"/>
        <v>470.31134196702908</v>
      </c>
      <c r="BE662" s="658">
        <f t="shared" si="130"/>
        <v>470.31134196702908</v>
      </c>
      <c r="BF662" s="658">
        <f t="shared" si="130"/>
        <v>470.31134196702908</v>
      </c>
      <c r="BG662" s="658">
        <f t="shared" si="130"/>
        <v>470.31134196702908</v>
      </c>
      <c r="BH662" s="658">
        <f t="shared" si="130"/>
        <v>470.31134196702908</v>
      </c>
      <c r="BI662" s="658">
        <f t="shared" si="130"/>
        <v>470.31134196702908</v>
      </c>
      <c r="BJ662" s="658">
        <f t="shared" si="130"/>
        <v>470.31134196702908</v>
      </c>
      <c r="BK662" s="658">
        <f t="shared" si="130"/>
        <v>470.31134196702908</v>
      </c>
      <c r="BL662" s="658">
        <f t="shared" si="130"/>
        <v>539.94857644741705</v>
      </c>
      <c r="BM662" s="658">
        <f t="shared" si="130"/>
        <v>549.89675280175823</v>
      </c>
      <c r="BN662" s="658">
        <f t="shared" si="130"/>
        <v>569.79310551044057</v>
      </c>
      <c r="BO662" s="658">
        <f t="shared" si="130"/>
        <v>868.23839614067401</v>
      </c>
      <c r="BP662" s="658">
        <f t="shared" si="130"/>
        <v>818.4975143689685</v>
      </c>
      <c r="BQ662" s="658">
        <f t="shared" si="130"/>
        <v>470.31134196702908</v>
      </c>
      <c r="BR662" s="658">
        <f t="shared" si="130"/>
        <v>470.31134196702908</v>
      </c>
      <c r="BS662" s="658">
        <f t="shared" si="130"/>
        <v>470.31134196702908</v>
      </c>
      <c r="BT662" s="658">
        <f t="shared" si="130"/>
        <v>470.31134196702908</v>
      </c>
      <c r="BU662" s="658">
        <f t="shared" si="130"/>
        <v>470.31134196702908</v>
      </c>
      <c r="BV662" s="658">
        <f t="shared" si="130"/>
        <v>470.31134196702908</v>
      </c>
      <c r="BW662" s="658">
        <f t="shared" si="130"/>
        <v>470.31134196702908</v>
      </c>
      <c r="BX662" s="658">
        <f t="shared" si="130"/>
        <v>470.31134196702908</v>
      </c>
      <c r="BY662" s="658">
        <f t="shared" si="130"/>
        <v>470.31134196702908</v>
      </c>
      <c r="BZ662" s="658">
        <f t="shared" si="130"/>
        <v>470.31134196702908</v>
      </c>
      <c r="CA662" s="658">
        <f t="shared" si="130"/>
        <v>470.31134196702908</v>
      </c>
      <c r="CB662" s="658">
        <f t="shared" si="130"/>
        <v>470.31134196702908</v>
      </c>
      <c r="CC662" s="658">
        <f t="shared" si="130"/>
        <v>470.31134196702908</v>
      </c>
      <c r="CD662" s="658">
        <f t="shared" si="130"/>
        <v>470.31134196702908</v>
      </c>
      <c r="CE662" s="658">
        <f t="shared" si="130"/>
        <v>470.31134196702908</v>
      </c>
      <c r="CF662" s="658">
        <f t="shared" si="130"/>
        <v>659.69924586257798</v>
      </c>
      <c r="CG662" s="658">
        <f t="shared" si="130"/>
        <v>686.75466070479911</v>
      </c>
      <c r="CH662" s="658">
        <f t="shared" si="130"/>
        <v>740.86549038924159</v>
      </c>
      <c r="CI662" s="658">
        <f t="shared" si="130"/>
        <v>1552.527935655879</v>
      </c>
      <c r="CJ662" s="658">
        <f t="shared" si="130"/>
        <v>1417.2508614447727</v>
      </c>
      <c r="CK662" s="658">
        <f t="shared" ref="CK662:DW662" si="131">SUM(CK651:CK661)</f>
        <v>470.31134196702908</v>
      </c>
      <c r="CL662" s="658">
        <f t="shared" si="131"/>
        <v>470.31134196702908</v>
      </c>
      <c r="CM662" s="658">
        <f t="shared" si="131"/>
        <v>470.31134196702908</v>
      </c>
      <c r="CN662" s="658">
        <f t="shared" si="131"/>
        <v>470.31134196702908</v>
      </c>
      <c r="CO662" s="658">
        <f t="shared" si="131"/>
        <v>470.31134196702908</v>
      </c>
      <c r="CP662" s="658">
        <f t="shared" si="131"/>
        <v>470.31134196702908</v>
      </c>
      <c r="CQ662" s="658">
        <f t="shared" si="131"/>
        <v>470.31134196702908</v>
      </c>
      <c r="CR662" s="658">
        <f t="shared" si="131"/>
        <v>470.31134196702908</v>
      </c>
      <c r="CS662" s="658">
        <f t="shared" si="131"/>
        <v>470.31134196702908</v>
      </c>
      <c r="CT662" s="658">
        <f t="shared" si="131"/>
        <v>470.31134196702908</v>
      </c>
      <c r="CU662" s="658">
        <f t="shared" si="131"/>
        <v>470.31134196702908</v>
      </c>
      <c r="CV662" s="658">
        <f t="shared" si="131"/>
        <v>470.31134196702908</v>
      </c>
      <c r="CW662" s="658">
        <f t="shared" si="131"/>
        <v>470.31134196702908</v>
      </c>
      <c r="CX662" s="658">
        <f t="shared" si="131"/>
        <v>470.31134196702908</v>
      </c>
      <c r="CY662" s="659">
        <f t="shared" si="131"/>
        <v>470.31134196702908</v>
      </c>
      <c r="CZ662" s="660">
        <f t="shared" si="131"/>
        <v>0</v>
      </c>
      <c r="DA662" s="661">
        <f t="shared" si="131"/>
        <v>0</v>
      </c>
      <c r="DB662" s="661">
        <f t="shared" si="131"/>
        <v>0</v>
      </c>
      <c r="DC662" s="661">
        <f t="shared" si="131"/>
        <v>0</v>
      </c>
      <c r="DD662" s="661">
        <f t="shared" si="131"/>
        <v>0</v>
      </c>
      <c r="DE662" s="661">
        <f t="shared" si="131"/>
        <v>0</v>
      </c>
      <c r="DF662" s="661">
        <f t="shared" si="131"/>
        <v>0</v>
      </c>
      <c r="DG662" s="661">
        <f t="shared" si="131"/>
        <v>0</v>
      </c>
      <c r="DH662" s="661">
        <f t="shared" si="131"/>
        <v>0</v>
      </c>
      <c r="DI662" s="661">
        <f t="shared" si="131"/>
        <v>0</v>
      </c>
      <c r="DJ662" s="661">
        <f t="shared" si="131"/>
        <v>0</v>
      </c>
      <c r="DK662" s="661">
        <f t="shared" si="131"/>
        <v>0</v>
      </c>
      <c r="DL662" s="661">
        <f t="shared" si="131"/>
        <v>0</v>
      </c>
      <c r="DM662" s="661">
        <f t="shared" si="131"/>
        <v>0</v>
      </c>
      <c r="DN662" s="661">
        <f t="shared" si="131"/>
        <v>0</v>
      </c>
      <c r="DO662" s="661">
        <f t="shared" si="131"/>
        <v>0</v>
      </c>
      <c r="DP662" s="661">
        <f t="shared" si="131"/>
        <v>0</v>
      </c>
      <c r="DQ662" s="661">
        <f t="shared" si="131"/>
        <v>0</v>
      </c>
      <c r="DR662" s="661">
        <f t="shared" si="131"/>
        <v>0</v>
      </c>
      <c r="DS662" s="661">
        <f t="shared" si="131"/>
        <v>0</v>
      </c>
      <c r="DT662" s="661">
        <f t="shared" si="131"/>
        <v>0</v>
      </c>
      <c r="DU662" s="661">
        <f t="shared" si="131"/>
        <v>0</v>
      </c>
      <c r="DV662" s="661">
        <f t="shared" si="131"/>
        <v>0</v>
      </c>
      <c r="DW662" s="662">
        <f t="shared" si="131"/>
        <v>0</v>
      </c>
    </row>
    <row r="663" spans="2:127" ht="25.5" x14ac:dyDescent="0.2">
      <c r="B663" s="603" t="s">
        <v>485</v>
      </c>
      <c r="C663" s="604" t="s">
        <v>989</v>
      </c>
      <c r="D663" s="605" t="s">
        <v>910</v>
      </c>
      <c r="E663" s="606" t="s">
        <v>557</v>
      </c>
      <c r="F663" s="607" t="s">
        <v>827</v>
      </c>
      <c r="G663" s="608" t="s">
        <v>59</v>
      </c>
      <c r="H663" s="609" t="s">
        <v>487</v>
      </c>
      <c r="I663" s="609">
        <f>MAX(X663:AV663)</f>
        <v>17</v>
      </c>
      <c r="J663" s="609">
        <f>SUMPRODUCT($X$2:$CY$2,$X663:$CY663)*365</f>
        <v>148032.30258196901</v>
      </c>
      <c r="K663" s="609">
        <f>SUMPRODUCT($X$2:$CY$2,$X664:$CY664)+SUMPRODUCT($X$2:$CY$2,$X665:$CY665)+SUMPRODUCT($X$2:$CY$2,$X666:$CY666)</f>
        <v>19267.849187914948</v>
      </c>
      <c r="L663" s="609">
        <f>SUMPRODUCT($X$2:$CY$2,$X667:$CY667) +SUMPRODUCT($X$2:$CY$2,$X668:$CY668)</f>
        <v>30675.251355341796</v>
      </c>
      <c r="M663" s="609">
        <f>SUMPRODUCT($X$2:$CY$2,$X669:$CY669)</f>
        <v>0</v>
      </c>
      <c r="N663" s="609">
        <f>SUMPRODUCT($X$2:$CY$2,$X672:$CY672) +SUMPRODUCT($X$2:$CY$2,$X673:$CY673)</f>
        <v>1261.9989841901627</v>
      </c>
      <c r="O663" s="609">
        <f>SUMPRODUCT($X$2:$CY$2,$X670:$CY670) +SUMPRODUCT($X$2:$CY$2,$X671:$CY671) +SUMPRODUCT($X$2:$CY$2,$X674:$CY674)</f>
        <v>130.59038437274955</v>
      </c>
      <c r="P663" s="609">
        <f>SUM(K663:O663)</f>
        <v>51335.68991181966</v>
      </c>
      <c r="Q663" s="609">
        <f>(SUM(K663:M663)*100000)/(J663*1000)</f>
        <v>33.737974531337215</v>
      </c>
      <c r="R663" s="610">
        <f>(P663*100000)/(J663*1000)</f>
        <v>34.678707968751525</v>
      </c>
      <c r="S663" s="611">
        <v>3</v>
      </c>
      <c r="T663" s="612">
        <v>3</v>
      </c>
      <c r="U663" s="613" t="s">
        <v>488</v>
      </c>
      <c r="V663" s="614" t="s">
        <v>124</v>
      </c>
      <c r="W663" s="615" t="s">
        <v>75</v>
      </c>
      <c r="X663" s="607">
        <v>0</v>
      </c>
      <c r="Y663" s="607">
        <v>0</v>
      </c>
      <c r="Z663" s="607">
        <v>0</v>
      </c>
      <c r="AA663" s="607">
        <v>0</v>
      </c>
      <c r="AB663" s="607">
        <v>0</v>
      </c>
      <c r="AC663" s="607">
        <v>17</v>
      </c>
      <c r="AD663" s="607">
        <v>17</v>
      </c>
      <c r="AE663" s="607">
        <v>17</v>
      </c>
      <c r="AF663" s="607">
        <v>17</v>
      </c>
      <c r="AG663" s="607">
        <v>17</v>
      </c>
      <c r="AH663" s="607">
        <v>17</v>
      </c>
      <c r="AI663" s="607">
        <v>17</v>
      </c>
      <c r="AJ663" s="607">
        <v>17</v>
      </c>
      <c r="AK663" s="607">
        <v>17</v>
      </c>
      <c r="AL663" s="607">
        <v>17</v>
      </c>
      <c r="AM663" s="607">
        <v>17</v>
      </c>
      <c r="AN663" s="607">
        <v>17</v>
      </c>
      <c r="AO663" s="607">
        <v>17</v>
      </c>
      <c r="AP663" s="607">
        <v>17</v>
      </c>
      <c r="AQ663" s="607">
        <v>17</v>
      </c>
      <c r="AR663" s="607">
        <v>17</v>
      </c>
      <c r="AS663" s="607">
        <v>17</v>
      </c>
      <c r="AT663" s="607">
        <v>17</v>
      </c>
      <c r="AU663" s="607">
        <v>17</v>
      </c>
      <c r="AV663" s="607">
        <v>17</v>
      </c>
      <c r="AW663" s="607">
        <v>17</v>
      </c>
      <c r="AX663" s="607">
        <v>17</v>
      </c>
      <c r="AY663" s="607">
        <v>17</v>
      </c>
      <c r="AZ663" s="607">
        <v>17</v>
      </c>
      <c r="BA663" s="607">
        <v>17</v>
      </c>
      <c r="BB663" s="607">
        <v>17</v>
      </c>
      <c r="BC663" s="607">
        <v>17</v>
      </c>
      <c r="BD663" s="607">
        <v>17</v>
      </c>
      <c r="BE663" s="607">
        <v>17</v>
      </c>
      <c r="BF663" s="607">
        <v>17</v>
      </c>
      <c r="BG663" s="607">
        <v>17</v>
      </c>
      <c r="BH663" s="607">
        <v>17</v>
      </c>
      <c r="BI663" s="607">
        <v>17</v>
      </c>
      <c r="BJ663" s="607">
        <v>17</v>
      </c>
      <c r="BK663" s="607">
        <v>17</v>
      </c>
      <c r="BL663" s="607">
        <v>17</v>
      </c>
      <c r="BM663" s="607">
        <v>17</v>
      </c>
      <c r="BN663" s="607">
        <v>17</v>
      </c>
      <c r="BO663" s="607">
        <v>17</v>
      </c>
      <c r="BP663" s="607">
        <v>17</v>
      </c>
      <c r="BQ663" s="607">
        <v>17</v>
      </c>
      <c r="BR663" s="607">
        <v>17</v>
      </c>
      <c r="BS663" s="607">
        <v>17</v>
      </c>
      <c r="BT663" s="607">
        <v>17</v>
      </c>
      <c r="BU663" s="607">
        <v>17</v>
      </c>
      <c r="BV663" s="607">
        <v>17</v>
      </c>
      <c r="BW663" s="607">
        <v>17</v>
      </c>
      <c r="BX663" s="607">
        <v>17</v>
      </c>
      <c r="BY663" s="607">
        <v>17</v>
      </c>
      <c r="BZ663" s="607">
        <v>17</v>
      </c>
      <c r="CA663" s="607">
        <v>17</v>
      </c>
      <c r="CB663" s="607">
        <v>17</v>
      </c>
      <c r="CC663" s="607">
        <v>17</v>
      </c>
      <c r="CD663" s="607">
        <v>17</v>
      </c>
      <c r="CE663" s="616">
        <v>17</v>
      </c>
      <c r="CF663" s="616">
        <v>17</v>
      </c>
      <c r="CG663" s="616">
        <v>17</v>
      </c>
      <c r="CH663" s="616">
        <v>17</v>
      </c>
      <c r="CI663" s="616">
        <v>17</v>
      </c>
      <c r="CJ663" s="616">
        <v>17</v>
      </c>
      <c r="CK663" s="616">
        <v>17</v>
      </c>
      <c r="CL663" s="616">
        <v>17</v>
      </c>
      <c r="CM663" s="616">
        <v>17</v>
      </c>
      <c r="CN663" s="616">
        <v>17</v>
      </c>
      <c r="CO663" s="616">
        <v>17</v>
      </c>
      <c r="CP663" s="616">
        <v>17</v>
      </c>
      <c r="CQ663" s="616">
        <v>17</v>
      </c>
      <c r="CR663" s="616">
        <v>17</v>
      </c>
      <c r="CS663" s="616">
        <v>17</v>
      </c>
      <c r="CT663" s="616">
        <v>17</v>
      </c>
      <c r="CU663" s="616">
        <v>17</v>
      </c>
      <c r="CV663" s="616">
        <v>17</v>
      </c>
      <c r="CW663" s="616">
        <v>17</v>
      </c>
      <c r="CX663" s="616">
        <v>17</v>
      </c>
      <c r="CY663" s="617">
        <v>17</v>
      </c>
      <c r="CZ663" s="618">
        <v>0</v>
      </c>
      <c r="DA663" s="619">
        <v>0</v>
      </c>
      <c r="DB663" s="619">
        <v>0</v>
      </c>
      <c r="DC663" s="619">
        <v>0</v>
      </c>
      <c r="DD663" s="619">
        <v>0</v>
      </c>
      <c r="DE663" s="619">
        <v>0</v>
      </c>
      <c r="DF663" s="619">
        <v>0</v>
      </c>
      <c r="DG663" s="619">
        <v>0</v>
      </c>
      <c r="DH663" s="619">
        <v>0</v>
      </c>
      <c r="DI663" s="619">
        <v>0</v>
      </c>
      <c r="DJ663" s="619">
        <v>0</v>
      </c>
      <c r="DK663" s="619">
        <v>0</v>
      </c>
      <c r="DL663" s="619">
        <v>0</v>
      </c>
      <c r="DM663" s="619">
        <v>0</v>
      </c>
      <c r="DN663" s="619">
        <v>0</v>
      </c>
      <c r="DO663" s="619">
        <v>0</v>
      </c>
      <c r="DP663" s="619">
        <v>0</v>
      </c>
      <c r="DQ663" s="619">
        <v>0</v>
      </c>
      <c r="DR663" s="619">
        <v>0</v>
      </c>
      <c r="DS663" s="619">
        <v>0</v>
      </c>
      <c r="DT663" s="619">
        <v>0</v>
      </c>
      <c r="DU663" s="619">
        <v>0</v>
      </c>
      <c r="DV663" s="619">
        <v>0</v>
      </c>
      <c r="DW663" s="620">
        <v>0</v>
      </c>
    </row>
    <row r="664" spans="2:127" x14ac:dyDescent="0.2">
      <c r="B664" s="621"/>
      <c r="C664" s="622"/>
      <c r="D664" s="623"/>
      <c r="E664" s="624"/>
      <c r="F664" s="624"/>
      <c r="G664" s="623"/>
      <c r="H664" s="624"/>
      <c r="I664" s="624"/>
      <c r="J664" s="624"/>
      <c r="K664" s="624"/>
      <c r="L664" s="624"/>
      <c r="M664" s="624"/>
      <c r="N664" s="624"/>
      <c r="O664" s="624"/>
      <c r="P664" s="624"/>
      <c r="Q664" s="624"/>
      <c r="R664" s="625"/>
      <c r="S664" s="624"/>
      <c r="T664" s="624"/>
      <c r="U664" s="626" t="s">
        <v>489</v>
      </c>
      <c r="V664" s="614" t="s">
        <v>124</v>
      </c>
      <c r="W664" s="615" t="s">
        <v>490</v>
      </c>
      <c r="X664" s="607">
        <v>1347.8500000000001</v>
      </c>
      <c r="Y664" s="607">
        <v>1540.4</v>
      </c>
      <c r="Z664" s="607">
        <v>1925.5</v>
      </c>
      <c r="AA664" s="607">
        <v>7702</v>
      </c>
      <c r="AB664" s="607">
        <v>6739.25</v>
      </c>
      <c r="AC664" s="607">
        <v>0</v>
      </c>
      <c r="AD664" s="607">
        <v>0</v>
      </c>
      <c r="AE664" s="607">
        <v>0</v>
      </c>
      <c r="AF664" s="607">
        <v>0</v>
      </c>
      <c r="AG664" s="607">
        <v>0</v>
      </c>
      <c r="AH664" s="607">
        <v>0</v>
      </c>
      <c r="AI664" s="607">
        <v>0</v>
      </c>
      <c r="AJ664" s="607">
        <v>0</v>
      </c>
      <c r="AK664" s="607">
        <v>0</v>
      </c>
      <c r="AL664" s="607">
        <v>0</v>
      </c>
      <c r="AM664" s="607">
        <v>0</v>
      </c>
      <c r="AN664" s="607">
        <v>0</v>
      </c>
      <c r="AO664" s="607">
        <v>0</v>
      </c>
      <c r="AP664" s="607">
        <v>0</v>
      </c>
      <c r="AQ664" s="607">
        <v>0</v>
      </c>
      <c r="AR664" s="607">
        <v>112.63</v>
      </c>
      <c r="AS664" s="607">
        <v>128.72</v>
      </c>
      <c r="AT664" s="607">
        <v>160.9</v>
      </c>
      <c r="AU664" s="607">
        <v>643.6</v>
      </c>
      <c r="AV664" s="607">
        <v>563.15</v>
      </c>
      <c r="AW664" s="607">
        <v>0</v>
      </c>
      <c r="AX664" s="607">
        <v>0</v>
      </c>
      <c r="AY664" s="607">
        <v>0</v>
      </c>
      <c r="AZ664" s="607">
        <v>0</v>
      </c>
      <c r="BA664" s="607">
        <v>0</v>
      </c>
      <c r="BB664" s="607">
        <v>0</v>
      </c>
      <c r="BC664" s="607">
        <v>0</v>
      </c>
      <c r="BD664" s="607">
        <v>0</v>
      </c>
      <c r="BE664" s="607">
        <v>0</v>
      </c>
      <c r="BF664" s="607">
        <v>0</v>
      </c>
      <c r="BG664" s="607">
        <v>0</v>
      </c>
      <c r="BH664" s="607">
        <v>0</v>
      </c>
      <c r="BI664" s="607">
        <v>0</v>
      </c>
      <c r="BJ664" s="607">
        <v>0</v>
      </c>
      <c r="BK664" s="607">
        <v>0</v>
      </c>
      <c r="BL664" s="607">
        <v>112.63</v>
      </c>
      <c r="BM664" s="607">
        <v>128.72</v>
      </c>
      <c r="BN664" s="607">
        <v>160.9</v>
      </c>
      <c r="BO664" s="607">
        <v>643.6</v>
      </c>
      <c r="BP664" s="607">
        <v>563.15</v>
      </c>
      <c r="BQ664" s="607">
        <v>0</v>
      </c>
      <c r="BR664" s="607">
        <v>0</v>
      </c>
      <c r="BS664" s="607">
        <v>0</v>
      </c>
      <c r="BT664" s="607">
        <v>0</v>
      </c>
      <c r="BU664" s="607">
        <v>0</v>
      </c>
      <c r="BV664" s="607">
        <v>0</v>
      </c>
      <c r="BW664" s="607">
        <v>0</v>
      </c>
      <c r="BX664" s="607">
        <v>0</v>
      </c>
      <c r="BY664" s="607">
        <v>0</v>
      </c>
      <c r="BZ664" s="607">
        <v>0</v>
      </c>
      <c r="CA664" s="607">
        <v>0</v>
      </c>
      <c r="CB664" s="607">
        <v>0</v>
      </c>
      <c r="CC664" s="607">
        <v>0</v>
      </c>
      <c r="CD664" s="607">
        <v>0</v>
      </c>
      <c r="CE664" s="616">
        <v>0</v>
      </c>
      <c r="CF664" s="616">
        <v>355.18</v>
      </c>
      <c r="CG664" s="616">
        <v>405.92</v>
      </c>
      <c r="CH664" s="616">
        <v>507.4</v>
      </c>
      <c r="CI664" s="616">
        <v>2029.6</v>
      </c>
      <c r="CJ664" s="616">
        <v>1775.9</v>
      </c>
      <c r="CK664" s="616">
        <v>0</v>
      </c>
      <c r="CL664" s="616">
        <v>0</v>
      </c>
      <c r="CM664" s="616">
        <v>0</v>
      </c>
      <c r="CN664" s="616">
        <v>0</v>
      </c>
      <c r="CO664" s="616">
        <v>0</v>
      </c>
      <c r="CP664" s="616">
        <v>0</v>
      </c>
      <c r="CQ664" s="616">
        <v>0</v>
      </c>
      <c r="CR664" s="616">
        <v>0</v>
      </c>
      <c r="CS664" s="616">
        <v>0</v>
      </c>
      <c r="CT664" s="616">
        <v>0</v>
      </c>
      <c r="CU664" s="616">
        <v>0</v>
      </c>
      <c r="CV664" s="616">
        <v>0</v>
      </c>
      <c r="CW664" s="616">
        <v>0</v>
      </c>
      <c r="CX664" s="616">
        <v>0</v>
      </c>
      <c r="CY664" s="617">
        <v>0</v>
      </c>
      <c r="CZ664" s="618">
        <v>0</v>
      </c>
      <c r="DA664" s="619">
        <v>0</v>
      </c>
      <c r="DB664" s="619">
        <v>0</v>
      </c>
      <c r="DC664" s="619">
        <v>0</v>
      </c>
      <c r="DD664" s="619">
        <v>0</v>
      </c>
      <c r="DE664" s="619">
        <v>0</v>
      </c>
      <c r="DF664" s="619">
        <v>0</v>
      </c>
      <c r="DG664" s="619">
        <v>0</v>
      </c>
      <c r="DH664" s="619">
        <v>0</v>
      </c>
      <c r="DI664" s="619">
        <v>0</v>
      </c>
      <c r="DJ664" s="619">
        <v>0</v>
      </c>
      <c r="DK664" s="619">
        <v>0</v>
      </c>
      <c r="DL664" s="619">
        <v>0</v>
      </c>
      <c r="DM664" s="619">
        <v>0</v>
      </c>
      <c r="DN664" s="619">
        <v>0</v>
      </c>
      <c r="DO664" s="619">
        <v>0</v>
      </c>
      <c r="DP664" s="619">
        <v>0</v>
      </c>
      <c r="DQ664" s="619">
        <v>0</v>
      </c>
      <c r="DR664" s="619">
        <v>0</v>
      </c>
      <c r="DS664" s="619">
        <v>0</v>
      </c>
      <c r="DT664" s="619">
        <v>0</v>
      </c>
      <c r="DU664" s="619">
        <v>0</v>
      </c>
      <c r="DV664" s="619">
        <v>0</v>
      </c>
      <c r="DW664" s="620">
        <v>0</v>
      </c>
    </row>
    <row r="665" spans="2:127" x14ac:dyDescent="0.2">
      <c r="B665" s="627"/>
      <c r="C665" s="628"/>
      <c r="D665" s="629"/>
      <c r="E665" s="629"/>
      <c r="F665" s="629"/>
      <c r="G665" s="629"/>
      <c r="H665" s="629"/>
      <c r="I665" s="630"/>
      <c r="J665" s="630"/>
      <c r="K665" s="630"/>
      <c r="L665" s="630"/>
      <c r="M665" s="630"/>
      <c r="N665" s="630"/>
      <c r="O665" s="630"/>
      <c r="P665" s="630"/>
      <c r="Q665" s="630"/>
      <c r="R665" s="631"/>
      <c r="S665" s="630"/>
      <c r="T665" s="630"/>
      <c r="U665" s="626" t="s">
        <v>491</v>
      </c>
      <c r="V665" s="614" t="s">
        <v>124</v>
      </c>
      <c r="W665" s="615" t="s">
        <v>490</v>
      </c>
      <c r="X665" s="607">
        <v>0</v>
      </c>
      <c r="Y665" s="607">
        <v>0</v>
      </c>
      <c r="Z665" s="607">
        <v>0</v>
      </c>
      <c r="AA665" s="607">
        <v>0</v>
      </c>
      <c r="AB665" s="607">
        <v>0</v>
      </c>
      <c r="AC665" s="607">
        <v>0</v>
      </c>
      <c r="AD665" s="607">
        <v>0</v>
      </c>
      <c r="AE665" s="607">
        <v>0</v>
      </c>
      <c r="AF665" s="607">
        <v>0</v>
      </c>
      <c r="AG665" s="607">
        <v>0</v>
      </c>
      <c r="AH665" s="607">
        <v>0</v>
      </c>
      <c r="AI665" s="607">
        <v>0</v>
      </c>
      <c r="AJ665" s="607">
        <v>0</v>
      </c>
      <c r="AK665" s="607">
        <v>0</v>
      </c>
      <c r="AL665" s="607">
        <v>0</v>
      </c>
      <c r="AM665" s="607">
        <v>0</v>
      </c>
      <c r="AN665" s="607">
        <v>0</v>
      </c>
      <c r="AO665" s="607">
        <v>0</v>
      </c>
      <c r="AP665" s="607">
        <v>0</v>
      </c>
      <c r="AQ665" s="607">
        <v>0</v>
      </c>
      <c r="AR665" s="607">
        <v>0</v>
      </c>
      <c r="AS665" s="607">
        <v>0</v>
      </c>
      <c r="AT665" s="607">
        <v>0</v>
      </c>
      <c r="AU665" s="607">
        <v>0</v>
      </c>
      <c r="AV665" s="607">
        <v>0</v>
      </c>
      <c r="AW665" s="607">
        <v>0</v>
      </c>
      <c r="AX665" s="607">
        <v>0</v>
      </c>
      <c r="AY665" s="607">
        <v>0</v>
      </c>
      <c r="AZ665" s="607">
        <v>0</v>
      </c>
      <c r="BA665" s="607">
        <v>0</v>
      </c>
      <c r="BB665" s="607">
        <v>0</v>
      </c>
      <c r="BC665" s="607">
        <v>0</v>
      </c>
      <c r="BD665" s="607">
        <v>0</v>
      </c>
      <c r="BE665" s="607">
        <v>0</v>
      </c>
      <c r="BF665" s="607">
        <v>0</v>
      </c>
      <c r="BG665" s="607">
        <v>0</v>
      </c>
      <c r="BH665" s="607">
        <v>0</v>
      </c>
      <c r="BI665" s="607">
        <v>0</v>
      </c>
      <c r="BJ665" s="607">
        <v>0</v>
      </c>
      <c r="BK665" s="607">
        <v>0</v>
      </c>
      <c r="BL665" s="607">
        <v>0</v>
      </c>
      <c r="BM665" s="607">
        <v>0</v>
      </c>
      <c r="BN665" s="607">
        <v>0</v>
      </c>
      <c r="BO665" s="607">
        <v>0</v>
      </c>
      <c r="BP665" s="607">
        <v>0</v>
      </c>
      <c r="BQ665" s="607">
        <v>0</v>
      </c>
      <c r="BR665" s="607">
        <v>0</v>
      </c>
      <c r="BS665" s="607">
        <v>0</v>
      </c>
      <c r="BT665" s="607">
        <v>0</v>
      </c>
      <c r="BU665" s="607">
        <v>0</v>
      </c>
      <c r="BV665" s="607">
        <v>0</v>
      </c>
      <c r="BW665" s="607">
        <v>0</v>
      </c>
      <c r="BX665" s="607">
        <v>0</v>
      </c>
      <c r="BY665" s="607">
        <v>0</v>
      </c>
      <c r="BZ665" s="607">
        <v>0</v>
      </c>
      <c r="CA665" s="607">
        <v>0</v>
      </c>
      <c r="CB665" s="607">
        <v>0</v>
      </c>
      <c r="CC665" s="607">
        <v>0</v>
      </c>
      <c r="CD665" s="607">
        <v>0</v>
      </c>
      <c r="CE665" s="616">
        <v>0</v>
      </c>
      <c r="CF665" s="616">
        <v>0</v>
      </c>
      <c r="CG665" s="616">
        <v>0</v>
      </c>
      <c r="CH665" s="616">
        <v>0</v>
      </c>
      <c r="CI665" s="616">
        <v>0</v>
      </c>
      <c r="CJ665" s="616">
        <v>0</v>
      </c>
      <c r="CK665" s="616">
        <v>0</v>
      </c>
      <c r="CL665" s="616">
        <v>0</v>
      </c>
      <c r="CM665" s="616">
        <v>0</v>
      </c>
      <c r="CN665" s="616">
        <v>0</v>
      </c>
      <c r="CO665" s="616">
        <v>0</v>
      </c>
      <c r="CP665" s="616">
        <v>0</v>
      </c>
      <c r="CQ665" s="616">
        <v>0</v>
      </c>
      <c r="CR665" s="616">
        <v>0</v>
      </c>
      <c r="CS665" s="616">
        <v>0</v>
      </c>
      <c r="CT665" s="616">
        <v>0</v>
      </c>
      <c r="CU665" s="616">
        <v>0</v>
      </c>
      <c r="CV665" s="616">
        <v>0</v>
      </c>
      <c r="CW665" s="616">
        <v>0</v>
      </c>
      <c r="CX665" s="616">
        <v>0</v>
      </c>
      <c r="CY665" s="617">
        <v>0</v>
      </c>
      <c r="CZ665" s="618">
        <v>0</v>
      </c>
      <c r="DA665" s="619">
        <v>0</v>
      </c>
      <c r="DB665" s="619">
        <v>0</v>
      </c>
      <c r="DC665" s="619">
        <v>0</v>
      </c>
      <c r="DD665" s="619">
        <v>0</v>
      </c>
      <c r="DE665" s="619">
        <v>0</v>
      </c>
      <c r="DF665" s="619">
        <v>0</v>
      </c>
      <c r="DG665" s="619">
        <v>0</v>
      </c>
      <c r="DH665" s="619">
        <v>0</v>
      </c>
      <c r="DI665" s="619">
        <v>0</v>
      </c>
      <c r="DJ665" s="619">
        <v>0</v>
      </c>
      <c r="DK665" s="619">
        <v>0</v>
      </c>
      <c r="DL665" s="619">
        <v>0</v>
      </c>
      <c r="DM665" s="619">
        <v>0</v>
      </c>
      <c r="DN665" s="619">
        <v>0</v>
      </c>
      <c r="DO665" s="619">
        <v>0</v>
      </c>
      <c r="DP665" s="619">
        <v>0</v>
      </c>
      <c r="DQ665" s="619">
        <v>0</v>
      </c>
      <c r="DR665" s="619">
        <v>0</v>
      </c>
      <c r="DS665" s="619">
        <v>0</v>
      </c>
      <c r="DT665" s="619">
        <v>0</v>
      </c>
      <c r="DU665" s="619">
        <v>0</v>
      </c>
      <c r="DV665" s="619">
        <v>0</v>
      </c>
      <c r="DW665" s="620">
        <v>0</v>
      </c>
    </row>
    <row r="666" spans="2:127" x14ac:dyDescent="0.2">
      <c r="B666" s="627"/>
      <c r="C666" s="628"/>
      <c r="D666" s="629"/>
      <c r="E666" s="629"/>
      <c r="F666" s="629"/>
      <c r="G666" s="629"/>
      <c r="H666" s="629"/>
      <c r="I666" s="630"/>
      <c r="J666" s="630"/>
      <c r="K666" s="630"/>
      <c r="L666" s="630"/>
      <c r="M666" s="630"/>
      <c r="N666" s="630"/>
      <c r="O666" s="630"/>
      <c r="P666" s="630"/>
      <c r="Q666" s="630"/>
      <c r="R666" s="631"/>
      <c r="S666" s="630"/>
      <c r="T666" s="630"/>
      <c r="U666" s="632" t="s">
        <v>828</v>
      </c>
      <c r="V666" s="633" t="s">
        <v>124</v>
      </c>
      <c r="W666" s="634" t="s">
        <v>490</v>
      </c>
      <c r="X666" s="607">
        <v>0</v>
      </c>
      <c r="Y666" s="607">
        <v>0</v>
      </c>
      <c r="Z666" s="607">
        <v>0</v>
      </c>
      <c r="AA666" s="607">
        <v>0</v>
      </c>
      <c r="AB666" s="607">
        <v>0</v>
      </c>
      <c r="AC666" s="607">
        <v>0</v>
      </c>
      <c r="AD666" s="607">
        <v>0</v>
      </c>
      <c r="AE666" s="607">
        <v>0</v>
      </c>
      <c r="AF666" s="607">
        <v>0</v>
      </c>
      <c r="AG666" s="607">
        <v>0</v>
      </c>
      <c r="AH666" s="607">
        <v>0</v>
      </c>
      <c r="AI666" s="607">
        <v>0</v>
      </c>
      <c r="AJ666" s="607">
        <v>0</v>
      </c>
      <c r="AK666" s="607">
        <v>0</v>
      </c>
      <c r="AL666" s="607">
        <v>0</v>
      </c>
      <c r="AM666" s="607">
        <v>0</v>
      </c>
      <c r="AN666" s="607">
        <v>0</v>
      </c>
      <c r="AO666" s="607">
        <v>0</v>
      </c>
      <c r="AP666" s="607">
        <v>0</v>
      </c>
      <c r="AQ666" s="607">
        <v>0</v>
      </c>
      <c r="AR666" s="607">
        <v>0</v>
      </c>
      <c r="AS666" s="607">
        <v>0</v>
      </c>
      <c r="AT666" s="607">
        <v>0</v>
      </c>
      <c r="AU666" s="607">
        <v>0</v>
      </c>
      <c r="AV666" s="607">
        <v>0</v>
      </c>
      <c r="AW666" s="607">
        <v>0</v>
      </c>
      <c r="AX666" s="607">
        <v>0</v>
      </c>
      <c r="AY666" s="607">
        <v>0</v>
      </c>
      <c r="AZ666" s="607">
        <v>0</v>
      </c>
      <c r="BA666" s="607">
        <v>0</v>
      </c>
      <c r="BB666" s="607">
        <v>0</v>
      </c>
      <c r="BC666" s="607">
        <v>0</v>
      </c>
      <c r="BD666" s="607">
        <v>0</v>
      </c>
      <c r="BE666" s="607">
        <v>0</v>
      </c>
      <c r="BF666" s="607">
        <v>0</v>
      </c>
      <c r="BG666" s="607">
        <v>0</v>
      </c>
      <c r="BH666" s="607">
        <v>0</v>
      </c>
      <c r="BI666" s="607">
        <v>0</v>
      </c>
      <c r="BJ666" s="607">
        <v>0</v>
      </c>
      <c r="BK666" s="607">
        <v>0</v>
      </c>
      <c r="BL666" s="607">
        <v>0</v>
      </c>
      <c r="BM666" s="607">
        <v>0</v>
      </c>
      <c r="BN666" s="607">
        <v>0</v>
      </c>
      <c r="BO666" s="607">
        <v>0</v>
      </c>
      <c r="BP666" s="607">
        <v>0</v>
      </c>
      <c r="BQ666" s="607">
        <v>0</v>
      </c>
      <c r="BR666" s="607">
        <v>0</v>
      </c>
      <c r="BS666" s="607">
        <v>0</v>
      </c>
      <c r="BT666" s="607">
        <v>0</v>
      </c>
      <c r="BU666" s="607">
        <v>0</v>
      </c>
      <c r="BV666" s="607">
        <v>0</v>
      </c>
      <c r="BW666" s="607">
        <v>0</v>
      </c>
      <c r="BX666" s="607">
        <v>0</v>
      </c>
      <c r="BY666" s="607">
        <v>0</v>
      </c>
      <c r="BZ666" s="607">
        <v>0</v>
      </c>
      <c r="CA666" s="607">
        <v>0</v>
      </c>
      <c r="CB666" s="607">
        <v>0</v>
      </c>
      <c r="CC666" s="607">
        <v>0</v>
      </c>
      <c r="CD666" s="607">
        <v>0</v>
      </c>
      <c r="CE666" s="607">
        <v>0</v>
      </c>
      <c r="CF666" s="607">
        <v>0</v>
      </c>
      <c r="CG666" s="607">
        <v>0</v>
      </c>
      <c r="CH666" s="607">
        <v>0</v>
      </c>
      <c r="CI666" s="607">
        <v>0</v>
      </c>
      <c r="CJ666" s="607">
        <v>0</v>
      </c>
      <c r="CK666" s="607">
        <v>0</v>
      </c>
      <c r="CL666" s="607">
        <v>0</v>
      </c>
      <c r="CM666" s="607">
        <v>0</v>
      </c>
      <c r="CN666" s="607">
        <v>0</v>
      </c>
      <c r="CO666" s="607">
        <v>0</v>
      </c>
      <c r="CP666" s="607">
        <v>0</v>
      </c>
      <c r="CQ666" s="607">
        <v>0</v>
      </c>
      <c r="CR666" s="607">
        <v>0</v>
      </c>
      <c r="CS666" s="607">
        <v>0</v>
      </c>
      <c r="CT666" s="607">
        <v>0</v>
      </c>
      <c r="CU666" s="607">
        <v>0</v>
      </c>
      <c r="CV666" s="607">
        <v>0</v>
      </c>
      <c r="CW666" s="607">
        <v>0</v>
      </c>
      <c r="CX666" s="607">
        <v>0</v>
      </c>
      <c r="CY666" s="607">
        <v>0</v>
      </c>
      <c r="CZ666" s="618">
        <v>0</v>
      </c>
      <c r="DA666" s="619">
        <v>0</v>
      </c>
      <c r="DB666" s="619">
        <v>0</v>
      </c>
      <c r="DC666" s="619">
        <v>0</v>
      </c>
      <c r="DD666" s="619">
        <v>0</v>
      </c>
      <c r="DE666" s="619">
        <v>0</v>
      </c>
      <c r="DF666" s="619">
        <v>0</v>
      </c>
      <c r="DG666" s="619">
        <v>0</v>
      </c>
      <c r="DH666" s="619">
        <v>0</v>
      </c>
      <c r="DI666" s="619">
        <v>0</v>
      </c>
      <c r="DJ666" s="619">
        <v>0</v>
      </c>
      <c r="DK666" s="619">
        <v>0</v>
      </c>
      <c r="DL666" s="619">
        <v>0</v>
      </c>
      <c r="DM666" s="619">
        <v>0</v>
      </c>
      <c r="DN666" s="619">
        <v>0</v>
      </c>
      <c r="DO666" s="619">
        <v>0</v>
      </c>
      <c r="DP666" s="619">
        <v>0</v>
      </c>
      <c r="DQ666" s="619">
        <v>0</v>
      </c>
      <c r="DR666" s="619">
        <v>0</v>
      </c>
      <c r="DS666" s="619">
        <v>0</v>
      </c>
      <c r="DT666" s="619">
        <v>0</v>
      </c>
      <c r="DU666" s="619">
        <v>0</v>
      </c>
      <c r="DV666" s="619">
        <v>0</v>
      </c>
      <c r="DW666" s="620">
        <v>0</v>
      </c>
    </row>
    <row r="667" spans="2:127" x14ac:dyDescent="0.2">
      <c r="B667" s="635"/>
      <c r="C667" s="636"/>
      <c r="D667" s="637"/>
      <c r="E667" s="637"/>
      <c r="F667" s="637"/>
      <c r="G667" s="637"/>
      <c r="H667" s="637"/>
      <c r="I667" s="638"/>
      <c r="J667" s="638"/>
      <c r="K667" s="638"/>
      <c r="L667" s="638"/>
      <c r="M667" s="638"/>
      <c r="N667" s="638"/>
      <c r="O667" s="638"/>
      <c r="P667" s="638"/>
      <c r="Q667" s="638"/>
      <c r="R667" s="639"/>
      <c r="S667" s="638"/>
      <c r="T667" s="638"/>
      <c r="U667" s="626" t="s">
        <v>492</v>
      </c>
      <c r="V667" s="614" t="s">
        <v>124</v>
      </c>
      <c r="W667" s="640" t="s">
        <v>490</v>
      </c>
      <c r="X667" s="607">
        <v>0</v>
      </c>
      <c r="Y667" s="607">
        <v>0</v>
      </c>
      <c r="Z667" s="607">
        <v>0</v>
      </c>
      <c r="AA667" s="607">
        <v>0</v>
      </c>
      <c r="AB667" s="607">
        <v>0</v>
      </c>
      <c r="AC667" s="607">
        <v>287.5</v>
      </c>
      <c r="AD667" s="607">
        <v>287.5</v>
      </c>
      <c r="AE667" s="607">
        <v>287.5</v>
      </c>
      <c r="AF667" s="607">
        <v>287.5</v>
      </c>
      <c r="AG667" s="607">
        <v>287.5</v>
      </c>
      <c r="AH667" s="607">
        <v>287.5</v>
      </c>
      <c r="AI667" s="607">
        <v>287.5</v>
      </c>
      <c r="AJ667" s="607">
        <v>287.5</v>
      </c>
      <c r="AK667" s="607">
        <v>287.5</v>
      </c>
      <c r="AL667" s="607">
        <v>287.5</v>
      </c>
      <c r="AM667" s="607">
        <v>287.5</v>
      </c>
      <c r="AN667" s="607">
        <v>287.5</v>
      </c>
      <c r="AO667" s="607">
        <v>287.5</v>
      </c>
      <c r="AP667" s="607">
        <v>287.5</v>
      </c>
      <c r="AQ667" s="607">
        <v>287.5</v>
      </c>
      <c r="AR667" s="607">
        <v>287.5</v>
      </c>
      <c r="AS667" s="607">
        <v>287.5</v>
      </c>
      <c r="AT667" s="607">
        <v>287.5</v>
      </c>
      <c r="AU667" s="607">
        <v>287.5</v>
      </c>
      <c r="AV667" s="607">
        <v>287.5</v>
      </c>
      <c r="AW667" s="607">
        <v>287.5</v>
      </c>
      <c r="AX667" s="607">
        <v>287.5</v>
      </c>
      <c r="AY667" s="607">
        <v>287.5</v>
      </c>
      <c r="AZ667" s="607">
        <v>287.5</v>
      </c>
      <c r="BA667" s="607">
        <v>287.5</v>
      </c>
      <c r="BB667" s="607">
        <v>287.5</v>
      </c>
      <c r="BC667" s="607">
        <v>287.5</v>
      </c>
      <c r="BD667" s="607">
        <v>287.5</v>
      </c>
      <c r="BE667" s="607">
        <v>287.5</v>
      </c>
      <c r="BF667" s="607">
        <v>287.5</v>
      </c>
      <c r="BG667" s="607">
        <v>287.5</v>
      </c>
      <c r="BH667" s="607">
        <v>287.5</v>
      </c>
      <c r="BI667" s="607">
        <v>287.5</v>
      </c>
      <c r="BJ667" s="607">
        <v>287.5</v>
      </c>
      <c r="BK667" s="607">
        <v>287.5</v>
      </c>
      <c r="BL667" s="607">
        <v>287.5</v>
      </c>
      <c r="BM667" s="607">
        <v>287.5</v>
      </c>
      <c r="BN667" s="607">
        <v>287.5</v>
      </c>
      <c r="BO667" s="607">
        <v>287.5</v>
      </c>
      <c r="BP667" s="607">
        <v>287.5</v>
      </c>
      <c r="BQ667" s="607">
        <v>287.5</v>
      </c>
      <c r="BR667" s="607">
        <v>287.5</v>
      </c>
      <c r="BS667" s="607">
        <v>287.5</v>
      </c>
      <c r="BT667" s="607">
        <v>287.5</v>
      </c>
      <c r="BU667" s="607">
        <v>287.5</v>
      </c>
      <c r="BV667" s="607">
        <v>287.5</v>
      </c>
      <c r="BW667" s="607">
        <v>287.5</v>
      </c>
      <c r="BX667" s="607">
        <v>287.5</v>
      </c>
      <c r="BY667" s="607">
        <v>287.5</v>
      </c>
      <c r="BZ667" s="607">
        <v>287.5</v>
      </c>
      <c r="CA667" s="607">
        <v>287.5</v>
      </c>
      <c r="CB667" s="607">
        <v>287.5</v>
      </c>
      <c r="CC667" s="607">
        <v>287.5</v>
      </c>
      <c r="CD667" s="607">
        <v>287.5</v>
      </c>
      <c r="CE667" s="616">
        <v>287.5</v>
      </c>
      <c r="CF667" s="616">
        <v>287.5</v>
      </c>
      <c r="CG667" s="616">
        <v>287.5</v>
      </c>
      <c r="CH667" s="616">
        <v>287.5</v>
      </c>
      <c r="CI667" s="616">
        <v>287.5</v>
      </c>
      <c r="CJ667" s="616">
        <v>287.5</v>
      </c>
      <c r="CK667" s="616">
        <v>287.5</v>
      </c>
      <c r="CL667" s="616">
        <v>287.5</v>
      </c>
      <c r="CM667" s="616">
        <v>287.5</v>
      </c>
      <c r="CN667" s="616">
        <v>287.5</v>
      </c>
      <c r="CO667" s="616">
        <v>287.5</v>
      </c>
      <c r="CP667" s="616">
        <v>287.5</v>
      </c>
      <c r="CQ667" s="616">
        <v>287.5</v>
      </c>
      <c r="CR667" s="616">
        <v>287.5</v>
      </c>
      <c r="CS667" s="616">
        <v>287.5</v>
      </c>
      <c r="CT667" s="616">
        <v>287.5</v>
      </c>
      <c r="CU667" s="616">
        <v>287.5</v>
      </c>
      <c r="CV667" s="616">
        <v>287.5</v>
      </c>
      <c r="CW667" s="616">
        <v>287.5</v>
      </c>
      <c r="CX667" s="616">
        <v>287.5</v>
      </c>
      <c r="CY667" s="617">
        <v>287.5</v>
      </c>
      <c r="CZ667" s="618">
        <v>0</v>
      </c>
      <c r="DA667" s="619">
        <v>0</v>
      </c>
      <c r="DB667" s="619">
        <v>0</v>
      </c>
      <c r="DC667" s="619">
        <v>0</v>
      </c>
      <c r="DD667" s="619">
        <v>0</v>
      </c>
      <c r="DE667" s="619">
        <v>0</v>
      </c>
      <c r="DF667" s="619">
        <v>0</v>
      </c>
      <c r="DG667" s="619">
        <v>0</v>
      </c>
      <c r="DH667" s="619">
        <v>0</v>
      </c>
      <c r="DI667" s="619">
        <v>0</v>
      </c>
      <c r="DJ667" s="619">
        <v>0</v>
      </c>
      <c r="DK667" s="619">
        <v>0</v>
      </c>
      <c r="DL667" s="619">
        <v>0</v>
      </c>
      <c r="DM667" s="619">
        <v>0</v>
      </c>
      <c r="DN667" s="619">
        <v>0</v>
      </c>
      <c r="DO667" s="619">
        <v>0</v>
      </c>
      <c r="DP667" s="619">
        <v>0</v>
      </c>
      <c r="DQ667" s="619">
        <v>0</v>
      </c>
      <c r="DR667" s="619">
        <v>0</v>
      </c>
      <c r="DS667" s="619">
        <v>0</v>
      </c>
      <c r="DT667" s="619">
        <v>0</v>
      </c>
      <c r="DU667" s="619">
        <v>0</v>
      </c>
      <c r="DV667" s="619">
        <v>0</v>
      </c>
      <c r="DW667" s="620">
        <v>0</v>
      </c>
    </row>
    <row r="668" spans="2:127" x14ac:dyDescent="0.2">
      <c r="B668" s="641"/>
      <c r="C668" s="642"/>
      <c r="D668" s="643"/>
      <c r="E668" s="643"/>
      <c r="F668" s="643"/>
      <c r="G668" s="643"/>
      <c r="H668" s="643"/>
      <c r="I668" s="644"/>
      <c r="J668" s="644"/>
      <c r="K668" s="644"/>
      <c r="L668" s="644"/>
      <c r="M668" s="644"/>
      <c r="N668" s="644"/>
      <c r="O668" s="644"/>
      <c r="P668" s="644"/>
      <c r="Q668" s="644"/>
      <c r="R668" s="645"/>
      <c r="S668" s="644"/>
      <c r="T668" s="644"/>
      <c r="U668" s="626" t="s">
        <v>493</v>
      </c>
      <c r="V668" s="614" t="s">
        <v>124</v>
      </c>
      <c r="W668" s="640" t="s">
        <v>490</v>
      </c>
      <c r="X668" s="607">
        <v>0</v>
      </c>
      <c r="Y668" s="607">
        <v>0</v>
      </c>
      <c r="Z668" s="607">
        <v>0</v>
      </c>
      <c r="AA668" s="607">
        <v>0</v>
      </c>
      <c r="AB668" s="607">
        <v>0</v>
      </c>
      <c r="AC668" s="607">
        <v>998.3</v>
      </c>
      <c r="AD668" s="607">
        <v>998.3</v>
      </c>
      <c r="AE668" s="607">
        <v>998.3</v>
      </c>
      <c r="AF668" s="607">
        <v>998.3</v>
      </c>
      <c r="AG668" s="607">
        <v>998.3</v>
      </c>
      <c r="AH668" s="607">
        <v>998.3</v>
      </c>
      <c r="AI668" s="607">
        <v>998.3</v>
      </c>
      <c r="AJ668" s="607">
        <v>998.3</v>
      </c>
      <c r="AK668" s="607">
        <v>998.3</v>
      </c>
      <c r="AL668" s="607">
        <v>998.3</v>
      </c>
      <c r="AM668" s="607">
        <v>998.3</v>
      </c>
      <c r="AN668" s="607">
        <v>998.3</v>
      </c>
      <c r="AO668" s="607">
        <v>998.3</v>
      </c>
      <c r="AP668" s="607">
        <v>998.3</v>
      </c>
      <c r="AQ668" s="607">
        <v>998.3</v>
      </c>
      <c r="AR668" s="607">
        <v>998.3</v>
      </c>
      <c r="AS668" s="607">
        <v>998.3</v>
      </c>
      <c r="AT668" s="607">
        <v>998.3</v>
      </c>
      <c r="AU668" s="607">
        <v>998.3</v>
      </c>
      <c r="AV668" s="607">
        <v>998.3</v>
      </c>
      <c r="AW668" s="607">
        <v>998.3</v>
      </c>
      <c r="AX668" s="607">
        <v>998.3</v>
      </c>
      <c r="AY668" s="607">
        <v>998.3</v>
      </c>
      <c r="AZ668" s="607">
        <v>998.3</v>
      </c>
      <c r="BA668" s="607">
        <v>998.3</v>
      </c>
      <c r="BB668" s="607">
        <v>998.3</v>
      </c>
      <c r="BC668" s="607">
        <v>998.3</v>
      </c>
      <c r="BD668" s="607">
        <v>998.3</v>
      </c>
      <c r="BE668" s="607">
        <v>998.3</v>
      </c>
      <c r="BF668" s="607">
        <v>998.3</v>
      </c>
      <c r="BG668" s="607">
        <v>998.3</v>
      </c>
      <c r="BH668" s="607">
        <v>998.3</v>
      </c>
      <c r="BI668" s="607">
        <v>998.3</v>
      </c>
      <c r="BJ668" s="607">
        <v>998.3</v>
      </c>
      <c r="BK668" s="607">
        <v>998.3</v>
      </c>
      <c r="BL668" s="607">
        <v>998.3</v>
      </c>
      <c r="BM668" s="607">
        <v>998.3</v>
      </c>
      <c r="BN668" s="607">
        <v>998.3</v>
      </c>
      <c r="BO668" s="607">
        <v>998.3</v>
      </c>
      <c r="BP668" s="607">
        <v>998.3</v>
      </c>
      <c r="BQ668" s="607">
        <v>998.3</v>
      </c>
      <c r="BR668" s="607">
        <v>998.3</v>
      </c>
      <c r="BS668" s="607">
        <v>998.3</v>
      </c>
      <c r="BT668" s="607">
        <v>998.3</v>
      </c>
      <c r="BU668" s="607">
        <v>998.3</v>
      </c>
      <c r="BV668" s="607">
        <v>998.3</v>
      </c>
      <c r="BW668" s="607">
        <v>998.3</v>
      </c>
      <c r="BX668" s="607">
        <v>998.3</v>
      </c>
      <c r="BY668" s="607">
        <v>998.3</v>
      </c>
      <c r="BZ668" s="607">
        <v>998.3</v>
      </c>
      <c r="CA668" s="607">
        <v>998.3</v>
      </c>
      <c r="CB668" s="607">
        <v>998.3</v>
      </c>
      <c r="CC668" s="607">
        <v>998.3</v>
      </c>
      <c r="CD668" s="607">
        <v>998.3</v>
      </c>
      <c r="CE668" s="616">
        <v>998.3</v>
      </c>
      <c r="CF668" s="616">
        <v>998.3</v>
      </c>
      <c r="CG668" s="616">
        <v>998.3</v>
      </c>
      <c r="CH668" s="616">
        <v>998.3</v>
      </c>
      <c r="CI668" s="616">
        <v>998.3</v>
      </c>
      <c r="CJ668" s="616">
        <v>998.3</v>
      </c>
      <c r="CK668" s="616">
        <v>998.3</v>
      </c>
      <c r="CL668" s="616">
        <v>998.3</v>
      </c>
      <c r="CM668" s="616">
        <v>998.3</v>
      </c>
      <c r="CN668" s="616">
        <v>998.3</v>
      </c>
      <c r="CO668" s="616">
        <v>998.3</v>
      </c>
      <c r="CP668" s="616">
        <v>998.3</v>
      </c>
      <c r="CQ668" s="616">
        <v>998.3</v>
      </c>
      <c r="CR668" s="616">
        <v>998.3</v>
      </c>
      <c r="CS668" s="616">
        <v>998.3</v>
      </c>
      <c r="CT668" s="616">
        <v>998.3</v>
      </c>
      <c r="CU668" s="616">
        <v>998.3</v>
      </c>
      <c r="CV668" s="616">
        <v>998.3</v>
      </c>
      <c r="CW668" s="616">
        <v>998.3</v>
      </c>
      <c r="CX668" s="616">
        <v>998.3</v>
      </c>
      <c r="CY668" s="617">
        <v>998.3</v>
      </c>
      <c r="CZ668" s="618">
        <v>0</v>
      </c>
      <c r="DA668" s="619">
        <v>0</v>
      </c>
      <c r="DB668" s="619">
        <v>0</v>
      </c>
      <c r="DC668" s="619">
        <v>0</v>
      </c>
      <c r="DD668" s="619">
        <v>0</v>
      </c>
      <c r="DE668" s="619">
        <v>0</v>
      </c>
      <c r="DF668" s="619">
        <v>0</v>
      </c>
      <c r="DG668" s="619">
        <v>0</v>
      </c>
      <c r="DH668" s="619">
        <v>0</v>
      </c>
      <c r="DI668" s="619">
        <v>0</v>
      </c>
      <c r="DJ668" s="619">
        <v>0</v>
      </c>
      <c r="DK668" s="619">
        <v>0</v>
      </c>
      <c r="DL668" s="619">
        <v>0</v>
      </c>
      <c r="DM668" s="619">
        <v>0</v>
      </c>
      <c r="DN668" s="619">
        <v>0</v>
      </c>
      <c r="DO668" s="619">
        <v>0</v>
      </c>
      <c r="DP668" s="619">
        <v>0</v>
      </c>
      <c r="DQ668" s="619">
        <v>0</v>
      </c>
      <c r="DR668" s="619">
        <v>0</v>
      </c>
      <c r="DS668" s="619">
        <v>0</v>
      </c>
      <c r="DT668" s="619">
        <v>0</v>
      </c>
      <c r="DU668" s="619">
        <v>0</v>
      </c>
      <c r="DV668" s="619">
        <v>0</v>
      </c>
      <c r="DW668" s="620">
        <v>0</v>
      </c>
    </row>
    <row r="669" spans="2:127" x14ac:dyDescent="0.2">
      <c r="B669" s="641"/>
      <c r="C669" s="642"/>
      <c r="D669" s="643"/>
      <c r="E669" s="643"/>
      <c r="F669" s="643"/>
      <c r="G669" s="643"/>
      <c r="H669" s="643"/>
      <c r="I669" s="644"/>
      <c r="J669" s="644"/>
      <c r="K669" s="644"/>
      <c r="L669" s="644"/>
      <c r="M669" s="644"/>
      <c r="N669" s="644"/>
      <c r="O669" s="644"/>
      <c r="P669" s="644"/>
      <c r="Q669" s="644"/>
      <c r="R669" s="645"/>
      <c r="S669" s="644"/>
      <c r="T669" s="644"/>
      <c r="U669" s="646" t="s">
        <v>494</v>
      </c>
      <c r="V669" s="647" t="s">
        <v>124</v>
      </c>
      <c r="W669" s="640" t="s">
        <v>490</v>
      </c>
      <c r="X669" s="607">
        <v>0</v>
      </c>
      <c r="Y669" s="607">
        <v>0</v>
      </c>
      <c r="Z669" s="607">
        <v>0</v>
      </c>
      <c r="AA669" s="607">
        <v>0</v>
      </c>
      <c r="AB669" s="607">
        <v>0</v>
      </c>
      <c r="AC669" s="607">
        <v>0</v>
      </c>
      <c r="AD669" s="607">
        <v>0</v>
      </c>
      <c r="AE669" s="607">
        <v>0</v>
      </c>
      <c r="AF669" s="607">
        <v>0</v>
      </c>
      <c r="AG669" s="607">
        <v>0</v>
      </c>
      <c r="AH669" s="607">
        <v>0</v>
      </c>
      <c r="AI669" s="607">
        <v>0</v>
      </c>
      <c r="AJ669" s="607">
        <v>0</v>
      </c>
      <c r="AK669" s="607">
        <v>0</v>
      </c>
      <c r="AL669" s="607">
        <v>0</v>
      </c>
      <c r="AM669" s="607">
        <v>0</v>
      </c>
      <c r="AN669" s="607">
        <v>0</v>
      </c>
      <c r="AO669" s="607">
        <v>0</v>
      </c>
      <c r="AP669" s="607">
        <v>0</v>
      </c>
      <c r="AQ669" s="607">
        <v>0</v>
      </c>
      <c r="AR669" s="607">
        <v>0</v>
      </c>
      <c r="AS669" s="607">
        <v>0</v>
      </c>
      <c r="AT669" s="607">
        <v>0</v>
      </c>
      <c r="AU669" s="607">
        <v>0</v>
      </c>
      <c r="AV669" s="607">
        <v>0</v>
      </c>
      <c r="AW669" s="607">
        <v>0</v>
      </c>
      <c r="AX669" s="607">
        <v>0</v>
      </c>
      <c r="AY669" s="607">
        <v>0</v>
      </c>
      <c r="AZ669" s="607">
        <v>0</v>
      </c>
      <c r="BA669" s="607">
        <v>0</v>
      </c>
      <c r="BB669" s="607">
        <v>0</v>
      </c>
      <c r="BC669" s="607">
        <v>0</v>
      </c>
      <c r="BD669" s="607">
        <v>0</v>
      </c>
      <c r="BE669" s="607">
        <v>0</v>
      </c>
      <c r="BF669" s="607">
        <v>0</v>
      </c>
      <c r="BG669" s="607">
        <v>0</v>
      </c>
      <c r="BH669" s="607">
        <v>0</v>
      </c>
      <c r="BI669" s="607">
        <v>0</v>
      </c>
      <c r="BJ669" s="607">
        <v>0</v>
      </c>
      <c r="BK669" s="607">
        <v>0</v>
      </c>
      <c r="BL669" s="607">
        <v>0</v>
      </c>
      <c r="BM669" s="607">
        <v>0</v>
      </c>
      <c r="BN669" s="607">
        <v>0</v>
      </c>
      <c r="BO669" s="607">
        <v>0</v>
      </c>
      <c r="BP669" s="607">
        <v>0</v>
      </c>
      <c r="BQ669" s="607">
        <v>0</v>
      </c>
      <c r="BR669" s="607">
        <v>0</v>
      </c>
      <c r="BS669" s="607">
        <v>0</v>
      </c>
      <c r="BT669" s="607">
        <v>0</v>
      </c>
      <c r="BU669" s="607">
        <v>0</v>
      </c>
      <c r="BV669" s="607">
        <v>0</v>
      </c>
      <c r="BW669" s="607">
        <v>0</v>
      </c>
      <c r="BX669" s="607">
        <v>0</v>
      </c>
      <c r="BY669" s="607">
        <v>0</v>
      </c>
      <c r="BZ669" s="607">
        <v>0</v>
      </c>
      <c r="CA669" s="607">
        <v>0</v>
      </c>
      <c r="CB669" s="607">
        <v>0</v>
      </c>
      <c r="CC669" s="607">
        <v>0</v>
      </c>
      <c r="CD669" s="607">
        <v>0</v>
      </c>
      <c r="CE669" s="616">
        <v>0</v>
      </c>
      <c r="CF669" s="616">
        <v>0</v>
      </c>
      <c r="CG669" s="616">
        <v>0</v>
      </c>
      <c r="CH669" s="616">
        <v>0</v>
      </c>
      <c r="CI669" s="616">
        <v>0</v>
      </c>
      <c r="CJ669" s="616">
        <v>0</v>
      </c>
      <c r="CK669" s="616">
        <v>0</v>
      </c>
      <c r="CL669" s="616">
        <v>0</v>
      </c>
      <c r="CM669" s="616">
        <v>0</v>
      </c>
      <c r="CN669" s="616">
        <v>0</v>
      </c>
      <c r="CO669" s="616">
        <v>0</v>
      </c>
      <c r="CP669" s="616">
        <v>0</v>
      </c>
      <c r="CQ669" s="616">
        <v>0</v>
      </c>
      <c r="CR669" s="616">
        <v>0</v>
      </c>
      <c r="CS669" s="616">
        <v>0</v>
      </c>
      <c r="CT669" s="616">
        <v>0</v>
      </c>
      <c r="CU669" s="616">
        <v>0</v>
      </c>
      <c r="CV669" s="616">
        <v>0</v>
      </c>
      <c r="CW669" s="616">
        <v>0</v>
      </c>
      <c r="CX669" s="616">
        <v>0</v>
      </c>
      <c r="CY669" s="617">
        <v>0</v>
      </c>
      <c r="CZ669" s="618">
        <v>0</v>
      </c>
      <c r="DA669" s="619">
        <v>0</v>
      </c>
      <c r="DB669" s="619">
        <v>0</v>
      </c>
      <c r="DC669" s="619">
        <v>0</v>
      </c>
      <c r="DD669" s="619">
        <v>0</v>
      </c>
      <c r="DE669" s="619">
        <v>0</v>
      </c>
      <c r="DF669" s="619">
        <v>0</v>
      </c>
      <c r="DG669" s="619">
        <v>0</v>
      </c>
      <c r="DH669" s="619">
        <v>0</v>
      </c>
      <c r="DI669" s="619">
        <v>0</v>
      </c>
      <c r="DJ669" s="619">
        <v>0</v>
      </c>
      <c r="DK669" s="619">
        <v>0</v>
      </c>
      <c r="DL669" s="619">
        <v>0</v>
      </c>
      <c r="DM669" s="619">
        <v>0</v>
      </c>
      <c r="DN669" s="619">
        <v>0</v>
      </c>
      <c r="DO669" s="619">
        <v>0</v>
      </c>
      <c r="DP669" s="619">
        <v>0</v>
      </c>
      <c r="DQ669" s="619">
        <v>0</v>
      </c>
      <c r="DR669" s="619">
        <v>0</v>
      </c>
      <c r="DS669" s="619">
        <v>0</v>
      </c>
      <c r="DT669" s="619">
        <v>0</v>
      </c>
      <c r="DU669" s="619">
        <v>0</v>
      </c>
      <c r="DV669" s="619">
        <v>0</v>
      </c>
      <c r="DW669" s="620">
        <v>0</v>
      </c>
    </row>
    <row r="670" spans="2:127" x14ac:dyDescent="0.2">
      <c r="B670" s="641"/>
      <c r="C670" s="642"/>
      <c r="D670" s="643"/>
      <c r="E670" s="643"/>
      <c r="F670" s="643"/>
      <c r="G670" s="643"/>
      <c r="H670" s="643"/>
      <c r="I670" s="644"/>
      <c r="J670" s="644"/>
      <c r="K670" s="644"/>
      <c r="L670" s="644"/>
      <c r="M670" s="644"/>
      <c r="N670" s="644"/>
      <c r="O670" s="644"/>
      <c r="P670" s="644"/>
      <c r="Q670" s="644"/>
      <c r="R670" s="645"/>
      <c r="S670" s="644"/>
      <c r="T670" s="644"/>
      <c r="U670" s="626" t="s">
        <v>495</v>
      </c>
      <c r="V670" s="614" t="s">
        <v>124</v>
      </c>
      <c r="W670" s="640" t="s">
        <v>490</v>
      </c>
      <c r="X670" s="607">
        <v>1.1914</v>
      </c>
      <c r="Y670" s="607">
        <v>1.3616000000000001</v>
      </c>
      <c r="Z670" s="607">
        <v>1.702</v>
      </c>
      <c r="AA670" s="607">
        <v>6.8079999999999998</v>
      </c>
      <c r="AB670" s="607">
        <v>5.9569999999999999</v>
      </c>
      <c r="AC670" s="607">
        <v>0</v>
      </c>
      <c r="AD670" s="607">
        <v>0</v>
      </c>
      <c r="AE670" s="607">
        <v>0</v>
      </c>
      <c r="AF670" s="607">
        <v>0</v>
      </c>
      <c r="AG670" s="607">
        <v>0</v>
      </c>
      <c r="AH670" s="607">
        <v>0</v>
      </c>
      <c r="AI670" s="607">
        <v>0</v>
      </c>
      <c r="AJ670" s="607">
        <v>0</v>
      </c>
      <c r="AK670" s="607">
        <v>0</v>
      </c>
      <c r="AL670" s="607">
        <v>0</v>
      </c>
      <c r="AM670" s="607">
        <v>0</v>
      </c>
      <c r="AN670" s="607">
        <v>0</v>
      </c>
      <c r="AO670" s="607">
        <v>0</v>
      </c>
      <c r="AP670" s="607">
        <v>0</v>
      </c>
      <c r="AQ670" s="607">
        <v>0</v>
      </c>
      <c r="AR670" s="607">
        <v>9.9556613866528185E-2</v>
      </c>
      <c r="AS670" s="607">
        <v>0.1137789872760322</v>
      </c>
      <c r="AT670" s="607">
        <v>0.14222373409504024</v>
      </c>
      <c r="AU670" s="607">
        <v>0.56889493638016098</v>
      </c>
      <c r="AV670" s="607">
        <v>0.49778306933264088</v>
      </c>
      <c r="AW670" s="607">
        <v>0</v>
      </c>
      <c r="AX670" s="607">
        <v>0</v>
      </c>
      <c r="AY670" s="607">
        <v>0</v>
      </c>
      <c r="AZ670" s="607">
        <v>0</v>
      </c>
      <c r="BA670" s="607">
        <v>0</v>
      </c>
      <c r="BB670" s="607">
        <v>0</v>
      </c>
      <c r="BC670" s="607">
        <v>0</v>
      </c>
      <c r="BD670" s="607">
        <v>0</v>
      </c>
      <c r="BE670" s="607">
        <v>0</v>
      </c>
      <c r="BF670" s="607">
        <v>0</v>
      </c>
      <c r="BG670" s="607">
        <v>0</v>
      </c>
      <c r="BH670" s="607">
        <v>0</v>
      </c>
      <c r="BI670" s="607">
        <v>0</v>
      </c>
      <c r="BJ670" s="607">
        <v>0</v>
      </c>
      <c r="BK670" s="607">
        <v>0</v>
      </c>
      <c r="BL670" s="607">
        <v>9.9556613866528185E-2</v>
      </c>
      <c r="BM670" s="607">
        <v>0.1137789872760322</v>
      </c>
      <c r="BN670" s="607">
        <v>0.14222373409504024</v>
      </c>
      <c r="BO670" s="607">
        <v>0.56889493638016098</v>
      </c>
      <c r="BP670" s="607">
        <v>0.49778306933264088</v>
      </c>
      <c r="BQ670" s="607">
        <v>0</v>
      </c>
      <c r="BR670" s="607">
        <v>0</v>
      </c>
      <c r="BS670" s="607">
        <v>0</v>
      </c>
      <c r="BT670" s="607">
        <v>0</v>
      </c>
      <c r="BU670" s="607">
        <v>0</v>
      </c>
      <c r="BV670" s="607">
        <v>0</v>
      </c>
      <c r="BW670" s="607">
        <v>0</v>
      </c>
      <c r="BX670" s="607">
        <v>0</v>
      </c>
      <c r="BY670" s="607">
        <v>0</v>
      </c>
      <c r="BZ670" s="607">
        <v>0</v>
      </c>
      <c r="CA670" s="607">
        <v>0</v>
      </c>
      <c r="CB670" s="607">
        <v>0</v>
      </c>
      <c r="CC670" s="607">
        <v>0</v>
      </c>
      <c r="CD670" s="607">
        <v>0</v>
      </c>
      <c r="CE670" s="616">
        <v>0</v>
      </c>
      <c r="CF670" s="616">
        <v>0.3139529265125941</v>
      </c>
      <c r="CG670" s="616">
        <v>0.35880334458582192</v>
      </c>
      <c r="CH670" s="616">
        <v>0.44850418073227732</v>
      </c>
      <c r="CI670" s="616">
        <v>1.7940167229291093</v>
      </c>
      <c r="CJ670" s="616">
        <v>1.5697646325629708</v>
      </c>
      <c r="CK670" s="616">
        <v>0</v>
      </c>
      <c r="CL670" s="616">
        <v>0</v>
      </c>
      <c r="CM670" s="616">
        <v>0</v>
      </c>
      <c r="CN670" s="616">
        <v>0</v>
      </c>
      <c r="CO670" s="616">
        <v>0</v>
      </c>
      <c r="CP670" s="616">
        <v>0</v>
      </c>
      <c r="CQ670" s="616">
        <v>0</v>
      </c>
      <c r="CR670" s="616">
        <v>0</v>
      </c>
      <c r="CS670" s="616">
        <v>0</v>
      </c>
      <c r="CT670" s="616">
        <v>0</v>
      </c>
      <c r="CU670" s="616">
        <v>0</v>
      </c>
      <c r="CV670" s="616">
        <v>0</v>
      </c>
      <c r="CW670" s="616">
        <v>0</v>
      </c>
      <c r="CX670" s="616">
        <v>0</v>
      </c>
      <c r="CY670" s="617">
        <v>0</v>
      </c>
      <c r="CZ670" s="618">
        <v>0</v>
      </c>
      <c r="DA670" s="619">
        <v>0</v>
      </c>
      <c r="DB670" s="619">
        <v>0</v>
      </c>
      <c r="DC670" s="619">
        <v>0</v>
      </c>
      <c r="DD670" s="619">
        <v>0</v>
      </c>
      <c r="DE670" s="619">
        <v>0</v>
      </c>
      <c r="DF670" s="619">
        <v>0</v>
      </c>
      <c r="DG670" s="619">
        <v>0</v>
      </c>
      <c r="DH670" s="619">
        <v>0</v>
      </c>
      <c r="DI670" s="619">
        <v>0</v>
      </c>
      <c r="DJ670" s="619">
        <v>0</v>
      </c>
      <c r="DK670" s="619">
        <v>0</v>
      </c>
      <c r="DL670" s="619">
        <v>0</v>
      </c>
      <c r="DM670" s="619">
        <v>0</v>
      </c>
      <c r="DN670" s="619">
        <v>0</v>
      </c>
      <c r="DO670" s="619">
        <v>0</v>
      </c>
      <c r="DP670" s="619">
        <v>0</v>
      </c>
      <c r="DQ670" s="619">
        <v>0</v>
      </c>
      <c r="DR670" s="619">
        <v>0</v>
      </c>
      <c r="DS670" s="619">
        <v>0</v>
      </c>
      <c r="DT670" s="619">
        <v>0</v>
      </c>
      <c r="DU670" s="619">
        <v>0</v>
      </c>
      <c r="DV670" s="619">
        <v>0</v>
      </c>
      <c r="DW670" s="620">
        <v>0</v>
      </c>
    </row>
    <row r="671" spans="2:127" x14ac:dyDescent="0.2">
      <c r="B671" s="648"/>
      <c r="C671" s="642"/>
      <c r="D671" s="643"/>
      <c r="E671" s="643"/>
      <c r="F671" s="643"/>
      <c r="G671" s="643"/>
      <c r="H671" s="643"/>
      <c r="I671" s="644"/>
      <c r="J671" s="644"/>
      <c r="K671" s="644"/>
      <c r="L671" s="644"/>
      <c r="M671" s="644"/>
      <c r="N671" s="644"/>
      <c r="O671" s="644"/>
      <c r="P671" s="644"/>
      <c r="Q671" s="644"/>
      <c r="R671" s="645"/>
      <c r="S671" s="644"/>
      <c r="T671" s="644"/>
      <c r="U671" s="626" t="s">
        <v>496</v>
      </c>
      <c r="V671" s="614" t="s">
        <v>124</v>
      </c>
      <c r="W671" s="640" t="s">
        <v>490</v>
      </c>
      <c r="X671" s="607">
        <v>0</v>
      </c>
      <c r="Y671" s="607">
        <v>0</v>
      </c>
      <c r="Z671" s="607">
        <v>0</v>
      </c>
      <c r="AA671" s="607">
        <v>0</v>
      </c>
      <c r="AB671" s="607">
        <v>0</v>
      </c>
      <c r="AC671" s="607">
        <v>4.76</v>
      </c>
      <c r="AD671" s="607">
        <v>4.76</v>
      </c>
      <c r="AE671" s="607">
        <v>4.76</v>
      </c>
      <c r="AF671" s="607">
        <v>4.76</v>
      </c>
      <c r="AG671" s="607">
        <v>4.76</v>
      </c>
      <c r="AH671" s="607">
        <v>4.76</v>
      </c>
      <c r="AI671" s="607">
        <v>4.76</v>
      </c>
      <c r="AJ671" s="607">
        <v>4.76</v>
      </c>
      <c r="AK671" s="607">
        <v>4.76</v>
      </c>
      <c r="AL671" s="607">
        <v>4.76</v>
      </c>
      <c r="AM671" s="607">
        <v>4.76</v>
      </c>
      <c r="AN671" s="607">
        <v>4.76</v>
      </c>
      <c r="AO671" s="607">
        <v>4.76</v>
      </c>
      <c r="AP671" s="607">
        <v>4.76</v>
      </c>
      <c r="AQ671" s="607">
        <v>4.76</v>
      </c>
      <c r="AR671" s="607">
        <v>4.76</v>
      </c>
      <c r="AS671" s="607">
        <v>4.76</v>
      </c>
      <c r="AT671" s="607">
        <v>4.76</v>
      </c>
      <c r="AU671" s="607">
        <v>4.76</v>
      </c>
      <c r="AV671" s="607">
        <v>4.76</v>
      </c>
      <c r="AW671" s="607">
        <v>4.76</v>
      </c>
      <c r="AX671" s="607">
        <v>4.76</v>
      </c>
      <c r="AY671" s="607">
        <v>4.76</v>
      </c>
      <c r="AZ671" s="607">
        <v>4.76</v>
      </c>
      <c r="BA671" s="607">
        <v>4.76</v>
      </c>
      <c r="BB671" s="607">
        <v>4.76</v>
      </c>
      <c r="BC671" s="607">
        <v>4.76</v>
      </c>
      <c r="BD671" s="607">
        <v>4.76</v>
      </c>
      <c r="BE671" s="607">
        <v>4.76</v>
      </c>
      <c r="BF671" s="607">
        <v>4.76</v>
      </c>
      <c r="BG671" s="607">
        <v>4.76</v>
      </c>
      <c r="BH671" s="607">
        <v>4.76</v>
      </c>
      <c r="BI671" s="607">
        <v>4.76</v>
      </c>
      <c r="BJ671" s="607">
        <v>4.76</v>
      </c>
      <c r="BK671" s="607">
        <v>4.76</v>
      </c>
      <c r="BL671" s="607">
        <v>4.76</v>
      </c>
      <c r="BM671" s="607">
        <v>4.76</v>
      </c>
      <c r="BN671" s="607">
        <v>4.76</v>
      </c>
      <c r="BO671" s="607">
        <v>4.76</v>
      </c>
      <c r="BP671" s="607">
        <v>4.76</v>
      </c>
      <c r="BQ671" s="607">
        <v>4.76</v>
      </c>
      <c r="BR671" s="607">
        <v>4.76</v>
      </c>
      <c r="BS671" s="607">
        <v>4.76</v>
      </c>
      <c r="BT671" s="607">
        <v>4.76</v>
      </c>
      <c r="BU671" s="607">
        <v>4.76</v>
      </c>
      <c r="BV671" s="607">
        <v>4.76</v>
      </c>
      <c r="BW671" s="607">
        <v>4.76</v>
      </c>
      <c r="BX671" s="607">
        <v>4.76</v>
      </c>
      <c r="BY671" s="607">
        <v>4.76</v>
      </c>
      <c r="BZ671" s="607">
        <v>4.76</v>
      </c>
      <c r="CA671" s="607">
        <v>4.76</v>
      </c>
      <c r="CB671" s="607">
        <v>4.76</v>
      </c>
      <c r="CC671" s="607">
        <v>4.76</v>
      </c>
      <c r="CD671" s="607">
        <v>4.76</v>
      </c>
      <c r="CE671" s="616">
        <v>4.76</v>
      </c>
      <c r="CF671" s="616">
        <v>4.76</v>
      </c>
      <c r="CG671" s="616">
        <v>4.76</v>
      </c>
      <c r="CH671" s="616">
        <v>4.76</v>
      </c>
      <c r="CI671" s="616">
        <v>4.76</v>
      </c>
      <c r="CJ671" s="616">
        <v>4.76</v>
      </c>
      <c r="CK671" s="616">
        <v>4.76</v>
      </c>
      <c r="CL671" s="616">
        <v>4.76</v>
      </c>
      <c r="CM671" s="616">
        <v>4.76</v>
      </c>
      <c r="CN671" s="616">
        <v>4.76</v>
      </c>
      <c r="CO671" s="616">
        <v>4.76</v>
      </c>
      <c r="CP671" s="616">
        <v>4.76</v>
      </c>
      <c r="CQ671" s="616">
        <v>4.76</v>
      </c>
      <c r="CR671" s="616">
        <v>4.76</v>
      </c>
      <c r="CS671" s="616">
        <v>4.76</v>
      </c>
      <c r="CT671" s="616">
        <v>4.76</v>
      </c>
      <c r="CU671" s="616">
        <v>4.76</v>
      </c>
      <c r="CV671" s="616">
        <v>4.76</v>
      </c>
      <c r="CW671" s="616">
        <v>4.76</v>
      </c>
      <c r="CX671" s="616">
        <v>4.76</v>
      </c>
      <c r="CY671" s="617">
        <v>4.76</v>
      </c>
      <c r="CZ671" s="618">
        <v>0</v>
      </c>
      <c r="DA671" s="619">
        <v>0</v>
      </c>
      <c r="DB671" s="619">
        <v>0</v>
      </c>
      <c r="DC671" s="619">
        <v>0</v>
      </c>
      <c r="DD671" s="619">
        <v>0</v>
      </c>
      <c r="DE671" s="619">
        <v>0</v>
      </c>
      <c r="DF671" s="619">
        <v>0</v>
      </c>
      <c r="DG671" s="619">
        <v>0</v>
      </c>
      <c r="DH671" s="619">
        <v>0</v>
      </c>
      <c r="DI671" s="619">
        <v>0</v>
      </c>
      <c r="DJ671" s="619">
        <v>0</v>
      </c>
      <c r="DK671" s="619">
        <v>0</v>
      </c>
      <c r="DL671" s="619">
        <v>0</v>
      </c>
      <c r="DM671" s="619">
        <v>0</v>
      </c>
      <c r="DN671" s="619">
        <v>0</v>
      </c>
      <c r="DO671" s="619">
        <v>0</v>
      </c>
      <c r="DP671" s="619">
        <v>0</v>
      </c>
      <c r="DQ671" s="619">
        <v>0</v>
      </c>
      <c r="DR671" s="619">
        <v>0</v>
      </c>
      <c r="DS671" s="619">
        <v>0</v>
      </c>
      <c r="DT671" s="619">
        <v>0</v>
      </c>
      <c r="DU671" s="619">
        <v>0</v>
      </c>
      <c r="DV671" s="619">
        <v>0</v>
      </c>
      <c r="DW671" s="620">
        <v>0</v>
      </c>
    </row>
    <row r="672" spans="2:127" x14ac:dyDescent="0.2">
      <c r="B672" s="648"/>
      <c r="C672" s="642"/>
      <c r="D672" s="643"/>
      <c r="E672" s="643"/>
      <c r="F672" s="643"/>
      <c r="G672" s="643"/>
      <c r="H672" s="643"/>
      <c r="I672" s="644"/>
      <c r="J672" s="644"/>
      <c r="K672" s="644"/>
      <c r="L672" s="644"/>
      <c r="M672" s="644"/>
      <c r="N672" s="644"/>
      <c r="O672" s="644"/>
      <c r="P672" s="644"/>
      <c r="Q672" s="644"/>
      <c r="R672" s="645"/>
      <c r="S672" s="644"/>
      <c r="T672" s="644"/>
      <c r="U672" s="626" t="s">
        <v>497</v>
      </c>
      <c r="V672" s="614" t="s">
        <v>124</v>
      </c>
      <c r="W672" s="640" t="s">
        <v>490</v>
      </c>
      <c r="X672" s="607">
        <v>6.5192120000000005</v>
      </c>
      <c r="Y672" s="607">
        <v>7.4505279999999994</v>
      </c>
      <c r="Z672" s="607">
        <v>9.3131599999999999</v>
      </c>
      <c r="AA672" s="607">
        <v>37.25264</v>
      </c>
      <c r="AB672" s="607">
        <v>32.596059999999994</v>
      </c>
      <c r="AC672" s="607">
        <v>0</v>
      </c>
      <c r="AD672" s="607">
        <v>0</v>
      </c>
      <c r="AE672" s="607">
        <v>0</v>
      </c>
      <c r="AF672" s="607">
        <v>0</v>
      </c>
      <c r="AG672" s="607">
        <v>0</v>
      </c>
      <c r="AH672" s="607">
        <v>0</v>
      </c>
      <c r="AI672" s="607">
        <v>0</v>
      </c>
      <c r="AJ672" s="607">
        <v>0</v>
      </c>
      <c r="AK672" s="607">
        <v>0</v>
      </c>
      <c r="AL672" s="607">
        <v>0</v>
      </c>
      <c r="AM672" s="607">
        <v>0</v>
      </c>
      <c r="AN672" s="607">
        <v>0</v>
      </c>
      <c r="AO672" s="607">
        <v>0</v>
      </c>
      <c r="AP672" s="607">
        <v>0</v>
      </c>
      <c r="AQ672" s="607">
        <v>0</v>
      </c>
      <c r="AR672" s="607">
        <v>0.5447630282004674</v>
      </c>
      <c r="AS672" s="607">
        <v>0.62258631794339125</v>
      </c>
      <c r="AT672" s="607">
        <v>0.77823289742923907</v>
      </c>
      <c r="AU672" s="607">
        <v>3.1129315897169563</v>
      </c>
      <c r="AV672" s="607">
        <v>2.723815141002337</v>
      </c>
      <c r="AW672" s="607">
        <v>0</v>
      </c>
      <c r="AX672" s="607">
        <v>0</v>
      </c>
      <c r="AY672" s="607">
        <v>0</v>
      </c>
      <c r="AZ672" s="607">
        <v>0</v>
      </c>
      <c r="BA672" s="607">
        <v>0</v>
      </c>
      <c r="BB672" s="607">
        <v>0</v>
      </c>
      <c r="BC672" s="607">
        <v>0</v>
      </c>
      <c r="BD672" s="607">
        <v>0</v>
      </c>
      <c r="BE672" s="607">
        <v>0</v>
      </c>
      <c r="BF672" s="607">
        <v>0</v>
      </c>
      <c r="BG672" s="607">
        <v>0</v>
      </c>
      <c r="BH672" s="607">
        <v>0</v>
      </c>
      <c r="BI672" s="607">
        <v>0</v>
      </c>
      <c r="BJ672" s="607">
        <v>0</v>
      </c>
      <c r="BK672" s="607">
        <v>0</v>
      </c>
      <c r="BL672" s="607">
        <v>0.5447630282004674</v>
      </c>
      <c r="BM672" s="607">
        <v>0.62258631794339125</v>
      </c>
      <c r="BN672" s="607">
        <v>0.77823289742923907</v>
      </c>
      <c r="BO672" s="607">
        <v>3.1129315897169563</v>
      </c>
      <c r="BP672" s="607">
        <v>2.723815141002337</v>
      </c>
      <c r="BQ672" s="607">
        <v>0</v>
      </c>
      <c r="BR672" s="607">
        <v>0</v>
      </c>
      <c r="BS672" s="607">
        <v>0</v>
      </c>
      <c r="BT672" s="607">
        <v>0</v>
      </c>
      <c r="BU672" s="607">
        <v>0</v>
      </c>
      <c r="BV672" s="607">
        <v>0</v>
      </c>
      <c r="BW672" s="607">
        <v>0</v>
      </c>
      <c r="BX672" s="607">
        <v>0</v>
      </c>
      <c r="BY672" s="607">
        <v>0</v>
      </c>
      <c r="BZ672" s="607">
        <v>0</v>
      </c>
      <c r="CA672" s="607">
        <v>0</v>
      </c>
      <c r="CB672" s="607">
        <v>0</v>
      </c>
      <c r="CC672" s="607">
        <v>0</v>
      </c>
      <c r="CD672" s="607">
        <v>0</v>
      </c>
      <c r="CE672" s="616">
        <v>0</v>
      </c>
      <c r="CF672" s="616">
        <v>1.7179164730199945</v>
      </c>
      <c r="CG672" s="616">
        <v>1.963333112022851</v>
      </c>
      <c r="CH672" s="616">
        <v>2.454166390028564</v>
      </c>
      <c r="CI672" s="616">
        <v>9.8166655601142558</v>
      </c>
      <c r="CJ672" s="616">
        <v>8.5895823650999734</v>
      </c>
      <c r="CK672" s="616">
        <v>0</v>
      </c>
      <c r="CL672" s="616">
        <v>0</v>
      </c>
      <c r="CM672" s="616">
        <v>0</v>
      </c>
      <c r="CN672" s="616">
        <v>0</v>
      </c>
      <c r="CO672" s="616">
        <v>0</v>
      </c>
      <c r="CP672" s="616">
        <v>0</v>
      </c>
      <c r="CQ672" s="616">
        <v>0</v>
      </c>
      <c r="CR672" s="616">
        <v>0</v>
      </c>
      <c r="CS672" s="616">
        <v>0</v>
      </c>
      <c r="CT672" s="616">
        <v>0</v>
      </c>
      <c r="CU672" s="616">
        <v>0</v>
      </c>
      <c r="CV672" s="616">
        <v>0</v>
      </c>
      <c r="CW672" s="616">
        <v>0</v>
      </c>
      <c r="CX672" s="616">
        <v>0</v>
      </c>
      <c r="CY672" s="617">
        <v>0</v>
      </c>
      <c r="CZ672" s="618">
        <v>0</v>
      </c>
      <c r="DA672" s="619">
        <v>0</v>
      </c>
      <c r="DB672" s="619">
        <v>0</v>
      </c>
      <c r="DC672" s="619">
        <v>0</v>
      </c>
      <c r="DD672" s="619">
        <v>0</v>
      </c>
      <c r="DE672" s="619">
        <v>0</v>
      </c>
      <c r="DF672" s="619">
        <v>0</v>
      </c>
      <c r="DG672" s="619">
        <v>0</v>
      </c>
      <c r="DH672" s="619">
        <v>0</v>
      </c>
      <c r="DI672" s="619">
        <v>0</v>
      </c>
      <c r="DJ672" s="619">
        <v>0</v>
      </c>
      <c r="DK672" s="619">
        <v>0</v>
      </c>
      <c r="DL672" s="619">
        <v>0</v>
      </c>
      <c r="DM672" s="619">
        <v>0</v>
      </c>
      <c r="DN672" s="619">
        <v>0</v>
      </c>
      <c r="DO672" s="619">
        <v>0</v>
      </c>
      <c r="DP672" s="619">
        <v>0</v>
      </c>
      <c r="DQ672" s="619">
        <v>0</v>
      </c>
      <c r="DR672" s="619">
        <v>0</v>
      </c>
      <c r="DS672" s="619">
        <v>0</v>
      </c>
      <c r="DT672" s="619">
        <v>0</v>
      </c>
      <c r="DU672" s="619">
        <v>0</v>
      </c>
      <c r="DV672" s="619">
        <v>0</v>
      </c>
      <c r="DW672" s="620">
        <v>0</v>
      </c>
    </row>
    <row r="673" spans="2:127" x14ac:dyDescent="0.2">
      <c r="B673" s="648"/>
      <c r="C673" s="642"/>
      <c r="D673" s="643"/>
      <c r="E673" s="643"/>
      <c r="F673" s="643"/>
      <c r="G673" s="643"/>
      <c r="H673" s="643"/>
      <c r="I673" s="644"/>
      <c r="J673" s="644"/>
      <c r="K673" s="644"/>
      <c r="L673" s="644"/>
      <c r="M673" s="644"/>
      <c r="N673" s="644"/>
      <c r="O673" s="644"/>
      <c r="P673" s="644"/>
      <c r="Q673" s="644"/>
      <c r="R673" s="645"/>
      <c r="S673" s="644"/>
      <c r="T673" s="644"/>
      <c r="U673" s="626" t="s">
        <v>498</v>
      </c>
      <c r="V673" s="614" t="s">
        <v>124</v>
      </c>
      <c r="W673" s="640" t="s">
        <v>490</v>
      </c>
      <c r="X673" s="607">
        <v>0</v>
      </c>
      <c r="Y673" s="607">
        <v>0</v>
      </c>
      <c r="Z673" s="607">
        <v>0</v>
      </c>
      <c r="AA673" s="607">
        <v>0</v>
      </c>
      <c r="AB673" s="607">
        <v>0</v>
      </c>
      <c r="AC673" s="607">
        <v>129.62678584203223</v>
      </c>
      <c r="AD673" s="607">
        <v>120.0820534932444</v>
      </c>
      <c r="AE673" s="607">
        <v>114.13314387448946</v>
      </c>
      <c r="AF673" s="607">
        <v>112.10615769831702</v>
      </c>
      <c r="AG673" s="607">
        <v>104.46628749683059</v>
      </c>
      <c r="AH673" s="607">
        <v>98.615413910725167</v>
      </c>
      <c r="AI673" s="607">
        <v>92.764540324619773</v>
      </c>
      <c r="AJ673" s="607">
        <v>86.91366673851438</v>
      </c>
      <c r="AK673" s="607">
        <v>81.062793152408986</v>
      </c>
      <c r="AL673" s="607">
        <v>75.211919566303578</v>
      </c>
      <c r="AM673" s="607">
        <v>69.361045980198156</v>
      </c>
      <c r="AN673" s="607">
        <v>63.510172394092749</v>
      </c>
      <c r="AO673" s="607">
        <v>57.659298807987348</v>
      </c>
      <c r="AP673" s="607">
        <v>51.808425221881954</v>
      </c>
      <c r="AQ673" s="607">
        <v>45.957551635776554</v>
      </c>
      <c r="AR673" s="607">
        <v>40.106678049671153</v>
      </c>
      <c r="AS673" s="607">
        <v>34.255804463565759</v>
      </c>
      <c r="AT673" s="607">
        <v>28.404930877460352</v>
      </c>
      <c r="AU673" s="607">
        <v>22.554057291354948</v>
      </c>
      <c r="AV673" s="607">
        <v>16.70318370524955</v>
      </c>
      <c r="AW673" s="607">
        <v>16.70318370524955</v>
      </c>
      <c r="AX673" s="607">
        <v>16.70318370524955</v>
      </c>
      <c r="AY673" s="607">
        <v>16.70318370524955</v>
      </c>
      <c r="AZ673" s="607">
        <v>16.70318370524955</v>
      </c>
      <c r="BA673" s="607">
        <v>16.70318370524955</v>
      </c>
      <c r="BB673" s="607">
        <v>16.70318370524955</v>
      </c>
      <c r="BC673" s="607">
        <v>16.70318370524955</v>
      </c>
      <c r="BD673" s="607">
        <v>16.70318370524955</v>
      </c>
      <c r="BE673" s="607">
        <v>16.70318370524955</v>
      </c>
      <c r="BF673" s="607">
        <v>16.70318370524955</v>
      </c>
      <c r="BG673" s="607">
        <v>16.70318370524955</v>
      </c>
      <c r="BH673" s="607">
        <v>16.70318370524955</v>
      </c>
      <c r="BI673" s="607">
        <v>16.70318370524955</v>
      </c>
      <c r="BJ673" s="607">
        <v>16.70318370524955</v>
      </c>
      <c r="BK673" s="607">
        <v>16.70318370524955</v>
      </c>
      <c r="BL673" s="607">
        <v>16.70318370524955</v>
      </c>
      <c r="BM673" s="607">
        <v>16.70318370524955</v>
      </c>
      <c r="BN673" s="607">
        <v>16.70318370524955</v>
      </c>
      <c r="BO673" s="607">
        <v>16.70318370524955</v>
      </c>
      <c r="BP673" s="607">
        <v>16.70318370524955</v>
      </c>
      <c r="BQ673" s="607">
        <v>16.70318370524955</v>
      </c>
      <c r="BR673" s="607">
        <v>16.70318370524955</v>
      </c>
      <c r="BS673" s="607">
        <v>16.70318370524955</v>
      </c>
      <c r="BT673" s="607">
        <v>16.70318370524955</v>
      </c>
      <c r="BU673" s="607">
        <v>16.70318370524955</v>
      </c>
      <c r="BV673" s="607">
        <v>16.70318370524955</v>
      </c>
      <c r="BW673" s="607">
        <v>16.70318370524955</v>
      </c>
      <c r="BX673" s="607">
        <v>16.70318370524955</v>
      </c>
      <c r="BY673" s="607">
        <v>16.70318370524955</v>
      </c>
      <c r="BZ673" s="607">
        <v>16.70318370524955</v>
      </c>
      <c r="CA673" s="607">
        <v>16.70318370524955</v>
      </c>
      <c r="CB673" s="607">
        <v>16.70318370524955</v>
      </c>
      <c r="CC673" s="607">
        <v>16.70318370524955</v>
      </c>
      <c r="CD673" s="607">
        <v>16.70318370524955</v>
      </c>
      <c r="CE673" s="616">
        <v>16.70318370524955</v>
      </c>
      <c r="CF673" s="616">
        <v>16.70318370524955</v>
      </c>
      <c r="CG673" s="616">
        <v>16.70318370524955</v>
      </c>
      <c r="CH673" s="616">
        <v>16.70318370524955</v>
      </c>
      <c r="CI673" s="616">
        <v>16.70318370524955</v>
      </c>
      <c r="CJ673" s="616">
        <v>16.70318370524955</v>
      </c>
      <c r="CK673" s="616">
        <v>16.70318370524955</v>
      </c>
      <c r="CL673" s="616">
        <v>16.70318370524955</v>
      </c>
      <c r="CM673" s="616">
        <v>16.70318370524955</v>
      </c>
      <c r="CN673" s="616">
        <v>16.70318370524955</v>
      </c>
      <c r="CO673" s="616">
        <v>16.70318370524955</v>
      </c>
      <c r="CP673" s="616">
        <v>16.70318370524955</v>
      </c>
      <c r="CQ673" s="616">
        <v>16.70318370524955</v>
      </c>
      <c r="CR673" s="616">
        <v>16.70318370524955</v>
      </c>
      <c r="CS673" s="616">
        <v>16.70318370524955</v>
      </c>
      <c r="CT673" s="616">
        <v>16.70318370524955</v>
      </c>
      <c r="CU673" s="616">
        <v>16.70318370524955</v>
      </c>
      <c r="CV673" s="616">
        <v>16.70318370524955</v>
      </c>
      <c r="CW673" s="616">
        <v>16.70318370524955</v>
      </c>
      <c r="CX673" s="616">
        <v>16.70318370524955</v>
      </c>
      <c r="CY673" s="617">
        <v>16.70318370524955</v>
      </c>
      <c r="CZ673" s="618">
        <v>0</v>
      </c>
      <c r="DA673" s="619">
        <v>0</v>
      </c>
      <c r="DB673" s="619">
        <v>0</v>
      </c>
      <c r="DC673" s="619">
        <v>0</v>
      </c>
      <c r="DD673" s="619">
        <v>0</v>
      </c>
      <c r="DE673" s="619">
        <v>0</v>
      </c>
      <c r="DF673" s="619">
        <v>0</v>
      </c>
      <c r="DG673" s="619">
        <v>0</v>
      </c>
      <c r="DH673" s="619">
        <v>0</v>
      </c>
      <c r="DI673" s="619">
        <v>0</v>
      </c>
      <c r="DJ673" s="619">
        <v>0</v>
      </c>
      <c r="DK673" s="619">
        <v>0</v>
      </c>
      <c r="DL673" s="619">
        <v>0</v>
      </c>
      <c r="DM673" s="619">
        <v>0</v>
      </c>
      <c r="DN673" s="619">
        <v>0</v>
      </c>
      <c r="DO673" s="619">
        <v>0</v>
      </c>
      <c r="DP673" s="619">
        <v>0</v>
      </c>
      <c r="DQ673" s="619">
        <v>0</v>
      </c>
      <c r="DR673" s="619">
        <v>0</v>
      </c>
      <c r="DS673" s="619">
        <v>0</v>
      </c>
      <c r="DT673" s="619">
        <v>0</v>
      </c>
      <c r="DU673" s="619">
        <v>0</v>
      </c>
      <c r="DV673" s="619">
        <v>0</v>
      </c>
      <c r="DW673" s="620">
        <v>0</v>
      </c>
    </row>
    <row r="674" spans="2:127" x14ac:dyDescent="0.2">
      <c r="B674" s="648"/>
      <c r="C674" s="642"/>
      <c r="D674" s="643"/>
      <c r="E674" s="643"/>
      <c r="F674" s="643"/>
      <c r="G674" s="643"/>
      <c r="H674" s="643"/>
      <c r="I674" s="644"/>
      <c r="J674" s="644"/>
      <c r="K674" s="644"/>
      <c r="L674" s="644"/>
      <c r="M674" s="644"/>
      <c r="N674" s="644"/>
      <c r="O674" s="644"/>
      <c r="P674" s="644"/>
      <c r="Q674" s="644"/>
      <c r="R674" s="645"/>
      <c r="S674" s="644"/>
      <c r="T674" s="644"/>
      <c r="U674" s="649" t="s">
        <v>499</v>
      </c>
      <c r="V674" s="614" t="s">
        <v>124</v>
      </c>
      <c r="W674" s="640" t="s">
        <v>490</v>
      </c>
      <c r="X674" s="607">
        <v>0</v>
      </c>
      <c r="Y674" s="607">
        <v>0</v>
      </c>
      <c r="Z674" s="607">
        <v>0</v>
      </c>
      <c r="AA674" s="607">
        <v>0</v>
      </c>
      <c r="AB674" s="607">
        <v>0</v>
      </c>
      <c r="AC674" s="607">
        <v>0</v>
      </c>
      <c r="AD674" s="607">
        <v>0</v>
      </c>
      <c r="AE674" s="607">
        <v>0</v>
      </c>
      <c r="AF674" s="607">
        <v>0</v>
      </c>
      <c r="AG674" s="607">
        <v>0</v>
      </c>
      <c r="AH674" s="607">
        <v>0</v>
      </c>
      <c r="AI674" s="607">
        <v>0</v>
      </c>
      <c r="AJ674" s="607">
        <v>0</v>
      </c>
      <c r="AK674" s="607">
        <v>0</v>
      </c>
      <c r="AL674" s="607">
        <v>0</v>
      </c>
      <c r="AM674" s="607">
        <v>0</v>
      </c>
      <c r="AN674" s="607">
        <v>0</v>
      </c>
      <c r="AO674" s="607">
        <v>0</v>
      </c>
      <c r="AP674" s="607">
        <v>0</v>
      </c>
      <c r="AQ674" s="607">
        <v>0</v>
      </c>
      <c r="AR674" s="607">
        <v>0</v>
      </c>
      <c r="AS674" s="607">
        <v>0</v>
      </c>
      <c r="AT674" s="607">
        <v>0</v>
      </c>
      <c r="AU674" s="607">
        <v>0</v>
      </c>
      <c r="AV674" s="607">
        <v>0</v>
      </c>
      <c r="AW674" s="607">
        <v>0</v>
      </c>
      <c r="AX674" s="607">
        <v>0</v>
      </c>
      <c r="AY674" s="607">
        <v>0</v>
      </c>
      <c r="AZ674" s="607">
        <v>0</v>
      </c>
      <c r="BA674" s="607">
        <v>0</v>
      </c>
      <c r="BB674" s="607">
        <v>0</v>
      </c>
      <c r="BC674" s="607">
        <v>0</v>
      </c>
      <c r="BD674" s="607">
        <v>0</v>
      </c>
      <c r="BE674" s="607">
        <v>0</v>
      </c>
      <c r="BF674" s="607">
        <v>0</v>
      </c>
      <c r="BG674" s="607">
        <v>0</v>
      </c>
      <c r="BH674" s="607">
        <v>0</v>
      </c>
      <c r="BI674" s="607">
        <v>0</v>
      </c>
      <c r="BJ674" s="607">
        <v>0</v>
      </c>
      <c r="BK674" s="607">
        <v>0</v>
      </c>
      <c r="BL674" s="607">
        <v>0</v>
      </c>
      <c r="BM674" s="607">
        <v>0</v>
      </c>
      <c r="BN674" s="607">
        <v>0</v>
      </c>
      <c r="BO674" s="607">
        <v>0</v>
      </c>
      <c r="BP674" s="607">
        <v>0</v>
      </c>
      <c r="BQ674" s="607">
        <v>0</v>
      </c>
      <c r="BR674" s="607">
        <v>0</v>
      </c>
      <c r="BS674" s="607">
        <v>0</v>
      </c>
      <c r="BT674" s="607">
        <v>0</v>
      </c>
      <c r="BU674" s="607">
        <v>0</v>
      </c>
      <c r="BV674" s="607">
        <v>0</v>
      </c>
      <c r="BW674" s="607">
        <v>0</v>
      </c>
      <c r="BX674" s="607">
        <v>0</v>
      </c>
      <c r="BY674" s="607">
        <v>0</v>
      </c>
      <c r="BZ674" s="607">
        <v>0</v>
      </c>
      <c r="CA674" s="607">
        <v>0</v>
      </c>
      <c r="CB674" s="607">
        <v>0</v>
      </c>
      <c r="CC674" s="607">
        <v>0</v>
      </c>
      <c r="CD674" s="607">
        <v>0</v>
      </c>
      <c r="CE674" s="607">
        <v>0</v>
      </c>
      <c r="CF674" s="607">
        <v>0</v>
      </c>
      <c r="CG674" s="607">
        <v>0</v>
      </c>
      <c r="CH674" s="607">
        <v>0</v>
      </c>
      <c r="CI674" s="607">
        <v>0</v>
      </c>
      <c r="CJ674" s="607">
        <v>0</v>
      </c>
      <c r="CK674" s="607">
        <v>0</v>
      </c>
      <c r="CL674" s="607">
        <v>0</v>
      </c>
      <c r="CM674" s="607">
        <v>0</v>
      </c>
      <c r="CN674" s="607">
        <v>0</v>
      </c>
      <c r="CO674" s="607">
        <v>0</v>
      </c>
      <c r="CP674" s="607">
        <v>0</v>
      </c>
      <c r="CQ674" s="607">
        <v>0</v>
      </c>
      <c r="CR674" s="607">
        <v>0</v>
      </c>
      <c r="CS674" s="607">
        <v>0</v>
      </c>
      <c r="CT674" s="607">
        <v>0</v>
      </c>
      <c r="CU674" s="607">
        <v>0</v>
      </c>
      <c r="CV674" s="607">
        <v>0</v>
      </c>
      <c r="CW674" s="607">
        <v>0</v>
      </c>
      <c r="CX674" s="607">
        <v>0</v>
      </c>
      <c r="CY674" s="607">
        <v>0</v>
      </c>
      <c r="CZ674" s="618">
        <v>0</v>
      </c>
      <c r="DA674" s="619">
        <v>0</v>
      </c>
      <c r="DB674" s="619">
        <v>0</v>
      </c>
      <c r="DC674" s="619">
        <v>0</v>
      </c>
      <c r="DD674" s="619">
        <v>0</v>
      </c>
      <c r="DE674" s="619">
        <v>0</v>
      </c>
      <c r="DF674" s="619">
        <v>0</v>
      </c>
      <c r="DG674" s="619">
        <v>0</v>
      </c>
      <c r="DH674" s="619">
        <v>0</v>
      </c>
      <c r="DI674" s="619">
        <v>0</v>
      </c>
      <c r="DJ674" s="619">
        <v>0</v>
      </c>
      <c r="DK674" s="619">
        <v>0</v>
      </c>
      <c r="DL674" s="619">
        <v>0</v>
      </c>
      <c r="DM674" s="619">
        <v>0</v>
      </c>
      <c r="DN674" s="619">
        <v>0</v>
      </c>
      <c r="DO674" s="619">
        <v>0</v>
      </c>
      <c r="DP674" s="619">
        <v>0</v>
      </c>
      <c r="DQ674" s="619">
        <v>0</v>
      </c>
      <c r="DR674" s="619">
        <v>0</v>
      </c>
      <c r="DS674" s="619">
        <v>0</v>
      </c>
      <c r="DT674" s="619">
        <v>0</v>
      </c>
      <c r="DU674" s="619">
        <v>0</v>
      </c>
      <c r="DV674" s="619">
        <v>0</v>
      </c>
      <c r="DW674" s="620">
        <v>0</v>
      </c>
    </row>
    <row r="675" spans="2:127" ht="15.75" thickBot="1" x14ac:dyDescent="0.25">
      <c r="B675" s="650"/>
      <c r="C675" s="651"/>
      <c r="D675" s="652"/>
      <c r="E675" s="652"/>
      <c r="F675" s="652"/>
      <c r="G675" s="652"/>
      <c r="H675" s="652"/>
      <c r="I675" s="653"/>
      <c r="J675" s="653"/>
      <c r="K675" s="653"/>
      <c r="L675" s="653"/>
      <c r="M675" s="653"/>
      <c r="N675" s="653"/>
      <c r="O675" s="653"/>
      <c r="P675" s="653"/>
      <c r="Q675" s="653"/>
      <c r="R675" s="654"/>
      <c r="S675" s="653"/>
      <c r="T675" s="653"/>
      <c r="U675" s="655" t="s">
        <v>127</v>
      </c>
      <c r="V675" s="656" t="s">
        <v>500</v>
      </c>
      <c r="W675" s="657" t="s">
        <v>490</v>
      </c>
      <c r="X675" s="658">
        <f>SUM(X664:X674)</f>
        <v>1355.560612</v>
      </c>
      <c r="Y675" s="658">
        <f t="shared" ref="Y675:CJ675" si="132">SUM(Y664:Y674)</f>
        <v>1549.2121280000001</v>
      </c>
      <c r="Z675" s="658">
        <f t="shared" si="132"/>
        <v>1936.5151599999999</v>
      </c>
      <c r="AA675" s="658">
        <f t="shared" si="132"/>
        <v>7746.0606399999997</v>
      </c>
      <c r="AB675" s="658">
        <f t="shared" si="132"/>
        <v>6777.8030600000002</v>
      </c>
      <c r="AC675" s="658">
        <f t="shared" si="132"/>
        <v>1420.1867858420321</v>
      </c>
      <c r="AD675" s="658">
        <f t="shared" si="132"/>
        <v>1410.6420534932442</v>
      </c>
      <c r="AE675" s="658">
        <f t="shared" si="132"/>
        <v>1404.6931438744894</v>
      </c>
      <c r="AF675" s="658">
        <f t="shared" si="132"/>
        <v>1402.666157698317</v>
      </c>
      <c r="AG675" s="658">
        <f t="shared" si="132"/>
        <v>1395.0262874968305</v>
      </c>
      <c r="AH675" s="658">
        <f t="shared" si="132"/>
        <v>1389.1754139107252</v>
      </c>
      <c r="AI675" s="658">
        <f t="shared" si="132"/>
        <v>1383.3245403246196</v>
      </c>
      <c r="AJ675" s="658">
        <f t="shared" si="132"/>
        <v>1377.4736667385143</v>
      </c>
      <c r="AK675" s="658">
        <f t="shared" si="132"/>
        <v>1371.622793152409</v>
      </c>
      <c r="AL675" s="658">
        <f t="shared" si="132"/>
        <v>1365.7719195663035</v>
      </c>
      <c r="AM675" s="658">
        <f t="shared" si="132"/>
        <v>1359.9210459801982</v>
      </c>
      <c r="AN675" s="658">
        <f t="shared" si="132"/>
        <v>1354.0701723940927</v>
      </c>
      <c r="AO675" s="658">
        <f t="shared" si="132"/>
        <v>1348.2192988079873</v>
      </c>
      <c r="AP675" s="658">
        <f t="shared" si="132"/>
        <v>1342.3684252218818</v>
      </c>
      <c r="AQ675" s="658">
        <f t="shared" si="132"/>
        <v>1336.5175516357765</v>
      </c>
      <c r="AR675" s="658">
        <f t="shared" si="132"/>
        <v>1443.9409976917382</v>
      </c>
      <c r="AS675" s="658">
        <f t="shared" si="132"/>
        <v>1454.272169768785</v>
      </c>
      <c r="AT675" s="658">
        <f t="shared" si="132"/>
        <v>1480.7853875089845</v>
      </c>
      <c r="AU675" s="658">
        <f t="shared" si="132"/>
        <v>1960.3958838174519</v>
      </c>
      <c r="AV675" s="658">
        <f t="shared" si="132"/>
        <v>1873.6347819155844</v>
      </c>
      <c r="AW675" s="658">
        <f t="shared" si="132"/>
        <v>1307.2631837052495</v>
      </c>
      <c r="AX675" s="658">
        <f t="shared" si="132"/>
        <v>1307.2631837052495</v>
      </c>
      <c r="AY675" s="658">
        <f t="shared" si="132"/>
        <v>1307.2631837052495</v>
      </c>
      <c r="AZ675" s="658">
        <f t="shared" si="132"/>
        <v>1307.2631837052495</v>
      </c>
      <c r="BA675" s="658">
        <f t="shared" si="132"/>
        <v>1307.2631837052495</v>
      </c>
      <c r="BB675" s="658">
        <f t="shared" si="132"/>
        <v>1307.2631837052495</v>
      </c>
      <c r="BC675" s="658">
        <f t="shared" si="132"/>
        <v>1307.2631837052495</v>
      </c>
      <c r="BD675" s="658">
        <f t="shared" si="132"/>
        <v>1307.2631837052495</v>
      </c>
      <c r="BE675" s="658">
        <f t="shared" si="132"/>
        <v>1307.2631837052495</v>
      </c>
      <c r="BF675" s="658">
        <f t="shared" si="132"/>
        <v>1307.2631837052495</v>
      </c>
      <c r="BG675" s="658">
        <f t="shared" si="132"/>
        <v>1307.2631837052495</v>
      </c>
      <c r="BH675" s="658">
        <f t="shared" si="132"/>
        <v>1307.2631837052495</v>
      </c>
      <c r="BI675" s="658">
        <f t="shared" si="132"/>
        <v>1307.2631837052495</v>
      </c>
      <c r="BJ675" s="658">
        <f t="shared" si="132"/>
        <v>1307.2631837052495</v>
      </c>
      <c r="BK675" s="658">
        <f t="shared" si="132"/>
        <v>1307.2631837052495</v>
      </c>
      <c r="BL675" s="658">
        <f t="shared" si="132"/>
        <v>1420.5375033473165</v>
      </c>
      <c r="BM675" s="658">
        <f t="shared" si="132"/>
        <v>1436.7195490104689</v>
      </c>
      <c r="BN675" s="658">
        <f t="shared" si="132"/>
        <v>1469.0836403367737</v>
      </c>
      <c r="BO675" s="658">
        <f t="shared" si="132"/>
        <v>1954.5450102313466</v>
      </c>
      <c r="BP675" s="658">
        <f t="shared" si="132"/>
        <v>1873.6347819155844</v>
      </c>
      <c r="BQ675" s="658">
        <f t="shared" si="132"/>
        <v>1307.2631837052495</v>
      </c>
      <c r="BR675" s="658">
        <f t="shared" si="132"/>
        <v>1307.2631837052495</v>
      </c>
      <c r="BS675" s="658">
        <f t="shared" si="132"/>
        <v>1307.2631837052495</v>
      </c>
      <c r="BT675" s="658">
        <f t="shared" si="132"/>
        <v>1307.2631837052495</v>
      </c>
      <c r="BU675" s="658">
        <f t="shared" si="132"/>
        <v>1307.2631837052495</v>
      </c>
      <c r="BV675" s="658">
        <f t="shared" si="132"/>
        <v>1307.2631837052495</v>
      </c>
      <c r="BW675" s="658">
        <f t="shared" si="132"/>
        <v>1307.2631837052495</v>
      </c>
      <c r="BX675" s="658">
        <f t="shared" si="132"/>
        <v>1307.2631837052495</v>
      </c>
      <c r="BY675" s="658">
        <f t="shared" si="132"/>
        <v>1307.2631837052495</v>
      </c>
      <c r="BZ675" s="658">
        <f t="shared" si="132"/>
        <v>1307.2631837052495</v>
      </c>
      <c r="CA675" s="658">
        <f t="shared" si="132"/>
        <v>1307.2631837052495</v>
      </c>
      <c r="CB675" s="658">
        <f t="shared" si="132"/>
        <v>1307.2631837052495</v>
      </c>
      <c r="CC675" s="658">
        <f t="shared" si="132"/>
        <v>1307.2631837052495</v>
      </c>
      <c r="CD675" s="658">
        <f t="shared" si="132"/>
        <v>1307.2631837052495</v>
      </c>
      <c r="CE675" s="658">
        <f t="shared" si="132"/>
        <v>1307.2631837052495</v>
      </c>
      <c r="CF675" s="658">
        <f t="shared" si="132"/>
        <v>1664.4750531047823</v>
      </c>
      <c r="CG675" s="658">
        <f t="shared" si="132"/>
        <v>1715.5053201618582</v>
      </c>
      <c r="CH675" s="658">
        <f t="shared" si="132"/>
        <v>1817.5658542760102</v>
      </c>
      <c r="CI675" s="658">
        <f t="shared" si="132"/>
        <v>3348.4738659882928</v>
      </c>
      <c r="CJ675" s="658">
        <f t="shared" si="132"/>
        <v>3093.3225307029124</v>
      </c>
      <c r="CK675" s="658">
        <f t="shared" ref="CK675:DW675" si="133">SUM(CK664:CK674)</f>
        <v>1307.2631837052495</v>
      </c>
      <c r="CL675" s="658">
        <f t="shared" si="133"/>
        <v>1307.2631837052495</v>
      </c>
      <c r="CM675" s="658">
        <f t="shared" si="133"/>
        <v>1307.2631837052495</v>
      </c>
      <c r="CN675" s="658">
        <f t="shared" si="133"/>
        <v>1307.2631837052495</v>
      </c>
      <c r="CO675" s="658">
        <f t="shared" si="133"/>
        <v>1307.2631837052495</v>
      </c>
      <c r="CP675" s="658">
        <f t="shared" si="133"/>
        <v>1307.2631837052495</v>
      </c>
      <c r="CQ675" s="658">
        <f t="shared" si="133"/>
        <v>1307.2631837052495</v>
      </c>
      <c r="CR675" s="658">
        <f t="shared" si="133"/>
        <v>1307.2631837052495</v>
      </c>
      <c r="CS675" s="658">
        <f t="shared" si="133"/>
        <v>1307.2631837052495</v>
      </c>
      <c r="CT675" s="658">
        <f t="shared" si="133"/>
        <v>1307.2631837052495</v>
      </c>
      <c r="CU675" s="658">
        <f t="shared" si="133"/>
        <v>1307.2631837052495</v>
      </c>
      <c r="CV675" s="658">
        <f t="shared" si="133"/>
        <v>1307.2631837052495</v>
      </c>
      <c r="CW675" s="658">
        <f t="shared" si="133"/>
        <v>1307.2631837052495</v>
      </c>
      <c r="CX675" s="658">
        <f t="shared" si="133"/>
        <v>1307.2631837052495</v>
      </c>
      <c r="CY675" s="659">
        <f t="shared" si="133"/>
        <v>1307.2631837052495</v>
      </c>
      <c r="CZ675" s="660">
        <f t="shared" si="133"/>
        <v>0</v>
      </c>
      <c r="DA675" s="661">
        <f t="shared" si="133"/>
        <v>0</v>
      </c>
      <c r="DB675" s="661">
        <f t="shared" si="133"/>
        <v>0</v>
      </c>
      <c r="DC675" s="661">
        <f t="shared" si="133"/>
        <v>0</v>
      </c>
      <c r="DD675" s="661">
        <f t="shared" si="133"/>
        <v>0</v>
      </c>
      <c r="DE675" s="661">
        <f t="shared" si="133"/>
        <v>0</v>
      </c>
      <c r="DF675" s="661">
        <f t="shared" si="133"/>
        <v>0</v>
      </c>
      <c r="DG675" s="661">
        <f t="shared" si="133"/>
        <v>0</v>
      </c>
      <c r="DH675" s="661">
        <f t="shared" si="133"/>
        <v>0</v>
      </c>
      <c r="DI675" s="661">
        <f t="shared" si="133"/>
        <v>0</v>
      </c>
      <c r="DJ675" s="661">
        <f t="shared" si="133"/>
        <v>0</v>
      </c>
      <c r="DK675" s="661">
        <f t="shared" si="133"/>
        <v>0</v>
      </c>
      <c r="DL675" s="661">
        <f t="shared" si="133"/>
        <v>0</v>
      </c>
      <c r="DM675" s="661">
        <f t="shared" si="133"/>
        <v>0</v>
      </c>
      <c r="DN675" s="661">
        <f t="shared" si="133"/>
        <v>0</v>
      </c>
      <c r="DO675" s="661">
        <f t="shared" si="133"/>
        <v>0</v>
      </c>
      <c r="DP675" s="661">
        <f t="shared" si="133"/>
        <v>0</v>
      </c>
      <c r="DQ675" s="661">
        <f t="shared" si="133"/>
        <v>0</v>
      </c>
      <c r="DR675" s="661">
        <f t="shared" si="133"/>
        <v>0</v>
      </c>
      <c r="DS675" s="661">
        <f t="shared" si="133"/>
        <v>0</v>
      </c>
      <c r="DT675" s="661">
        <f t="shared" si="133"/>
        <v>0</v>
      </c>
      <c r="DU675" s="661">
        <f t="shared" si="133"/>
        <v>0</v>
      </c>
      <c r="DV675" s="661">
        <f t="shared" si="133"/>
        <v>0</v>
      </c>
      <c r="DW675" s="662">
        <f t="shared" si="133"/>
        <v>0</v>
      </c>
    </row>
    <row r="676" spans="2:127" ht="25.5" x14ac:dyDescent="0.2">
      <c r="B676" s="603" t="s">
        <v>485</v>
      </c>
      <c r="C676" s="604" t="s">
        <v>990</v>
      </c>
      <c r="D676" s="605" t="s">
        <v>911</v>
      </c>
      <c r="E676" s="606" t="s">
        <v>548</v>
      </c>
      <c r="F676" s="607" t="s">
        <v>827</v>
      </c>
      <c r="G676" s="608" t="s">
        <v>66</v>
      </c>
      <c r="H676" s="609" t="s">
        <v>487</v>
      </c>
      <c r="I676" s="609">
        <f>MAX(X676:AV676)</f>
        <v>78.5</v>
      </c>
      <c r="J676" s="609">
        <f>SUMPRODUCT($X$2:$CY$2,$X676:$CY676)*365</f>
        <v>475903.62139333301</v>
      </c>
      <c r="K676" s="609">
        <f>SUMPRODUCT($X$2:$CY$2,$X677:$CY677)+SUMPRODUCT($X$2:$CY$2,$X678:$CY678)+SUMPRODUCT($X$2:$CY$2,$X679:$CY679)</f>
        <v>445659.08582383732</v>
      </c>
      <c r="L676" s="609">
        <f>SUMPRODUCT($X$2:$CY$2,$X680:$CY680) +SUMPRODUCT($X$2:$CY$2,$X681:$CY681)</f>
        <v>96257.01970371815</v>
      </c>
      <c r="M676" s="609">
        <f>SUMPRODUCT($X$2:$CY$2,$X682:$CY682)</f>
        <v>0</v>
      </c>
      <c r="N676" s="609">
        <f>SUMPRODUCT($X$2:$CY$2,$X685:$CY685) +SUMPRODUCT($X$2:$CY$2,$X686:$CY686)</f>
        <v>4367.1842059995606</v>
      </c>
      <c r="O676" s="609">
        <f>SUMPRODUCT($X$2:$CY$2,$X683:$CY683) +SUMPRODUCT($X$2:$CY$2,$X684:$CY684) +SUMPRODUCT($X$2:$CY$2,$X687:$CY687)</f>
        <v>852.61061344754842</v>
      </c>
      <c r="P676" s="609">
        <f>SUM(K676:O676)</f>
        <v>547135.90034700255</v>
      </c>
      <c r="Q676" s="609">
        <f>(SUM(K676:M676)*100000)/(J676*1000)</f>
        <v>113.87097747669024</v>
      </c>
      <c r="R676" s="610">
        <f>(P676*100000)/(J676*1000)</f>
        <v>114.9677951063113</v>
      </c>
      <c r="S676" s="611">
        <v>3</v>
      </c>
      <c r="T676" s="612">
        <v>3</v>
      </c>
      <c r="U676" s="613" t="s">
        <v>488</v>
      </c>
      <c r="V676" s="614" t="s">
        <v>124</v>
      </c>
      <c r="W676" s="615" t="s">
        <v>75</v>
      </c>
      <c r="X676" s="607">
        <v>0</v>
      </c>
      <c r="Y676" s="607">
        <v>0</v>
      </c>
      <c r="Z676" s="607">
        <v>0</v>
      </c>
      <c r="AA676" s="607">
        <v>0</v>
      </c>
      <c r="AB676" s="607">
        <v>0</v>
      </c>
      <c r="AC676" s="607">
        <v>0</v>
      </c>
      <c r="AD676" s="607">
        <v>0</v>
      </c>
      <c r="AE676" s="607">
        <v>0</v>
      </c>
      <c r="AF676" s="607">
        <v>0</v>
      </c>
      <c r="AG676" s="607">
        <v>0</v>
      </c>
      <c r="AH676" s="607">
        <v>0</v>
      </c>
      <c r="AI676" s="607">
        <v>0</v>
      </c>
      <c r="AJ676" s="607">
        <v>0</v>
      </c>
      <c r="AK676" s="607">
        <v>0</v>
      </c>
      <c r="AL676" s="607">
        <v>0</v>
      </c>
      <c r="AM676" s="607">
        <v>78.5</v>
      </c>
      <c r="AN676" s="607">
        <v>78.5</v>
      </c>
      <c r="AO676" s="607">
        <v>78.5</v>
      </c>
      <c r="AP676" s="607">
        <v>78.5</v>
      </c>
      <c r="AQ676" s="607">
        <v>78.5</v>
      </c>
      <c r="AR676" s="607">
        <v>78.5</v>
      </c>
      <c r="AS676" s="607">
        <v>78.5</v>
      </c>
      <c r="AT676" s="607">
        <v>78.5</v>
      </c>
      <c r="AU676" s="607">
        <v>78.5</v>
      </c>
      <c r="AV676" s="607">
        <v>78.5</v>
      </c>
      <c r="AW676" s="607">
        <v>78.5</v>
      </c>
      <c r="AX676" s="607">
        <v>78.5</v>
      </c>
      <c r="AY676" s="607">
        <v>78.5</v>
      </c>
      <c r="AZ676" s="607">
        <v>78.5</v>
      </c>
      <c r="BA676" s="607">
        <v>78.5</v>
      </c>
      <c r="BB676" s="607">
        <v>78.5</v>
      </c>
      <c r="BC676" s="607">
        <v>78.5</v>
      </c>
      <c r="BD676" s="607">
        <v>78.5</v>
      </c>
      <c r="BE676" s="607">
        <v>78.5</v>
      </c>
      <c r="BF676" s="607">
        <v>78.5</v>
      </c>
      <c r="BG676" s="607">
        <v>78.5</v>
      </c>
      <c r="BH676" s="607">
        <v>78.5</v>
      </c>
      <c r="BI676" s="607">
        <v>78.5</v>
      </c>
      <c r="BJ676" s="607">
        <v>78.5</v>
      </c>
      <c r="BK676" s="607">
        <v>78.5</v>
      </c>
      <c r="BL676" s="607">
        <v>78.5</v>
      </c>
      <c r="BM676" s="607">
        <v>78.5</v>
      </c>
      <c r="BN676" s="607">
        <v>78.5</v>
      </c>
      <c r="BO676" s="607">
        <v>78.5</v>
      </c>
      <c r="BP676" s="607">
        <v>78.5</v>
      </c>
      <c r="BQ676" s="607">
        <v>78.5</v>
      </c>
      <c r="BR676" s="607">
        <v>78.5</v>
      </c>
      <c r="BS676" s="607">
        <v>78.5</v>
      </c>
      <c r="BT676" s="607">
        <v>78.5</v>
      </c>
      <c r="BU676" s="607">
        <v>78.5</v>
      </c>
      <c r="BV676" s="607">
        <v>78.5</v>
      </c>
      <c r="BW676" s="607">
        <v>78.5</v>
      </c>
      <c r="BX676" s="607">
        <v>78.5</v>
      </c>
      <c r="BY676" s="607">
        <v>78.5</v>
      </c>
      <c r="BZ676" s="607">
        <v>78.5</v>
      </c>
      <c r="CA676" s="607">
        <v>78.5</v>
      </c>
      <c r="CB676" s="607">
        <v>78.5</v>
      </c>
      <c r="CC676" s="607">
        <v>78.5</v>
      </c>
      <c r="CD676" s="607">
        <v>78.5</v>
      </c>
      <c r="CE676" s="616">
        <v>78.5</v>
      </c>
      <c r="CF676" s="616">
        <v>78.5</v>
      </c>
      <c r="CG676" s="616">
        <v>78.5</v>
      </c>
      <c r="CH676" s="616">
        <v>78.5</v>
      </c>
      <c r="CI676" s="616">
        <v>78.5</v>
      </c>
      <c r="CJ676" s="616">
        <v>78.5</v>
      </c>
      <c r="CK676" s="616">
        <v>78.5</v>
      </c>
      <c r="CL676" s="616">
        <v>78.5</v>
      </c>
      <c r="CM676" s="616">
        <v>78.5</v>
      </c>
      <c r="CN676" s="616">
        <v>78.5</v>
      </c>
      <c r="CO676" s="616">
        <v>78.5</v>
      </c>
      <c r="CP676" s="616">
        <v>78.5</v>
      </c>
      <c r="CQ676" s="616">
        <v>78.5</v>
      </c>
      <c r="CR676" s="616">
        <v>78.5</v>
      </c>
      <c r="CS676" s="616">
        <v>78.5</v>
      </c>
      <c r="CT676" s="616">
        <v>78.5</v>
      </c>
      <c r="CU676" s="616">
        <v>78.5</v>
      </c>
      <c r="CV676" s="616">
        <v>78.5</v>
      </c>
      <c r="CW676" s="616">
        <v>78.5</v>
      </c>
      <c r="CX676" s="616">
        <v>78.5</v>
      </c>
      <c r="CY676" s="617">
        <v>78.5</v>
      </c>
      <c r="CZ676" s="618">
        <v>0</v>
      </c>
      <c r="DA676" s="619">
        <v>0</v>
      </c>
      <c r="DB676" s="619">
        <v>0</v>
      </c>
      <c r="DC676" s="619">
        <v>0</v>
      </c>
      <c r="DD676" s="619">
        <v>0</v>
      </c>
      <c r="DE676" s="619">
        <v>0</v>
      </c>
      <c r="DF676" s="619">
        <v>0</v>
      </c>
      <c r="DG676" s="619">
        <v>0</v>
      </c>
      <c r="DH676" s="619">
        <v>0</v>
      </c>
      <c r="DI676" s="619">
        <v>0</v>
      </c>
      <c r="DJ676" s="619">
        <v>0</v>
      </c>
      <c r="DK676" s="619">
        <v>0</v>
      </c>
      <c r="DL676" s="619">
        <v>0</v>
      </c>
      <c r="DM676" s="619">
        <v>0</v>
      </c>
      <c r="DN676" s="619">
        <v>0</v>
      </c>
      <c r="DO676" s="619">
        <v>0</v>
      </c>
      <c r="DP676" s="619">
        <v>0</v>
      </c>
      <c r="DQ676" s="619">
        <v>0</v>
      </c>
      <c r="DR676" s="619">
        <v>0</v>
      </c>
      <c r="DS676" s="619">
        <v>0</v>
      </c>
      <c r="DT676" s="619">
        <v>0</v>
      </c>
      <c r="DU676" s="619">
        <v>0</v>
      </c>
      <c r="DV676" s="619">
        <v>0</v>
      </c>
      <c r="DW676" s="620">
        <v>0</v>
      </c>
    </row>
    <row r="677" spans="2:127" x14ac:dyDescent="0.2">
      <c r="B677" s="621"/>
      <c r="C677" s="622"/>
      <c r="D677" s="623"/>
      <c r="E677" s="624"/>
      <c r="F677" s="624"/>
      <c r="G677" s="623"/>
      <c r="H677" s="624"/>
      <c r="I677" s="624"/>
      <c r="J677" s="624"/>
      <c r="K677" s="624"/>
      <c r="L677" s="624"/>
      <c r="M677" s="624"/>
      <c r="N677" s="624"/>
      <c r="O677" s="624"/>
      <c r="P677" s="624"/>
      <c r="Q677" s="624"/>
      <c r="R677" s="625"/>
      <c r="S677" s="624"/>
      <c r="T677" s="624"/>
      <c r="U677" s="626" t="s">
        <v>489</v>
      </c>
      <c r="V677" s="614" t="s">
        <v>124</v>
      </c>
      <c r="W677" s="615" t="s">
        <v>490</v>
      </c>
      <c r="X677" s="607">
        <v>5504.6</v>
      </c>
      <c r="Y677" s="607">
        <v>11009.2</v>
      </c>
      <c r="Z677" s="607">
        <v>11009.2</v>
      </c>
      <c r="AA677" s="607">
        <v>16513.8</v>
      </c>
      <c r="AB677" s="607">
        <v>16513.8</v>
      </c>
      <c r="AC677" s="607">
        <v>27523</v>
      </c>
      <c r="AD677" s="607">
        <v>33027.599999999999</v>
      </c>
      <c r="AE677" s="607">
        <v>55046</v>
      </c>
      <c r="AF677" s="607">
        <v>55046</v>
      </c>
      <c r="AG677" s="607">
        <v>55046</v>
      </c>
      <c r="AH677" s="607">
        <v>55046</v>
      </c>
      <c r="AI677" s="607">
        <v>55046</v>
      </c>
      <c r="AJ677" s="607">
        <v>55046</v>
      </c>
      <c r="AK677" s="607">
        <v>55046</v>
      </c>
      <c r="AL677" s="607">
        <v>44036.800000000003</v>
      </c>
      <c r="AM677" s="607">
        <v>0</v>
      </c>
      <c r="AN677" s="607">
        <v>0</v>
      </c>
      <c r="AO677" s="607">
        <v>0</v>
      </c>
      <c r="AP677" s="607">
        <v>0</v>
      </c>
      <c r="AQ677" s="607">
        <v>0</v>
      </c>
      <c r="AR677" s="607">
        <v>339.9</v>
      </c>
      <c r="AS677" s="607">
        <v>679.8</v>
      </c>
      <c r="AT677" s="607">
        <v>679.8</v>
      </c>
      <c r="AU677" s="607">
        <v>1019.7</v>
      </c>
      <c r="AV677" s="607">
        <v>1019.7</v>
      </c>
      <c r="AW677" s="607">
        <v>1699.5</v>
      </c>
      <c r="AX677" s="607">
        <v>2039.4</v>
      </c>
      <c r="AY677" s="607">
        <v>3399</v>
      </c>
      <c r="AZ677" s="607">
        <v>3399</v>
      </c>
      <c r="BA677" s="607">
        <v>3399</v>
      </c>
      <c r="BB677" s="607">
        <v>3399</v>
      </c>
      <c r="BC677" s="607">
        <v>3399</v>
      </c>
      <c r="BD677" s="607">
        <v>3399</v>
      </c>
      <c r="BE677" s="607">
        <v>3399</v>
      </c>
      <c r="BF677" s="607">
        <v>2719.2</v>
      </c>
      <c r="BG677" s="607">
        <v>0</v>
      </c>
      <c r="BH677" s="607">
        <v>0</v>
      </c>
      <c r="BI677" s="607">
        <v>0</v>
      </c>
      <c r="BJ677" s="607">
        <v>0</v>
      </c>
      <c r="BK677" s="607">
        <v>0</v>
      </c>
      <c r="BL677" s="607">
        <v>339.9</v>
      </c>
      <c r="BM677" s="607">
        <v>679.8</v>
      </c>
      <c r="BN677" s="607">
        <v>679.8</v>
      </c>
      <c r="BO677" s="607">
        <v>1019.7</v>
      </c>
      <c r="BP677" s="607">
        <v>1019.7</v>
      </c>
      <c r="BQ677" s="607">
        <v>1699.5</v>
      </c>
      <c r="BR677" s="607">
        <v>2039.4</v>
      </c>
      <c r="BS677" s="607">
        <v>3399</v>
      </c>
      <c r="BT677" s="607">
        <v>3399</v>
      </c>
      <c r="BU677" s="607">
        <v>3399</v>
      </c>
      <c r="BV677" s="607">
        <v>3399</v>
      </c>
      <c r="BW677" s="607">
        <v>3399</v>
      </c>
      <c r="BX677" s="607">
        <v>3399</v>
      </c>
      <c r="BY677" s="607">
        <v>3399</v>
      </c>
      <c r="BZ677" s="607">
        <v>2719.2</v>
      </c>
      <c r="CA677" s="607">
        <v>0</v>
      </c>
      <c r="CB677" s="607">
        <v>0</v>
      </c>
      <c r="CC677" s="607">
        <v>0</v>
      </c>
      <c r="CD677" s="607">
        <v>0</v>
      </c>
      <c r="CE677" s="616">
        <v>0</v>
      </c>
      <c r="CF677" s="616">
        <v>1691.82</v>
      </c>
      <c r="CG677" s="616">
        <v>3383.64</v>
      </c>
      <c r="CH677" s="616">
        <v>3383.64</v>
      </c>
      <c r="CI677" s="616">
        <v>5075.46</v>
      </c>
      <c r="CJ677" s="616">
        <v>5075.46</v>
      </c>
      <c r="CK677" s="616">
        <v>8459.1</v>
      </c>
      <c r="CL677" s="616">
        <v>10150.92</v>
      </c>
      <c r="CM677" s="616">
        <v>16918.2</v>
      </c>
      <c r="CN677" s="616">
        <v>16918.2</v>
      </c>
      <c r="CO677" s="616">
        <v>16918.2</v>
      </c>
      <c r="CP677" s="616">
        <v>16918.2</v>
      </c>
      <c r="CQ677" s="616">
        <v>16918.2</v>
      </c>
      <c r="CR677" s="616">
        <v>16918.2</v>
      </c>
      <c r="CS677" s="616">
        <v>16918.2</v>
      </c>
      <c r="CT677" s="616">
        <v>13534.56</v>
      </c>
      <c r="CU677" s="616">
        <v>0</v>
      </c>
      <c r="CV677" s="616">
        <v>0</v>
      </c>
      <c r="CW677" s="616">
        <v>0</v>
      </c>
      <c r="CX677" s="616">
        <v>0</v>
      </c>
      <c r="CY677" s="617">
        <v>0</v>
      </c>
      <c r="CZ677" s="618">
        <v>0</v>
      </c>
      <c r="DA677" s="619">
        <v>0</v>
      </c>
      <c r="DB677" s="619">
        <v>0</v>
      </c>
      <c r="DC677" s="619">
        <v>0</v>
      </c>
      <c r="DD677" s="619">
        <v>0</v>
      </c>
      <c r="DE677" s="619">
        <v>0</v>
      </c>
      <c r="DF677" s="619">
        <v>0</v>
      </c>
      <c r="DG677" s="619">
        <v>0</v>
      </c>
      <c r="DH677" s="619">
        <v>0</v>
      </c>
      <c r="DI677" s="619">
        <v>0</v>
      </c>
      <c r="DJ677" s="619">
        <v>0</v>
      </c>
      <c r="DK677" s="619">
        <v>0</v>
      </c>
      <c r="DL677" s="619">
        <v>0</v>
      </c>
      <c r="DM677" s="619">
        <v>0</v>
      </c>
      <c r="DN677" s="619">
        <v>0</v>
      </c>
      <c r="DO677" s="619">
        <v>0</v>
      </c>
      <c r="DP677" s="619">
        <v>0</v>
      </c>
      <c r="DQ677" s="619">
        <v>0</v>
      </c>
      <c r="DR677" s="619">
        <v>0</v>
      </c>
      <c r="DS677" s="619">
        <v>0</v>
      </c>
      <c r="DT677" s="619">
        <v>0</v>
      </c>
      <c r="DU677" s="619">
        <v>0</v>
      </c>
      <c r="DV677" s="619">
        <v>0</v>
      </c>
      <c r="DW677" s="620">
        <v>0</v>
      </c>
    </row>
    <row r="678" spans="2:127" x14ac:dyDescent="0.2">
      <c r="B678" s="627"/>
      <c r="C678" s="628"/>
      <c r="D678" s="629"/>
      <c r="E678" s="629"/>
      <c r="F678" s="629"/>
      <c r="G678" s="629"/>
      <c r="H678" s="629"/>
      <c r="I678" s="630"/>
      <c r="J678" s="630"/>
      <c r="K678" s="630"/>
      <c r="L678" s="630"/>
      <c r="M678" s="630"/>
      <c r="N678" s="630"/>
      <c r="O678" s="630"/>
      <c r="P678" s="630"/>
      <c r="Q678" s="630"/>
      <c r="R678" s="631"/>
      <c r="S678" s="630"/>
      <c r="T678" s="630"/>
      <c r="U678" s="626" t="s">
        <v>491</v>
      </c>
      <c r="V678" s="614" t="s">
        <v>124</v>
      </c>
      <c r="W678" s="615" t="s">
        <v>490</v>
      </c>
      <c r="X678" s="607">
        <v>0</v>
      </c>
      <c r="Y678" s="607">
        <v>0</v>
      </c>
      <c r="Z678" s="607">
        <v>0</v>
      </c>
      <c r="AA678" s="607">
        <v>0</v>
      </c>
      <c r="AB678" s="607">
        <v>0</v>
      </c>
      <c r="AC678" s="607">
        <v>0</v>
      </c>
      <c r="AD678" s="607">
        <v>0</v>
      </c>
      <c r="AE678" s="607">
        <v>0</v>
      </c>
      <c r="AF678" s="607">
        <v>0</v>
      </c>
      <c r="AG678" s="607">
        <v>0</v>
      </c>
      <c r="AH678" s="607">
        <v>0</v>
      </c>
      <c r="AI678" s="607">
        <v>0</v>
      </c>
      <c r="AJ678" s="607">
        <v>0</v>
      </c>
      <c r="AK678" s="607">
        <v>0</v>
      </c>
      <c r="AL678" s="607">
        <v>0</v>
      </c>
      <c r="AM678" s="607">
        <v>0</v>
      </c>
      <c r="AN678" s="607">
        <v>0</v>
      </c>
      <c r="AO678" s="607">
        <v>0</v>
      </c>
      <c r="AP678" s="607">
        <v>0</v>
      </c>
      <c r="AQ678" s="607">
        <v>0</v>
      </c>
      <c r="AR678" s="607">
        <v>0</v>
      </c>
      <c r="AS678" s="607">
        <v>0</v>
      </c>
      <c r="AT678" s="607">
        <v>0</v>
      </c>
      <c r="AU678" s="607">
        <v>0</v>
      </c>
      <c r="AV678" s="607">
        <v>0</v>
      </c>
      <c r="AW678" s="607">
        <v>0</v>
      </c>
      <c r="AX678" s="607">
        <v>0</v>
      </c>
      <c r="AY678" s="607">
        <v>0</v>
      </c>
      <c r="AZ678" s="607">
        <v>0</v>
      </c>
      <c r="BA678" s="607">
        <v>0</v>
      </c>
      <c r="BB678" s="607">
        <v>0</v>
      </c>
      <c r="BC678" s="607">
        <v>0</v>
      </c>
      <c r="BD678" s="607">
        <v>0</v>
      </c>
      <c r="BE678" s="607">
        <v>0</v>
      </c>
      <c r="BF678" s="607">
        <v>0</v>
      </c>
      <c r="BG678" s="607">
        <v>0</v>
      </c>
      <c r="BH678" s="607">
        <v>0</v>
      </c>
      <c r="BI678" s="607">
        <v>0</v>
      </c>
      <c r="BJ678" s="607">
        <v>0</v>
      </c>
      <c r="BK678" s="607">
        <v>0</v>
      </c>
      <c r="BL678" s="607">
        <v>0</v>
      </c>
      <c r="BM678" s="607">
        <v>0</v>
      </c>
      <c r="BN678" s="607">
        <v>0</v>
      </c>
      <c r="BO678" s="607">
        <v>0</v>
      </c>
      <c r="BP678" s="607">
        <v>0</v>
      </c>
      <c r="BQ678" s="607">
        <v>0</v>
      </c>
      <c r="BR678" s="607">
        <v>0</v>
      </c>
      <c r="BS678" s="607">
        <v>0</v>
      </c>
      <c r="BT678" s="607">
        <v>0</v>
      </c>
      <c r="BU678" s="607">
        <v>0</v>
      </c>
      <c r="BV678" s="607">
        <v>0</v>
      </c>
      <c r="BW678" s="607">
        <v>0</v>
      </c>
      <c r="BX678" s="607">
        <v>0</v>
      </c>
      <c r="BY678" s="607">
        <v>0</v>
      </c>
      <c r="BZ678" s="607">
        <v>0</v>
      </c>
      <c r="CA678" s="607">
        <v>0</v>
      </c>
      <c r="CB678" s="607">
        <v>0</v>
      </c>
      <c r="CC678" s="607">
        <v>0</v>
      </c>
      <c r="CD678" s="607">
        <v>0</v>
      </c>
      <c r="CE678" s="616">
        <v>0</v>
      </c>
      <c r="CF678" s="616">
        <v>0</v>
      </c>
      <c r="CG678" s="616">
        <v>0</v>
      </c>
      <c r="CH678" s="616">
        <v>0</v>
      </c>
      <c r="CI678" s="616">
        <v>0</v>
      </c>
      <c r="CJ678" s="616">
        <v>0</v>
      </c>
      <c r="CK678" s="616">
        <v>0</v>
      </c>
      <c r="CL678" s="616">
        <v>0</v>
      </c>
      <c r="CM678" s="616">
        <v>0</v>
      </c>
      <c r="CN678" s="616">
        <v>0</v>
      </c>
      <c r="CO678" s="616">
        <v>0</v>
      </c>
      <c r="CP678" s="616">
        <v>0</v>
      </c>
      <c r="CQ678" s="616">
        <v>0</v>
      </c>
      <c r="CR678" s="616">
        <v>0</v>
      </c>
      <c r="CS678" s="616">
        <v>0</v>
      </c>
      <c r="CT678" s="616">
        <v>0</v>
      </c>
      <c r="CU678" s="616">
        <v>0</v>
      </c>
      <c r="CV678" s="616">
        <v>0</v>
      </c>
      <c r="CW678" s="616">
        <v>0</v>
      </c>
      <c r="CX678" s="616">
        <v>0</v>
      </c>
      <c r="CY678" s="617">
        <v>0</v>
      </c>
      <c r="CZ678" s="618">
        <v>0</v>
      </c>
      <c r="DA678" s="619">
        <v>0</v>
      </c>
      <c r="DB678" s="619">
        <v>0</v>
      </c>
      <c r="DC678" s="619">
        <v>0</v>
      </c>
      <c r="DD678" s="619">
        <v>0</v>
      </c>
      <c r="DE678" s="619">
        <v>0</v>
      </c>
      <c r="DF678" s="619">
        <v>0</v>
      </c>
      <c r="DG678" s="619">
        <v>0</v>
      </c>
      <c r="DH678" s="619">
        <v>0</v>
      </c>
      <c r="DI678" s="619">
        <v>0</v>
      </c>
      <c r="DJ678" s="619">
        <v>0</v>
      </c>
      <c r="DK678" s="619">
        <v>0</v>
      </c>
      <c r="DL678" s="619">
        <v>0</v>
      </c>
      <c r="DM678" s="619">
        <v>0</v>
      </c>
      <c r="DN678" s="619">
        <v>0</v>
      </c>
      <c r="DO678" s="619">
        <v>0</v>
      </c>
      <c r="DP678" s="619">
        <v>0</v>
      </c>
      <c r="DQ678" s="619">
        <v>0</v>
      </c>
      <c r="DR678" s="619">
        <v>0</v>
      </c>
      <c r="DS678" s="619">
        <v>0</v>
      </c>
      <c r="DT678" s="619">
        <v>0</v>
      </c>
      <c r="DU678" s="619">
        <v>0</v>
      </c>
      <c r="DV678" s="619">
        <v>0</v>
      </c>
      <c r="DW678" s="620">
        <v>0</v>
      </c>
    </row>
    <row r="679" spans="2:127" x14ac:dyDescent="0.2">
      <c r="B679" s="627"/>
      <c r="C679" s="628"/>
      <c r="D679" s="629"/>
      <c r="E679" s="629"/>
      <c r="F679" s="629"/>
      <c r="G679" s="629"/>
      <c r="H679" s="629"/>
      <c r="I679" s="630"/>
      <c r="J679" s="630"/>
      <c r="K679" s="630"/>
      <c r="L679" s="630"/>
      <c r="M679" s="630"/>
      <c r="N679" s="630"/>
      <c r="O679" s="630"/>
      <c r="P679" s="630"/>
      <c r="Q679" s="630"/>
      <c r="R679" s="631"/>
      <c r="S679" s="630"/>
      <c r="T679" s="630"/>
      <c r="U679" s="632" t="s">
        <v>828</v>
      </c>
      <c r="V679" s="633" t="s">
        <v>124</v>
      </c>
      <c r="W679" s="634" t="s">
        <v>490</v>
      </c>
      <c r="X679" s="607">
        <v>0</v>
      </c>
      <c r="Y679" s="607">
        <v>0</v>
      </c>
      <c r="Z679" s="607">
        <v>0</v>
      </c>
      <c r="AA679" s="607">
        <v>0</v>
      </c>
      <c r="AB679" s="607">
        <v>0</v>
      </c>
      <c r="AC679" s="607">
        <v>0</v>
      </c>
      <c r="AD679" s="607">
        <v>0</v>
      </c>
      <c r="AE679" s="607">
        <v>0</v>
      </c>
      <c r="AF679" s="607">
        <v>0</v>
      </c>
      <c r="AG679" s="607">
        <v>0</v>
      </c>
      <c r="AH679" s="607">
        <v>0</v>
      </c>
      <c r="AI679" s="607">
        <v>0</v>
      </c>
      <c r="AJ679" s="607">
        <v>0</v>
      </c>
      <c r="AK679" s="607">
        <v>0</v>
      </c>
      <c r="AL679" s="607">
        <v>0</v>
      </c>
      <c r="AM679" s="607">
        <v>0</v>
      </c>
      <c r="AN679" s="607">
        <v>0</v>
      </c>
      <c r="AO679" s="607">
        <v>0</v>
      </c>
      <c r="AP679" s="607">
        <v>0</v>
      </c>
      <c r="AQ679" s="607">
        <v>0</v>
      </c>
      <c r="AR679" s="607">
        <v>0</v>
      </c>
      <c r="AS679" s="607">
        <v>0</v>
      </c>
      <c r="AT679" s="607">
        <v>0</v>
      </c>
      <c r="AU679" s="607">
        <v>0</v>
      </c>
      <c r="AV679" s="607">
        <v>0</v>
      </c>
      <c r="AW679" s="607">
        <v>0</v>
      </c>
      <c r="AX679" s="607">
        <v>0</v>
      </c>
      <c r="AY679" s="607">
        <v>0</v>
      </c>
      <c r="AZ679" s="607">
        <v>0</v>
      </c>
      <c r="BA679" s="607">
        <v>0</v>
      </c>
      <c r="BB679" s="607">
        <v>0</v>
      </c>
      <c r="BC679" s="607">
        <v>0</v>
      </c>
      <c r="BD679" s="607">
        <v>0</v>
      </c>
      <c r="BE679" s="607">
        <v>0</v>
      </c>
      <c r="BF679" s="607">
        <v>0</v>
      </c>
      <c r="BG679" s="607">
        <v>0</v>
      </c>
      <c r="BH679" s="607">
        <v>0</v>
      </c>
      <c r="BI679" s="607">
        <v>0</v>
      </c>
      <c r="BJ679" s="607">
        <v>0</v>
      </c>
      <c r="BK679" s="607">
        <v>0</v>
      </c>
      <c r="BL679" s="607">
        <v>0</v>
      </c>
      <c r="BM679" s="607">
        <v>0</v>
      </c>
      <c r="BN679" s="607">
        <v>0</v>
      </c>
      <c r="BO679" s="607">
        <v>0</v>
      </c>
      <c r="BP679" s="607">
        <v>0</v>
      </c>
      <c r="BQ679" s="607">
        <v>0</v>
      </c>
      <c r="BR679" s="607">
        <v>0</v>
      </c>
      <c r="BS679" s="607">
        <v>0</v>
      </c>
      <c r="BT679" s="607">
        <v>0</v>
      </c>
      <c r="BU679" s="607">
        <v>0</v>
      </c>
      <c r="BV679" s="607">
        <v>0</v>
      </c>
      <c r="BW679" s="607">
        <v>0</v>
      </c>
      <c r="BX679" s="607">
        <v>0</v>
      </c>
      <c r="BY679" s="607">
        <v>0</v>
      </c>
      <c r="BZ679" s="607">
        <v>0</v>
      </c>
      <c r="CA679" s="607">
        <v>0</v>
      </c>
      <c r="CB679" s="607">
        <v>0</v>
      </c>
      <c r="CC679" s="607">
        <v>0</v>
      </c>
      <c r="CD679" s="607">
        <v>0</v>
      </c>
      <c r="CE679" s="607">
        <v>0</v>
      </c>
      <c r="CF679" s="607">
        <v>0</v>
      </c>
      <c r="CG679" s="607">
        <v>0</v>
      </c>
      <c r="CH679" s="607">
        <v>0</v>
      </c>
      <c r="CI679" s="607">
        <v>0</v>
      </c>
      <c r="CJ679" s="607">
        <v>0</v>
      </c>
      <c r="CK679" s="607">
        <v>0</v>
      </c>
      <c r="CL679" s="607">
        <v>0</v>
      </c>
      <c r="CM679" s="607">
        <v>0</v>
      </c>
      <c r="CN679" s="607">
        <v>0</v>
      </c>
      <c r="CO679" s="607">
        <v>0</v>
      </c>
      <c r="CP679" s="607">
        <v>0</v>
      </c>
      <c r="CQ679" s="607">
        <v>0</v>
      </c>
      <c r="CR679" s="607">
        <v>0</v>
      </c>
      <c r="CS679" s="607">
        <v>0</v>
      </c>
      <c r="CT679" s="607">
        <v>0</v>
      </c>
      <c r="CU679" s="607">
        <v>0</v>
      </c>
      <c r="CV679" s="607">
        <v>0</v>
      </c>
      <c r="CW679" s="607">
        <v>0</v>
      </c>
      <c r="CX679" s="607">
        <v>0</v>
      </c>
      <c r="CY679" s="607">
        <v>0</v>
      </c>
      <c r="CZ679" s="618">
        <v>0</v>
      </c>
      <c r="DA679" s="619">
        <v>0</v>
      </c>
      <c r="DB679" s="619">
        <v>0</v>
      </c>
      <c r="DC679" s="619">
        <v>0</v>
      </c>
      <c r="DD679" s="619">
        <v>0</v>
      </c>
      <c r="DE679" s="619">
        <v>0</v>
      </c>
      <c r="DF679" s="619">
        <v>0</v>
      </c>
      <c r="DG679" s="619">
        <v>0</v>
      </c>
      <c r="DH679" s="619">
        <v>0</v>
      </c>
      <c r="DI679" s="619">
        <v>0</v>
      </c>
      <c r="DJ679" s="619">
        <v>0</v>
      </c>
      <c r="DK679" s="619">
        <v>0</v>
      </c>
      <c r="DL679" s="619">
        <v>0</v>
      </c>
      <c r="DM679" s="619">
        <v>0</v>
      </c>
      <c r="DN679" s="619">
        <v>0</v>
      </c>
      <c r="DO679" s="619">
        <v>0</v>
      </c>
      <c r="DP679" s="619">
        <v>0</v>
      </c>
      <c r="DQ679" s="619">
        <v>0</v>
      </c>
      <c r="DR679" s="619">
        <v>0</v>
      </c>
      <c r="DS679" s="619">
        <v>0</v>
      </c>
      <c r="DT679" s="619">
        <v>0</v>
      </c>
      <c r="DU679" s="619">
        <v>0</v>
      </c>
      <c r="DV679" s="619">
        <v>0</v>
      </c>
      <c r="DW679" s="620">
        <v>0</v>
      </c>
    </row>
    <row r="680" spans="2:127" x14ac:dyDescent="0.2">
      <c r="B680" s="635"/>
      <c r="C680" s="636"/>
      <c r="D680" s="637"/>
      <c r="E680" s="637"/>
      <c r="F680" s="637"/>
      <c r="G680" s="637"/>
      <c r="H680" s="637"/>
      <c r="I680" s="638"/>
      <c r="J680" s="638"/>
      <c r="K680" s="638"/>
      <c r="L680" s="638"/>
      <c r="M680" s="638"/>
      <c r="N680" s="638"/>
      <c r="O680" s="638"/>
      <c r="P680" s="638"/>
      <c r="Q680" s="638"/>
      <c r="R680" s="639"/>
      <c r="S680" s="638"/>
      <c r="T680" s="638"/>
      <c r="U680" s="626" t="s">
        <v>492</v>
      </c>
      <c r="V680" s="614" t="s">
        <v>124</v>
      </c>
      <c r="W680" s="640" t="s">
        <v>490</v>
      </c>
      <c r="X680" s="607">
        <v>0</v>
      </c>
      <c r="Y680" s="607">
        <v>0</v>
      </c>
      <c r="Z680" s="607">
        <v>0</v>
      </c>
      <c r="AA680" s="607">
        <v>0</v>
      </c>
      <c r="AB680" s="607">
        <v>0</v>
      </c>
      <c r="AC680" s="607">
        <v>0</v>
      </c>
      <c r="AD680" s="607">
        <v>0</v>
      </c>
      <c r="AE680" s="607">
        <v>0</v>
      </c>
      <c r="AF680" s="607">
        <v>0</v>
      </c>
      <c r="AG680" s="607">
        <v>0</v>
      </c>
      <c r="AH680" s="607">
        <v>0</v>
      </c>
      <c r="AI680" s="607">
        <v>0</v>
      </c>
      <c r="AJ680" s="607">
        <v>0</v>
      </c>
      <c r="AK680" s="607">
        <v>0</v>
      </c>
      <c r="AL680" s="607">
        <v>0</v>
      </c>
      <c r="AM680" s="607">
        <v>637.70000000000005</v>
      </c>
      <c r="AN680" s="607">
        <v>637.70000000000005</v>
      </c>
      <c r="AO680" s="607">
        <v>637.70000000000005</v>
      </c>
      <c r="AP680" s="607">
        <v>637.70000000000005</v>
      </c>
      <c r="AQ680" s="607">
        <v>637.70000000000005</v>
      </c>
      <c r="AR680" s="607">
        <v>637.70000000000005</v>
      </c>
      <c r="AS680" s="607">
        <v>637.70000000000005</v>
      </c>
      <c r="AT680" s="607">
        <v>637.70000000000005</v>
      </c>
      <c r="AU680" s="607">
        <v>637.70000000000005</v>
      </c>
      <c r="AV680" s="607">
        <v>637.70000000000005</v>
      </c>
      <c r="AW680" s="607">
        <v>637.70000000000005</v>
      </c>
      <c r="AX680" s="607">
        <v>637.70000000000005</v>
      </c>
      <c r="AY680" s="607">
        <v>637.70000000000005</v>
      </c>
      <c r="AZ680" s="607">
        <v>637.70000000000005</v>
      </c>
      <c r="BA680" s="607">
        <v>637.70000000000005</v>
      </c>
      <c r="BB680" s="607">
        <v>637.70000000000005</v>
      </c>
      <c r="BC680" s="607">
        <v>637.70000000000005</v>
      </c>
      <c r="BD680" s="607">
        <v>637.70000000000005</v>
      </c>
      <c r="BE680" s="607">
        <v>637.70000000000005</v>
      </c>
      <c r="BF680" s="607">
        <v>637.70000000000005</v>
      </c>
      <c r="BG680" s="607">
        <v>637.70000000000005</v>
      </c>
      <c r="BH680" s="607">
        <v>637.70000000000005</v>
      </c>
      <c r="BI680" s="607">
        <v>637.70000000000005</v>
      </c>
      <c r="BJ680" s="607">
        <v>637.70000000000005</v>
      </c>
      <c r="BK680" s="607">
        <v>637.70000000000005</v>
      </c>
      <c r="BL680" s="607">
        <v>637.70000000000005</v>
      </c>
      <c r="BM680" s="607">
        <v>637.70000000000005</v>
      </c>
      <c r="BN680" s="607">
        <v>637.70000000000005</v>
      </c>
      <c r="BO680" s="607">
        <v>637.70000000000005</v>
      </c>
      <c r="BP680" s="607">
        <v>637.70000000000005</v>
      </c>
      <c r="BQ680" s="607">
        <v>637.70000000000005</v>
      </c>
      <c r="BR680" s="607">
        <v>637.70000000000005</v>
      </c>
      <c r="BS680" s="607">
        <v>637.70000000000005</v>
      </c>
      <c r="BT680" s="607">
        <v>637.70000000000005</v>
      </c>
      <c r="BU680" s="607">
        <v>637.70000000000005</v>
      </c>
      <c r="BV680" s="607">
        <v>637.70000000000005</v>
      </c>
      <c r="BW680" s="607">
        <v>637.70000000000005</v>
      </c>
      <c r="BX680" s="607">
        <v>637.70000000000005</v>
      </c>
      <c r="BY680" s="607">
        <v>637.70000000000005</v>
      </c>
      <c r="BZ680" s="607">
        <v>637.70000000000005</v>
      </c>
      <c r="CA680" s="607">
        <v>637.70000000000005</v>
      </c>
      <c r="CB680" s="607">
        <v>637.70000000000005</v>
      </c>
      <c r="CC680" s="607">
        <v>637.70000000000005</v>
      </c>
      <c r="CD680" s="607">
        <v>637.70000000000005</v>
      </c>
      <c r="CE680" s="616">
        <v>637.70000000000005</v>
      </c>
      <c r="CF680" s="616">
        <v>637.70000000000005</v>
      </c>
      <c r="CG680" s="616">
        <v>637.70000000000005</v>
      </c>
      <c r="CH680" s="616">
        <v>637.70000000000005</v>
      </c>
      <c r="CI680" s="616">
        <v>637.70000000000005</v>
      </c>
      <c r="CJ680" s="616">
        <v>637.70000000000005</v>
      </c>
      <c r="CK680" s="616">
        <v>637.70000000000005</v>
      </c>
      <c r="CL680" s="616">
        <v>637.70000000000005</v>
      </c>
      <c r="CM680" s="616">
        <v>637.70000000000005</v>
      </c>
      <c r="CN680" s="616">
        <v>637.70000000000005</v>
      </c>
      <c r="CO680" s="616">
        <v>637.70000000000005</v>
      </c>
      <c r="CP680" s="616">
        <v>637.70000000000005</v>
      </c>
      <c r="CQ680" s="616">
        <v>637.70000000000005</v>
      </c>
      <c r="CR680" s="616">
        <v>637.70000000000005</v>
      </c>
      <c r="CS680" s="616">
        <v>637.70000000000005</v>
      </c>
      <c r="CT680" s="616">
        <v>637.70000000000005</v>
      </c>
      <c r="CU680" s="616">
        <v>637.70000000000005</v>
      </c>
      <c r="CV680" s="616">
        <v>637.70000000000005</v>
      </c>
      <c r="CW680" s="616">
        <v>637.70000000000005</v>
      </c>
      <c r="CX680" s="616">
        <v>637.70000000000005</v>
      </c>
      <c r="CY680" s="617">
        <v>637.70000000000005</v>
      </c>
      <c r="CZ680" s="618">
        <v>0</v>
      </c>
      <c r="DA680" s="619">
        <v>0</v>
      </c>
      <c r="DB680" s="619">
        <v>0</v>
      </c>
      <c r="DC680" s="619">
        <v>0</v>
      </c>
      <c r="DD680" s="619">
        <v>0</v>
      </c>
      <c r="DE680" s="619">
        <v>0</v>
      </c>
      <c r="DF680" s="619">
        <v>0</v>
      </c>
      <c r="DG680" s="619">
        <v>0</v>
      </c>
      <c r="DH680" s="619">
        <v>0</v>
      </c>
      <c r="DI680" s="619">
        <v>0</v>
      </c>
      <c r="DJ680" s="619">
        <v>0</v>
      </c>
      <c r="DK680" s="619">
        <v>0</v>
      </c>
      <c r="DL680" s="619">
        <v>0</v>
      </c>
      <c r="DM680" s="619">
        <v>0</v>
      </c>
      <c r="DN680" s="619">
        <v>0</v>
      </c>
      <c r="DO680" s="619">
        <v>0</v>
      </c>
      <c r="DP680" s="619">
        <v>0</v>
      </c>
      <c r="DQ680" s="619">
        <v>0</v>
      </c>
      <c r="DR680" s="619">
        <v>0</v>
      </c>
      <c r="DS680" s="619">
        <v>0</v>
      </c>
      <c r="DT680" s="619">
        <v>0</v>
      </c>
      <c r="DU680" s="619">
        <v>0</v>
      </c>
      <c r="DV680" s="619">
        <v>0</v>
      </c>
      <c r="DW680" s="620">
        <v>0</v>
      </c>
    </row>
    <row r="681" spans="2:127" x14ac:dyDescent="0.2">
      <c r="B681" s="641"/>
      <c r="C681" s="642"/>
      <c r="D681" s="643"/>
      <c r="E681" s="643"/>
      <c r="F681" s="643"/>
      <c r="G681" s="643"/>
      <c r="H681" s="643"/>
      <c r="I681" s="644"/>
      <c r="J681" s="644"/>
      <c r="K681" s="644"/>
      <c r="L681" s="644"/>
      <c r="M681" s="644"/>
      <c r="N681" s="644"/>
      <c r="O681" s="644"/>
      <c r="P681" s="644"/>
      <c r="Q681" s="644"/>
      <c r="R681" s="645"/>
      <c r="S681" s="644"/>
      <c r="T681" s="644"/>
      <c r="U681" s="626" t="s">
        <v>493</v>
      </c>
      <c r="V681" s="614" t="s">
        <v>124</v>
      </c>
      <c r="W681" s="640" t="s">
        <v>490</v>
      </c>
      <c r="X681" s="607">
        <v>0</v>
      </c>
      <c r="Y681" s="607">
        <v>0</v>
      </c>
      <c r="Z681" s="607">
        <v>0</v>
      </c>
      <c r="AA681" s="607">
        <v>0</v>
      </c>
      <c r="AB681" s="607">
        <v>0</v>
      </c>
      <c r="AC681" s="607">
        <v>0</v>
      </c>
      <c r="AD681" s="607">
        <v>0</v>
      </c>
      <c r="AE681" s="607">
        <v>0</v>
      </c>
      <c r="AF681" s="607">
        <v>0</v>
      </c>
      <c r="AG681" s="607">
        <v>0</v>
      </c>
      <c r="AH681" s="607">
        <v>0</v>
      </c>
      <c r="AI681" s="607">
        <v>0</v>
      </c>
      <c r="AJ681" s="607">
        <v>0</v>
      </c>
      <c r="AK681" s="607">
        <v>0</v>
      </c>
      <c r="AL681" s="607">
        <v>0</v>
      </c>
      <c r="AM681" s="607">
        <v>5157.6000000000004</v>
      </c>
      <c r="AN681" s="607">
        <v>5157.6000000000004</v>
      </c>
      <c r="AO681" s="607">
        <v>5157.6000000000004</v>
      </c>
      <c r="AP681" s="607">
        <v>5157.6000000000004</v>
      </c>
      <c r="AQ681" s="607">
        <v>5157.6000000000004</v>
      </c>
      <c r="AR681" s="607">
        <v>5157.6000000000004</v>
      </c>
      <c r="AS681" s="607">
        <v>5157.6000000000004</v>
      </c>
      <c r="AT681" s="607">
        <v>5157.6000000000004</v>
      </c>
      <c r="AU681" s="607">
        <v>5157.6000000000004</v>
      </c>
      <c r="AV681" s="607">
        <v>5157.6000000000004</v>
      </c>
      <c r="AW681" s="607">
        <v>5157.6000000000004</v>
      </c>
      <c r="AX681" s="607">
        <v>5157.6000000000004</v>
      </c>
      <c r="AY681" s="607">
        <v>5157.6000000000004</v>
      </c>
      <c r="AZ681" s="607">
        <v>5157.6000000000004</v>
      </c>
      <c r="BA681" s="607">
        <v>5157.6000000000004</v>
      </c>
      <c r="BB681" s="607">
        <v>5157.6000000000004</v>
      </c>
      <c r="BC681" s="607">
        <v>5157.6000000000004</v>
      </c>
      <c r="BD681" s="607">
        <v>5157.6000000000004</v>
      </c>
      <c r="BE681" s="607">
        <v>5157.6000000000004</v>
      </c>
      <c r="BF681" s="607">
        <v>5157.6000000000004</v>
      </c>
      <c r="BG681" s="607">
        <v>5157.6000000000004</v>
      </c>
      <c r="BH681" s="607">
        <v>5157.6000000000004</v>
      </c>
      <c r="BI681" s="607">
        <v>5157.6000000000004</v>
      </c>
      <c r="BJ681" s="607">
        <v>5157.6000000000004</v>
      </c>
      <c r="BK681" s="607">
        <v>5157.6000000000004</v>
      </c>
      <c r="BL681" s="607">
        <v>5157.6000000000004</v>
      </c>
      <c r="BM681" s="607">
        <v>5157.6000000000004</v>
      </c>
      <c r="BN681" s="607">
        <v>5157.6000000000004</v>
      </c>
      <c r="BO681" s="607">
        <v>5157.6000000000004</v>
      </c>
      <c r="BP681" s="607">
        <v>5157.6000000000004</v>
      </c>
      <c r="BQ681" s="607">
        <v>5157.6000000000004</v>
      </c>
      <c r="BR681" s="607">
        <v>5157.6000000000004</v>
      </c>
      <c r="BS681" s="607">
        <v>5157.6000000000004</v>
      </c>
      <c r="BT681" s="607">
        <v>5157.6000000000004</v>
      </c>
      <c r="BU681" s="607">
        <v>5157.6000000000004</v>
      </c>
      <c r="BV681" s="607">
        <v>5157.6000000000004</v>
      </c>
      <c r="BW681" s="607">
        <v>5157.6000000000004</v>
      </c>
      <c r="BX681" s="607">
        <v>5157.6000000000004</v>
      </c>
      <c r="BY681" s="607">
        <v>5157.6000000000004</v>
      </c>
      <c r="BZ681" s="607">
        <v>5157.6000000000004</v>
      </c>
      <c r="CA681" s="607">
        <v>5157.6000000000004</v>
      </c>
      <c r="CB681" s="607">
        <v>5157.6000000000004</v>
      </c>
      <c r="CC681" s="607">
        <v>5157.6000000000004</v>
      </c>
      <c r="CD681" s="607">
        <v>5157.6000000000004</v>
      </c>
      <c r="CE681" s="616">
        <v>5157.6000000000004</v>
      </c>
      <c r="CF681" s="616">
        <v>5157.6000000000004</v>
      </c>
      <c r="CG681" s="616">
        <v>5157.6000000000004</v>
      </c>
      <c r="CH681" s="616">
        <v>5157.6000000000004</v>
      </c>
      <c r="CI681" s="616">
        <v>5157.6000000000004</v>
      </c>
      <c r="CJ681" s="616">
        <v>5157.6000000000004</v>
      </c>
      <c r="CK681" s="616">
        <v>5157.6000000000004</v>
      </c>
      <c r="CL681" s="616">
        <v>5157.6000000000004</v>
      </c>
      <c r="CM681" s="616">
        <v>5157.6000000000004</v>
      </c>
      <c r="CN681" s="616">
        <v>5157.6000000000004</v>
      </c>
      <c r="CO681" s="616">
        <v>5157.6000000000004</v>
      </c>
      <c r="CP681" s="616">
        <v>5157.6000000000004</v>
      </c>
      <c r="CQ681" s="616">
        <v>5157.6000000000004</v>
      </c>
      <c r="CR681" s="616">
        <v>5157.6000000000004</v>
      </c>
      <c r="CS681" s="616">
        <v>5157.6000000000004</v>
      </c>
      <c r="CT681" s="616">
        <v>5157.6000000000004</v>
      </c>
      <c r="CU681" s="616">
        <v>5157.6000000000004</v>
      </c>
      <c r="CV681" s="616">
        <v>5157.6000000000004</v>
      </c>
      <c r="CW681" s="616">
        <v>5157.6000000000004</v>
      </c>
      <c r="CX681" s="616">
        <v>5157.6000000000004</v>
      </c>
      <c r="CY681" s="617">
        <v>5157.6000000000004</v>
      </c>
      <c r="CZ681" s="618">
        <v>0</v>
      </c>
      <c r="DA681" s="619">
        <v>0</v>
      </c>
      <c r="DB681" s="619">
        <v>0</v>
      </c>
      <c r="DC681" s="619">
        <v>0</v>
      </c>
      <c r="DD681" s="619">
        <v>0</v>
      </c>
      <c r="DE681" s="619">
        <v>0</v>
      </c>
      <c r="DF681" s="619">
        <v>0</v>
      </c>
      <c r="DG681" s="619">
        <v>0</v>
      </c>
      <c r="DH681" s="619">
        <v>0</v>
      </c>
      <c r="DI681" s="619">
        <v>0</v>
      </c>
      <c r="DJ681" s="619">
        <v>0</v>
      </c>
      <c r="DK681" s="619">
        <v>0</v>
      </c>
      <c r="DL681" s="619">
        <v>0</v>
      </c>
      <c r="DM681" s="619">
        <v>0</v>
      </c>
      <c r="DN681" s="619">
        <v>0</v>
      </c>
      <c r="DO681" s="619">
        <v>0</v>
      </c>
      <c r="DP681" s="619">
        <v>0</v>
      </c>
      <c r="DQ681" s="619">
        <v>0</v>
      </c>
      <c r="DR681" s="619">
        <v>0</v>
      </c>
      <c r="DS681" s="619">
        <v>0</v>
      </c>
      <c r="DT681" s="619">
        <v>0</v>
      </c>
      <c r="DU681" s="619">
        <v>0</v>
      </c>
      <c r="DV681" s="619">
        <v>0</v>
      </c>
      <c r="DW681" s="620">
        <v>0</v>
      </c>
    </row>
    <row r="682" spans="2:127" x14ac:dyDescent="0.2">
      <c r="B682" s="641"/>
      <c r="C682" s="642"/>
      <c r="D682" s="643"/>
      <c r="E682" s="643"/>
      <c r="F682" s="643"/>
      <c r="G682" s="643"/>
      <c r="H682" s="643"/>
      <c r="I682" s="644"/>
      <c r="J682" s="644"/>
      <c r="K682" s="644"/>
      <c r="L682" s="644"/>
      <c r="M682" s="644"/>
      <c r="N682" s="644"/>
      <c r="O682" s="644"/>
      <c r="P682" s="644"/>
      <c r="Q682" s="644"/>
      <c r="R682" s="645"/>
      <c r="S682" s="644"/>
      <c r="T682" s="644"/>
      <c r="U682" s="646" t="s">
        <v>494</v>
      </c>
      <c r="V682" s="647" t="s">
        <v>124</v>
      </c>
      <c r="W682" s="640" t="s">
        <v>490</v>
      </c>
      <c r="X682" s="607">
        <v>0</v>
      </c>
      <c r="Y682" s="607">
        <v>0</v>
      </c>
      <c r="Z682" s="607">
        <v>0</v>
      </c>
      <c r="AA682" s="607">
        <v>0</v>
      </c>
      <c r="AB682" s="607">
        <v>0</v>
      </c>
      <c r="AC682" s="607">
        <v>0</v>
      </c>
      <c r="AD682" s="607">
        <v>0</v>
      </c>
      <c r="AE682" s="607">
        <v>0</v>
      </c>
      <c r="AF682" s="607">
        <v>0</v>
      </c>
      <c r="AG682" s="607">
        <v>0</v>
      </c>
      <c r="AH682" s="607">
        <v>0</v>
      </c>
      <c r="AI682" s="607">
        <v>0</v>
      </c>
      <c r="AJ682" s="607">
        <v>0</v>
      </c>
      <c r="AK682" s="607">
        <v>0</v>
      </c>
      <c r="AL682" s="607">
        <v>0</v>
      </c>
      <c r="AM682" s="607">
        <v>0</v>
      </c>
      <c r="AN682" s="607">
        <v>0</v>
      </c>
      <c r="AO682" s="607">
        <v>0</v>
      </c>
      <c r="AP682" s="607">
        <v>0</v>
      </c>
      <c r="AQ682" s="607">
        <v>0</v>
      </c>
      <c r="AR682" s="607">
        <v>0</v>
      </c>
      <c r="AS682" s="607">
        <v>0</v>
      </c>
      <c r="AT682" s="607">
        <v>0</v>
      </c>
      <c r="AU682" s="607">
        <v>0</v>
      </c>
      <c r="AV682" s="607">
        <v>0</v>
      </c>
      <c r="AW682" s="607">
        <v>0</v>
      </c>
      <c r="AX682" s="607">
        <v>0</v>
      </c>
      <c r="AY682" s="607">
        <v>0</v>
      </c>
      <c r="AZ682" s="607">
        <v>0</v>
      </c>
      <c r="BA682" s="607">
        <v>0</v>
      </c>
      <c r="BB682" s="607">
        <v>0</v>
      </c>
      <c r="BC682" s="607">
        <v>0</v>
      </c>
      <c r="BD682" s="607">
        <v>0</v>
      </c>
      <c r="BE682" s="607">
        <v>0</v>
      </c>
      <c r="BF682" s="607">
        <v>0</v>
      </c>
      <c r="BG682" s="607">
        <v>0</v>
      </c>
      <c r="BH682" s="607">
        <v>0</v>
      </c>
      <c r="BI682" s="607">
        <v>0</v>
      </c>
      <c r="BJ682" s="607">
        <v>0</v>
      </c>
      <c r="BK682" s="607">
        <v>0</v>
      </c>
      <c r="BL682" s="607">
        <v>0</v>
      </c>
      <c r="BM682" s="607">
        <v>0</v>
      </c>
      <c r="BN682" s="607">
        <v>0</v>
      </c>
      <c r="BO682" s="607">
        <v>0</v>
      </c>
      <c r="BP682" s="607">
        <v>0</v>
      </c>
      <c r="BQ682" s="607">
        <v>0</v>
      </c>
      <c r="BR682" s="607">
        <v>0</v>
      </c>
      <c r="BS682" s="607">
        <v>0</v>
      </c>
      <c r="BT682" s="607">
        <v>0</v>
      </c>
      <c r="BU682" s="607">
        <v>0</v>
      </c>
      <c r="BV682" s="607">
        <v>0</v>
      </c>
      <c r="BW682" s="607">
        <v>0</v>
      </c>
      <c r="BX682" s="607">
        <v>0</v>
      </c>
      <c r="BY682" s="607">
        <v>0</v>
      </c>
      <c r="BZ682" s="607">
        <v>0</v>
      </c>
      <c r="CA682" s="607">
        <v>0</v>
      </c>
      <c r="CB682" s="607">
        <v>0</v>
      </c>
      <c r="CC682" s="607">
        <v>0</v>
      </c>
      <c r="CD682" s="607">
        <v>0</v>
      </c>
      <c r="CE682" s="616">
        <v>0</v>
      </c>
      <c r="CF682" s="616">
        <v>0</v>
      </c>
      <c r="CG682" s="616">
        <v>0</v>
      </c>
      <c r="CH682" s="616">
        <v>0</v>
      </c>
      <c r="CI682" s="616">
        <v>0</v>
      </c>
      <c r="CJ682" s="616">
        <v>0</v>
      </c>
      <c r="CK682" s="616">
        <v>0</v>
      </c>
      <c r="CL682" s="616">
        <v>0</v>
      </c>
      <c r="CM682" s="616">
        <v>0</v>
      </c>
      <c r="CN682" s="616">
        <v>0</v>
      </c>
      <c r="CO682" s="616">
        <v>0</v>
      </c>
      <c r="CP682" s="616">
        <v>0</v>
      </c>
      <c r="CQ682" s="616">
        <v>0</v>
      </c>
      <c r="CR682" s="616">
        <v>0</v>
      </c>
      <c r="CS682" s="616">
        <v>0</v>
      </c>
      <c r="CT682" s="616">
        <v>0</v>
      </c>
      <c r="CU682" s="616">
        <v>0</v>
      </c>
      <c r="CV682" s="616">
        <v>0</v>
      </c>
      <c r="CW682" s="616">
        <v>0</v>
      </c>
      <c r="CX682" s="616">
        <v>0</v>
      </c>
      <c r="CY682" s="617">
        <v>0</v>
      </c>
      <c r="CZ682" s="618">
        <v>0</v>
      </c>
      <c r="DA682" s="619">
        <v>0</v>
      </c>
      <c r="DB682" s="619">
        <v>0</v>
      </c>
      <c r="DC682" s="619">
        <v>0</v>
      </c>
      <c r="DD682" s="619">
        <v>0</v>
      </c>
      <c r="DE682" s="619">
        <v>0</v>
      </c>
      <c r="DF682" s="619">
        <v>0</v>
      </c>
      <c r="DG682" s="619">
        <v>0</v>
      </c>
      <c r="DH682" s="619">
        <v>0</v>
      </c>
      <c r="DI682" s="619">
        <v>0</v>
      </c>
      <c r="DJ682" s="619">
        <v>0</v>
      </c>
      <c r="DK682" s="619">
        <v>0</v>
      </c>
      <c r="DL682" s="619">
        <v>0</v>
      </c>
      <c r="DM682" s="619">
        <v>0</v>
      </c>
      <c r="DN682" s="619">
        <v>0</v>
      </c>
      <c r="DO682" s="619">
        <v>0</v>
      </c>
      <c r="DP682" s="619">
        <v>0</v>
      </c>
      <c r="DQ682" s="619">
        <v>0</v>
      </c>
      <c r="DR682" s="619">
        <v>0</v>
      </c>
      <c r="DS682" s="619">
        <v>0</v>
      </c>
      <c r="DT682" s="619">
        <v>0</v>
      </c>
      <c r="DU682" s="619">
        <v>0</v>
      </c>
      <c r="DV682" s="619">
        <v>0</v>
      </c>
      <c r="DW682" s="620">
        <v>0</v>
      </c>
    </row>
    <row r="683" spans="2:127" x14ac:dyDescent="0.2">
      <c r="B683" s="641"/>
      <c r="C683" s="642"/>
      <c r="D683" s="643"/>
      <c r="E683" s="643"/>
      <c r="F683" s="643"/>
      <c r="G683" s="643"/>
      <c r="H683" s="643"/>
      <c r="I683" s="644"/>
      <c r="J683" s="644"/>
      <c r="K683" s="644"/>
      <c r="L683" s="644"/>
      <c r="M683" s="644"/>
      <c r="N683" s="644"/>
      <c r="O683" s="644"/>
      <c r="P683" s="644"/>
      <c r="Q683" s="644"/>
      <c r="R683" s="645"/>
      <c r="S683" s="644"/>
      <c r="T683" s="644"/>
      <c r="U683" s="626" t="s">
        <v>495</v>
      </c>
      <c r="V683" s="614" t="s">
        <v>124</v>
      </c>
      <c r="W683" s="640" t="s">
        <v>490</v>
      </c>
      <c r="X683" s="607">
        <v>0.85809999999999997</v>
      </c>
      <c r="Y683" s="607">
        <v>1.7161999999999999</v>
      </c>
      <c r="Z683" s="607">
        <v>1.7161999999999999</v>
      </c>
      <c r="AA683" s="607">
        <v>2.5742999999999996</v>
      </c>
      <c r="AB683" s="607">
        <v>2.5742999999999996</v>
      </c>
      <c r="AC683" s="607">
        <v>4.2904999999999998</v>
      </c>
      <c r="AD683" s="607">
        <v>5.1485999999999992</v>
      </c>
      <c r="AE683" s="607">
        <v>8.5809999999999995</v>
      </c>
      <c r="AF683" s="607">
        <v>8.5809999999999995</v>
      </c>
      <c r="AG683" s="607">
        <v>8.5809999999999995</v>
      </c>
      <c r="AH683" s="607">
        <v>8.5809999999999995</v>
      </c>
      <c r="AI683" s="607">
        <v>8.5809999999999995</v>
      </c>
      <c r="AJ683" s="607">
        <v>8.5809999999999995</v>
      </c>
      <c r="AK683" s="607">
        <v>8.5809999999999995</v>
      </c>
      <c r="AL683" s="607">
        <v>6.8647999999999998</v>
      </c>
      <c r="AM683" s="607">
        <v>0</v>
      </c>
      <c r="AN683" s="607">
        <v>0</v>
      </c>
      <c r="AO683" s="607">
        <v>0</v>
      </c>
      <c r="AP683" s="607">
        <v>0</v>
      </c>
      <c r="AQ683" s="607">
        <v>0</v>
      </c>
      <c r="AR683" s="607">
        <v>5.2986264215383494E-2</v>
      </c>
      <c r="AS683" s="607">
        <v>0.10597252843076699</v>
      </c>
      <c r="AT683" s="607">
        <v>0.10597252843076699</v>
      </c>
      <c r="AU683" s="607">
        <v>0.15895879264615051</v>
      </c>
      <c r="AV683" s="607">
        <v>0.15895879264615051</v>
      </c>
      <c r="AW683" s="607">
        <v>0.26493132107691753</v>
      </c>
      <c r="AX683" s="607">
        <v>0.31791758529230102</v>
      </c>
      <c r="AY683" s="607">
        <v>0.52986264215383505</v>
      </c>
      <c r="AZ683" s="607">
        <v>0.52986264215383505</v>
      </c>
      <c r="BA683" s="607">
        <v>0.52986264215383505</v>
      </c>
      <c r="BB683" s="607">
        <v>0.52986264215383505</v>
      </c>
      <c r="BC683" s="607">
        <v>0.52986264215383505</v>
      </c>
      <c r="BD683" s="607">
        <v>0.52986264215383505</v>
      </c>
      <c r="BE683" s="607">
        <v>0.52986264215383505</v>
      </c>
      <c r="BF683" s="607">
        <v>0.42389011372306795</v>
      </c>
      <c r="BG683" s="607">
        <v>0</v>
      </c>
      <c r="BH683" s="607">
        <v>0</v>
      </c>
      <c r="BI683" s="607">
        <v>0</v>
      </c>
      <c r="BJ683" s="607">
        <v>0</v>
      </c>
      <c r="BK683" s="607">
        <v>0</v>
      </c>
      <c r="BL683" s="607">
        <v>5.2986264215383494E-2</v>
      </c>
      <c r="BM683" s="607">
        <v>0.10597252843076699</v>
      </c>
      <c r="BN683" s="607">
        <v>0.10597252843076699</v>
      </c>
      <c r="BO683" s="607">
        <v>0.15895879264615051</v>
      </c>
      <c r="BP683" s="607">
        <v>0.15895879264615051</v>
      </c>
      <c r="BQ683" s="607">
        <v>0.26493132107691753</v>
      </c>
      <c r="BR683" s="607">
        <v>0.31791758529230102</v>
      </c>
      <c r="BS683" s="607">
        <v>0.52986264215383505</v>
      </c>
      <c r="BT683" s="607">
        <v>0.52986264215383505</v>
      </c>
      <c r="BU683" s="607">
        <v>0.52986264215383505</v>
      </c>
      <c r="BV683" s="607">
        <v>0.52986264215383505</v>
      </c>
      <c r="BW683" s="607">
        <v>0.52986264215383505</v>
      </c>
      <c r="BX683" s="607">
        <v>0.52986264215383505</v>
      </c>
      <c r="BY683" s="607">
        <v>0.52986264215383505</v>
      </c>
      <c r="BZ683" s="607">
        <v>0.42389011372306795</v>
      </c>
      <c r="CA683" s="607">
        <v>0</v>
      </c>
      <c r="CB683" s="607">
        <v>0</v>
      </c>
      <c r="CC683" s="607">
        <v>0</v>
      </c>
      <c r="CD683" s="607">
        <v>0</v>
      </c>
      <c r="CE683" s="616">
        <v>0</v>
      </c>
      <c r="CF683" s="616">
        <v>0.26373410275042691</v>
      </c>
      <c r="CG683" s="616">
        <v>0.52746820550085383</v>
      </c>
      <c r="CH683" s="616">
        <v>0.52746820550085383</v>
      </c>
      <c r="CI683" s="616">
        <v>0.79120230825128079</v>
      </c>
      <c r="CJ683" s="616">
        <v>0.79120230825128079</v>
      </c>
      <c r="CK683" s="616">
        <v>1.3186705137521344</v>
      </c>
      <c r="CL683" s="616">
        <v>1.5824046165025616</v>
      </c>
      <c r="CM683" s="616">
        <v>2.6373410275042688</v>
      </c>
      <c r="CN683" s="616">
        <v>2.6373410275042688</v>
      </c>
      <c r="CO683" s="616">
        <v>2.6373410275042688</v>
      </c>
      <c r="CP683" s="616">
        <v>2.6373410275042688</v>
      </c>
      <c r="CQ683" s="616">
        <v>2.6373410275042688</v>
      </c>
      <c r="CR683" s="616">
        <v>2.6373410275042688</v>
      </c>
      <c r="CS683" s="616">
        <v>2.6373410275042688</v>
      </c>
      <c r="CT683" s="616">
        <v>2.1098728220034153</v>
      </c>
      <c r="CU683" s="616">
        <v>0</v>
      </c>
      <c r="CV683" s="616">
        <v>0</v>
      </c>
      <c r="CW683" s="616">
        <v>0</v>
      </c>
      <c r="CX683" s="616">
        <v>0</v>
      </c>
      <c r="CY683" s="617">
        <v>0</v>
      </c>
      <c r="CZ683" s="618">
        <v>0</v>
      </c>
      <c r="DA683" s="619">
        <v>0</v>
      </c>
      <c r="DB683" s="619">
        <v>0</v>
      </c>
      <c r="DC683" s="619">
        <v>0</v>
      </c>
      <c r="DD683" s="619">
        <v>0</v>
      </c>
      <c r="DE683" s="619">
        <v>0</v>
      </c>
      <c r="DF683" s="619">
        <v>0</v>
      </c>
      <c r="DG683" s="619">
        <v>0</v>
      </c>
      <c r="DH683" s="619">
        <v>0</v>
      </c>
      <c r="DI683" s="619">
        <v>0</v>
      </c>
      <c r="DJ683" s="619">
        <v>0</v>
      </c>
      <c r="DK683" s="619">
        <v>0</v>
      </c>
      <c r="DL683" s="619">
        <v>0</v>
      </c>
      <c r="DM683" s="619">
        <v>0</v>
      </c>
      <c r="DN683" s="619">
        <v>0</v>
      </c>
      <c r="DO683" s="619">
        <v>0</v>
      </c>
      <c r="DP683" s="619">
        <v>0</v>
      </c>
      <c r="DQ683" s="619">
        <v>0</v>
      </c>
      <c r="DR683" s="619">
        <v>0</v>
      </c>
      <c r="DS683" s="619">
        <v>0</v>
      </c>
      <c r="DT683" s="619">
        <v>0</v>
      </c>
      <c r="DU683" s="619">
        <v>0</v>
      </c>
      <c r="DV683" s="619">
        <v>0</v>
      </c>
      <c r="DW683" s="620">
        <v>0</v>
      </c>
    </row>
    <row r="684" spans="2:127" x14ac:dyDescent="0.2">
      <c r="B684" s="648"/>
      <c r="C684" s="642"/>
      <c r="D684" s="643"/>
      <c r="E684" s="643"/>
      <c r="F684" s="643"/>
      <c r="G684" s="643"/>
      <c r="H684" s="643"/>
      <c r="I684" s="644"/>
      <c r="J684" s="644"/>
      <c r="K684" s="644"/>
      <c r="L684" s="644"/>
      <c r="M684" s="644"/>
      <c r="N684" s="644"/>
      <c r="O684" s="644"/>
      <c r="P684" s="644"/>
      <c r="Q684" s="644"/>
      <c r="R684" s="645"/>
      <c r="S684" s="644"/>
      <c r="T684" s="644"/>
      <c r="U684" s="626" t="s">
        <v>496</v>
      </c>
      <c r="V684" s="614" t="s">
        <v>124</v>
      </c>
      <c r="W684" s="640" t="s">
        <v>490</v>
      </c>
      <c r="X684" s="607">
        <v>0</v>
      </c>
      <c r="Y684" s="607">
        <v>0</v>
      </c>
      <c r="Z684" s="607">
        <v>0</v>
      </c>
      <c r="AA684" s="607">
        <v>0</v>
      </c>
      <c r="AB684" s="607">
        <v>0</v>
      </c>
      <c r="AC684" s="607">
        <v>0</v>
      </c>
      <c r="AD684" s="607">
        <v>0</v>
      </c>
      <c r="AE684" s="607">
        <v>0</v>
      </c>
      <c r="AF684" s="607">
        <v>0</v>
      </c>
      <c r="AG684" s="607">
        <v>0</v>
      </c>
      <c r="AH684" s="607">
        <v>0</v>
      </c>
      <c r="AI684" s="607">
        <v>0</v>
      </c>
      <c r="AJ684" s="607">
        <v>0</v>
      </c>
      <c r="AK684" s="607">
        <v>0</v>
      </c>
      <c r="AL684" s="607">
        <v>0</v>
      </c>
      <c r="AM684" s="607">
        <v>47.15</v>
      </c>
      <c r="AN684" s="607">
        <v>47.15</v>
      </c>
      <c r="AO684" s="607">
        <v>47.15</v>
      </c>
      <c r="AP684" s="607">
        <v>47.15</v>
      </c>
      <c r="AQ684" s="607">
        <v>47.15</v>
      </c>
      <c r="AR684" s="607">
        <v>47.15</v>
      </c>
      <c r="AS684" s="607">
        <v>47.15</v>
      </c>
      <c r="AT684" s="607">
        <v>47.15</v>
      </c>
      <c r="AU684" s="607">
        <v>47.15</v>
      </c>
      <c r="AV684" s="607">
        <v>47.15</v>
      </c>
      <c r="AW684" s="607">
        <v>47.15</v>
      </c>
      <c r="AX684" s="607">
        <v>47.15</v>
      </c>
      <c r="AY684" s="607">
        <v>47.15</v>
      </c>
      <c r="AZ684" s="607">
        <v>47.15</v>
      </c>
      <c r="BA684" s="607">
        <v>47.15</v>
      </c>
      <c r="BB684" s="607">
        <v>47.15</v>
      </c>
      <c r="BC684" s="607">
        <v>47.15</v>
      </c>
      <c r="BD684" s="607">
        <v>47.15</v>
      </c>
      <c r="BE684" s="607">
        <v>47.15</v>
      </c>
      <c r="BF684" s="607">
        <v>47.15</v>
      </c>
      <c r="BG684" s="607">
        <v>47.15</v>
      </c>
      <c r="BH684" s="607">
        <v>47.15</v>
      </c>
      <c r="BI684" s="607">
        <v>47.15</v>
      </c>
      <c r="BJ684" s="607">
        <v>47.15</v>
      </c>
      <c r="BK684" s="607">
        <v>47.15</v>
      </c>
      <c r="BL684" s="607">
        <v>47.15</v>
      </c>
      <c r="BM684" s="607">
        <v>47.15</v>
      </c>
      <c r="BN684" s="607">
        <v>47.15</v>
      </c>
      <c r="BO684" s="607">
        <v>47.15</v>
      </c>
      <c r="BP684" s="607">
        <v>47.15</v>
      </c>
      <c r="BQ684" s="607">
        <v>47.15</v>
      </c>
      <c r="BR684" s="607">
        <v>47.15</v>
      </c>
      <c r="BS684" s="607">
        <v>47.15</v>
      </c>
      <c r="BT684" s="607">
        <v>47.15</v>
      </c>
      <c r="BU684" s="607">
        <v>47.15</v>
      </c>
      <c r="BV684" s="607">
        <v>47.15</v>
      </c>
      <c r="BW684" s="607">
        <v>47.15</v>
      </c>
      <c r="BX684" s="607">
        <v>47.15</v>
      </c>
      <c r="BY684" s="607">
        <v>47.15</v>
      </c>
      <c r="BZ684" s="607">
        <v>47.15</v>
      </c>
      <c r="CA684" s="607">
        <v>47.15</v>
      </c>
      <c r="CB684" s="607">
        <v>47.15</v>
      </c>
      <c r="CC684" s="607">
        <v>47.15</v>
      </c>
      <c r="CD684" s="607">
        <v>47.15</v>
      </c>
      <c r="CE684" s="616">
        <v>47.15</v>
      </c>
      <c r="CF684" s="616">
        <v>47.15</v>
      </c>
      <c r="CG684" s="616">
        <v>47.15</v>
      </c>
      <c r="CH684" s="616">
        <v>47.15</v>
      </c>
      <c r="CI684" s="616">
        <v>47.15</v>
      </c>
      <c r="CJ684" s="616">
        <v>47.15</v>
      </c>
      <c r="CK684" s="616">
        <v>47.15</v>
      </c>
      <c r="CL684" s="616">
        <v>47.15</v>
      </c>
      <c r="CM684" s="616">
        <v>47.15</v>
      </c>
      <c r="CN684" s="616">
        <v>47.15</v>
      </c>
      <c r="CO684" s="616">
        <v>47.15</v>
      </c>
      <c r="CP684" s="616">
        <v>47.15</v>
      </c>
      <c r="CQ684" s="616">
        <v>47.15</v>
      </c>
      <c r="CR684" s="616">
        <v>47.15</v>
      </c>
      <c r="CS684" s="616">
        <v>47.15</v>
      </c>
      <c r="CT684" s="616">
        <v>47.15</v>
      </c>
      <c r="CU684" s="616">
        <v>47.15</v>
      </c>
      <c r="CV684" s="616">
        <v>47.15</v>
      </c>
      <c r="CW684" s="616">
        <v>47.15</v>
      </c>
      <c r="CX684" s="616">
        <v>47.15</v>
      </c>
      <c r="CY684" s="617">
        <v>47.15</v>
      </c>
      <c r="CZ684" s="618">
        <v>0</v>
      </c>
      <c r="DA684" s="619">
        <v>0</v>
      </c>
      <c r="DB684" s="619">
        <v>0</v>
      </c>
      <c r="DC684" s="619">
        <v>0</v>
      </c>
      <c r="DD684" s="619">
        <v>0</v>
      </c>
      <c r="DE684" s="619">
        <v>0</v>
      </c>
      <c r="DF684" s="619">
        <v>0</v>
      </c>
      <c r="DG684" s="619">
        <v>0</v>
      </c>
      <c r="DH684" s="619">
        <v>0</v>
      </c>
      <c r="DI684" s="619">
        <v>0</v>
      </c>
      <c r="DJ684" s="619">
        <v>0</v>
      </c>
      <c r="DK684" s="619">
        <v>0</v>
      </c>
      <c r="DL684" s="619">
        <v>0</v>
      </c>
      <c r="DM684" s="619">
        <v>0</v>
      </c>
      <c r="DN684" s="619">
        <v>0</v>
      </c>
      <c r="DO684" s="619">
        <v>0</v>
      </c>
      <c r="DP684" s="619">
        <v>0</v>
      </c>
      <c r="DQ684" s="619">
        <v>0</v>
      </c>
      <c r="DR684" s="619">
        <v>0</v>
      </c>
      <c r="DS684" s="619">
        <v>0</v>
      </c>
      <c r="DT684" s="619">
        <v>0</v>
      </c>
      <c r="DU684" s="619">
        <v>0</v>
      </c>
      <c r="DV684" s="619">
        <v>0</v>
      </c>
      <c r="DW684" s="620">
        <v>0</v>
      </c>
    </row>
    <row r="685" spans="2:127" x14ac:dyDescent="0.2">
      <c r="B685" s="648"/>
      <c r="C685" s="642"/>
      <c r="D685" s="643"/>
      <c r="E685" s="643"/>
      <c r="F685" s="643"/>
      <c r="G685" s="643"/>
      <c r="H685" s="643"/>
      <c r="I685" s="644"/>
      <c r="J685" s="644"/>
      <c r="K685" s="644"/>
      <c r="L685" s="644"/>
      <c r="M685" s="644"/>
      <c r="N685" s="644"/>
      <c r="O685" s="644"/>
      <c r="P685" s="644"/>
      <c r="Q685" s="644"/>
      <c r="R685" s="645"/>
      <c r="S685" s="644"/>
      <c r="T685" s="644"/>
      <c r="U685" s="626" t="s">
        <v>497</v>
      </c>
      <c r="V685" s="614" t="s">
        <v>124</v>
      </c>
      <c r="W685" s="640" t="s">
        <v>490</v>
      </c>
      <c r="X685" s="607">
        <v>14.354944</v>
      </c>
      <c r="Y685" s="607">
        <v>28.709887999999999</v>
      </c>
      <c r="Z685" s="607">
        <v>28.709887999999999</v>
      </c>
      <c r="AA685" s="607">
        <v>43.064831999999996</v>
      </c>
      <c r="AB685" s="607">
        <v>43.064831999999996</v>
      </c>
      <c r="AC685" s="607">
        <v>71.774720000000002</v>
      </c>
      <c r="AD685" s="607">
        <v>86.129663999999991</v>
      </c>
      <c r="AE685" s="607">
        <v>143.54944</v>
      </c>
      <c r="AF685" s="607">
        <v>143.54944</v>
      </c>
      <c r="AG685" s="607">
        <v>143.54944</v>
      </c>
      <c r="AH685" s="607">
        <v>143.54944</v>
      </c>
      <c r="AI685" s="607">
        <v>143.54944</v>
      </c>
      <c r="AJ685" s="607">
        <v>143.54944</v>
      </c>
      <c r="AK685" s="607">
        <v>143.54944</v>
      </c>
      <c r="AL685" s="607">
        <v>114.839552</v>
      </c>
      <c r="AM685" s="607">
        <v>0</v>
      </c>
      <c r="AN685" s="607">
        <v>0</v>
      </c>
      <c r="AO685" s="607">
        <v>0</v>
      </c>
      <c r="AP685" s="607">
        <v>0</v>
      </c>
      <c r="AQ685" s="607">
        <v>0</v>
      </c>
      <c r="AR685" s="607">
        <v>0.88639419133088682</v>
      </c>
      <c r="AS685" s="607">
        <v>1.7727883826617736</v>
      </c>
      <c r="AT685" s="607">
        <v>1.7727883826617736</v>
      </c>
      <c r="AU685" s="607">
        <v>2.6591825739926609</v>
      </c>
      <c r="AV685" s="607">
        <v>2.6591825739926609</v>
      </c>
      <c r="AW685" s="607">
        <v>4.4319709566544345</v>
      </c>
      <c r="AX685" s="607">
        <v>5.3183651479853218</v>
      </c>
      <c r="AY685" s="607">
        <v>8.863941913308869</v>
      </c>
      <c r="AZ685" s="607">
        <v>8.863941913308869</v>
      </c>
      <c r="BA685" s="607">
        <v>8.863941913308869</v>
      </c>
      <c r="BB685" s="607">
        <v>8.863941913308869</v>
      </c>
      <c r="BC685" s="607">
        <v>8.863941913308869</v>
      </c>
      <c r="BD685" s="607">
        <v>8.863941913308869</v>
      </c>
      <c r="BE685" s="607">
        <v>8.863941913308869</v>
      </c>
      <c r="BF685" s="607">
        <v>7.0911535306470945</v>
      </c>
      <c r="BG685" s="607">
        <v>0</v>
      </c>
      <c r="BH685" s="607">
        <v>0</v>
      </c>
      <c r="BI685" s="607">
        <v>0</v>
      </c>
      <c r="BJ685" s="607">
        <v>0</v>
      </c>
      <c r="BK685" s="607">
        <v>0</v>
      </c>
      <c r="BL685" s="607">
        <v>0.88639419133088682</v>
      </c>
      <c r="BM685" s="607">
        <v>1.7727883826617736</v>
      </c>
      <c r="BN685" s="607">
        <v>1.7727883826617736</v>
      </c>
      <c r="BO685" s="607">
        <v>2.6591825739926609</v>
      </c>
      <c r="BP685" s="607">
        <v>2.6591825739926609</v>
      </c>
      <c r="BQ685" s="607">
        <v>4.4319709566544345</v>
      </c>
      <c r="BR685" s="607">
        <v>5.3183651479853218</v>
      </c>
      <c r="BS685" s="607">
        <v>8.863941913308869</v>
      </c>
      <c r="BT685" s="607">
        <v>8.863941913308869</v>
      </c>
      <c r="BU685" s="607">
        <v>8.863941913308869</v>
      </c>
      <c r="BV685" s="607">
        <v>8.863941913308869</v>
      </c>
      <c r="BW685" s="607">
        <v>8.863941913308869</v>
      </c>
      <c r="BX685" s="607">
        <v>8.863941913308869</v>
      </c>
      <c r="BY685" s="607">
        <v>8.863941913308869</v>
      </c>
      <c r="BZ685" s="607">
        <v>7.0911535306470945</v>
      </c>
      <c r="CA685" s="607">
        <v>0</v>
      </c>
      <c r="CB685" s="607">
        <v>0</v>
      </c>
      <c r="CC685" s="607">
        <v>0</v>
      </c>
      <c r="CD685" s="607">
        <v>0</v>
      </c>
      <c r="CE685" s="616">
        <v>0</v>
      </c>
      <c r="CF685" s="616">
        <v>4.4119429855175669</v>
      </c>
      <c r="CG685" s="616">
        <v>8.8238859710351338</v>
      </c>
      <c r="CH685" s="616">
        <v>8.8238859710351338</v>
      </c>
      <c r="CI685" s="616">
        <v>13.235828956552702</v>
      </c>
      <c r="CJ685" s="616">
        <v>13.235828956552702</v>
      </c>
      <c r="CK685" s="616">
        <v>22.059714927587834</v>
      </c>
      <c r="CL685" s="616">
        <v>26.471657913105403</v>
      </c>
      <c r="CM685" s="616">
        <v>44.119429855175667</v>
      </c>
      <c r="CN685" s="616">
        <v>44.119429855175667</v>
      </c>
      <c r="CO685" s="616">
        <v>44.119429855175667</v>
      </c>
      <c r="CP685" s="616">
        <v>44.119429855175667</v>
      </c>
      <c r="CQ685" s="616">
        <v>44.119429855175667</v>
      </c>
      <c r="CR685" s="616">
        <v>44.119429855175667</v>
      </c>
      <c r="CS685" s="616">
        <v>44.119429855175667</v>
      </c>
      <c r="CT685" s="616">
        <v>35.295543884140535</v>
      </c>
      <c r="CU685" s="616">
        <v>0</v>
      </c>
      <c r="CV685" s="616">
        <v>0</v>
      </c>
      <c r="CW685" s="616">
        <v>0</v>
      </c>
      <c r="CX685" s="616">
        <v>0</v>
      </c>
      <c r="CY685" s="617">
        <v>0</v>
      </c>
      <c r="CZ685" s="618">
        <v>0</v>
      </c>
      <c r="DA685" s="619">
        <v>0</v>
      </c>
      <c r="DB685" s="619">
        <v>0</v>
      </c>
      <c r="DC685" s="619">
        <v>0</v>
      </c>
      <c r="DD685" s="619">
        <v>0</v>
      </c>
      <c r="DE685" s="619">
        <v>0</v>
      </c>
      <c r="DF685" s="619">
        <v>0</v>
      </c>
      <c r="DG685" s="619">
        <v>0</v>
      </c>
      <c r="DH685" s="619">
        <v>0</v>
      </c>
      <c r="DI685" s="619">
        <v>0</v>
      </c>
      <c r="DJ685" s="619">
        <v>0</v>
      </c>
      <c r="DK685" s="619">
        <v>0</v>
      </c>
      <c r="DL685" s="619">
        <v>0</v>
      </c>
      <c r="DM685" s="619">
        <v>0</v>
      </c>
      <c r="DN685" s="619">
        <v>0</v>
      </c>
      <c r="DO685" s="619">
        <v>0</v>
      </c>
      <c r="DP685" s="619">
        <v>0</v>
      </c>
      <c r="DQ685" s="619">
        <v>0</v>
      </c>
      <c r="DR685" s="619">
        <v>0</v>
      </c>
      <c r="DS685" s="619">
        <v>0</v>
      </c>
      <c r="DT685" s="619">
        <v>0</v>
      </c>
      <c r="DU685" s="619">
        <v>0</v>
      </c>
      <c r="DV685" s="619">
        <v>0</v>
      </c>
      <c r="DW685" s="620">
        <v>0</v>
      </c>
    </row>
    <row r="686" spans="2:127" x14ac:dyDescent="0.2">
      <c r="B686" s="648"/>
      <c r="C686" s="642"/>
      <c r="D686" s="643"/>
      <c r="E686" s="643"/>
      <c r="F686" s="643"/>
      <c r="G686" s="643"/>
      <c r="H686" s="643"/>
      <c r="I686" s="644"/>
      <c r="J686" s="644"/>
      <c r="K686" s="644"/>
      <c r="L686" s="644"/>
      <c r="M686" s="644"/>
      <c r="N686" s="644"/>
      <c r="O686" s="644"/>
      <c r="P686" s="644"/>
      <c r="Q686" s="644"/>
      <c r="R686" s="645"/>
      <c r="S686" s="644"/>
      <c r="T686" s="644"/>
      <c r="U686" s="626" t="s">
        <v>498</v>
      </c>
      <c r="V686" s="614" t="s">
        <v>124</v>
      </c>
      <c r="W686" s="640" t="s">
        <v>490</v>
      </c>
      <c r="X686" s="607">
        <v>0</v>
      </c>
      <c r="Y686" s="607">
        <v>0</v>
      </c>
      <c r="Z686" s="607">
        <v>0</v>
      </c>
      <c r="AA686" s="607">
        <v>0</v>
      </c>
      <c r="AB686" s="607">
        <v>0</v>
      </c>
      <c r="AC686" s="607">
        <v>0</v>
      </c>
      <c r="AD686" s="607">
        <v>0</v>
      </c>
      <c r="AE686" s="607">
        <v>0</v>
      </c>
      <c r="AF686" s="607">
        <v>0</v>
      </c>
      <c r="AG686" s="607">
        <v>0</v>
      </c>
      <c r="AH686" s="607">
        <v>0</v>
      </c>
      <c r="AI686" s="607">
        <v>0</v>
      </c>
      <c r="AJ686" s="607">
        <v>0</v>
      </c>
      <c r="AK686" s="607">
        <v>0</v>
      </c>
      <c r="AL686" s="607">
        <v>0</v>
      </c>
      <c r="AM686" s="607">
        <v>527.75602032971813</v>
      </c>
      <c r="AN686" s="607">
        <v>483.23775051964628</v>
      </c>
      <c r="AO686" s="607">
        <v>438.71948070957455</v>
      </c>
      <c r="AP686" s="607">
        <v>394.20121089950294</v>
      </c>
      <c r="AQ686" s="607">
        <v>349.68294108943115</v>
      </c>
      <c r="AR686" s="607">
        <v>305.16467127935942</v>
      </c>
      <c r="AS686" s="607">
        <v>260.64640146928775</v>
      </c>
      <c r="AT686" s="607">
        <v>216.12813165921602</v>
      </c>
      <c r="AU686" s="607">
        <v>171.60986184914427</v>
      </c>
      <c r="AV686" s="607">
        <v>127.09159203907255</v>
      </c>
      <c r="AW686" s="607">
        <v>127.09159203907255</v>
      </c>
      <c r="AX686" s="607">
        <v>127.09159203907255</v>
      </c>
      <c r="AY686" s="607">
        <v>127.09159203907255</v>
      </c>
      <c r="AZ686" s="607">
        <v>127.09159203907255</v>
      </c>
      <c r="BA686" s="607">
        <v>127.09159203907255</v>
      </c>
      <c r="BB686" s="607">
        <v>127.09159203907255</v>
      </c>
      <c r="BC686" s="607">
        <v>127.09159203907255</v>
      </c>
      <c r="BD686" s="607">
        <v>127.09159203907255</v>
      </c>
      <c r="BE686" s="607">
        <v>127.09159203907255</v>
      </c>
      <c r="BF686" s="607">
        <v>127.09159203907255</v>
      </c>
      <c r="BG686" s="607">
        <v>127.09159203907255</v>
      </c>
      <c r="BH686" s="607">
        <v>127.09159203907255</v>
      </c>
      <c r="BI686" s="607">
        <v>127.09159203907255</v>
      </c>
      <c r="BJ686" s="607">
        <v>127.09159203907255</v>
      </c>
      <c r="BK686" s="607">
        <v>127.09159203907255</v>
      </c>
      <c r="BL686" s="607">
        <v>127.09159203907255</v>
      </c>
      <c r="BM686" s="607">
        <v>127.09159203907255</v>
      </c>
      <c r="BN686" s="607">
        <v>127.09159203907255</v>
      </c>
      <c r="BO686" s="607">
        <v>127.09159203907255</v>
      </c>
      <c r="BP686" s="607">
        <v>127.09159203907255</v>
      </c>
      <c r="BQ686" s="607">
        <v>127.09159203907255</v>
      </c>
      <c r="BR686" s="607">
        <v>127.09159203907255</v>
      </c>
      <c r="BS686" s="607">
        <v>127.09159203907255</v>
      </c>
      <c r="BT686" s="607">
        <v>127.09159203907255</v>
      </c>
      <c r="BU686" s="607">
        <v>127.09159203907255</v>
      </c>
      <c r="BV686" s="607">
        <v>127.09159203907255</v>
      </c>
      <c r="BW686" s="607">
        <v>127.09159203907255</v>
      </c>
      <c r="BX686" s="607">
        <v>127.09159203907255</v>
      </c>
      <c r="BY686" s="607">
        <v>127.09159203907255</v>
      </c>
      <c r="BZ686" s="607">
        <v>127.09159203907255</v>
      </c>
      <c r="CA686" s="607">
        <v>127.09159203907255</v>
      </c>
      <c r="CB686" s="607">
        <v>127.09159203907255</v>
      </c>
      <c r="CC686" s="607">
        <v>127.09159203907255</v>
      </c>
      <c r="CD686" s="607">
        <v>127.09159203907255</v>
      </c>
      <c r="CE686" s="616">
        <v>127.09159203907255</v>
      </c>
      <c r="CF686" s="616">
        <v>127.09159203907255</v>
      </c>
      <c r="CG686" s="616">
        <v>127.09159203907255</v>
      </c>
      <c r="CH686" s="616">
        <v>127.09159203907255</v>
      </c>
      <c r="CI686" s="616">
        <v>127.09159203907255</v>
      </c>
      <c r="CJ686" s="616">
        <v>127.09159203907255</v>
      </c>
      <c r="CK686" s="616">
        <v>127.09159203907255</v>
      </c>
      <c r="CL686" s="616">
        <v>127.09159203907255</v>
      </c>
      <c r="CM686" s="616">
        <v>127.09159203907255</v>
      </c>
      <c r="CN686" s="616">
        <v>127.09159203907255</v>
      </c>
      <c r="CO686" s="616">
        <v>127.09159203907255</v>
      </c>
      <c r="CP686" s="616">
        <v>127.09159203907255</v>
      </c>
      <c r="CQ686" s="616">
        <v>127.09159203907255</v>
      </c>
      <c r="CR686" s="616">
        <v>127.09159203907255</v>
      </c>
      <c r="CS686" s="616">
        <v>127.09159203907255</v>
      </c>
      <c r="CT686" s="616">
        <v>127.09159203907255</v>
      </c>
      <c r="CU686" s="616">
        <v>127.09159203907255</v>
      </c>
      <c r="CV686" s="616">
        <v>127.09159203907255</v>
      </c>
      <c r="CW686" s="616">
        <v>127.09159203907255</v>
      </c>
      <c r="CX686" s="616">
        <v>127.09159203907255</v>
      </c>
      <c r="CY686" s="617">
        <v>127.09159203907255</v>
      </c>
      <c r="CZ686" s="618">
        <v>0</v>
      </c>
      <c r="DA686" s="619">
        <v>0</v>
      </c>
      <c r="DB686" s="619">
        <v>0</v>
      </c>
      <c r="DC686" s="619">
        <v>0</v>
      </c>
      <c r="DD686" s="619">
        <v>0</v>
      </c>
      <c r="DE686" s="619">
        <v>0</v>
      </c>
      <c r="DF686" s="619">
        <v>0</v>
      </c>
      <c r="DG686" s="619">
        <v>0</v>
      </c>
      <c r="DH686" s="619">
        <v>0</v>
      </c>
      <c r="DI686" s="619">
        <v>0</v>
      </c>
      <c r="DJ686" s="619">
        <v>0</v>
      </c>
      <c r="DK686" s="619">
        <v>0</v>
      </c>
      <c r="DL686" s="619">
        <v>0</v>
      </c>
      <c r="DM686" s="619">
        <v>0</v>
      </c>
      <c r="DN686" s="619">
        <v>0</v>
      </c>
      <c r="DO686" s="619">
        <v>0</v>
      </c>
      <c r="DP686" s="619">
        <v>0</v>
      </c>
      <c r="DQ686" s="619">
        <v>0</v>
      </c>
      <c r="DR686" s="619">
        <v>0</v>
      </c>
      <c r="DS686" s="619">
        <v>0</v>
      </c>
      <c r="DT686" s="619">
        <v>0</v>
      </c>
      <c r="DU686" s="619">
        <v>0</v>
      </c>
      <c r="DV686" s="619">
        <v>0</v>
      </c>
      <c r="DW686" s="620">
        <v>0</v>
      </c>
    </row>
    <row r="687" spans="2:127" x14ac:dyDescent="0.2">
      <c r="B687" s="648"/>
      <c r="C687" s="642"/>
      <c r="D687" s="643"/>
      <c r="E687" s="643"/>
      <c r="F687" s="643"/>
      <c r="G687" s="643"/>
      <c r="H687" s="643"/>
      <c r="I687" s="644"/>
      <c r="J687" s="644"/>
      <c r="K687" s="644"/>
      <c r="L687" s="644"/>
      <c r="M687" s="644"/>
      <c r="N687" s="644"/>
      <c r="O687" s="644"/>
      <c r="P687" s="644"/>
      <c r="Q687" s="644"/>
      <c r="R687" s="645"/>
      <c r="S687" s="644"/>
      <c r="T687" s="644"/>
      <c r="U687" s="649" t="s">
        <v>499</v>
      </c>
      <c r="V687" s="614" t="s">
        <v>124</v>
      </c>
      <c r="W687" s="640" t="s">
        <v>490</v>
      </c>
      <c r="X687" s="607">
        <v>0</v>
      </c>
      <c r="Y687" s="607">
        <v>0</v>
      </c>
      <c r="Z687" s="607">
        <v>0</v>
      </c>
      <c r="AA687" s="607">
        <v>0</v>
      </c>
      <c r="AB687" s="607">
        <v>0</v>
      </c>
      <c r="AC687" s="607">
        <v>0</v>
      </c>
      <c r="AD687" s="607">
        <v>0</v>
      </c>
      <c r="AE687" s="607">
        <v>0</v>
      </c>
      <c r="AF687" s="607">
        <v>0</v>
      </c>
      <c r="AG687" s="607">
        <v>0</v>
      </c>
      <c r="AH687" s="607">
        <v>0</v>
      </c>
      <c r="AI687" s="607">
        <v>0</v>
      </c>
      <c r="AJ687" s="607">
        <v>0</v>
      </c>
      <c r="AK687" s="607">
        <v>0</v>
      </c>
      <c r="AL687" s="607">
        <v>0</v>
      </c>
      <c r="AM687" s="607">
        <v>0</v>
      </c>
      <c r="AN687" s="607">
        <v>0</v>
      </c>
      <c r="AO687" s="607">
        <v>0</v>
      </c>
      <c r="AP687" s="607">
        <v>0</v>
      </c>
      <c r="AQ687" s="607">
        <v>0</v>
      </c>
      <c r="AR687" s="607">
        <v>0</v>
      </c>
      <c r="AS687" s="607">
        <v>0</v>
      </c>
      <c r="AT687" s="607">
        <v>0</v>
      </c>
      <c r="AU687" s="607">
        <v>0</v>
      </c>
      <c r="AV687" s="607">
        <v>0</v>
      </c>
      <c r="AW687" s="607">
        <v>0</v>
      </c>
      <c r="AX687" s="607">
        <v>0</v>
      </c>
      <c r="AY687" s="607">
        <v>0</v>
      </c>
      <c r="AZ687" s="607">
        <v>0</v>
      </c>
      <c r="BA687" s="607">
        <v>0</v>
      </c>
      <c r="BB687" s="607">
        <v>0</v>
      </c>
      <c r="BC687" s="607">
        <v>0</v>
      </c>
      <c r="BD687" s="607">
        <v>0</v>
      </c>
      <c r="BE687" s="607">
        <v>0</v>
      </c>
      <c r="BF687" s="607">
        <v>0</v>
      </c>
      <c r="BG687" s="607">
        <v>0</v>
      </c>
      <c r="BH687" s="607">
        <v>0</v>
      </c>
      <c r="BI687" s="607">
        <v>0</v>
      </c>
      <c r="BJ687" s="607">
        <v>0</v>
      </c>
      <c r="BK687" s="607">
        <v>0</v>
      </c>
      <c r="BL687" s="607">
        <v>0</v>
      </c>
      <c r="BM687" s="607">
        <v>0</v>
      </c>
      <c r="BN687" s="607">
        <v>0</v>
      </c>
      <c r="BO687" s="607">
        <v>0</v>
      </c>
      <c r="BP687" s="607">
        <v>0</v>
      </c>
      <c r="BQ687" s="607">
        <v>0</v>
      </c>
      <c r="BR687" s="607">
        <v>0</v>
      </c>
      <c r="BS687" s="607">
        <v>0</v>
      </c>
      <c r="BT687" s="607">
        <v>0</v>
      </c>
      <c r="BU687" s="607">
        <v>0</v>
      </c>
      <c r="BV687" s="607">
        <v>0</v>
      </c>
      <c r="BW687" s="607">
        <v>0</v>
      </c>
      <c r="BX687" s="607">
        <v>0</v>
      </c>
      <c r="BY687" s="607">
        <v>0</v>
      </c>
      <c r="BZ687" s="607">
        <v>0</v>
      </c>
      <c r="CA687" s="607">
        <v>0</v>
      </c>
      <c r="CB687" s="607">
        <v>0</v>
      </c>
      <c r="CC687" s="607">
        <v>0</v>
      </c>
      <c r="CD687" s="607">
        <v>0</v>
      </c>
      <c r="CE687" s="607">
        <v>0</v>
      </c>
      <c r="CF687" s="607">
        <v>0</v>
      </c>
      <c r="CG687" s="607">
        <v>0</v>
      </c>
      <c r="CH687" s="607">
        <v>0</v>
      </c>
      <c r="CI687" s="607">
        <v>0</v>
      </c>
      <c r="CJ687" s="607">
        <v>0</v>
      </c>
      <c r="CK687" s="607">
        <v>0</v>
      </c>
      <c r="CL687" s="607">
        <v>0</v>
      </c>
      <c r="CM687" s="607">
        <v>0</v>
      </c>
      <c r="CN687" s="607">
        <v>0</v>
      </c>
      <c r="CO687" s="607">
        <v>0</v>
      </c>
      <c r="CP687" s="607">
        <v>0</v>
      </c>
      <c r="CQ687" s="607">
        <v>0</v>
      </c>
      <c r="CR687" s="607">
        <v>0</v>
      </c>
      <c r="CS687" s="607">
        <v>0</v>
      </c>
      <c r="CT687" s="607">
        <v>0</v>
      </c>
      <c r="CU687" s="607">
        <v>0</v>
      </c>
      <c r="CV687" s="607">
        <v>0</v>
      </c>
      <c r="CW687" s="607">
        <v>0</v>
      </c>
      <c r="CX687" s="607">
        <v>0</v>
      </c>
      <c r="CY687" s="607">
        <v>0</v>
      </c>
      <c r="CZ687" s="618">
        <v>0</v>
      </c>
      <c r="DA687" s="619">
        <v>0</v>
      </c>
      <c r="DB687" s="619">
        <v>0</v>
      </c>
      <c r="DC687" s="619">
        <v>0</v>
      </c>
      <c r="DD687" s="619">
        <v>0</v>
      </c>
      <c r="DE687" s="619">
        <v>0</v>
      </c>
      <c r="DF687" s="619">
        <v>0</v>
      </c>
      <c r="DG687" s="619">
        <v>0</v>
      </c>
      <c r="DH687" s="619">
        <v>0</v>
      </c>
      <c r="DI687" s="619">
        <v>0</v>
      </c>
      <c r="DJ687" s="619">
        <v>0</v>
      </c>
      <c r="DK687" s="619">
        <v>0</v>
      </c>
      <c r="DL687" s="619">
        <v>0</v>
      </c>
      <c r="DM687" s="619">
        <v>0</v>
      </c>
      <c r="DN687" s="619">
        <v>0</v>
      </c>
      <c r="DO687" s="619">
        <v>0</v>
      </c>
      <c r="DP687" s="619">
        <v>0</v>
      </c>
      <c r="DQ687" s="619">
        <v>0</v>
      </c>
      <c r="DR687" s="619">
        <v>0</v>
      </c>
      <c r="DS687" s="619">
        <v>0</v>
      </c>
      <c r="DT687" s="619">
        <v>0</v>
      </c>
      <c r="DU687" s="619">
        <v>0</v>
      </c>
      <c r="DV687" s="619">
        <v>0</v>
      </c>
      <c r="DW687" s="620">
        <v>0</v>
      </c>
    </row>
    <row r="688" spans="2:127" ht="15.75" thickBot="1" x14ac:dyDescent="0.25">
      <c r="B688" s="650"/>
      <c r="C688" s="651"/>
      <c r="D688" s="652"/>
      <c r="E688" s="652"/>
      <c r="F688" s="652"/>
      <c r="G688" s="652"/>
      <c r="H688" s="652"/>
      <c r="I688" s="653"/>
      <c r="J688" s="653"/>
      <c r="K688" s="653"/>
      <c r="L688" s="653"/>
      <c r="M688" s="653"/>
      <c r="N688" s="653"/>
      <c r="O688" s="653"/>
      <c r="P688" s="653"/>
      <c r="Q688" s="653"/>
      <c r="R688" s="654"/>
      <c r="S688" s="653"/>
      <c r="T688" s="653"/>
      <c r="U688" s="655" t="s">
        <v>127</v>
      </c>
      <c r="V688" s="656" t="s">
        <v>500</v>
      </c>
      <c r="W688" s="657" t="s">
        <v>490</v>
      </c>
      <c r="X688" s="658">
        <f>SUM(X677:X687)</f>
        <v>5519.8130440000004</v>
      </c>
      <c r="Y688" s="658">
        <f t="shared" ref="Y688:CJ688" si="134">SUM(Y677:Y687)</f>
        <v>11039.626088000001</v>
      </c>
      <c r="Z688" s="658">
        <f t="shared" si="134"/>
        <v>11039.626088000001</v>
      </c>
      <c r="AA688" s="658">
        <f t="shared" si="134"/>
        <v>16559.439132</v>
      </c>
      <c r="AB688" s="658">
        <f t="shared" si="134"/>
        <v>16559.439132</v>
      </c>
      <c r="AC688" s="658">
        <f t="shared" si="134"/>
        <v>27599.06522</v>
      </c>
      <c r="AD688" s="658">
        <f t="shared" si="134"/>
        <v>33118.878263999999</v>
      </c>
      <c r="AE688" s="658">
        <f t="shared" si="134"/>
        <v>55198.130440000001</v>
      </c>
      <c r="AF688" s="658">
        <f t="shared" si="134"/>
        <v>55198.130440000001</v>
      </c>
      <c r="AG688" s="658">
        <f t="shared" si="134"/>
        <v>55198.130440000001</v>
      </c>
      <c r="AH688" s="658">
        <f t="shared" si="134"/>
        <v>55198.130440000001</v>
      </c>
      <c r="AI688" s="658">
        <f t="shared" si="134"/>
        <v>55198.130440000001</v>
      </c>
      <c r="AJ688" s="658">
        <f t="shared" si="134"/>
        <v>55198.130440000001</v>
      </c>
      <c r="AK688" s="658">
        <f t="shared" si="134"/>
        <v>55198.130440000001</v>
      </c>
      <c r="AL688" s="658">
        <f t="shared" si="134"/>
        <v>44158.504352000004</v>
      </c>
      <c r="AM688" s="658">
        <f t="shared" si="134"/>
        <v>6370.2060203297178</v>
      </c>
      <c r="AN688" s="658">
        <f t="shared" si="134"/>
        <v>6325.6877505196462</v>
      </c>
      <c r="AO688" s="658">
        <f t="shared" si="134"/>
        <v>6281.1694807095746</v>
      </c>
      <c r="AP688" s="658">
        <f t="shared" si="134"/>
        <v>6236.651210899503</v>
      </c>
      <c r="AQ688" s="658">
        <f t="shared" si="134"/>
        <v>6192.1329410894314</v>
      </c>
      <c r="AR688" s="658">
        <f t="shared" si="134"/>
        <v>6488.4540517349051</v>
      </c>
      <c r="AS688" s="658">
        <f t="shared" si="134"/>
        <v>6784.7751623803797</v>
      </c>
      <c r="AT688" s="658">
        <f t="shared" si="134"/>
        <v>6740.2568925703081</v>
      </c>
      <c r="AU688" s="658">
        <f t="shared" si="134"/>
        <v>7036.5780032157827</v>
      </c>
      <c r="AV688" s="658">
        <f t="shared" si="134"/>
        <v>6992.0597334057111</v>
      </c>
      <c r="AW688" s="658">
        <f t="shared" si="134"/>
        <v>7673.7384943168036</v>
      </c>
      <c r="AX688" s="658">
        <f t="shared" si="134"/>
        <v>8014.5778747723498</v>
      </c>
      <c r="AY688" s="658">
        <f t="shared" si="134"/>
        <v>9377.9353965945338</v>
      </c>
      <c r="AZ688" s="658">
        <f t="shared" si="134"/>
        <v>9377.9353965945338</v>
      </c>
      <c r="BA688" s="658">
        <f t="shared" si="134"/>
        <v>9377.9353965945338</v>
      </c>
      <c r="BB688" s="658">
        <f t="shared" si="134"/>
        <v>9377.9353965945338</v>
      </c>
      <c r="BC688" s="658">
        <f t="shared" si="134"/>
        <v>9377.9353965945338</v>
      </c>
      <c r="BD688" s="658">
        <f t="shared" si="134"/>
        <v>9377.9353965945338</v>
      </c>
      <c r="BE688" s="658">
        <f t="shared" si="134"/>
        <v>9377.9353965945338</v>
      </c>
      <c r="BF688" s="658">
        <f t="shared" si="134"/>
        <v>8696.2566356834432</v>
      </c>
      <c r="BG688" s="658">
        <f t="shared" si="134"/>
        <v>5969.5415920390724</v>
      </c>
      <c r="BH688" s="658">
        <f t="shared" si="134"/>
        <v>5969.5415920390724</v>
      </c>
      <c r="BI688" s="658">
        <f t="shared" si="134"/>
        <v>5969.5415920390724</v>
      </c>
      <c r="BJ688" s="658">
        <f t="shared" si="134"/>
        <v>5969.5415920390724</v>
      </c>
      <c r="BK688" s="658">
        <f t="shared" si="134"/>
        <v>5969.5415920390724</v>
      </c>
      <c r="BL688" s="658">
        <f t="shared" si="134"/>
        <v>6310.3809724946186</v>
      </c>
      <c r="BM688" s="658">
        <f t="shared" si="134"/>
        <v>6651.2203529501649</v>
      </c>
      <c r="BN688" s="658">
        <f t="shared" si="134"/>
        <v>6651.2203529501649</v>
      </c>
      <c r="BO688" s="658">
        <f t="shared" si="134"/>
        <v>6992.0597334057111</v>
      </c>
      <c r="BP688" s="658">
        <f t="shared" si="134"/>
        <v>6992.0597334057111</v>
      </c>
      <c r="BQ688" s="658">
        <f t="shared" si="134"/>
        <v>7673.7384943168036</v>
      </c>
      <c r="BR688" s="658">
        <f t="shared" si="134"/>
        <v>8014.5778747723498</v>
      </c>
      <c r="BS688" s="658">
        <f t="shared" si="134"/>
        <v>9377.9353965945338</v>
      </c>
      <c r="BT688" s="658">
        <f t="shared" si="134"/>
        <v>9377.9353965945338</v>
      </c>
      <c r="BU688" s="658">
        <f t="shared" si="134"/>
        <v>9377.9353965945338</v>
      </c>
      <c r="BV688" s="658">
        <f t="shared" si="134"/>
        <v>9377.9353965945338</v>
      </c>
      <c r="BW688" s="658">
        <f t="shared" si="134"/>
        <v>9377.9353965945338</v>
      </c>
      <c r="BX688" s="658">
        <f t="shared" si="134"/>
        <v>9377.9353965945338</v>
      </c>
      <c r="BY688" s="658">
        <f t="shared" si="134"/>
        <v>9377.9353965945338</v>
      </c>
      <c r="BZ688" s="658">
        <f t="shared" si="134"/>
        <v>8696.2566356834432</v>
      </c>
      <c r="CA688" s="658">
        <f t="shared" si="134"/>
        <v>5969.5415920390724</v>
      </c>
      <c r="CB688" s="658">
        <f t="shared" si="134"/>
        <v>5969.5415920390724</v>
      </c>
      <c r="CC688" s="658">
        <f t="shared" si="134"/>
        <v>5969.5415920390724</v>
      </c>
      <c r="CD688" s="658">
        <f t="shared" si="134"/>
        <v>5969.5415920390724</v>
      </c>
      <c r="CE688" s="658">
        <f t="shared" si="134"/>
        <v>5969.5415920390724</v>
      </c>
      <c r="CF688" s="658">
        <f t="shared" si="134"/>
        <v>7666.0372691273406</v>
      </c>
      <c r="CG688" s="658">
        <f t="shared" si="134"/>
        <v>9362.5329462156078</v>
      </c>
      <c r="CH688" s="658">
        <f t="shared" si="134"/>
        <v>9362.5329462156078</v>
      </c>
      <c r="CI688" s="658">
        <f t="shared" si="134"/>
        <v>11059.028623303877</v>
      </c>
      <c r="CJ688" s="658">
        <f t="shared" si="134"/>
        <v>11059.028623303877</v>
      </c>
      <c r="CK688" s="658">
        <f t="shared" ref="CK688:DW688" si="135">SUM(CK677:CK687)</f>
        <v>14452.019977480413</v>
      </c>
      <c r="CL688" s="658">
        <f t="shared" si="135"/>
        <v>16148.51565456868</v>
      </c>
      <c r="CM688" s="658">
        <f t="shared" si="135"/>
        <v>22934.498362921753</v>
      </c>
      <c r="CN688" s="658">
        <f t="shared" si="135"/>
        <v>22934.498362921753</v>
      </c>
      <c r="CO688" s="658">
        <f t="shared" si="135"/>
        <v>22934.498362921753</v>
      </c>
      <c r="CP688" s="658">
        <f t="shared" si="135"/>
        <v>22934.498362921753</v>
      </c>
      <c r="CQ688" s="658">
        <f t="shared" si="135"/>
        <v>22934.498362921753</v>
      </c>
      <c r="CR688" s="658">
        <f t="shared" si="135"/>
        <v>22934.498362921753</v>
      </c>
      <c r="CS688" s="658">
        <f t="shared" si="135"/>
        <v>22934.498362921753</v>
      </c>
      <c r="CT688" s="658">
        <f t="shared" si="135"/>
        <v>19541.507008745219</v>
      </c>
      <c r="CU688" s="658">
        <f t="shared" si="135"/>
        <v>5969.5415920390724</v>
      </c>
      <c r="CV688" s="658">
        <f t="shared" si="135"/>
        <v>5969.5415920390724</v>
      </c>
      <c r="CW688" s="658">
        <f t="shared" si="135"/>
        <v>5969.5415920390724</v>
      </c>
      <c r="CX688" s="658">
        <f t="shared" si="135"/>
        <v>5969.5415920390724</v>
      </c>
      <c r="CY688" s="659">
        <f t="shared" si="135"/>
        <v>5969.5415920390724</v>
      </c>
      <c r="CZ688" s="660">
        <f t="shared" si="135"/>
        <v>0</v>
      </c>
      <c r="DA688" s="661">
        <f t="shared" si="135"/>
        <v>0</v>
      </c>
      <c r="DB688" s="661">
        <f t="shared" si="135"/>
        <v>0</v>
      </c>
      <c r="DC688" s="661">
        <f t="shared" si="135"/>
        <v>0</v>
      </c>
      <c r="DD688" s="661">
        <f t="shared" si="135"/>
        <v>0</v>
      </c>
      <c r="DE688" s="661">
        <f t="shared" si="135"/>
        <v>0</v>
      </c>
      <c r="DF688" s="661">
        <f t="shared" si="135"/>
        <v>0</v>
      </c>
      <c r="DG688" s="661">
        <f t="shared" si="135"/>
        <v>0</v>
      </c>
      <c r="DH688" s="661">
        <f t="shared" si="135"/>
        <v>0</v>
      </c>
      <c r="DI688" s="661">
        <f t="shared" si="135"/>
        <v>0</v>
      </c>
      <c r="DJ688" s="661">
        <f t="shared" si="135"/>
        <v>0</v>
      </c>
      <c r="DK688" s="661">
        <f t="shared" si="135"/>
        <v>0</v>
      </c>
      <c r="DL688" s="661">
        <f t="shared" si="135"/>
        <v>0</v>
      </c>
      <c r="DM688" s="661">
        <f t="shared" si="135"/>
        <v>0</v>
      </c>
      <c r="DN688" s="661">
        <f t="shared" si="135"/>
        <v>0</v>
      </c>
      <c r="DO688" s="661">
        <f t="shared" si="135"/>
        <v>0</v>
      </c>
      <c r="DP688" s="661">
        <f t="shared" si="135"/>
        <v>0</v>
      </c>
      <c r="DQ688" s="661">
        <f t="shared" si="135"/>
        <v>0</v>
      </c>
      <c r="DR688" s="661">
        <f t="shared" si="135"/>
        <v>0</v>
      </c>
      <c r="DS688" s="661">
        <f t="shared" si="135"/>
        <v>0</v>
      </c>
      <c r="DT688" s="661">
        <f t="shared" si="135"/>
        <v>0</v>
      </c>
      <c r="DU688" s="661">
        <f t="shared" si="135"/>
        <v>0</v>
      </c>
      <c r="DV688" s="661">
        <f t="shared" si="135"/>
        <v>0</v>
      </c>
      <c r="DW688" s="662">
        <f t="shared" si="135"/>
        <v>0</v>
      </c>
    </row>
    <row r="689" spans="2:127" ht="25.5" x14ac:dyDescent="0.2">
      <c r="B689" s="603" t="s">
        <v>485</v>
      </c>
      <c r="C689" s="604" t="s">
        <v>991</v>
      </c>
      <c r="D689" s="605" t="s">
        <v>912</v>
      </c>
      <c r="E689" s="606" t="s">
        <v>548</v>
      </c>
      <c r="F689" s="607" t="s">
        <v>827</v>
      </c>
      <c r="G689" s="608" t="s">
        <v>66</v>
      </c>
      <c r="H689" s="609" t="s">
        <v>487</v>
      </c>
      <c r="I689" s="609">
        <f>MAX(X689:AV689)</f>
        <v>59</v>
      </c>
      <c r="J689" s="609">
        <f>SUMPRODUCT($X$2:$CY$2,$X689:$CY689)*365</f>
        <v>357685.52435932047</v>
      </c>
      <c r="K689" s="609">
        <f>SUMPRODUCT($X$2:$CY$2,$X690:$CY690)+SUMPRODUCT($X$2:$CY$2,$X691:$CY691)+SUMPRODUCT($X$2:$CY$2,$X692:$CY692)</f>
        <v>333915.35739518102</v>
      </c>
      <c r="L689" s="609">
        <f>SUMPRODUCT($X$2:$CY$2,$X693:$CY693) +SUMPRODUCT($X$2:$CY$2,$X694:$CY694)</f>
        <v>70899.300175537268</v>
      </c>
      <c r="M689" s="609">
        <f>SUMPRODUCT($X$2:$CY$2,$X695:$CY695)</f>
        <v>0</v>
      </c>
      <c r="N689" s="609">
        <f>SUMPRODUCT($X$2:$CY$2,$X698:$CY698) +SUMPRODUCT($X$2:$CY$2,$X699:$CY699)</f>
        <v>3106.4772993046058</v>
      </c>
      <c r="O689" s="609">
        <f>SUMPRODUCT($X$2:$CY$2,$X696:$CY696) +SUMPRODUCT($X$2:$CY$2,$X697:$CY697) +SUMPRODUCT($X$2:$CY$2,$X700:$CY700)</f>
        <v>645.95679653488332</v>
      </c>
      <c r="P689" s="609">
        <f>SUM(K689:O689)</f>
        <v>408567.09166655783</v>
      </c>
      <c r="Q689" s="609">
        <f>(SUM(K689:M689)*100000)/(J689*1000)</f>
        <v>113.17613657858105</v>
      </c>
      <c r="R689" s="610">
        <f>(P689*100000)/(J689*1000)</f>
        <v>114.225224070327</v>
      </c>
      <c r="S689" s="611">
        <v>3</v>
      </c>
      <c r="T689" s="612">
        <v>3</v>
      </c>
      <c r="U689" s="613" t="s">
        <v>488</v>
      </c>
      <c r="V689" s="614" t="s">
        <v>124</v>
      </c>
      <c r="W689" s="615" t="s">
        <v>75</v>
      </c>
      <c r="X689" s="607">
        <v>0</v>
      </c>
      <c r="Y689" s="607">
        <v>0</v>
      </c>
      <c r="Z689" s="607">
        <v>0</v>
      </c>
      <c r="AA689" s="607">
        <v>0</v>
      </c>
      <c r="AB689" s="607">
        <v>0</v>
      </c>
      <c r="AC689" s="607">
        <v>0</v>
      </c>
      <c r="AD689" s="607">
        <v>0</v>
      </c>
      <c r="AE689" s="607">
        <v>0</v>
      </c>
      <c r="AF689" s="607">
        <v>0</v>
      </c>
      <c r="AG689" s="607">
        <v>0</v>
      </c>
      <c r="AH689" s="607">
        <v>0</v>
      </c>
      <c r="AI689" s="607">
        <v>0</v>
      </c>
      <c r="AJ689" s="607">
        <v>0</v>
      </c>
      <c r="AK689" s="607">
        <v>0</v>
      </c>
      <c r="AL689" s="607">
        <v>0</v>
      </c>
      <c r="AM689" s="607">
        <v>59</v>
      </c>
      <c r="AN689" s="607">
        <v>59</v>
      </c>
      <c r="AO689" s="607">
        <v>59</v>
      </c>
      <c r="AP689" s="607">
        <v>59</v>
      </c>
      <c r="AQ689" s="607">
        <v>59</v>
      </c>
      <c r="AR689" s="607">
        <v>59</v>
      </c>
      <c r="AS689" s="607">
        <v>59</v>
      </c>
      <c r="AT689" s="607">
        <v>59</v>
      </c>
      <c r="AU689" s="607">
        <v>59</v>
      </c>
      <c r="AV689" s="607">
        <v>59</v>
      </c>
      <c r="AW689" s="607">
        <v>59</v>
      </c>
      <c r="AX689" s="607">
        <v>59</v>
      </c>
      <c r="AY689" s="607">
        <v>59</v>
      </c>
      <c r="AZ689" s="607">
        <v>59</v>
      </c>
      <c r="BA689" s="607">
        <v>59</v>
      </c>
      <c r="BB689" s="607">
        <v>59</v>
      </c>
      <c r="BC689" s="607">
        <v>59</v>
      </c>
      <c r="BD689" s="607">
        <v>59</v>
      </c>
      <c r="BE689" s="607">
        <v>59</v>
      </c>
      <c r="BF689" s="607">
        <v>59</v>
      </c>
      <c r="BG689" s="607">
        <v>59</v>
      </c>
      <c r="BH689" s="607">
        <v>59</v>
      </c>
      <c r="BI689" s="607">
        <v>59</v>
      </c>
      <c r="BJ689" s="607">
        <v>59</v>
      </c>
      <c r="BK689" s="607">
        <v>59</v>
      </c>
      <c r="BL689" s="607">
        <v>59</v>
      </c>
      <c r="BM689" s="607">
        <v>59</v>
      </c>
      <c r="BN689" s="607">
        <v>59</v>
      </c>
      <c r="BO689" s="607">
        <v>59</v>
      </c>
      <c r="BP689" s="607">
        <v>59</v>
      </c>
      <c r="BQ689" s="607">
        <v>59</v>
      </c>
      <c r="BR689" s="607">
        <v>59</v>
      </c>
      <c r="BS689" s="607">
        <v>59</v>
      </c>
      <c r="BT689" s="607">
        <v>59</v>
      </c>
      <c r="BU689" s="607">
        <v>59</v>
      </c>
      <c r="BV689" s="607">
        <v>59</v>
      </c>
      <c r="BW689" s="607">
        <v>59</v>
      </c>
      <c r="BX689" s="607">
        <v>59</v>
      </c>
      <c r="BY689" s="607">
        <v>59</v>
      </c>
      <c r="BZ689" s="607">
        <v>59</v>
      </c>
      <c r="CA689" s="607">
        <v>59</v>
      </c>
      <c r="CB689" s="607">
        <v>59</v>
      </c>
      <c r="CC689" s="607">
        <v>59</v>
      </c>
      <c r="CD689" s="607">
        <v>59</v>
      </c>
      <c r="CE689" s="616">
        <v>59</v>
      </c>
      <c r="CF689" s="616">
        <v>59</v>
      </c>
      <c r="CG689" s="616">
        <v>59</v>
      </c>
      <c r="CH689" s="616">
        <v>59</v>
      </c>
      <c r="CI689" s="616">
        <v>59</v>
      </c>
      <c r="CJ689" s="616">
        <v>59</v>
      </c>
      <c r="CK689" s="616">
        <v>59</v>
      </c>
      <c r="CL689" s="616">
        <v>59</v>
      </c>
      <c r="CM689" s="616">
        <v>59</v>
      </c>
      <c r="CN689" s="616">
        <v>59</v>
      </c>
      <c r="CO689" s="616">
        <v>59</v>
      </c>
      <c r="CP689" s="616">
        <v>59</v>
      </c>
      <c r="CQ689" s="616">
        <v>59</v>
      </c>
      <c r="CR689" s="616">
        <v>59</v>
      </c>
      <c r="CS689" s="616">
        <v>59</v>
      </c>
      <c r="CT689" s="616">
        <v>59</v>
      </c>
      <c r="CU689" s="616">
        <v>59</v>
      </c>
      <c r="CV689" s="616">
        <v>59</v>
      </c>
      <c r="CW689" s="616">
        <v>59</v>
      </c>
      <c r="CX689" s="616">
        <v>59</v>
      </c>
      <c r="CY689" s="617">
        <v>59</v>
      </c>
      <c r="CZ689" s="618">
        <v>0</v>
      </c>
      <c r="DA689" s="619">
        <v>0</v>
      </c>
      <c r="DB689" s="619">
        <v>0</v>
      </c>
      <c r="DC689" s="619">
        <v>0</v>
      </c>
      <c r="DD689" s="619">
        <v>0</v>
      </c>
      <c r="DE689" s="619">
        <v>0</v>
      </c>
      <c r="DF689" s="619">
        <v>0</v>
      </c>
      <c r="DG689" s="619">
        <v>0</v>
      </c>
      <c r="DH689" s="619">
        <v>0</v>
      </c>
      <c r="DI689" s="619">
        <v>0</v>
      </c>
      <c r="DJ689" s="619">
        <v>0</v>
      </c>
      <c r="DK689" s="619">
        <v>0</v>
      </c>
      <c r="DL689" s="619">
        <v>0</v>
      </c>
      <c r="DM689" s="619">
        <v>0</v>
      </c>
      <c r="DN689" s="619">
        <v>0</v>
      </c>
      <c r="DO689" s="619">
        <v>0</v>
      </c>
      <c r="DP689" s="619">
        <v>0</v>
      </c>
      <c r="DQ689" s="619">
        <v>0</v>
      </c>
      <c r="DR689" s="619">
        <v>0</v>
      </c>
      <c r="DS689" s="619">
        <v>0</v>
      </c>
      <c r="DT689" s="619">
        <v>0</v>
      </c>
      <c r="DU689" s="619">
        <v>0</v>
      </c>
      <c r="DV689" s="619">
        <v>0</v>
      </c>
      <c r="DW689" s="620">
        <v>0</v>
      </c>
    </row>
    <row r="690" spans="2:127" x14ac:dyDescent="0.2">
      <c r="B690" s="621"/>
      <c r="C690" s="622"/>
      <c r="D690" s="623"/>
      <c r="E690" s="624"/>
      <c r="F690" s="624"/>
      <c r="G690" s="623"/>
      <c r="H690" s="624"/>
      <c r="I690" s="624"/>
      <c r="J690" s="624"/>
      <c r="K690" s="624"/>
      <c r="L690" s="624"/>
      <c r="M690" s="624"/>
      <c r="N690" s="624"/>
      <c r="O690" s="624"/>
      <c r="P690" s="624"/>
      <c r="Q690" s="624"/>
      <c r="R690" s="625"/>
      <c r="S690" s="624"/>
      <c r="T690" s="624"/>
      <c r="U690" s="626" t="s">
        <v>489</v>
      </c>
      <c r="V690" s="614" t="s">
        <v>124</v>
      </c>
      <c r="W690" s="615" t="s">
        <v>490</v>
      </c>
      <c r="X690" s="607">
        <v>4112.3900000000003</v>
      </c>
      <c r="Y690" s="607">
        <v>8224.7800000000007</v>
      </c>
      <c r="Z690" s="607">
        <v>8224.7800000000007</v>
      </c>
      <c r="AA690" s="607">
        <v>12337.17</v>
      </c>
      <c r="AB690" s="607">
        <v>12337.17</v>
      </c>
      <c r="AC690" s="607">
        <v>20561.95</v>
      </c>
      <c r="AD690" s="607">
        <v>24674.34</v>
      </c>
      <c r="AE690" s="607">
        <v>41123.9</v>
      </c>
      <c r="AF690" s="607">
        <v>41123.9</v>
      </c>
      <c r="AG690" s="607">
        <v>41123.9</v>
      </c>
      <c r="AH690" s="607">
        <v>41123.9</v>
      </c>
      <c r="AI690" s="607">
        <v>41123.9</v>
      </c>
      <c r="AJ690" s="607">
        <v>41123.9</v>
      </c>
      <c r="AK690" s="607">
        <v>41123.9</v>
      </c>
      <c r="AL690" s="607">
        <v>32899.120000000003</v>
      </c>
      <c r="AM690" s="607">
        <v>0</v>
      </c>
      <c r="AN690" s="607">
        <v>0</v>
      </c>
      <c r="AO690" s="607">
        <v>0</v>
      </c>
      <c r="AP690" s="607">
        <v>0</v>
      </c>
      <c r="AQ690" s="607">
        <v>0</v>
      </c>
      <c r="AR690" s="607">
        <v>292.70999999999998</v>
      </c>
      <c r="AS690" s="607">
        <v>585.41999999999996</v>
      </c>
      <c r="AT690" s="607">
        <v>585.41999999999996</v>
      </c>
      <c r="AU690" s="607">
        <v>878.13</v>
      </c>
      <c r="AV690" s="607">
        <v>878.13</v>
      </c>
      <c r="AW690" s="607">
        <v>1463.55</v>
      </c>
      <c r="AX690" s="607">
        <v>1756.26</v>
      </c>
      <c r="AY690" s="607">
        <v>2927.1</v>
      </c>
      <c r="AZ690" s="607">
        <v>2927.1</v>
      </c>
      <c r="BA690" s="607">
        <v>2927.1</v>
      </c>
      <c r="BB690" s="607">
        <v>2927.1</v>
      </c>
      <c r="BC690" s="607">
        <v>2927.1</v>
      </c>
      <c r="BD690" s="607">
        <v>2927.1</v>
      </c>
      <c r="BE690" s="607">
        <v>2927.1</v>
      </c>
      <c r="BF690" s="607">
        <v>2341.6799999999998</v>
      </c>
      <c r="BG690" s="607">
        <v>0</v>
      </c>
      <c r="BH690" s="607">
        <v>0</v>
      </c>
      <c r="BI690" s="607">
        <v>0</v>
      </c>
      <c r="BJ690" s="607">
        <v>0</v>
      </c>
      <c r="BK690" s="607">
        <v>0</v>
      </c>
      <c r="BL690" s="607">
        <v>292.70999999999998</v>
      </c>
      <c r="BM690" s="607">
        <v>585.41999999999996</v>
      </c>
      <c r="BN690" s="607">
        <v>585.41999999999996</v>
      </c>
      <c r="BO690" s="607">
        <v>878.13</v>
      </c>
      <c r="BP690" s="607">
        <v>878.13</v>
      </c>
      <c r="BQ690" s="607">
        <v>1463.55</v>
      </c>
      <c r="BR690" s="607">
        <v>1756.26</v>
      </c>
      <c r="BS690" s="607">
        <v>2927.1</v>
      </c>
      <c r="BT690" s="607">
        <v>2927.1</v>
      </c>
      <c r="BU690" s="607">
        <v>2927.1</v>
      </c>
      <c r="BV690" s="607">
        <v>2927.1</v>
      </c>
      <c r="BW690" s="607">
        <v>2927.1</v>
      </c>
      <c r="BX690" s="607">
        <v>2927.1</v>
      </c>
      <c r="BY690" s="607">
        <v>2927.1</v>
      </c>
      <c r="BZ690" s="607">
        <v>2341.6799999999998</v>
      </c>
      <c r="CA690" s="607">
        <v>0</v>
      </c>
      <c r="CB690" s="607">
        <v>0</v>
      </c>
      <c r="CC690" s="607">
        <v>0</v>
      </c>
      <c r="CD690" s="607">
        <v>0</v>
      </c>
      <c r="CE690" s="616">
        <v>0</v>
      </c>
      <c r="CF690" s="616">
        <v>1151.8800000000001</v>
      </c>
      <c r="CG690" s="616">
        <v>2303.7600000000002</v>
      </c>
      <c r="CH690" s="616">
        <v>2303.7600000000002</v>
      </c>
      <c r="CI690" s="616">
        <v>3455.64</v>
      </c>
      <c r="CJ690" s="616">
        <v>3455.64</v>
      </c>
      <c r="CK690" s="616">
        <v>5759.4</v>
      </c>
      <c r="CL690" s="616">
        <v>6911.28</v>
      </c>
      <c r="CM690" s="616">
        <v>11518.8</v>
      </c>
      <c r="CN690" s="616">
        <v>11518.8</v>
      </c>
      <c r="CO690" s="616">
        <v>11518.8</v>
      </c>
      <c r="CP690" s="616">
        <v>11518.8</v>
      </c>
      <c r="CQ690" s="616">
        <v>11518.8</v>
      </c>
      <c r="CR690" s="616">
        <v>11518.8</v>
      </c>
      <c r="CS690" s="616">
        <v>11518.8</v>
      </c>
      <c r="CT690" s="616">
        <v>9215.0400000000009</v>
      </c>
      <c r="CU690" s="616">
        <v>0</v>
      </c>
      <c r="CV690" s="616">
        <v>0</v>
      </c>
      <c r="CW690" s="616">
        <v>0</v>
      </c>
      <c r="CX690" s="616">
        <v>0</v>
      </c>
      <c r="CY690" s="617">
        <v>0</v>
      </c>
      <c r="CZ690" s="618">
        <v>0</v>
      </c>
      <c r="DA690" s="619">
        <v>0</v>
      </c>
      <c r="DB690" s="619">
        <v>0</v>
      </c>
      <c r="DC690" s="619">
        <v>0</v>
      </c>
      <c r="DD690" s="619">
        <v>0</v>
      </c>
      <c r="DE690" s="619">
        <v>0</v>
      </c>
      <c r="DF690" s="619">
        <v>0</v>
      </c>
      <c r="DG690" s="619">
        <v>0</v>
      </c>
      <c r="DH690" s="619">
        <v>0</v>
      </c>
      <c r="DI690" s="619">
        <v>0</v>
      </c>
      <c r="DJ690" s="619">
        <v>0</v>
      </c>
      <c r="DK690" s="619">
        <v>0</v>
      </c>
      <c r="DL690" s="619">
        <v>0</v>
      </c>
      <c r="DM690" s="619">
        <v>0</v>
      </c>
      <c r="DN690" s="619">
        <v>0</v>
      </c>
      <c r="DO690" s="619">
        <v>0</v>
      </c>
      <c r="DP690" s="619">
        <v>0</v>
      </c>
      <c r="DQ690" s="619">
        <v>0</v>
      </c>
      <c r="DR690" s="619">
        <v>0</v>
      </c>
      <c r="DS690" s="619">
        <v>0</v>
      </c>
      <c r="DT690" s="619">
        <v>0</v>
      </c>
      <c r="DU690" s="619">
        <v>0</v>
      </c>
      <c r="DV690" s="619">
        <v>0</v>
      </c>
      <c r="DW690" s="620">
        <v>0</v>
      </c>
    </row>
    <row r="691" spans="2:127" x14ac:dyDescent="0.2">
      <c r="B691" s="627"/>
      <c r="C691" s="628"/>
      <c r="D691" s="629"/>
      <c r="E691" s="629"/>
      <c r="F691" s="629"/>
      <c r="G691" s="629"/>
      <c r="H691" s="629"/>
      <c r="I691" s="630"/>
      <c r="J691" s="630"/>
      <c r="K691" s="630"/>
      <c r="L691" s="630"/>
      <c r="M691" s="630"/>
      <c r="N691" s="630"/>
      <c r="O691" s="630"/>
      <c r="P691" s="630"/>
      <c r="Q691" s="630"/>
      <c r="R691" s="631"/>
      <c r="S691" s="630"/>
      <c r="T691" s="630"/>
      <c r="U691" s="626" t="s">
        <v>491</v>
      </c>
      <c r="V691" s="614" t="s">
        <v>124</v>
      </c>
      <c r="W691" s="615" t="s">
        <v>490</v>
      </c>
      <c r="X691" s="607">
        <v>0</v>
      </c>
      <c r="Y691" s="607">
        <v>0</v>
      </c>
      <c r="Z691" s="607">
        <v>0</v>
      </c>
      <c r="AA691" s="607">
        <v>0</v>
      </c>
      <c r="AB691" s="607">
        <v>0</v>
      </c>
      <c r="AC691" s="607">
        <v>0</v>
      </c>
      <c r="AD691" s="607">
        <v>0</v>
      </c>
      <c r="AE691" s="607">
        <v>0</v>
      </c>
      <c r="AF691" s="607">
        <v>0</v>
      </c>
      <c r="AG691" s="607">
        <v>0</v>
      </c>
      <c r="AH691" s="607">
        <v>0</v>
      </c>
      <c r="AI691" s="607">
        <v>0</v>
      </c>
      <c r="AJ691" s="607">
        <v>0</v>
      </c>
      <c r="AK691" s="607">
        <v>0</v>
      </c>
      <c r="AL691" s="607">
        <v>0</v>
      </c>
      <c r="AM691" s="607">
        <v>0</v>
      </c>
      <c r="AN691" s="607">
        <v>0</v>
      </c>
      <c r="AO691" s="607">
        <v>0</v>
      </c>
      <c r="AP691" s="607">
        <v>0</v>
      </c>
      <c r="AQ691" s="607">
        <v>0</v>
      </c>
      <c r="AR691" s="607">
        <v>0</v>
      </c>
      <c r="AS691" s="607">
        <v>0</v>
      </c>
      <c r="AT691" s="607">
        <v>0</v>
      </c>
      <c r="AU691" s="607">
        <v>0</v>
      </c>
      <c r="AV691" s="607">
        <v>0</v>
      </c>
      <c r="AW691" s="607">
        <v>0</v>
      </c>
      <c r="AX691" s="607">
        <v>0</v>
      </c>
      <c r="AY691" s="607">
        <v>0</v>
      </c>
      <c r="AZ691" s="607">
        <v>0</v>
      </c>
      <c r="BA691" s="607">
        <v>0</v>
      </c>
      <c r="BB691" s="607">
        <v>0</v>
      </c>
      <c r="BC691" s="607">
        <v>0</v>
      </c>
      <c r="BD691" s="607">
        <v>0</v>
      </c>
      <c r="BE691" s="607">
        <v>0</v>
      </c>
      <c r="BF691" s="607">
        <v>0</v>
      </c>
      <c r="BG691" s="607">
        <v>0</v>
      </c>
      <c r="BH691" s="607">
        <v>0</v>
      </c>
      <c r="BI691" s="607">
        <v>0</v>
      </c>
      <c r="BJ691" s="607">
        <v>0</v>
      </c>
      <c r="BK691" s="607">
        <v>0</v>
      </c>
      <c r="BL691" s="607">
        <v>0</v>
      </c>
      <c r="BM691" s="607">
        <v>0</v>
      </c>
      <c r="BN691" s="607">
        <v>0</v>
      </c>
      <c r="BO691" s="607">
        <v>0</v>
      </c>
      <c r="BP691" s="607">
        <v>0</v>
      </c>
      <c r="BQ691" s="607">
        <v>0</v>
      </c>
      <c r="BR691" s="607">
        <v>0</v>
      </c>
      <c r="BS691" s="607">
        <v>0</v>
      </c>
      <c r="BT691" s="607">
        <v>0</v>
      </c>
      <c r="BU691" s="607">
        <v>0</v>
      </c>
      <c r="BV691" s="607">
        <v>0</v>
      </c>
      <c r="BW691" s="607">
        <v>0</v>
      </c>
      <c r="BX691" s="607">
        <v>0</v>
      </c>
      <c r="BY691" s="607">
        <v>0</v>
      </c>
      <c r="BZ691" s="607">
        <v>0</v>
      </c>
      <c r="CA691" s="607">
        <v>0</v>
      </c>
      <c r="CB691" s="607">
        <v>0</v>
      </c>
      <c r="CC691" s="607">
        <v>0</v>
      </c>
      <c r="CD691" s="607">
        <v>0</v>
      </c>
      <c r="CE691" s="616">
        <v>0</v>
      </c>
      <c r="CF691" s="616">
        <v>0</v>
      </c>
      <c r="CG691" s="616">
        <v>0</v>
      </c>
      <c r="CH691" s="616">
        <v>0</v>
      </c>
      <c r="CI691" s="616">
        <v>0</v>
      </c>
      <c r="CJ691" s="616">
        <v>0</v>
      </c>
      <c r="CK691" s="616">
        <v>0</v>
      </c>
      <c r="CL691" s="616">
        <v>0</v>
      </c>
      <c r="CM691" s="616">
        <v>0</v>
      </c>
      <c r="CN691" s="616">
        <v>0</v>
      </c>
      <c r="CO691" s="616">
        <v>0</v>
      </c>
      <c r="CP691" s="616">
        <v>0</v>
      </c>
      <c r="CQ691" s="616">
        <v>0</v>
      </c>
      <c r="CR691" s="616">
        <v>0</v>
      </c>
      <c r="CS691" s="616">
        <v>0</v>
      </c>
      <c r="CT691" s="616">
        <v>0</v>
      </c>
      <c r="CU691" s="616">
        <v>0</v>
      </c>
      <c r="CV691" s="616">
        <v>0</v>
      </c>
      <c r="CW691" s="616">
        <v>0</v>
      </c>
      <c r="CX691" s="616">
        <v>0</v>
      </c>
      <c r="CY691" s="617">
        <v>0</v>
      </c>
      <c r="CZ691" s="618">
        <v>0</v>
      </c>
      <c r="DA691" s="619">
        <v>0</v>
      </c>
      <c r="DB691" s="619">
        <v>0</v>
      </c>
      <c r="DC691" s="619">
        <v>0</v>
      </c>
      <c r="DD691" s="619">
        <v>0</v>
      </c>
      <c r="DE691" s="619">
        <v>0</v>
      </c>
      <c r="DF691" s="619">
        <v>0</v>
      </c>
      <c r="DG691" s="619">
        <v>0</v>
      </c>
      <c r="DH691" s="619">
        <v>0</v>
      </c>
      <c r="DI691" s="619">
        <v>0</v>
      </c>
      <c r="DJ691" s="619">
        <v>0</v>
      </c>
      <c r="DK691" s="619">
        <v>0</v>
      </c>
      <c r="DL691" s="619">
        <v>0</v>
      </c>
      <c r="DM691" s="619">
        <v>0</v>
      </c>
      <c r="DN691" s="619">
        <v>0</v>
      </c>
      <c r="DO691" s="619">
        <v>0</v>
      </c>
      <c r="DP691" s="619">
        <v>0</v>
      </c>
      <c r="DQ691" s="619">
        <v>0</v>
      </c>
      <c r="DR691" s="619">
        <v>0</v>
      </c>
      <c r="DS691" s="619">
        <v>0</v>
      </c>
      <c r="DT691" s="619">
        <v>0</v>
      </c>
      <c r="DU691" s="619">
        <v>0</v>
      </c>
      <c r="DV691" s="619">
        <v>0</v>
      </c>
      <c r="DW691" s="620">
        <v>0</v>
      </c>
    </row>
    <row r="692" spans="2:127" x14ac:dyDescent="0.2">
      <c r="B692" s="627"/>
      <c r="C692" s="628"/>
      <c r="D692" s="629"/>
      <c r="E692" s="629"/>
      <c r="F692" s="629"/>
      <c r="G692" s="629"/>
      <c r="H692" s="629"/>
      <c r="I692" s="630"/>
      <c r="J692" s="630"/>
      <c r="K692" s="630"/>
      <c r="L692" s="630"/>
      <c r="M692" s="630"/>
      <c r="N692" s="630"/>
      <c r="O692" s="630"/>
      <c r="P692" s="630"/>
      <c r="Q692" s="630"/>
      <c r="R692" s="631"/>
      <c r="S692" s="630"/>
      <c r="T692" s="630"/>
      <c r="U692" s="632" t="s">
        <v>828</v>
      </c>
      <c r="V692" s="633" t="s">
        <v>124</v>
      </c>
      <c r="W692" s="634" t="s">
        <v>490</v>
      </c>
      <c r="X692" s="607">
        <v>0</v>
      </c>
      <c r="Y692" s="607">
        <v>0</v>
      </c>
      <c r="Z692" s="607">
        <v>0</v>
      </c>
      <c r="AA692" s="607">
        <v>0</v>
      </c>
      <c r="AB692" s="607">
        <v>0</v>
      </c>
      <c r="AC692" s="607">
        <v>0</v>
      </c>
      <c r="AD692" s="607">
        <v>0</v>
      </c>
      <c r="AE692" s="607">
        <v>0</v>
      </c>
      <c r="AF692" s="607">
        <v>0</v>
      </c>
      <c r="AG692" s="607">
        <v>0</v>
      </c>
      <c r="AH692" s="607">
        <v>0</v>
      </c>
      <c r="AI692" s="607">
        <v>0</v>
      </c>
      <c r="AJ692" s="607">
        <v>0</v>
      </c>
      <c r="AK692" s="607">
        <v>0</v>
      </c>
      <c r="AL692" s="607">
        <v>0</v>
      </c>
      <c r="AM692" s="607">
        <v>0</v>
      </c>
      <c r="AN692" s="607">
        <v>0</v>
      </c>
      <c r="AO692" s="607">
        <v>0</v>
      </c>
      <c r="AP692" s="607">
        <v>0</v>
      </c>
      <c r="AQ692" s="607">
        <v>0</v>
      </c>
      <c r="AR692" s="607">
        <v>0</v>
      </c>
      <c r="AS692" s="607">
        <v>0</v>
      </c>
      <c r="AT692" s="607">
        <v>0</v>
      </c>
      <c r="AU692" s="607">
        <v>0</v>
      </c>
      <c r="AV692" s="607">
        <v>0</v>
      </c>
      <c r="AW692" s="607">
        <v>0</v>
      </c>
      <c r="AX692" s="607">
        <v>0</v>
      </c>
      <c r="AY692" s="607">
        <v>0</v>
      </c>
      <c r="AZ692" s="607">
        <v>0</v>
      </c>
      <c r="BA692" s="607">
        <v>0</v>
      </c>
      <c r="BB692" s="607">
        <v>0</v>
      </c>
      <c r="BC692" s="607">
        <v>0</v>
      </c>
      <c r="BD692" s="607">
        <v>0</v>
      </c>
      <c r="BE692" s="607">
        <v>0</v>
      </c>
      <c r="BF692" s="607">
        <v>0</v>
      </c>
      <c r="BG692" s="607">
        <v>0</v>
      </c>
      <c r="BH692" s="607">
        <v>0</v>
      </c>
      <c r="BI692" s="607">
        <v>0</v>
      </c>
      <c r="BJ692" s="607">
        <v>0</v>
      </c>
      <c r="BK692" s="607">
        <v>0</v>
      </c>
      <c r="BL692" s="607">
        <v>0</v>
      </c>
      <c r="BM692" s="607">
        <v>0</v>
      </c>
      <c r="BN692" s="607">
        <v>0</v>
      </c>
      <c r="BO692" s="607">
        <v>0</v>
      </c>
      <c r="BP692" s="607">
        <v>0</v>
      </c>
      <c r="BQ692" s="607">
        <v>0</v>
      </c>
      <c r="BR692" s="607">
        <v>0</v>
      </c>
      <c r="BS692" s="607">
        <v>0</v>
      </c>
      <c r="BT692" s="607">
        <v>0</v>
      </c>
      <c r="BU692" s="607">
        <v>0</v>
      </c>
      <c r="BV692" s="607">
        <v>0</v>
      </c>
      <c r="BW692" s="607">
        <v>0</v>
      </c>
      <c r="BX692" s="607">
        <v>0</v>
      </c>
      <c r="BY692" s="607">
        <v>0</v>
      </c>
      <c r="BZ692" s="607">
        <v>0</v>
      </c>
      <c r="CA692" s="607">
        <v>0</v>
      </c>
      <c r="CB692" s="607">
        <v>0</v>
      </c>
      <c r="CC692" s="607">
        <v>0</v>
      </c>
      <c r="CD692" s="607">
        <v>0</v>
      </c>
      <c r="CE692" s="607">
        <v>0</v>
      </c>
      <c r="CF692" s="607">
        <v>0</v>
      </c>
      <c r="CG692" s="607">
        <v>0</v>
      </c>
      <c r="CH692" s="607">
        <v>0</v>
      </c>
      <c r="CI692" s="607">
        <v>0</v>
      </c>
      <c r="CJ692" s="607">
        <v>0</v>
      </c>
      <c r="CK692" s="607">
        <v>0</v>
      </c>
      <c r="CL692" s="607">
        <v>0</v>
      </c>
      <c r="CM692" s="607">
        <v>0</v>
      </c>
      <c r="CN692" s="607">
        <v>0</v>
      </c>
      <c r="CO692" s="607">
        <v>0</v>
      </c>
      <c r="CP692" s="607">
        <v>0</v>
      </c>
      <c r="CQ692" s="607">
        <v>0</v>
      </c>
      <c r="CR692" s="607">
        <v>0</v>
      </c>
      <c r="CS692" s="607">
        <v>0</v>
      </c>
      <c r="CT692" s="607">
        <v>0</v>
      </c>
      <c r="CU692" s="607">
        <v>0</v>
      </c>
      <c r="CV692" s="607">
        <v>0</v>
      </c>
      <c r="CW692" s="607">
        <v>0</v>
      </c>
      <c r="CX692" s="607">
        <v>0</v>
      </c>
      <c r="CY692" s="607">
        <v>0</v>
      </c>
      <c r="CZ692" s="618">
        <v>0</v>
      </c>
      <c r="DA692" s="619">
        <v>0</v>
      </c>
      <c r="DB692" s="619">
        <v>0</v>
      </c>
      <c r="DC692" s="619">
        <v>0</v>
      </c>
      <c r="DD692" s="619">
        <v>0</v>
      </c>
      <c r="DE692" s="619">
        <v>0</v>
      </c>
      <c r="DF692" s="619">
        <v>0</v>
      </c>
      <c r="DG692" s="619">
        <v>0</v>
      </c>
      <c r="DH692" s="619">
        <v>0</v>
      </c>
      <c r="DI692" s="619">
        <v>0</v>
      </c>
      <c r="DJ692" s="619">
        <v>0</v>
      </c>
      <c r="DK692" s="619">
        <v>0</v>
      </c>
      <c r="DL692" s="619">
        <v>0</v>
      </c>
      <c r="DM692" s="619">
        <v>0</v>
      </c>
      <c r="DN692" s="619">
        <v>0</v>
      </c>
      <c r="DO692" s="619">
        <v>0</v>
      </c>
      <c r="DP692" s="619">
        <v>0</v>
      </c>
      <c r="DQ692" s="619">
        <v>0</v>
      </c>
      <c r="DR692" s="619">
        <v>0</v>
      </c>
      <c r="DS692" s="619">
        <v>0</v>
      </c>
      <c r="DT692" s="619">
        <v>0</v>
      </c>
      <c r="DU692" s="619">
        <v>0</v>
      </c>
      <c r="DV692" s="619">
        <v>0</v>
      </c>
      <c r="DW692" s="620">
        <v>0</v>
      </c>
    </row>
    <row r="693" spans="2:127" x14ac:dyDescent="0.2">
      <c r="B693" s="635"/>
      <c r="C693" s="636"/>
      <c r="D693" s="637"/>
      <c r="E693" s="637"/>
      <c r="F693" s="637"/>
      <c r="G693" s="637"/>
      <c r="H693" s="637"/>
      <c r="I693" s="638"/>
      <c r="J693" s="638"/>
      <c r="K693" s="638"/>
      <c r="L693" s="638"/>
      <c r="M693" s="638"/>
      <c r="N693" s="638"/>
      <c r="O693" s="638"/>
      <c r="P693" s="638"/>
      <c r="Q693" s="638"/>
      <c r="R693" s="639"/>
      <c r="S693" s="638"/>
      <c r="T693" s="638"/>
      <c r="U693" s="626" t="s">
        <v>492</v>
      </c>
      <c r="V693" s="614" t="s">
        <v>124</v>
      </c>
      <c r="W693" s="640" t="s">
        <v>490</v>
      </c>
      <c r="X693" s="607">
        <v>0</v>
      </c>
      <c r="Y693" s="607">
        <v>0</v>
      </c>
      <c r="Z693" s="607">
        <v>0</v>
      </c>
      <c r="AA693" s="607">
        <v>0</v>
      </c>
      <c r="AB693" s="607">
        <v>0</v>
      </c>
      <c r="AC693" s="607">
        <v>0</v>
      </c>
      <c r="AD693" s="607">
        <v>0</v>
      </c>
      <c r="AE693" s="607">
        <v>0</v>
      </c>
      <c r="AF693" s="607">
        <v>0</v>
      </c>
      <c r="AG693" s="607">
        <v>0</v>
      </c>
      <c r="AH693" s="607">
        <v>0</v>
      </c>
      <c r="AI693" s="607">
        <v>0</v>
      </c>
      <c r="AJ693" s="607">
        <v>0</v>
      </c>
      <c r="AK693" s="607">
        <v>0</v>
      </c>
      <c r="AL693" s="607">
        <v>0</v>
      </c>
      <c r="AM693" s="607">
        <v>483.4</v>
      </c>
      <c r="AN693" s="607">
        <v>483.4</v>
      </c>
      <c r="AO693" s="607">
        <v>483.4</v>
      </c>
      <c r="AP693" s="607">
        <v>483.4</v>
      </c>
      <c r="AQ693" s="607">
        <v>483.4</v>
      </c>
      <c r="AR693" s="607">
        <v>483.4</v>
      </c>
      <c r="AS693" s="607">
        <v>483.4</v>
      </c>
      <c r="AT693" s="607">
        <v>483.4</v>
      </c>
      <c r="AU693" s="607">
        <v>483.4</v>
      </c>
      <c r="AV693" s="607">
        <v>483.4</v>
      </c>
      <c r="AW693" s="607">
        <v>483.4</v>
      </c>
      <c r="AX693" s="607">
        <v>483.4</v>
      </c>
      <c r="AY693" s="607">
        <v>483.4</v>
      </c>
      <c r="AZ693" s="607">
        <v>483.4</v>
      </c>
      <c r="BA693" s="607">
        <v>483.4</v>
      </c>
      <c r="BB693" s="607">
        <v>483.4</v>
      </c>
      <c r="BC693" s="607">
        <v>483.4</v>
      </c>
      <c r="BD693" s="607">
        <v>483.4</v>
      </c>
      <c r="BE693" s="607">
        <v>483.4</v>
      </c>
      <c r="BF693" s="607">
        <v>483.4</v>
      </c>
      <c r="BG693" s="607">
        <v>483.4</v>
      </c>
      <c r="BH693" s="607">
        <v>483.4</v>
      </c>
      <c r="BI693" s="607">
        <v>483.4</v>
      </c>
      <c r="BJ693" s="607">
        <v>483.4</v>
      </c>
      <c r="BK693" s="607">
        <v>483.4</v>
      </c>
      <c r="BL693" s="607">
        <v>483.4</v>
      </c>
      <c r="BM693" s="607">
        <v>483.4</v>
      </c>
      <c r="BN693" s="607">
        <v>483.4</v>
      </c>
      <c r="BO693" s="607">
        <v>483.4</v>
      </c>
      <c r="BP693" s="607">
        <v>483.4</v>
      </c>
      <c r="BQ693" s="607">
        <v>483.4</v>
      </c>
      <c r="BR693" s="607">
        <v>483.4</v>
      </c>
      <c r="BS693" s="607">
        <v>483.4</v>
      </c>
      <c r="BT693" s="607">
        <v>483.4</v>
      </c>
      <c r="BU693" s="607">
        <v>483.4</v>
      </c>
      <c r="BV693" s="607">
        <v>483.4</v>
      </c>
      <c r="BW693" s="607">
        <v>483.4</v>
      </c>
      <c r="BX693" s="607">
        <v>483.4</v>
      </c>
      <c r="BY693" s="607">
        <v>483.4</v>
      </c>
      <c r="BZ693" s="607">
        <v>483.4</v>
      </c>
      <c r="CA693" s="607">
        <v>483.4</v>
      </c>
      <c r="CB693" s="607">
        <v>483.4</v>
      </c>
      <c r="CC693" s="607">
        <v>483.4</v>
      </c>
      <c r="CD693" s="607">
        <v>483.4</v>
      </c>
      <c r="CE693" s="616">
        <v>483.4</v>
      </c>
      <c r="CF693" s="616">
        <v>483.4</v>
      </c>
      <c r="CG693" s="616">
        <v>483.4</v>
      </c>
      <c r="CH693" s="616">
        <v>483.4</v>
      </c>
      <c r="CI693" s="616">
        <v>483.4</v>
      </c>
      <c r="CJ693" s="616">
        <v>483.4</v>
      </c>
      <c r="CK693" s="616">
        <v>483.4</v>
      </c>
      <c r="CL693" s="616">
        <v>483.4</v>
      </c>
      <c r="CM693" s="616">
        <v>483.4</v>
      </c>
      <c r="CN693" s="616">
        <v>483.4</v>
      </c>
      <c r="CO693" s="616">
        <v>483.4</v>
      </c>
      <c r="CP693" s="616">
        <v>483.4</v>
      </c>
      <c r="CQ693" s="616">
        <v>483.4</v>
      </c>
      <c r="CR693" s="616">
        <v>483.4</v>
      </c>
      <c r="CS693" s="616">
        <v>483.4</v>
      </c>
      <c r="CT693" s="616">
        <v>483.4</v>
      </c>
      <c r="CU693" s="616">
        <v>483.4</v>
      </c>
      <c r="CV693" s="616">
        <v>483.4</v>
      </c>
      <c r="CW693" s="616">
        <v>483.4</v>
      </c>
      <c r="CX693" s="616">
        <v>483.4</v>
      </c>
      <c r="CY693" s="617">
        <v>483.4</v>
      </c>
      <c r="CZ693" s="618">
        <v>0</v>
      </c>
      <c r="DA693" s="619">
        <v>0</v>
      </c>
      <c r="DB693" s="619">
        <v>0</v>
      </c>
      <c r="DC693" s="619">
        <v>0</v>
      </c>
      <c r="DD693" s="619">
        <v>0</v>
      </c>
      <c r="DE693" s="619">
        <v>0</v>
      </c>
      <c r="DF693" s="619">
        <v>0</v>
      </c>
      <c r="DG693" s="619">
        <v>0</v>
      </c>
      <c r="DH693" s="619">
        <v>0</v>
      </c>
      <c r="DI693" s="619">
        <v>0</v>
      </c>
      <c r="DJ693" s="619">
        <v>0</v>
      </c>
      <c r="DK693" s="619">
        <v>0</v>
      </c>
      <c r="DL693" s="619">
        <v>0</v>
      </c>
      <c r="DM693" s="619">
        <v>0</v>
      </c>
      <c r="DN693" s="619">
        <v>0</v>
      </c>
      <c r="DO693" s="619">
        <v>0</v>
      </c>
      <c r="DP693" s="619">
        <v>0</v>
      </c>
      <c r="DQ693" s="619">
        <v>0</v>
      </c>
      <c r="DR693" s="619">
        <v>0</v>
      </c>
      <c r="DS693" s="619">
        <v>0</v>
      </c>
      <c r="DT693" s="619">
        <v>0</v>
      </c>
      <c r="DU693" s="619">
        <v>0</v>
      </c>
      <c r="DV693" s="619">
        <v>0</v>
      </c>
      <c r="DW693" s="620">
        <v>0</v>
      </c>
    </row>
    <row r="694" spans="2:127" x14ac:dyDescent="0.2">
      <c r="B694" s="641"/>
      <c r="C694" s="642"/>
      <c r="D694" s="643"/>
      <c r="E694" s="643"/>
      <c r="F694" s="643"/>
      <c r="G694" s="643"/>
      <c r="H694" s="643"/>
      <c r="I694" s="644"/>
      <c r="J694" s="644"/>
      <c r="K694" s="644"/>
      <c r="L694" s="644"/>
      <c r="M694" s="644"/>
      <c r="N694" s="644"/>
      <c r="O694" s="644"/>
      <c r="P694" s="644"/>
      <c r="Q694" s="644"/>
      <c r="R694" s="645"/>
      <c r="S694" s="644"/>
      <c r="T694" s="644"/>
      <c r="U694" s="626" t="s">
        <v>493</v>
      </c>
      <c r="V694" s="614" t="s">
        <v>124</v>
      </c>
      <c r="W694" s="640" t="s">
        <v>490</v>
      </c>
      <c r="X694" s="607">
        <v>0</v>
      </c>
      <c r="Y694" s="607">
        <v>0</v>
      </c>
      <c r="Z694" s="607">
        <v>0</v>
      </c>
      <c r="AA694" s="607">
        <v>0</v>
      </c>
      <c r="AB694" s="607">
        <v>0</v>
      </c>
      <c r="AC694" s="607">
        <v>0</v>
      </c>
      <c r="AD694" s="607">
        <v>0</v>
      </c>
      <c r="AE694" s="607">
        <v>0</v>
      </c>
      <c r="AF694" s="607">
        <v>0</v>
      </c>
      <c r="AG694" s="607">
        <v>0</v>
      </c>
      <c r="AH694" s="607">
        <v>0</v>
      </c>
      <c r="AI694" s="607">
        <v>0</v>
      </c>
      <c r="AJ694" s="607">
        <v>0</v>
      </c>
      <c r="AK694" s="607">
        <v>0</v>
      </c>
      <c r="AL694" s="607">
        <v>0</v>
      </c>
      <c r="AM694" s="607">
        <v>3785.2</v>
      </c>
      <c r="AN694" s="607">
        <v>3785.2</v>
      </c>
      <c r="AO694" s="607">
        <v>3785.2</v>
      </c>
      <c r="AP694" s="607">
        <v>3785.2</v>
      </c>
      <c r="AQ694" s="607">
        <v>3785.2</v>
      </c>
      <c r="AR694" s="607">
        <v>3785.2</v>
      </c>
      <c r="AS694" s="607">
        <v>3785.2</v>
      </c>
      <c r="AT694" s="607">
        <v>3785.2</v>
      </c>
      <c r="AU694" s="607">
        <v>3785.2</v>
      </c>
      <c r="AV694" s="607">
        <v>3785.2</v>
      </c>
      <c r="AW694" s="607">
        <v>3785.2</v>
      </c>
      <c r="AX694" s="607">
        <v>3785.2</v>
      </c>
      <c r="AY694" s="607">
        <v>3785.2</v>
      </c>
      <c r="AZ694" s="607">
        <v>3785.2</v>
      </c>
      <c r="BA694" s="607">
        <v>3785.2</v>
      </c>
      <c r="BB694" s="607">
        <v>3785.2</v>
      </c>
      <c r="BC694" s="607">
        <v>3785.2</v>
      </c>
      <c r="BD694" s="607">
        <v>3785.2</v>
      </c>
      <c r="BE694" s="607">
        <v>3785.2</v>
      </c>
      <c r="BF694" s="607">
        <v>3785.2</v>
      </c>
      <c r="BG694" s="607">
        <v>3785.2</v>
      </c>
      <c r="BH694" s="607">
        <v>3785.2</v>
      </c>
      <c r="BI694" s="607">
        <v>3785.2</v>
      </c>
      <c r="BJ694" s="607">
        <v>3785.2</v>
      </c>
      <c r="BK694" s="607">
        <v>3785.2</v>
      </c>
      <c r="BL694" s="607">
        <v>3785.2</v>
      </c>
      <c r="BM694" s="607">
        <v>3785.2</v>
      </c>
      <c r="BN694" s="607">
        <v>3785.2</v>
      </c>
      <c r="BO694" s="607">
        <v>3785.2</v>
      </c>
      <c r="BP694" s="607">
        <v>3785.2</v>
      </c>
      <c r="BQ694" s="607">
        <v>3785.2</v>
      </c>
      <c r="BR694" s="607">
        <v>3785.2</v>
      </c>
      <c r="BS694" s="607">
        <v>3785.2</v>
      </c>
      <c r="BT694" s="607">
        <v>3785.2</v>
      </c>
      <c r="BU694" s="607">
        <v>3785.2</v>
      </c>
      <c r="BV694" s="607">
        <v>3785.2</v>
      </c>
      <c r="BW694" s="607">
        <v>3785.2</v>
      </c>
      <c r="BX694" s="607">
        <v>3785.2</v>
      </c>
      <c r="BY694" s="607">
        <v>3785.2</v>
      </c>
      <c r="BZ694" s="607">
        <v>3785.2</v>
      </c>
      <c r="CA694" s="607">
        <v>3785.2</v>
      </c>
      <c r="CB694" s="607">
        <v>3785.2</v>
      </c>
      <c r="CC694" s="607">
        <v>3785.2</v>
      </c>
      <c r="CD694" s="607">
        <v>3785.2</v>
      </c>
      <c r="CE694" s="616">
        <v>3785.2</v>
      </c>
      <c r="CF694" s="616">
        <v>3785.2</v>
      </c>
      <c r="CG694" s="616">
        <v>3785.2</v>
      </c>
      <c r="CH694" s="616">
        <v>3785.2</v>
      </c>
      <c r="CI694" s="616">
        <v>3785.2</v>
      </c>
      <c r="CJ694" s="616">
        <v>3785.2</v>
      </c>
      <c r="CK694" s="616">
        <v>3785.2</v>
      </c>
      <c r="CL694" s="616">
        <v>3785.2</v>
      </c>
      <c r="CM694" s="616">
        <v>3785.2</v>
      </c>
      <c r="CN694" s="616">
        <v>3785.2</v>
      </c>
      <c r="CO694" s="616">
        <v>3785.2</v>
      </c>
      <c r="CP694" s="616">
        <v>3785.2</v>
      </c>
      <c r="CQ694" s="616">
        <v>3785.2</v>
      </c>
      <c r="CR694" s="616">
        <v>3785.2</v>
      </c>
      <c r="CS694" s="616">
        <v>3785.2</v>
      </c>
      <c r="CT694" s="616">
        <v>3785.2</v>
      </c>
      <c r="CU694" s="616">
        <v>3785.2</v>
      </c>
      <c r="CV694" s="616">
        <v>3785.2</v>
      </c>
      <c r="CW694" s="616">
        <v>3785.2</v>
      </c>
      <c r="CX694" s="616">
        <v>3785.2</v>
      </c>
      <c r="CY694" s="617">
        <v>3785.2</v>
      </c>
      <c r="CZ694" s="618">
        <v>0</v>
      </c>
      <c r="DA694" s="619">
        <v>0</v>
      </c>
      <c r="DB694" s="619">
        <v>0</v>
      </c>
      <c r="DC694" s="619">
        <v>0</v>
      </c>
      <c r="DD694" s="619">
        <v>0</v>
      </c>
      <c r="DE694" s="619">
        <v>0</v>
      </c>
      <c r="DF694" s="619">
        <v>0</v>
      </c>
      <c r="DG694" s="619">
        <v>0</v>
      </c>
      <c r="DH694" s="619">
        <v>0</v>
      </c>
      <c r="DI694" s="619">
        <v>0</v>
      </c>
      <c r="DJ694" s="619">
        <v>0</v>
      </c>
      <c r="DK694" s="619">
        <v>0</v>
      </c>
      <c r="DL694" s="619">
        <v>0</v>
      </c>
      <c r="DM694" s="619">
        <v>0</v>
      </c>
      <c r="DN694" s="619">
        <v>0</v>
      </c>
      <c r="DO694" s="619">
        <v>0</v>
      </c>
      <c r="DP694" s="619">
        <v>0</v>
      </c>
      <c r="DQ694" s="619">
        <v>0</v>
      </c>
      <c r="DR694" s="619">
        <v>0</v>
      </c>
      <c r="DS694" s="619">
        <v>0</v>
      </c>
      <c r="DT694" s="619">
        <v>0</v>
      </c>
      <c r="DU694" s="619">
        <v>0</v>
      </c>
      <c r="DV694" s="619">
        <v>0</v>
      </c>
      <c r="DW694" s="620">
        <v>0</v>
      </c>
    </row>
    <row r="695" spans="2:127" x14ac:dyDescent="0.2">
      <c r="B695" s="641"/>
      <c r="C695" s="642"/>
      <c r="D695" s="643"/>
      <c r="E695" s="643"/>
      <c r="F695" s="643"/>
      <c r="G695" s="643"/>
      <c r="H695" s="643"/>
      <c r="I695" s="644"/>
      <c r="J695" s="644"/>
      <c r="K695" s="644"/>
      <c r="L695" s="644"/>
      <c r="M695" s="644"/>
      <c r="N695" s="644"/>
      <c r="O695" s="644"/>
      <c r="P695" s="644"/>
      <c r="Q695" s="644"/>
      <c r="R695" s="645"/>
      <c r="S695" s="644"/>
      <c r="T695" s="644"/>
      <c r="U695" s="646" t="s">
        <v>494</v>
      </c>
      <c r="V695" s="647" t="s">
        <v>124</v>
      </c>
      <c r="W695" s="640" t="s">
        <v>490</v>
      </c>
      <c r="X695" s="607">
        <v>0</v>
      </c>
      <c r="Y695" s="607">
        <v>0</v>
      </c>
      <c r="Z695" s="607">
        <v>0</v>
      </c>
      <c r="AA695" s="607">
        <v>0</v>
      </c>
      <c r="AB695" s="607">
        <v>0</v>
      </c>
      <c r="AC695" s="607">
        <v>0</v>
      </c>
      <c r="AD695" s="607">
        <v>0</v>
      </c>
      <c r="AE695" s="607">
        <v>0</v>
      </c>
      <c r="AF695" s="607">
        <v>0</v>
      </c>
      <c r="AG695" s="607">
        <v>0</v>
      </c>
      <c r="AH695" s="607">
        <v>0</v>
      </c>
      <c r="AI695" s="607">
        <v>0</v>
      </c>
      <c r="AJ695" s="607">
        <v>0</v>
      </c>
      <c r="AK695" s="607">
        <v>0</v>
      </c>
      <c r="AL695" s="607">
        <v>0</v>
      </c>
      <c r="AM695" s="607">
        <v>0</v>
      </c>
      <c r="AN695" s="607">
        <v>0</v>
      </c>
      <c r="AO695" s="607">
        <v>0</v>
      </c>
      <c r="AP695" s="607">
        <v>0</v>
      </c>
      <c r="AQ695" s="607">
        <v>0</v>
      </c>
      <c r="AR695" s="607">
        <v>0</v>
      </c>
      <c r="AS695" s="607">
        <v>0</v>
      </c>
      <c r="AT695" s="607">
        <v>0</v>
      </c>
      <c r="AU695" s="607">
        <v>0</v>
      </c>
      <c r="AV695" s="607">
        <v>0</v>
      </c>
      <c r="AW695" s="607">
        <v>0</v>
      </c>
      <c r="AX695" s="607">
        <v>0</v>
      </c>
      <c r="AY695" s="607">
        <v>0</v>
      </c>
      <c r="AZ695" s="607">
        <v>0</v>
      </c>
      <c r="BA695" s="607">
        <v>0</v>
      </c>
      <c r="BB695" s="607">
        <v>0</v>
      </c>
      <c r="BC695" s="607">
        <v>0</v>
      </c>
      <c r="BD695" s="607">
        <v>0</v>
      </c>
      <c r="BE695" s="607">
        <v>0</v>
      </c>
      <c r="BF695" s="607">
        <v>0</v>
      </c>
      <c r="BG695" s="607">
        <v>0</v>
      </c>
      <c r="BH695" s="607">
        <v>0</v>
      </c>
      <c r="BI695" s="607">
        <v>0</v>
      </c>
      <c r="BJ695" s="607">
        <v>0</v>
      </c>
      <c r="BK695" s="607">
        <v>0</v>
      </c>
      <c r="BL695" s="607">
        <v>0</v>
      </c>
      <c r="BM695" s="607">
        <v>0</v>
      </c>
      <c r="BN695" s="607">
        <v>0</v>
      </c>
      <c r="BO695" s="607">
        <v>0</v>
      </c>
      <c r="BP695" s="607">
        <v>0</v>
      </c>
      <c r="BQ695" s="607">
        <v>0</v>
      </c>
      <c r="BR695" s="607">
        <v>0</v>
      </c>
      <c r="BS695" s="607">
        <v>0</v>
      </c>
      <c r="BT695" s="607">
        <v>0</v>
      </c>
      <c r="BU695" s="607">
        <v>0</v>
      </c>
      <c r="BV695" s="607">
        <v>0</v>
      </c>
      <c r="BW695" s="607">
        <v>0</v>
      </c>
      <c r="BX695" s="607">
        <v>0</v>
      </c>
      <c r="BY695" s="607">
        <v>0</v>
      </c>
      <c r="BZ695" s="607">
        <v>0</v>
      </c>
      <c r="CA695" s="607">
        <v>0</v>
      </c>
      <c r="CB695" s="607">
        <v>0</v>
      </c>
      <c r="CC695" s="607">
        <v>0</v>
      </c>
      <c r="CD695" s="607">
        <v>0</v>
      </c>
      <c r="CE695" s="616">
        <v>0</v>
      </c>
      <c r="CF695" s="616">
        <v>0</v>
      </c>
      <c r="CG695" s="616">
        <v>0</v>
      </c>
      <c r="CH695" s="616">
        <v>0</v>
      </c>
      <c r="CI695" s="616">
        <v>0</v>
      </c>
      <c r="CJ695" s="616">
        <v>0</v>
      </c>
      <c r="CK695" s="616">
        <v>0</v>
      </c>
      <c r="CL695" s="616">
        <v>0</v>
      </c>
      <c r="CM695" s="616">
        <v>0</v>
      </c>
      <c r="CN695" s="616">
        <v>0</v>
      </c>
      <c r="CO695" s="616">
        <v>0</v>
      </c>
      <c r="CP695" s="616">
        <v>0</v>
      </c>
      <c r="CQ695" s="616">
        <v>0</v>
      </c>
      <c r="CR695" s="616">
        <v>0</v>
      </c>
      <c r="CS695" s="616">
        <v>0</v>
      </c>
      <c r="CT695" s="616">
        <v>0</v>
      </c>
      <c r="CU695" s="616">
        <v>0</v>
      </c>
      <c r="CV695" s="616">
        <v>0</v>
      </c>
      <c r="CW695" s="616">
        <v>0</v>
      </c>
      <c r="CX695" s="616">
        <v>0</v>
      </c>
      <c r="CY695" s="617">
        <v>0</v>
      </c>
      <c r="CZ695" s="618">
        <v>0</v>
      </c>
      <c r="DA695" s="619">
        <v>0</v>
      </c>
      <c r="DB695" s="619">
        <v>0</v>
      </c>
      <c r="DC695" s="619">
        <v>0</v>
      </c>
      <c r="DD695" s="619">
        <v>0</v>
      </c>
      <c r="DE695" s="619">
        <v>0</v>
      </c>
      <c r="DF695" s="619">
        <v>0</v>
      </c>
      <c r="DG695" s="619">
        <v>0</v>
      </c>
      <c r="DH695" s="619">
        <v>0</v>
      </c>
      <c r="DI695" s="619">
        <v>0</v>
      </c>
      <c r="DJ695" s="619">
        <v>0</v>
      </c>
      <c r="DK695" s="619">
        <v>0</v>
      </c>
      <c r="DL695" s="619">
        <v>0</v>
      </c>
      <c r="DM695" s="619">
        <v>0</v>
      </c>
      <c r="DN695" s="619">
        <v>0</v>
      </c>
      <c r="DO695" s="619">
        <v>0</v>
      </c>
      <c r="DP695" s="619">
        <v>0</v>
      </c>
      <c r="DQ695" s="619">
        <v>0</v>
      </c>
      <c r="DR695" s="619">
        <v>0</v>
      </c>
      <c r="DS695" s="619">
        <v>0</v>
      </c>
      <c r="DT695" s="619">
        <v>0</v>
      </c>
      <c r="DU695" s="619">
        <v>0</v>
      </c>
      <c r="DV695" s="619">
        <v>0</v>
      </c>
      <c r="DW695" s="620">
        <v>0</v>
      </c>
    </row>
    <row r="696" spans="2:127" x14ac:dyDescent="0.2">
      <c r="B696" s="641"/>
      <c r="C696" s="642"/>
      <c r="D696" s="643"/>
      <c r="E696" s="643"/>
      <c r="F696" s="643"/>
      <c r="G696" s="643"/>
      <c r="H696" s="643"/>
      <c r="I696" s="644"/>
      <c r="J696" s="644"/>
      <c r="K696" s="644"/>
      <c r="L696" s="644"/>
      <c r="M696" s="644"/>
      <c r="N696" s="644"/>
      <c r="O696" s="644"/>
      <c r="P696" s="644"/>
      <c r="Q696" s="644"/>
      <c r="R696" s="645"/>
      <c r="S696" s="644"/>
      <c r="T696" s="644"/>
      <c r="U696" s="626" t="s">
        <v>495</v>
      </c>
      <c r="V696" s="614" t="s">
        <v>124</v>
      </c>
      <c r="W696" s="640" t="s">
        <v>490</v>
      </c>
      <c r="X696" s="607">
        <v>0.76930000000000009</v>
      </c>
      <c r="Y696" s="607">
        <v>1.5386000000000002</v>
      </c>
      <c r="Z696" s="607">
        <v>1.5386000000000002</v>
      </c>
      <c r="AA696" s="607">
        <v>2.3079000000000001</v>
      </c>
      <c r="AB696" s="607">
        <v>2.3079000000000001</v>
      </c>
      <c r="AC696" s="607">
        <v>3.8464999999999998</v>
      </c>
      <c r="AD696" s="607">
        <v>4.6158000000000001</v>
      </c>
      <c r="AE696" s="607">
        <v>7.6929999999999996</v>
      </c>
      <c r="AF696" s="607">
        <v>7.6929999999999996</v>
      </c>
      <c r="AG696" s="607">
        <v>7.6929999999999996</v>
      </c>
      <c r="AH696" s="607">
        <v>7.6929999999999996</v>
      </c>
      <c r="AI696" s="607">
        <v>7.6929999999999996</v>
      </c>
      <c r="AJ696" s="607">
        <v>7.6929999999999996</v>
      </c>
      <c r="AK696" s="607">
        <v>7.6929999999999996</v>
      </c>
      <c r="AL696" s="607">
        <v>6.1544000000000008</v>
      </c>
      <c r="AM696" s="607">
        <v>0</v>
      </c>
      <c r="AN696" s="607">
        <v>0</v>
      </c>
      <c r="AO696" s="607">
        <v>0</v>
      </c>
      <c r="AP696" s="607">
        <v>0</v>
      </c>
      <c r="AQ696" s="607">
        <v>0</v>
      </c>
      <c r="AR696" s="607">
        <v>5.4756918239758381E-2</v>
      </c>
      <c r="AS696" s="607">
        <v>0.10951383647951676</v>
      </c>
      <c r="AT696" s="607">
        <v>0.10951383647951676</v>
      </c>
      <c r="AU696" s="607">
        <v>0.16427075471927519</v>
      </c>
      <c r="AV696" s="607">
        <v>0.16427075471927519</v>
      </c>
      <c r="AW696" s="607">
        <v>0.27378459119879195</v>
      </c>
      <c r="AX696" s="607">
        <v>0.32854150943855037</v>
      </c>
      <c r="AY696" s="607">
        <v>0.5475691823975839</v>
      </c>
      <c r="AZ696" s="607">
        <v>0.5475691823975839</v>
      </c>
      <c r="BA696" s="607">
        <v>0.5475691823975839</v>
      </c>
      <c r="BB696" s="607">
        <v>0.5475691823975839</v>
      </c>
      <c r="BC696" s="607">
        <v>0.5475691823975839</v>
      </c>
      <c r="BD696" s="607">
        <v>0.5475691823975839</v>
      </c>
      <c r="BE696" s="607">
        <v>0.5475691823975839</v>
      </c>
      <c r="BF696" s="607">
        <v>0.43805534591806705</v>
      </c>
      <c r="BG696" s="607">
        <v>0</v>
      </c>
      <c r="BH696" s="607">
        <v>0</v>
      </c>
      <c r="BI696" s="607">
        <v>0</v>
      </c>
      <c r="BJ696" s="607">
        <v>0</v>
      </c>
      <c r="BK696" s="607">
        <v>0</v>
      </c>
      <c r="BL696" s="607">
        <v>5.4756918239758381E-2</v>
      </c>
      <c r="BM696" s="607">
        <v>0.10951383647951676</v>
      </c>
      <c r="BN696" s="607">
        <v>0.10951383647951676</v>
      </c>
      <c r="BO696" s="607">
        <v>0.16427075471927519</v>
      </c>
      <c r="BP696" s="607">
        <v>0.16427075471927519</v>
      </c>
      <c r="BQ696" s="607">
        <v>0.27378459119879195</v>
      </c>
      <c r="BR696" s="607">
        <v>0.32854150943855037</v>
      </c>
      <c r="BS696" s="607">
        <v>0.5475691823975839</v>
      </c>
      <c r="BT696" s="607">
        <v>0.5475691823975839</v>
      </c>
      <c r="BU696" s="607">
        <v>0.5475691823975839</v>
      </c>
      <c r="BV696" s="607">
        <v>0.5475691823975839</v>
      </c>
      <c r="BW696" s="607">
        <v>0.5475691823975839</v>
      </c>
      <c r="BX696" s="607">
        <v>0.5475691823975839</v>
      </c>
      <c r="BY696" s="607">
        <v>0.5475691823975839</v>
      </c>
      <c r="BZ696" s="607">
        <v>0.43805534591806705</v>
      </c>
      <c r="CA696" s="607">
        <v>0</v>
      </c>
      <c r="CB696" s="607">
        <v>0</v>
      </c>
      <c r="CC696" s="607">
        <v>0</v>
      </c>
      <c r="CD696" s="607">
        <v>0</v>
      </c>
      <c r="CE696" s="616">
        <v>0</v>
      </c>
      <c r="CF696" s="616">
        <v>0.21548084787678212</v>
      </c>
      <c r="CG696" s="616">
        <v>0.43096169575356424</v>
      </c>
      <c r="CH696" s="616">
        <v>0.43096169575356424</v>
      </c>
      <c r="CI696" s="616">
        <v>0.64644254363034637</v>
      </c>
      <c r="CJ696" s="616">
        <v>0.64644254363034637</v>
      </c>
      <c r="CK696" s="616">
        <v>1.0774042393839107</v>
      </c>
      <c r="CL696" s="616">
        <v>1.2928850872606927</v>
      </c>
      <c r="CM696" s="616">
        <v>2.1548084787678214</v>
      </c>
      <c r="CN696" s="616">
        <v>2.1548084787678214</v>
      </c>
      <c r="CO696" s="616">
        <v>2.1548084787678214</v>
      </c>
      <c r="CP696" s="616">
        <v>2.1548084787678214</v>
      </c>
      <c r="CQ696" s="616">
        <v>2.1548084787678214</v>
      </c>
      <c r="CR696" s="616">
        <v>2.1548084787678214</v>
      </c>
      <c r="CS696" s="616">
        <v>2.1548084787678214</v>
      </c>
      <c r="CT696" s="616">
        <v>1.723846783014257</v>
      </c>
      <c r="CU696" s="616">
        <v>0</v>
      </c>
      <c r="CV696" s="616">
        <v>0</v>
      </c>
      <c r="CW696" s="616">
        <v>0</v>
      </c>
      <c r="CX696" s="616">
        <v>0</v>
      </c>
      <c r="CY696" s="617">
        <v>0</v>
      </c>
      <c r="CZ696" s="618">
        <v>0</v>
      </c>
      <c r="DA696" s="619">
        <v>0</v>
      </c>
      <c r="DB696" s="619">
        <v>0</v>
      </c>
      <c r="DC696" s="619">
        <v>0</v>
      </c>
      <c r="DD696" s="619">
        <v>0</v>
      </c>
      <c r="DE696" s="619">
        <v>0</v>
      </c>
      <c r="DF696" s="619">
        <v>0</v>
      </c>
      <c r="DG696" s="619">
        <v>0</v>
      </c>
      <c r="DH696" s="619">
        <v>0</v>
      </c>
      <c r="DI696" s="619">
        <v>0</v>
      </c>
      <c r="DJ696" s="619">
        <v>0</v>
      </c>
      <c r="DK696" s="619">
        <v>0</v>
      </c>
      <c r="DL696" s="619">
        <v>0</v>
      </c>
      <c r="DM696" s="619">
        <v>0</v>
      </c>
      <c r="DN696" s="619">
        <v>0</v>
      </c>
      <c r="DO696" s="619">
        <v>0</v>
      </c>
      <c r="DP696" s="619">
        <v>0</v>
      </c>
      <c r="DQ696" s="619">
        <v>0</v>
      </c>
      <c r="DR696" s="619">
        <v>0</v>
      </c>
      <c r="DS696" s="619">
        <v>0</v>
      </c>
      <c r="DT696" s="619">
        <v>0</v>
      </c>
      <c r="DU696" s="619">
        <v>0</v>
      </c>
      <c r="DV696" s="619">
        <v>0</v>
      </c>
      <c r="DW696" s="620">
        <v>0</v>
      </c>
    </row>
    <row r="697" spans="2:127" x14ac:dyDescent="0.2">
      <c r="B697" s="648"/>
      <c r="C697" s="642"/>
      <c r="D697" s="643"/>
      <c r="E697" s="643"/>
      <c r="F697" s="643"/>
      <c r="G697" s="643"/>
      <c r="H697" s="643"/>
      <c r="I697" s="644"/>
      <c r="J697" s="644"/>
      <c r="K697" s="644"/>
      <c r="L697" s="644"/>
      <c r="M697" s="644"/>
      <c r="N697" s="644"/>
      <c r="O697" s="644"/>
      <c r="P697" s="644"/>
      <c r="Q697" s="644"/>
      <c r="R697" s="645"/>
      <c r="S697" s="644"/>
      <c r="T697" s="644"/>
      <c r="U697" s="626" t="s">
        <v>496</v>
      </c>
      <c r="V697" s="614" t="s">
        <v>124</v>
      </c>
      <c r="W697" s="640" t="s">
        <v>490</v>
      </c>
      <c r="X697" s="607">
        <v>0</v>
      </c>
      <c r="Y697" s="607">
        <v>0</v>
      </c>
      <c r="Z697" s="607">
        <v>0</v>
      </c>
      <c r="AA697" s="607">
        <v>0</v>
      </c>
      <c r="AB697" s="607">
        <v>0</v>
      </c>
      <c r="AC697" s="607">
        <v>0</v>
      </c>
      <c r="AD697" s="607">
        <v>0</v>
      </c>
      <c r="AE697" s="607">
        <v>0</v>
      </c>
      <c r="AF697" s="607">
        <v>0</v>
      </c>
      <c r="AG697" s="607">
        <v>0</v>
      </c>
      <c r="AH697" s="607">
        <v>0</v>
      </c>
      <c r="AI697" s="607">
        <v>0</v>
      </c>
      <c r="AJ697" s="607">
        <v>0</v>
      </c>
      <c r="AK697" s="607">
        <v>0</v>
      </c>
      <c r="AL697" s="607">
        <v>0</v>
      </c>
      <c r="AM697" s="607">
        <v>35.130000000000003</v>
      </c>
      <c r="AN697" s="607">
        <v>35.130000000000003</v>
      </c>
      <c r="AO697" s="607">
        <v>35.130000000000003</v>
      </c>
      <c r="AP697" s="607">
        <v>35.130000000000003</v>
      </c>
      <c r="AQ697" s="607">
        <v>35.130000000000003</v>
      </c>
      <c r="AR697" s="607">
        <v>35.130000000000003</v>
      </c>
      <c r="AS697" s="607">
        <v>35.130000000000003</v>
      </c>
      <c r="AT697" s="607">
        <v>35.130000000000003</v>
      </c>
      <c r="AU697" s="607">
        <v>35.130000000000003</v>
      </c>
      <c r="AV697" s="607">
        <v>35.130000000000003</v>
      </c>
      <c r="AW697" s="607">
        <v>35.130000000000003</v>
      </c>
      <c r="AX697" s="607">
        <v>35.130000000000003</v>
      </c>
      <c r="AY697" s="607">
        <v>35.130000000000003</v>
      </c>
      <c r="AZ697" s="607">
        <v>35.130000000000003</v>
      </c>
      <c r="BA697" s="607">
        <v>35.130000000000003</v>
      </c>
      <c r="BB697" s="607">
        <v>35.130000000000003</v>
      </c>
      <c r="BC697" s="607">
        <v>35.130000000000003</v>
      </c>
      <c r="BD697" s="607">
        <v>35.130000000000003</v>
      </c>
      <c r="BE697" s="607">
        <v>35.130000000000003</v>
      </c>
      <c r="BF697" s="607">
        <v>35.130000000000003</v>
      </c>
      <c r="BG697" s="607">
        <v>35.130000000000003</v>
      </c>
      <c r="BH697" s="607">
        <v>35.130000000000003</v>
      </c>
      <c r="BI697" s="607">
        <v>35.130000000000003</v>
      </c>
      <c r="BJ697" s="607">
        <v>35.130000000000003</v>
      </c>
      <c r="BK697" s="607">
        <v>35.130000000000003</v>
      </c>
      <c r="BL697" s="607">
        <v>35.130000000000003</v>
      </c>
      <c r="BM697" s="607">
        <v>35.130000000000003</v>
      </c>
      <c r="BN697" s="607">
        <v>35.130000000000003</v>
      </c>
      <c r="BO697" s="607">
        <v>35.130000000000003</v>
      </c>
      <c r="BP697" s="607">
        <v>35.130000000000003</v>
      </c>
      <c r="BQ697" s="607">
        <v>35.130000000000003</v>
      </c>
      <c r="BR697" s="607">
        <v>35.130000000000003</v>
      </c>
      <c r="BS697" s="607">
        <v>35.130000000000003</v>
      </c>
      <c r="BT697" s="607">
        <v>35.130000000000003</v>
      </c>
      <c r="BU697" s="607">
        <v>35.130000000000003</v>
      </c>
      <c r="BV697" s="607">
        <v>35.130000000000003</v>
      </c>
      <c r="BW697" s="607">
        <v>35.130000000000003</v>
      </c>
      <c r="BX697" s="607">
        <v>35.130000000000003</v>
      </c>
      <c r="BY697" s="607">
        <v>35.130000000000003</v>
      </c>
      <c r="BZ697" s="607">
        <v>35.130000000000003</v>
      </c>
      <c r="CA697" s="607">
        <v>35.130000000000003</v>
      </c>
      <c r="CB697" s="607">
        <v>35.130000000000003</v>
      </c>
      <c r="CC697" s="607">
        <v>35.130000000000003</v>
      </c>
      <c r="CD697" s="607">
        <v>35.130000000000003</v>
      </c>
      <c r="CE697" s="616">
        <v>35.130000000000003</v>
      </c>
      <c r="CF697" s="616">
        <v>35.130000000000003</v>
      </c>
      <c r="CG697" s="616">
        <v>35.130000000000003</v>
      </c>
      <c r="CH697" s="616">
        <v>35.130000000000003</v>
      </c>
      <c r="CI697" s="616">
        <v>35.130000000000003</v>
      </c>
      <c r="CJ697" s="616">
        <v>35.130000000000003</v>
      </c>
      <c r="CK697" s="616">
        <v>35.130000000000003</v>
      </c>
      <c r="CL697" s="616">
        <v>35.130000000000003</v>
      </c>
      <c r="CM697" s="616">
        <v>35.130000000000003</v>
      </c>
      <c r="CN697" s="616">
        <v>35.130000000000003</v>
      </c>
      <c r="CO697" s="616">
        <v>35.130000000000003</v>
      </c>
      <c r="CP697" s="616">
        <v>35.130000000000003</v>
      </c>
      <c r="CQ697" s="616">
        <v>35.130000000000003</v>
      </c>
      <c r="CR697" s="616">
        <v>35.130000000000003</v>
      </c>
      <c r="CS697" s="616">
        <v>35.130000000000003</v>
      </c>
      <c r="CT697" s="616">
        <v>35.130000000000003</v>
      </c>
      <c r="CU697" s="616">
        <v>35.130000000000003</v>
      </c>
      <c r="CV697" s="616">
        <v>35.130000000000003</v>
      </c>
      <c r="CW697" s="616">
        <v>35.130000000000003</v>
      </c>
      <c r="CX697" s="616">
        <v>35.130000000000003</v>
      </c>
      <c r="CY697" s="617">
        <v>35.130000000000003</v>
      </c>
      <c r="CZ697" s="618">
        <v>0</v>
      </c>
      <c r="DA697" s="619">
        <v>0</v>
      </c>
      <c r="DB697" s="619">
        <v>0</v>
      </c>
      <c r="DC697" s="619">
        <v>0</v>
      </c>
      <c r="DD697" s="619">
        <v>0</v>
      </c>
      <c r="DE697" s="619">
        <v>0</v>
      </c>
      <c r="DF697" s="619">
        <v>0</v>
      </c>
      <c r="DG697" s="619">
        <v>0</v>
      </c>
      <c r="DH697" s="619">
        <v>0</v>
      </c>
      <c r="DI697" s="619">
        <v>0</v>
      </c>
      <c r="DJ697" s="619">
        <v>0</v>
      </c>
      <c r="DK697" s="619">
        <v>0</v>
      </c>
      <c r="DL697" s="619">
        <v>0</v>
      </c>
      <c r="DM697" s="619">
        <v>0</v>
      </c>
      <c r="DN697" s="619">
        <v>0</v>
      </c>
      <c r="DO697" s="619">
        <v>0</v>
      </c>
      <c r="DP697" s="619">
        <v>0</v>
      </c>
      <c r="DQ697" s="619">
        <v>0</v>
      </c>
      <c r="DR697" s="619">
        <v>0</v>
      </c>
      <c r="DS697" s="619">
        <v>0</v>
      </c>
      <c r="DT697" s="619">
        <v>0</v>
      </c>
      <c r="DU697" s="619">
        <v>0</v>
      </c>
      <c r="DV697" s="619">
        <v>0</v>
      </c>
      <c r="DW697" s="620">
        <v>0</v>
      </c>
    </row>
    <row r="698" spans="2:127" x14ac:dyDescent="0.2">
      <c r="B698" s="648"/>
      <c r="C698" s="642"/>
      <c r="D698" s="643"/>
      <c r="E698" s="643"/>
      <c r="F698" s="643"/>
      <c r="G698" s="643"/>
      <c r="H698" s="643"/>
      <c r="I698" s="644"/>
      <c r="J698" s="644"/>
      <c r="K698" s="644"/>
      <c r="L698" s="644"/>
      <c r="M698" s="644"/>
      <c r="N698" s="644"/>
      <c r="O698" s="644"/>
      <c r="P698" s="644"/>
      <c r="Q698" s="644"/>
      <c r="R698" s="645"/>
      <c r="S698" s="644"/>
      <c r="T698" s="644"/>
      <c r="U698" s="626" t="s">
        <v>497</v>
      </c>
      <c r="V698" s="614" t="s">
        <v>124</v>
      </c>
      <c r="W698" s="640" t="s">
        <v>490</v>
      </c>
      <c r="X698" s="607">
        <v>9.3863000000000003</v>
      </c>
      <c r="Y698" s="607">
        <v>18.772600000000001</v>
      </c>
      <c r="Z698" s="607">
        <v>18.772600000000001</v>
      </c>
      <c r="AA698" s="607">
        <v>28.158899999999999</v>
      </c>
      <c r="AB698" s="607">
        <v>28.158899999999999</v>
      </c>
      <c r="AC698" s="607">
        <v>46.9315</v>
      </c>
      <c r="AD698" s="607">
        <v>56.317799999999998</v>
      </c>
      <c r="AE698" s="607">
        <v>93.863</v>
      </c>
      <c r="AF698" s="607">
        <v>93.863</v>
      </c>
      <c r="AG698" s="607">
        <v>93.863</v>
      </c>
      <c r="AH698" s="607">
        <v>93.863</v>
      </c>
      <c r="AI698" s="607">
        <v>93.863</v>
      </c>
      <c r="AJ698" s="607">
        <v>93.863</v>
      </c>
      <c r="AK698" s="607">
        <v>93.863</v>
      </c>
      <c r="AL698" s="607">
        <v>75.090400000000002</v>
      </c>
      <c r="AM698" s="607">
        <v>0</v>
      </c>
      <c r="AN698" s="607">
        <v>0</v>
      </c>
      <c r="AO698" s="607">
        <v>0</v>
      </c>
      <c r="AP698" s="607">
        <v>0</v>
      </c>
      <c r="AQ698" s="607">
        <v>0</v>
      </c>
      <c r="AR698" s="607">
        <v>0.6680941916987444</v>
      </c>
      <c r="AS698" s="607">
        <v>1.3361883833974888</v>
      </c>
      <c r="AT698" s="607">
        <v>1.3361883833974888</v>
      </c>
      <c r="AU698" s="607">
        <v>2.0042825750962336</v>
      </c>
      <c r="AV698" s="607">
        <v>2.0042825750962336</v>
      </c>
      <c r="AW698" s="607">
        <v>3.3404709584937229</v>
      </c>
      <c r="AX698" s="607">
        <v>4.0085651501924673</v>
      </c>
      <c r="AY698" s="607">
        <v>6.6809419169874458</v>
      </c>
      <c r="AZ698" s="607">
        <v>6.6809419169874458</v>
      </c>
      <c r="BA698" s="607">
        <v>6.6809419169874458</v>
      </c>
      <c r="BB698" s="607">
        <v>6.6809419169874458</v>
      </c>
      <c r="BC698" s="607">
        <v>6.6809419169874458</v>
      </c>
      <c r="BD698" s="607">
        <v>6.6809419169874458</v>
      </c>
      <c r="BE698" s="607">
        <v>6.6809419169874458</v>
      </c>
      <c r="BF698" s="607">
        <v>5.3447535335899552</v>
      </c>
      <c r="BG698" s="607">
        <v>0</v>
      </c>
      <c r="BH698" s="607">
        <v>0</v>
      </c>
      <c r="BI698" s="607">
        <v>0</v>
      </c>
      <c r="BJ698" s="607">
        <v>0</v>
      </c>
      <c r="BK698" s="607">
        <v>0</v>
      </c>
      <c r="BL698" s="607">
        <v>0.6680941916987444</v>
      </c>
      <c r="BM698" s="607">
        <v>1.3361883833974888</v>
      </c>
      <c r="BN698" s="607">
        <v>1.3361883833974888</v>
      </c>
      <c r="BO698" s="607">
        <v>2.0042825750962336</v>
      </c>
      <c r="BP698" s="607">
        <v>2.0042825750962336</v>
      </c>
      <c r="BQ698" s="607">
        <v>3.3404709584937229</v>
      </c>
      <c r="BR698" s="607">
        <v>4.0085651501924673</v>
      </c>
      <c r="BS698" s="607">
        <v>6.6809419169874458</v>
      </c>
      <c r="BT698" s="607">
        <v>6.6809419169874458</v>
      </c>
      <c r="BU698" s="607">
        <v>6.6809419169874458</v>
      </c>
      <c r="BV698" s="607">
        <v>6.6809419169874458</v>
      </c>
      <c r="BW698" s="607">
        <v>6.6809419169874458</v>
      </c>
      <c r="BX698" s="607">
        <v>6.6809419169874458</v>
      </c>
      <c r="BY698" s="607">
        <v>6.6809419169874458</v>
      </c>
      <c r="BZ698" s="607">
        <v>5.3447535335899552</v>
      </c>
      <c r="CA698" s="607">
        <v>0</v>
      </c>
      <c r="CB698" s="607">
        <v>0</v>
      </c>
      <c r="CC698" s="607">
        <v>0</v>
      </c>
      <c r="CD698" s="607">
        <v>0</v>
      </c>
      <c r="CE698" s="616">
        <v>0</v>
      </c>
      <c r="CF698" s="616">
        <v>2.6291016280070711</v>
      </c>
      <c r="CG698" s="616">
        <v>5.2582032560141423</v>
      </c>
      <c r="CH698" s="616">
        <v>5.2582032560141423</v>
      </c>
      <c r="CI698" s="616">
        <v>7.887304884021213</v>
      </c>
      <c r="CJ698" s="616">
        <v>7.887304884021213</v>
      </c>
      <c r="CK698" s="616">
        <v>13.145508140035355</v>
      </c>
      <c r="CL698" s="616">
        <v>15.774609768042426</v>
      </c>
      <c r="CM698" s="616">
        <v>26.291016280070711</v>
      </c>
      <c r="CN698" s="616">
        <v>26.291016280070711</v>
      </c>
      <c r="CO698" s="616">
        <v>26.291016280070711</v>
      </c>
      <c r="CP698" s="616">
        <v>26.291016280070711</v>
      </c>
      <c r="CQ698" s="616">
        <v>26.291016280070711</v>
      </c>
      <c r="CR698" s="616">
        <v>26.291016280070711</v>
      </c>
      <c r="CS698" s="616">
        <v>26.291016280070711</v>
      </c>
      <c r="CT698" s="616">
        <v>21.032813024056569</v>
      </c>
      <c r="CU698" s="616">
        <v>0</v>
      </c>
      <c r="CV698" s="616">
        <v>0</v>
      </c>
      <c r="CW698" s="616">
        <v>0</v>
      </c>
      <c r="CX698" s="616">
        <v>0</v>
      </c>
      <c r="CY698" s="617">
        <v>0</v>
      </c>
      <c r="CZ698" s="618">
        <v>0</v>
      </c>
      <c r="DA698" s="619">
        <v>0</v>
      </c>
      <c r="DB698" s="619">
        <v>0</v>
      </c>
      <c r="DC698" s="619">
        <v>0</v>
      </c>
      <c r="DD698" s="619">
        <v>0</v>
      </c>
      <c r="DE698" s="619">
        <v>0</v>
      </c>
      <c r="DF698" s="619">
        <v>0</v>
      </c>
      <c r="DG698" s="619">
        <v>0</v>
      </c>
      <c r="DH698" s="619">
        <v>0</v>
      </c>
      <c r="DI698" s="619">
        <v>0</v>
      </c>
      <c r="DJ698" s="619">
        <v>0</v>
      </c>
      <c r="DK698" s="619">
        <v>0</v>
      </c>
      <c r="DL698" s="619">
        <v>0</v>
      </c>
      <c r="DM698" s="619">
        <v>0</v>
      </c>
      <c r="DN698" s="619">
        <v>0</v>
      </c>
      <c r="DO698" s="619">
        <v>0</v>
      </c>
      <c r="DP698" s="619">
        <v>0</v>
      </c>
      <c r="DQ698" s="619">
        <v>0</v>
      </c>
      <c r="DR698" s="619">
        <v>0</v>
      </c>
      <c r="DS698" s="619">
        <v>0</v>
      </c>
      <c r="DT698" s="619">
        <v>0</v>
      </c>
      <c r="DU698" s="619">
        <v>0</v>
      </c>
      <c r="DV698" s="619">
        <v>0</v>
      </c>
      <c r="DW698" s="620">
        <v>0</v>
      </c>
    </row>
    <row r="699" spans="2:127" x14ac:dyDescent="0.2">
      <c r="B699" s="648"/>
      <c r="C699" s="642"/>
      <c r="D699" s="643"/>
      <c r="E699" s="643"/>
      <c r="F699" s="643"/>
      <c r="G699" s="643"/>
      <c r="H699" s="643"/>
      <c r="I699" s="644"/>
      <c r="J699" s="644"/>
      <c r="K699" s="644"/>
      <c r="L699" s="644"/>
      <c r="M699" s="644"/>
      <c r="N699" s="644"/>
      <c r="O699" s="644"/>
      <c r="P699" s="644"/>
      <c r="Q699" s="644"/>
      <c r="R699" s="645"/>
      <c r="S699" s="644"/>
      <c r="T699" s="644"/>
      <c r="U699" s="626" t="s">
        <v>498</v>
      </c>
      <c r="V699" s="614" t="s">
        <v>124</v>
      </c>
      <c r="W699" s="640" t="s">
        <v>490</v>
      </c>
      <c r="X699" s="607">
        <v>0</v>
      </c>
      <c r="Y699" s="607">
        <v>0</v>
      </c>
      <c r="Z699" s="607">
        <v>0</v>
      </c>
      <c r="AA699" s="607">
        <v>0</v>
      </c>
      <c r="AB699" s="607">
        <v>0</v>
      </c>
      <c r="AC699" s="607">
        <v>0</v>
      </c>
      <c r="AD699" s="607">
        <v>0</v>
      </c>
      <c r="AE699" s="607">
        <v>0</v>
      </c>
      <c r="AF699" s="607">
        <v>0</v>
      </c>
      <c r="AG699" s="607">
        <v>0</v>
      </c>
      <c r="AH699" s="607">
        <v>0</v>
      </c>
      <c r="AI699" s="607">
        <v>0</v>
      </c>
      <c r="AJ699" s="607">
        <v>0</v>
      </c>
      <c r="AK699" s="607">
        <v>0</v>
      </c>
      <c r="AL699" s="607">
        <v>0</v>
      </c>
      <c r="AM699" s="607">
        <v>386.03436182965231</v>
      </c>
      <c r="AN699" s="607">
        <v>353.47086427797194</v>
      </c>
      <c r="AO699" s="607">
        <v>320.90736672629157</v>
      </c>
      <c r="AP699" s="607">
        <v>288.34386917461143</v>
      </c>
      <c r="AQ699" s="607">
        <v>255.78037162293106</v>
      </c>
      <c r="AR699" s="607">
        <v>223.21687407125074</v>
      </c>
      <c r="AS699" s="607">
        <v>190.65337651957049</v>
      </c>
      <c r="AT699" s="607">
        <v>158.0898789678902</v>
      </c>
      <c r="AU699" s="607">
        <v>125.52638141620987</v>
      </c>
      <c r="AV699" s="607">
        <v>92.962883864529573</v>
      </c>
      <c r="AW699" s="607">
        <v>92.962883864529573</v>
      </c>
      <c r="AX699" s="607">
        <v>92.962883864529573</v>
      </c>
      <c r="AY699" s="607">
        <v>92.962883864529573</v>
      </c>
      <c r="AZ699" s="607">
        <v>92.962883864529573</v>
      </c>
      <c r="BA699" s="607">
        <v>92.962883864529573</v>
      </c>
      <c r="BB699" s="607">
        <v>92.962883864529573</v>
      </c>
      <c r="BC699" s="607">
        <v>92.962883864529573</v>
      </c>
      <c r="BD699" s="607">
        <v>92.962883864529573</v>
      </c>
      <c r="BE699" s="607">
        <v>92.962883864529573</v>
      </c>
      <c r="BF699" s="607">
        <v>92.962883864529573</v>
      </c>
      <c r="BG699" s="607">
        <v>92.962883864529573</v>
      </c>
      <c r="BH699" s="607">
        <v>92.962883864529573</v>
      </c>
      <c r="BI699" s="607">
        <v>92.962883864529573</v>
      </c>
      <c r="BJ699" s="607">
        <v>92.962883864529573</v>
      </c>
      <c r="BK699" s="607">
        <v>92.962883864529573</v>
      </c>
      <c r="BL699" s="607">
        <v>92.962883864529573</v>
      </c>
      <c r="BM699" s="607">
        <v>92.962883864529573</v>
      </c>
      <c r="BN699" s="607">
        <v>92.962883864529573</v>
      </c>
      <c r="BO699" s="607">
        <v>92.962883864529573</v>
      </c>
      <c r="BP699" s="607">
        <v>92.962883864529573</v>
      </c>
      <c r="BQ699" s="607">
        <v>92.962883864529573</v>
      </c>
      <c r="BR699" s="607">
        <v>92.962883864529573</v>
      </c>
      <c r="BS699" s="607">
        <v>92.962883864529573</v>
      </c>
      <c r="BT699" s="607">
        <v>92.962883864529573</v>
      </c>
      <c r="BU699" s="607">
        <v>92.962883864529573</v>
      </c>
      <c r="BV699" s="607">
        <v>92.962883864529573</v>
      </c>
      <c r="BW699" s="607">
        <v>92.962883864529573</v>
      </c>
      <c r="BX699" s="607">
        <v>92.962883864529573</v>
      </c>
      <c r="BY699" s="607">
        <v>92.962883864529573</v>
      </c>
      <c r="BZ699" s="607">
        <v>92.962883864529573</v>
      </c>
      <c r="CA699" s="607">
        <v>92.962883864529573</v>
      </c>
      <c r="CB699" s="607">
        <v>92.962883864529573</v>
      </c>
      <c r="CC699" s="607">
        <v>92.962883864529573</v>
      </c>
      <c r="CD699" s="607">
        <v>92.962883864529573</v>
      </c>
      <c r="CE699" s="616">
        <v>92.962883864529573</v>
      </c>
      <c r="CF699" s="616">
        <v>92.962883864529573</v>
      </c>
      <c r="CG699" s="616">
        <v>92.962883864529573</v>
      </c>
      <c r="CH699" s="616">
        <v>92.962883864529573</v>
      </c>
      <c r="CI699" s="616">
        <v>92.962883864529573</v>
      </c>
      <c r="CJ699" s="616">
        <v>92.962883864529573</v>
      </c>
      <c r="CK699" s="616">
        <v>92.962883864529573</v>
      </c>
      <c r="CL699" s="616">
        <v>92.962883864529573</v>
      </c>
      <c r="CM699" s="616">
        <v>92.962883864529573</v>
      </c>
      <c r="CN699" s="616">
        <v>92.962883864529573</v>
      </c>
      <c r="CO699" s="616">
        <v>92.962883864529573</v>
      </c>
      <c r="CP699" s="616">
        <v>92.962883864529573</v>
      </c>
      <c r="CQ699" s="616">
        <v>92.962883864529573</v>
      </c>
      <c r="CR699" s="616">
        <v>92.962883864529573</v>
      </c>
      <c r="CS699" s="616">
        <v>92.962883864529573</v>
      </c>
      <c r="CT699" s="616">
        <v>92.962883864529573</v>
      </c>
      <c r="CU699" s="616">
        <v>92.962883864529573</v>
      </c>
      <c r="CV699" s="616">
        <v>92.962883864529573</v>
      </c>
      <c r="CW699" s="616">
        <v>92.962883864529573</v>
      </c>
      <c r="CX699" s="616">
        <v>92.962883864529573</v>
      </c>
      <c r="CY699" s="617">
        <v>92.962883864529573</v>
      </c>
      <c r="CZ699" s="618">
        <v>0</v>
      </c>
      <c r="DA699" s="619">
        <v>0</v>
      </c>
      <c r="DB699" s="619">
        <v>0</v>
      </c>
      <c r="DC699" s="619">
        <v>0</v>
      </c>
      <c r="DD699" s="619">
        <v>0</v>
      </c>
      <c r="DE699" s="619">
        <v>0</v>
      </c>
      <c r="DF699" s="619">
        <v>0</v>
      </c>
      <c r="DG699" s="619">
        <v>0</v>
      </c>
      <c r="DH699" s="619">
        <v>0</v>
      </c>
      <c r="DI699" s="619">
        <v>0</v>
      </c>
      <c r="DJ699" s="619">
        <v>0</v>
      </c>
      <c r="DK699" s="619">
        <v>0</v>
      </c>
      <c r="DL699" s="619">
        <v>0</v>
      </c>
      <c r="DM699" s="619">
        <v>0</v>
      </c>
      <c r="DN699" s="619">
        <v>0</v>
      </c>
      <c r="DO699" s="619">
        <v>0</v>
      </c>
      <c r="DP699" s="619">
        <v>0</v>
      </c>
      <c r="DQ699" s="619">
        <v>0</v>
      </c>
      <c r="DR699" s="619">
        <v>0</v>
      </c>
      <c r="DS699" s="619">
        <v>0</v>
      </c>
      <c r="DT699" s="619">
        <v>0</v>
      </c>
      <c r="DU699" s="619">
        <v>0</v>
      </c>
      <c r="DV699" s="619">
        <v>0</v>
      </c>
      <c r="DW699" s="620">
        <v>0</v>
      </c>
    </row>
    <row r="700" spans="2:127" x14ac:dyDescent="0.2">
      <c r="B700" s="648"/>
      <c r="C700" s="642"/>
      <c r="D700" s="643"/>
      <c r="E700" s="643"/>
      <c r="F700" s="643"/>
      <c r="G700" s="643"/>
      <c r="H700" s="643"/>
      <c r="I700" s="644"/>
      <c r="J700" s="644"/>
      <c r="K700" s="644"/>
      <c r="L700" s="644"/>
      <c r="M700" s="644"/>
      <c r="N700" s="644"/>
      <c r="O700" s="644"/>
      <c r="P700" s="644"/>
      <c r="Q700" s="644"/>
      <c r="R700" s="645"/>
      <c r="S700" s="644"/>
      <c r="T700" s="644"/>
      <c r="U700" s="649" t="s">
        <v>499</v>
      </c>
      <c r="V700" s="614" t="s">
        <v>124</v>
      </c>
      <c r="W700" s="640" t="s">
        <v>490</v>
      </c>
      <c r="X700" s="607">
        <v>0</v>
      </c>
      <c r="Y700" s="607">
        <v>0</v>
      </c>
      <c r="Z700" s="607">
        <v>0</v>
      </c>
      <c r="AA700" s="607">
        <v>0</v>
      </c>
      <c r="AB700" s="607">
        <v>0</v>
      </c>
      <c r="AC700" s="607">
        <v>0</v>
      </c>
      <c r="AD700" s="607">
        <v>0</v>
      </c>
      <c r="AE700" s="607">
        <v>0</v>
      </c>
      <c r="AF700" s="607">
        <v>0</v>
      </c>
      <c r="AG700" s="607">
        <v>0</v>
      </c>
      <c r="AH700" s="607">
        <v>0</v>
      </c>
      <c r="AI700" s="607">
        <v>0</v>
      </c>
      <c r="AJ700" s="607">
        <v>0</v>
      </c>
      <c r="AK700" s="607">
        <v>0</v>
      </c>
      <c r="AL700" s="607">
        <v>0</v>
      </c>
      <c r="AM700" s="607">
        <v>0</v>
      </c>
      <c r="AN700" s="607">
        <v>0</v>
      </c>
      <c r="AO700" s="607">
        <v>0</v>
      </c>
      <c r="AP700" s="607">
        <v>0</v>
      </c>
      <c r="AQ700" s="607">
        <v>0</v>
      </c>
      <c r="AR700" s="607">
        <v>0</v>
      </c>
      <c r="AS700" s="607">
        <v>0</v>
      </c>
      <c r="AT700" s="607">
        <v>0</v>
      </c>
      <c r="AU700" s="607">
        <v>0</v>
      </c>
      <c r="AV700" s="607">
        <v>0</v>
      </c>
      <c r="AW700" s="607">
        <v>0</v>
      </c>
      <c r="AX700" s="607">
        <v>0</v>
      </c>
      <c r="AY700" s="607">
        <v>0</v>
      </c>
      <c r="AZ700" s="607">
        <v>0</v>
      </c>
      <c r="BA700" s="607">
        <v>0</v>
      </c>
      <c r="BB700" s="607">
        <v>0</v>
      </c>
      <c r="BC700" s="607">
        <v>0</v>
      </c>
      <c r="BD700" s="607">
        <v>0</v>
      </c>
      <c r="BE700" s="607">
        <v>0</v>
      </c>
      <c r="BF700" s="607">
        <v>0</v>
      </c>
      <c r="BG700" s="607">
        <v>0</v>
      </c>
      <c r="BH700" s="607">
        <v>0</v>
      </c>
      <c r="BI700" s="607">
        <v>0</v>
      </c>
      <c r="BJ700" s="607">
        <v>0</v>
      </c>
      <c r="BK700" s="607">
        <v>0</v>
      </c>
      <c r="BL700" s="607">
        <v>0</v>
      </c>
      <c r="BM700" s="607">
        <v>0</v>
      </c>
      <c r="BN700" s="607">
        <v>0</v>
      </c>
      <c r="BO700" s="607">
        <v>0</v>
      </c>
      <c r="BP700" s="607">
        <v>0</v>
      </c>
      <c r="BQ700" s="607">
        <v>0</v>
      </c>
      <c r="BR700" s="607">
        <v>0</v>
      </c>
      <c r="BS700" s="607">
        <v>0</v>
      </c>
      <c r="BT700" s="607">
        <v>0</v>
      </c>
      <c r="BU700" s="607">
        <v>0</v>
      </c>
      <c r="BV700" s="607">
        <v>0</v>
      </c>
      <c r="BW700" s="607">
        <v>0</v>
      </c>
      <c r="BX700" s="607">
        <v>0</v>
      </c>
      <c r="BY700" s="607">
        <v>0</v>
      </c>
      <c r="BZ700" s="607">
        <v>0</v>
      </c>
      <c r="CA700" s="607">
        <v>0</v>
      </c>
      <c r="CB700" s="607">
        <v>0</v>
      </c>
      <c r="CC700" s="607">
        <v>0</v>
      </c>
      <c r="CD700" s="607">
        <v>0</v>
      </c>
      <c r="CE700" s="607">
        <v>0</v>
      </c>
      <c r="CF700" s="607">
        <v>0</v>
      </c>
      <c r="CG700" s="607">
        <v>0</v>
      </c>
      <c r="CH700" s="607">
        <v>0</v>
      </c>
      <c r="CI700" s="607">
        <v>0</v>
      </c>
      <c r="CJ700" s="607">
        <v>0</v>
      </c>
      <c r="CK700" s="607">
        <v>0</v>
      </c>
      <c r="CL700" s="607">
        <v>0</v>
      </c>
      <c r="CM700" s="607">
        <v>0</v>
      </c>
      <c r="CN700" s="607">
        <v>0</v>
      </c>
      <c r="CO700" s="607">
        <v>0</v>
      </c>
      <c r="CP700" s="607">
        <v>0</v>
      </c>
      <c r="CQ700" s="607">
        <v>0</v>
      </c>
      <c r="CR700" s="607">
        <v>0</v>
      </c>
      <c r="CS700" s="607">
        <v>0</v>
      </c>
      <c r="CT700" s="607">
        <v>0</v>
      </c>
      <c r="CU700" s="607">
        <v>0</v>
      </c>
      <c r="CV700" s="607">
        <v>0</v>
      </c>
      <c r="CW700" s="607">
        <v>0</v>
      </c>
      <c r="CX700" s="607">
        <v>0</v>
      </c>
      <c r="CY700" s="607">
        <v>0</v>
      </c>
      <c r="CZ700" s="618">
        <v>0</v>
      </c>
      <c r="DA700" s="619">
        <v>0</v>
      </c>
      <c r="DB700" s="619">
        <v>0</v>
      </c>
      <c r="DC700" s="619">
        <v>0</v>
      </c>
      <c r="DD700" s="619">
        <v>0</v>
      </c>
      <c r="DE700" s="619">
        <v>0</v>
      </c>
      <c r="DF700" s="619">
        <v>0</v>
      </c>
      <c r="DG700" s="619">
        <v>0</v>
      </c>
      <c r="DH700" s="619">
        <v>0</v>
      </c>
      <c r="DI700" s="619">
        <v>0</v>
      </c>
      <c r="DJ700" s="619">
        <v>0</v>
      </c>
      <c r="DK700" s="619">
        <v>0</v>
      </c>
      <c r="DL700" s="619">
        <v>0</v>
      </c>
      <c r="DM700" s="619">
        <v>0</v>
      </c>
      <c r="DN700" s="619">
        <v>0</v>
      </c>
      <c r="DO700" s="619">
        <v>0</v>
      </c>
      <c r="DP700" s="619">
        <v>0</v>
      </c>
      <c r="DQ700" s="619">
        <v>0</v>
      </c>
      <c r="DR700" s="619">
        <v>0</v>
      </c>
      <c r="DS700" s="619">
        <v>0</v>
      </c>
      <c r="DT700" s="619">
        <v>0</v>
      </c>
      <c r="DU700" s="619">
        <v>0</v>
      </c>
      <c r="DV700" s="619">
        <v>0</v>
      </c>
      <c r="DW700" s="620">
        <v>0</v>
      </c>
    </row>
    <row r="701" spans="2:127" ht="15.75" thickBot="1" x14ac:dyDescent="0.25">
      <c r="B701" s="650"/>
      <c r="C701" s="651"/>
      <c r="D701" s="652"/>
      <c r="E701" s="652"/>
      <c r="F701" s="652"/>
      <c r="G701" s="652"/>
      <c r="H701" s="652"/>
      <c r="I701" s="653"/>
      <c r="J701" s="653"/>
      <c r="K701" s="653"/>
      <c r="L701" s="653"/>
      <c r="M701" s="653"/>
      <c r="N701" s="653"/>
      <c r="O701" s="653"/>
      <c r="P701" s="653"/>
      <c r="Q701" s="653"/>
      <c r="R701" s="654"/>
      <c r="S701" s="653"/>
      <c r="T701" s="653"/>
      <c r="U701" s="655" t="s">
        <v>127</v>
      </c>
      <c r="V701" s="656" t="s">
        <v>500</v>
      </c>
      <c r="W701" s="657" t="s">
        <v>490</v>
      </c>
      <c r="X701" s="658">
        <f>SUM(X690:X700)</f>
        <v>4122.5456000000004</v>
      </c>
      <c r="Y701" s="658">
        <f t="shared" ref="Y701:CJ701" si="136">SUM(Y690:Y700)</f>
        <v>8245.0912000000008</v>
      </c>
      <c r="Z701" s="658">
        <f t="shared" si="136"/>
        <v>8245.0912000000008</v>
      </c>
      <c r="AA701" s="658">
        <f t="shared" si="136"/>
        <v>12367.6368</v>
      </c>
      <c r="AB701" s="658">
        <f t="shared" si="136"/>
        <v>12367.6368</v>
      </c>
      <c r="AC701" s="658">
        <f t="shared" si="136"/>
        <v>20612.727999999999</v>
      </c>
      <c r="AD701" s="658">
        <f t="shared" si="136"/>
        <v>24735.2736</v>
      </c>
      <c r="AE701" s="658">
        <f t="shared" si="136"/>
        <v>41225.455999999998</v>
      </c>
      <c r="AF701" s="658">
        <f t="shared" si="136"/>
        <v>41225.455999999998</v>
      </c>
      <c r="AG701" s="658">
        <f t="shared" si="136"/>
        <v>41225.455999999998</v>
      </c>
      <c r="AH701" s="658">
        <f t="shared" si="136"/>
        <v>41225.455999999998</v>
      </c>
      <c r="AI701" s="658">
        <f t="shared" si="136"/>
        <v>41225.455999999998</v>
      </c>
      <c r="AJ701" s="658">
        <f t="shared" si="136"/>
        <v>41225.455999999998</v>
      </c>
      <c r="AK701" s="658">
        <f t="shared" si="136"/>
        <v>41225.455999999998</v>
      </c>
      <c r="AL701" s="658">
        <f t="shared" si="136"/>
        <v>32980.364800000003</v>
      </c>
      <c r="AM701" s="658">
        <f t="shared" si="136"/>
        <v>4689.7643618296515</v>
      </c>
      <c r="AN701" s="658">
        <f t="shared" si="136"/>
        <v>4657.200864277971</v>
      </c>
      <c r="AO701" s="658">
        <f t="shared" si="136"/>
        <v>4624.6373667262915</v>
      </c>
      <c r="AP701" s="658">
        <f t="shared" si="136"/>
        <v>4592.073869174611</v>
      </c>
      <c r="AQ701" s="658">
        <f t="shared" si="136"/>
        <v>4559.5103716229305</v>
      </c>
      <c r="AR701" s="658">
        <f t="shared" si="136"/>
        <v>4820.3797251811884</v>
      </c>
      <c r="AS701" s="658">
        <f t="shared" si="136"/>
        <v>5081.2490787394481</v>
      </c>
      <c r="AT701" s="658">
        <f t="shared" si="136"/>
        <v>5048.6855811877676</v>
      </c>
      <c r="AU701" s="658">
        <f t="shared" si="136"/>
        <v>5309.5549347460246</v>
      </c>
      <c r="AV701" s="658">
        <f t="shared" si="136"/>
        <v>5276.9914371943441</v>
      </c>
      <c r="AW701" s="658">
        <f t="shared" si="136"/>
        <v>5863.8571394142218</v>
      </c>
      <c r="AX701" s="658">
        <f t="shared" si="136"/>
        <v>6157.2899905241602</v>
      </c>
      <c r="AY701" s="658">
        <f t="shared" si="136"/>
        <v>7331.0213949639146</v>
      </c>
      <c r="AZ701" s="658">
        <f t="shared" si="136"/>
        <v>7331.0213949639146</v>
      </c>
      <c r="BA701" s="658">
        <f t="shared" si="136"/>
        <v>7331.0213949639146</v>
      </c>
      <c r="BB701" s="658">
        <f t="shared" si="136"/>
        <v>7331.0213949639146</v>
      </c>
      <c r="BC701" s="658">
        <f t="shared" si="136"/>
        <v>7331.0213949639146</v>
      </c>
      <c r="BD701" s="658">
        <f t="shared" si="136"/>
        <v>7331.0213949639146</v>
      </c>
      <c r="BE701" s="658">
        <f t="shared" si="136"/>
        <v>7331.0213949639146</v>
      </c>
      <c r="BF701" s="658">
        <f t="shared" si="136"/>
        <v>6744.155692744037</v>
      </c>
      <c r="BG701" s="658">
        <f t="shared" si="136"/>
        <v>4396.692883864529</v>
      </c>
      <c r="BH701" s="658">
        <f t="shared" si="136"/>
        <v>4396.692883864529</v>
      </c>
      <c r="BI701" s="658">
        <f t="shared" si="136"/>
        <v>4396.692883864529</v>
      </c>
      <c r="BJ701" s="658">
        <f t="shared" si="136"/>
        <v>4396.692883864529</v>
      </c>
      <c r="BK701" s="658">
        <f t="shared" si="136"/>
        <v>4396.692883864529</v>
      </c>
      <c r="BL701" s="658">
        <f t="shared" si="136"/>
        <v>4690.1257349744674</v>
      </c>
      <c r="BM701" s="658">
        <f t="shared" si="136"/>
        <v>4983.5585860844067</v>
      </c>
      <c r="BN701" s="658">
        <f t="shared" si="136"/>
        <v>4983.5585860844067</v>
      </c>
      <c r="BO701" s="658">
        <f t="shared" si="136"/>
        <v>5276.9914371943441</v>
      </c>
      <c r="BP701" s="658">
        <f t="shared" si="136"/>
        <v>5276.9914371943441</v>
      </c>
      <c r="BQ701" s="658">
        <f t="shared" si="136"/>
        <v>5863.8571394142218</v>
      </c>
      <c r="BR701" s="658">
        <f t="shared" si="136"/>
        <v>6157.2899905241602</v>
      </c>
      <c r="BS701" s="658">
        <f t="shared" si="136"/>
        <v>7331.0213949639146</v>
      </c>
      <c r="BT701" s="658">
        <f t="shared" si="136"/>
        <v>7331.0213949639146</v>
      </c>
      <c r="BU701" s="658">
        <f t="shared" si="136"/>
        <v>7331.0213949639146</v>
      </c>
      <c r="BV701" s="658">
        <f t="shared" si="136"/>
        <v>7331.0213949639146</v>
      </c>
      <c r="BW701" s="658">
        <f t="shared" si="136"/>
        <v>7331.0213949639146</v>
      </c>
      <c r="BX701" s="658">
        <f t="shared" si="136"/>
        <v>7331.0213949639146</v>
      </c>
      <c r="BY701" s="658">
        <f t="shared" si="136"/>
        <v>7331.0213949639146</v>
      </c>
      <c r="BZ701" s="658">
        <f t="shared" si="136"/>
        <v>6744.155692744037</v>
      </c>
      <c r="CA701" s="658">
        <f t="shared" si="136"/>
        <v>4396.692883864529</v>
      </c>
      <c r="CB701" s="658">
        <f t="shared" si="136"/>
        <v>4396.692883864529</v>
      </c>
      <c r="CC701" s="658">
        <f t="shared" si="136"/>
        <v>4396.692883864529</v>
      </c>
      <c r="CD701" s="658">
        <f t="shared" si="136"/>
        <v>4396.692883864529</v>
      </c>
      <c r="CE701" s="658">
        <f t="shared" si="136"/>
        <v>4396.692883864529</v>
      </c>
      <c r="CF701" s="658">
        <f t="shared" si="136"/>
        <v>5551.4174663404137</v>
      </c>
      <c r="CG701" s="658">
        <f t="shared" si="136"/>
        <v>6706.1420488162976</v>
      </c>
      <c r="CH701" s="658">
        <f t="shared" si="136"/>
        <v>6706.1420488162976</v>
      </c>
      <c r="CI701" s="658">
        <f t="shared" si="136"/>
        <v>7860.8666312921814</v>
      </c>
      <c r="CJ701" s="658">
        <f t="shared" si="136"/>
        <v>7860.8666312921814</v>
      </c>
      <c r="CK701" s="658">
        <f t="shared" ref="CK701:DW701" si="137">SUM(CK690:CK700)</f>
        <v>10170.315796243947</v>
      </c>
      <c r="CL701" s="658">
        <f t="shared" si="137"/>
        <v>11325.040378719832</v>
      </c>
      <c r="CM701" s="658">
        <f t="shared" si="137"/>
        <v>15943.938708623366</v>
      </c>
      <c r="CN701" s="658">
        <f t="shared" si="137"/>
        <v>15943.938708623366</v>
      </c>
      <c r="CO701" s="658">
        <f t="shared" si="137"/>
        <v>15943.938708623366</v>
      </c>
      <c r="CP701" s="658">
        <f t="shared" si="137"/>
        <v>15943.938708623366</v>
      </c>
      <c r="CQ701" s="658">
        <f t="shared" si="137"/>
        <v>15943.938708623366</v>
      </c>
      <c r="CR701" s="658">
        <f t="shared" si="137"/>
        <v>15943.938708623366</v>
      </c>
      <c r="CS701" s="658">
        <f t="shared" si="137"/>
        <v>15943.938708623366</v>
      </c>
      <c r="CT701" s="658">
        <f t="shared" si="137"/>
        <v>13634.489543671598</v>
      </c>
      <c r="CU701" s="658">
        <f t="shared" si="137"/>
        <v>4396.692883864529</v>
      </c>
      <c r="CV701" s="658">
        <f t="shared" si="137"/>
        <v>4396.692883864529</v>
      </c>
      <c r="CW701" s="658">
        <f t="shared" si="137"/>
        <v>4396.692883864529</v>
      </c>
      <c r="CX701" s="658">
        <f t="shared" si="137"/>
        <v>4396.692883864529</v>
      </c>
      <c r="CY701" s="659">
        <f t="shared" si="137"/>
        <v>4396.692883864529</v>
      </c>
      <c r="CZ701" s="660">
        <f t="shared" si="137"/>
        <v>0</v>
      </c>
      <c r="DA701" s="661">
        <f t="shared" si="137"/>
        <v>0</v>
      </c>
      <c r="DB701" s="661">
        <f t="shared" si="137"/>
        <v>0</v>
      </c>
      <c r="DC701" s="661">
        <f t="shared" si="137"/>
        <v>0</v>
      </c>
      <c r="DD701" s="661">
        <f t="shared" si="137"/>
        <v>0</v>
      </c>
      <c r="DE701" s="661">
        <f t="shared" si="137"/>
        <v>0</v>
      </c>
      <c r="DF701" s="661">
        <f t="shared" si="137"/>
        <v>0</v>
      </c>
      <c r="DG701" s="661">
        <f t="shared" si="137"/>
        <v>0</v>
      </c>
      <c r="DH701" s="661">
        <f t="shared" si="137"/>
        <v>0</v>
      </c>
      <c r="DI701" s="661">
        <f t="shared" si="137"/>
        <v>0</v>
      </c>
      <c r="DJ701" s="661">
        <f t="shared" si="137"/>
        <v>0</v>
      </c>
      <c r="DK701" s="661">
        <f t="shared" si="137"/>
        <v>0</v>
      </c>
      <c r="DL701" s="661">
        <f t="shared" si="137"/>
        <v>0</v>
      </c>
      <c r="DM701" s="661">
        <f t="shared" si="137"/>
        <v>0</v>
      </c>
      <c r="DN701" s="661">
        <f t="shared" si="137"/>
        <v>0</v>
      </c>
      <c r="DO701" s="661">
        <f t="shared" si="137"/>
        <v>0</v>
      </c>
      <c r="DP701" s="661">
        <f t="shared" si="137"/>
        <v>0</v>
      </c>
      <c r="DQ701" s="661">
        <f t="shared" si="137"/>
        <v>0</v>
      </c>
      <c r="DR701" s="661">
        <f t="shared" si="137"/>
        <v>0</v>
      </c>
      <c r="DS701" s="661">
        <f t="shared" si="137"/>
        <v>0</v>
      </c>
      <c r="DT701" s="661">
        <f t="shared" si="137"/>
        <v>0</v>
      </c>
      <c r="DU701" s="661">
        <f t="shared" si="137"/>
        <v>0</v>
      </c>
      <c r="DV701" s="661">
        <f t="shared" si="137"/>
        <v>0</v>
      </c>
      <c r="DW701" s="662">
        <f t="shared" si="137"/>
        <v>0</v>
      </c>
    </row>
    <row r="702" spans="2:127" ht="25.5" x14ac:dyDescent="0.2">
      <c r="B702" s="603" t="s">
        <v>485</v>
      </c>
      <c r="C702" s="604" t="s">
        <v>992</v>
      </c>
      <c r="D702" s="605" t="s">
        <v>913</v>
      </c>
      <c r="E702" s="606" t="s">
        <v>548</v>
      </c>
      <c r="F702" s="607" t="s">
        <v>827</v>
      </c>
      <c r="G702" s="608" t="s">
        <v>558</v>
      </c>
      <c r="H702" s="609" t="s">
        <v>487</v>
      </c>
      <c r="I702" s="609">
        <f>MAX(X702:AV702)</f>
        <v>44.5</v>
      </c>
      <c r="J702" s="609">
        <f>SUMPRODUCT($X$2:$CY$2,$X702:$CY702)*365</f>
        <v>323588.46239015856</v>
      </c>
      <c r="K702" s="609">
        <f>SUMPRODUCT($X$2:$CY$2,$X703:$CY703)+SUMPRODUCT($X$2:$CY$2,$X704:$CY704)+SUMPRODUCT($X$2:$CY$2,$X705:$CY705)</f>
        <v>250501.6789098779</v>
      </c>
      <c r="L702" s="609">
        <f>SUMPRODUCT($X$2:$CY$2,$X706:$CY706) +SUMPRODUCT($X$2:$CY$2,$X707:$CY707)</f>
        <v>61053.97579442081</v>
      </c>
      <c r="M702" s="609">
        <f>SUMPRODUCT($X$2:$CY$2,$X708:$CY708)</f>
        <v>0</v>
      </c>
      <c r="N702" s="609">
        <f>SUMPRODUCT($X$2:$CY$2,$X711:$CY711) +SUMPRODUCT($X$2:$CY$2,$X712:$CY712)</f>
        <v>3146.4929521868826</v>
      </c>
      <c r="O702" s="609">
        <f>SUMPRODUCT($X$2:$CY$2,$X709:$CY709) +SUMPRODUCT($X$2:$CY$2,$X710:$CY710) +SUMPRODUCT($X$2:$CY$2,$X713:$CY713)</f>
        <v>555.11691551845183</v>
      </c>
      <c r="P702" s="609">
        <f>SUM(K702:O702)</f>
        <v>315257.26457200409</v>
      </c>
      <c r="Q702" s="609">
        <f>(SUM(K702:M702)*100000)/(J702*1000)</f>
        <v>96.281447244138278</v>
      </c>
      <c r="R702" s="610">
        <f>(P702*100000)/(J702*1000)</f>
        <v>97.425372413893641</v>
      </c>
      <c r="S702" s="611">
        <v>3</v>
      </c>
      <c r="T702" s="612">
        <v>3</v>
      </c>
      <c r="U702" s="613" t="s">
        <v>488</v>
      </c>
      <c r="V702" s="614" t="s">
        <v>124</v>
      </c>
      <c r="W702" s="615" t="s">
        <v>75</v>
      </c>
      <c r="X702" s="607">
        <v>0</v>
      </c>
      <c r="Y702" s="607">
        <v>0</v>
      </c>
      <c r="Z702" s="607">
        <v>0</v>
      </c>
      <c r="AA702" s="607">
        <v>0</v>
      </c>
      <c r="AB702" s="607">
        <v>0</v>
      </c>
      <c r="AC702" s="607">
        <v>0</v>
      </c>
      <c r="AD702" s="607">
        <v>0</v>
      </c>
      <c r="AE702" s="607">
        <v>0</v>
      </c>
      <c r="AF702" s="607">
        <v>0</v>
      </c>
      <c r="AG702" s="607">
        <v>0</v>
      </c>
      <c r="AH702" s="607">
        <v>44.5</v>
      </c>
      <c r="AI702" s="607">
        <v>44.5</v>
      </c>
      <c r="AJ702" s="607">
        <v>44.5</v>
      </c>
      <c r="AK702" s="607">
        <v>44.5</v>
      </c>
      <c r="AL702" s="607">
        <v>44.5</v>
      </c>
      <c r="AM702" s="607">
        <v>44.5</v>
      </c>
      <c r="AN702" s="607">
        <v>44.5</v>
      </c>
      <c r="AO702" s="607">
        <v>44.5</v>
      </c>
      <c r="AP702" s="607">
        <v>44.5</v>
      </c>
      <c r="AQ702" s="607">
        <v>44.5</v>
      </c>
      <c r="AR702" s="607">
        <v>44.5</v>
      </c>
      <c r="AS702" s="607">
        <v>44.5</v>
      </c>
      <c r="AT702" s="607">
        <v>44.5</v>
      </c>
      <c r="AU702" s="607">
        <v>44.5</v>
      </c>
      <c r="AV702" s="607">
        <v>44.5</v>
      </c>
      <c r="AW702" s="607">
        <v>44.5</v>
      </c>
      <c r="AX702" s="607">
        <v>44.5</v>
      </c>
      <c r="AY702" s="607">
        <v>44.5</v>
      </c>
      <c r="AZ702" s="607">
        <v>44.5</v>
      </c>
      <c r="BA702" s="607">
        <v>44.5</v>
      </c>
      <c r="BB702" s="607">
        <v>44.5</v>
      </c>
      <c r="BC702" s="607">
        <v>44.5</v>
      </c>
      <c r="BD702" s="607">
        <v>44.5</v>
      </c>
      <c r="BE702" s="607">
        <v>44.5</v>
      </c>
      <c r="BF702" s="607">
        <v>44.5</v>
      </c>
      <c r="BG702" s="607">
        <v>44.5</v>
      </c>
      <c r="BH702" s="607">
        <v>44.5</v>
      </c>
      <c r="BI702" s="607">
        <v>44.5</v>
      </c>
      <c r="BJ702" s="607">
        <v>44.5</v>
      </c>
      <c r="BK702" s="607">
        <v>44.5</v>
      </c>
      <c r="BL702" s="607">
        <v>44.5</v>
      </c>
      <c r="BM702" s="607">
        <v>44.5</v>
      </c>
      <c r="BN702" s="607">
        <v>44.5</v>
      </c>
      <c r="BO702" s="607">
        <v>44.5</v>
      </c>
      <c r="BP702" s="607">
        <v>44.5</v>
      </c>
      <c r="BQ702" s="607">
        <v>44.5</v>
      </c>
      <c r="BR702" s="607">
        <v>44.5</v>
      </c>
      <c r="BS702" s="607">
        <v>44.5</v>
      </c>
      <c r="BT702" s="607">
        <v>44.5</v>
      </c>
      <c r="BU702" s="607">
        <v>44.5</v>
      </c>
      <c r="BV702" s="607">
        <v>44.5</v>
      </c>
      <c r="BW702" s="607">
        <v>44.5</v>
      </c>
      <c r="BX702" s="607">
        <v>44.5</v>
      </c>
      <c r="BY702" s="607">
        <v>44.5</v>
      </c>
      <c r="BZ702" s="607">
        <v>44.5</v>
      </c>
      <c r="CA702" s="607">
        <v>44.5</v>
      </c>
      <c r="CB702" s="607">
        <v>44.5</v>
      </c>
      <c r="CC702" s="607">
        <v>44.5</v>
      </c>
      <c r="CD702" s="607">
        <v>44.5</v>
      </c>
      <c r="CE702" s="616">
        <v>44.5</v>
      </c>
      <c r="CF702" s="616">
        <v>44.5</v>
      </c>
      <c r="CG702" s="616">
        <v>44.5</v>
      </c>
      <c r="CH702" s="616">
        <v>44.5</v>
      </c>
      <c r="CI702" s="616">
        <v>44.5</v>
      </c>
      <c r="CJ702" s="616">
        <v>44.5</v>
      </c>
      <c r="CK702" s="616">
        <v>44.5</v>
      </c>
      <c r="CL702" s="616">
        <v>44.5</v>
      </c>
      <c r="CM702" s="616">
        <v>44.5</v>
      </c>
      <c r="CN702" s="616">
        <v>44.5</v>
      </c>
      <c r="CO702" s="616">
        <v>44.5</v>
      </c>
      <c r="CP702" s="616">
        <v>44.5</v>
      </c>
      <c r="CQ702" s="616">
        <v>44.5</v>
      </c>
      <c r="CR702" s="616">
        <v>44.5</v>
      </c>
      <c r="CS702" s="616">
        <v>44.5</v>
      </c>
      <c r="CT702" s="616">
        <v>44.5</v>
      </c>
      <c r="CU702" s="616">
        <v>44.5</v>
      </c>
      <c r="CV702" s="616">
        <v>44.5</v>
      </c>
      <c r="CW702" s="616">
        <v>44.5</v>
      </c>
      <c r="CX702" s="616">
        <v>44.5</v>
      </c>
      <c r="CY702" s="617">
        <v>44.5</v>
      </c>
      <c r="CZ702" s="618">
        <v>0</v>
      </c>
      <c r="DA702" s="619">
        <v>0</v>
      </c>
      <c r="DB702" s="619">
        <v>0</v>
      </c>
      <c r="DC702" s="619">
        <v>0</v>
      </c>
      <c r="DD702" s="619">
        <v>0</v>
      </c>
      <c r="DE702" s="619">
        <v>0</v>
      </c>
      <c r="DF702" s="619">
        <v>0</v>
      </c>
      <c r="DG702" s="619">
        <v>0</v>
      </c>
      <c r="DH702" s="619">
        <v>0</v>
      </c>
      <c r="DI702" s="619">
        <v>0</v>
      </c>
      <c r="DJ702" s="619">
        <v>0</v>
      </c>
      <c r="DK702" s="619">
        <v>0</v>
      </c>
      <c r="DL702" s="619">
        <v>0</v>
      </c>
      <c r="DM702" s="619">
        <v>0</v>
      </c>
      <c r="DN702" s="619">
        <v>0</v>
      </c>
      <c r="DO702" s="619">
        <v>0</v>
      </c>
      <c r="DP702" s="619">
        <v>0</v>
      </c>
      <c r="DQ702" s="619">
        <v>0</v>
      </c>
      <c r="DR702" s="619">
        <v>0</v>
      </c>
      <c r="DS702" s="619">
        <v>0</v>
      </c>
      <c r="DT702" s="619">
        <v>0</v>
      </c>
      <c r="DU702" s="619">
        <v>0</v>
      </c>
      <c r="DV702" s="619">
        <v>0</v>
      </c>
      <c r="DW702" s="620">
        <v>0</v>
      </c>
    </row>
    <row r="703" spans="2:127" x14ac:dyDescent="0.2">
      <c r="B703" s="621"/>
      <c r="C703" s="622"/>
      <c r="D703" s="623"/>
      <c r="E703" s="624"/>
      <c r="F703" s="624"/>
      <c r="G703" s="623"/>
      <c r="H703" s="624"/>
      <c r="I703" s="624"/>
      <c r="J703" s="624"/>
      <c r="K703" s="624"/>
      <c r="L703" s="624"/>
      <c r="M703" s="624"/>
      <c r="N703" s="624"/>
      <c r="O703" s="624"/>
      <c r="P703" s="624"/>
      <c r="Q703" s="624"/>
      <c r="R703" s="625"/>
      <c r="S703" s="624"/>
      <c r="T703" s="624"/>
      <c r="U703" s="626" t="s">
        <v>489</v>
      </c>
      <c r="V703" s="614" t="s">
        <v>124</v>
      </c>
      <c r="W703" s="615" t="s">
        <v>490</v>
      </c>
      <c r="X703" s="607">
        <v>5628.04</v>
      </c>
      <c r="Y703" s="607">
        <v>8442.06</v>
      </c>
      <c r="Z703" s="607">
        <v>16884.12</v>
      </c>
      <c r="AA703" s="607">
        <v>19698.140000000003</v>
      </c>
      <c r="AB703" s="607">
        <v>25326.18</v>
      </c>
      <c r="AC703" s="607">
        <v>28140.2</v>
      </c>
      <c r="AD703" s="607">
        <v>36582.26</v>
      </c>
      <c r="AE703" s="607">
        <v>56280.4</v>
      </c>
      <c r="AF703" s="607">
        <v>56280.4</v>
      </c>
      <c r="AG703" s="607">
        <v>28140.2</v>
      </c>
      <c r="AH703" s="607">
        <v>0</v>
      </c>
      <c r="AI703" s="607">
        <v>0</v>
      </c>
      <c r="AJ703" s="607">
        <v>0</v>
      </c>
      <c r="AK703" s="607">
        <v>0</v>
      </c>
      <c r="AL703" s="607">
        <v>0</v>
      </c>
      <c r="AM703" s="607">
        <v>0</v>
      </c>
      <c r="AN703" s="607">
        <v>0</v>
      </c>
      <c r="AO703" s="607">
        <v>0</v>
      </c>
      <c r="AP703" s="607">
        <v>0</v>
      </c>
      <c r="AQ703" s="607">
        <v>0</v>
      </c>
      <c r="AR703" s="607">
        <v>472.78</v>
      </c>
      <c r="AS703" s="607">
        <v>709.17</v>
      </c>
      <c r="AT703" s="607">
        <v>1418.34</v>
      </c>
      <c r="AU703" s="607">
        <v>1654.73</v>
      </c>
      <c r="AV703" s="607">
        <v>2127.5100000000002</v>
      </c>
      <c r="AW703" s="607">
        <v>2363.9</v>
      </c>
      <c r="AX703" s="607">
        <v>3073.07</v>
      </c>
      <c r="AY703" s="607">
        <v>4727.8</v>
      </c>
      <c r="AZ703" s="607">
        <v>4727.8</v>
      </c>
      <c r="BA703" s="607">
        <v>2363.9</v>
      </c>
      <c r="BB703" s="607">
        <v>0</v>
      </c>
      <c r="BC703" s="607">
        <v>0</v>
      </c>
      <c r="BD703" s="607">
        <v>0</v>
      </c>
      <c r="BE703" s="607">
        <v>0</v>
      </c>
      <c r="BF703" s="607">
        <v>0</v>
      </c>
      <c r="BG703" s="607">
        <v>0</v>
      </c>
      <c r="BH703" s="607">
        <v>0</v>
      </c>
      <c r="BI703" s="607">
        <v>0</v>
      </c>
      <c r="BJ703" s="607">
        <v>0</v>
      </c>
      <c r="BK703" s="607">
        <v>0</v>
      </c>
      <c r="BL703" s="607">
        <v>472.78</v>
      </c>
      <c r="BM703" s="607">
        <v>709.17</v>
      </c>
      <c r="BN703" s="607">
        <v>1418.34</v>
      </c>
      <c r="BO703" s="607">
        <v>1654.73</v>
      </c>
      <c r="BP703" s="607">
        <v>2127.5100000000002</v>
      </c>
      <c r="BQ703" s="607">
        <v>2363.9</v>
      </c>
      <c r="BR703" s="607">
        <v>3073.07</v>
      </c>
      <c r="BS703" s="607">
        <v>4727.8</v>
      </c>
      <c r="BT703" s="607">
        <v>4727.8</v>
      </c>
      <c r="BU703" s="607">
        <v>2363.9</v>
      </c>
      <c r="BV703" s="607">
        <v>0</v>
      </c>
      <c r="BW703" s="607">
        <v>0</v>
      </c>
      <c r="BX703" s="607">
        <v>0</v>
      </c>
      <c r="BY703" s="607">
        <v>0</v>
      </c>
      <c r="BZ703" s="607">
        <v>0</v>
      </c>
      <c r="CA703" s="607">
        <v>0</v>
      </c>
      <c r="CB703" s="607">
        <v>0</v>
      </c>
      <c r="CC703" s="607">
        <v>0</v>
      </c>
      <c r="CD703" s="607">
        <v>0</v>
      </c>
      <c r="CE703" s="616">
        <v>0</v>
      </c>
      <c r="CF703" s="616">
        <v>806.98</v>
      </c>
      <c r="CG703" s="616">
        <v>1210.47</v>
      </c>
      <c r="CH703" s="616">
        <v>2420.94</v>
      </c>
      <c r="CI703" s="616">
        <v>2824.43</v>
      </c>
      <c r="CJ703" s="616">
        <v>3631.41</v>
      </c>
      <c r="CK703" s="616">
        <v>4034.9</v>
      </c>
      <c r="CL703" s="616">
        <v>5245.37</v>
      </c>
      <c r="CM703" s="616">
        <v>8069.8</v>
      </c>
      <c r="CN703" s="616">
        <v>8069.8</v>
      </c>
      <c r="CO703" s="616">
        <v>4034.9</v>
      </c>
      <c r="CP703" s="616">
        <v>0</v>
      </c>
      <c r="CQ703" s="616">
        <v>0</v>
      </c>
      <c r="CR703" s="616">
        <v>0</v>
      </c>
      <c r="CS703" s="616">
        <v>0</v>
      </c>
      <c r="CT703" s="616">
        <v>0</v>
      </c>
      <c r="CU703" s="616">
        <v>0</v>
      </c>
      <c r="CV703" s="616">
        <v>0</v>
      </c>
      <c r="CW703" s="616">
        <v>0</v>
      </c>
      <c r="CX703" s="616">
        <v>0</v>
      </c>
      <c r="CY703" s="617">
        <v>0</v>
      </c>
      <c r="CZ703" s="618">
        <v>0</v>
      </c>
      <c r="DA703" s="619">
        <v>0</v>
      </c>
      <c r="DB703" s="619">
        <v>0</v>
      </c>
      <c r="DC703" s="619">
        <v>0</v>
      </c>
      <c r="DD703" s="619">
        <v>0</v>
      </c>
      <c r="DE703" s="619">
        <v>0</v>
      </c>
      <c r="DF703" s="619">
        <v>0</v>
      </c>
      <c r="DG703" s="619">
        <v>0</v>
      </c>
      <c r="DH703" s="619">
        <v>0</v>
      </c>
      <c r="DI703" s="619">
        <v>0</v>
      </c>
      <c r="DJ703" s="619">
        <v>0</v>
      </c>
      <c r="DK703" s="619">
        <v>0</v>
      </c>
      <c r="DL703" s="619">
        <v>0</v>
      </c>
      <c r="DM703" s="619">
        <v>0</v>
      </c>
      <c r="DN703" s="619">
        <v>0</v>
      </c>
      <c r="DO703" s="619">
        <v>0</v>
      </c>
      <c r="DP703" s="619">
        <v>0</v>
      </c>
      <c r="DQ703" s="619">
        <v>0</v>
      </c>
      <c r="DR703" s="619">
        <v>0</v>
      </c>
      <c r="DS703" s="619">
        <v>0</v>
      </c>
      <c r="DT703" s="619">
        <v>0</v>
      </c>
      <c r="DU703" s="619">
        <v>0</v>
      </c>
      <c r="DV703" s="619">
        <v>0</v>
      </c>
      <c r="DW703" s="620">
        <v>0</v>
      </c>
    </row>
    <row r="704" spans="2:127" x14ac:dyDescent="0.2">
      <c r="B704" s="627"/>
      <c r="C704" s="628"/>
      <c r="D704" s="629"/>
      <c r="E704" s="629"/>
      <c r="F704" s="629"/>
      <c r="G704" s="629"/>
      <c r="H704" s="629"/>
      <c r="I704" s="630"/>
      <c r="J704" s="630"/>
      <c r="K704" s="630"/>
      <c r="L704" s="630"/>
      <c r="M704" s="630"/>
      <c r="N704" s="630"/>
      <c r="O704" s="630"/>
      <c r="P704" s="630"/>
      <c r="Q704" s="630"/>
      <c r="R704" s="631"/>
      <c r="S704" s="630"/>
      <c r="T704" s="630"/>
      <c r="U704" s="626" t="s">
        <v>491</v>
      </c>
      <c r="V704" s="614" t="s">
        <v>124</v>
      </c>
      <c r="W704" s="615" t="s">
        <v>490</v>
      </c>
      <c r="X704" s="607">
        <v>0</v>
      </c>
      <c r="Y704" s="607">
        <v>0</v>
      </c>
      <c r="Z704" s="607">
        <v>0</v>
      </c>
      <c r="AA704" s="607">
        <v>0</v>
      </c>
      <c r="AB704" s="607">
        <v>0</v>
      </c>
      <c r="AC704" s="607">
        <v>0</v>
      </c>
      <c r="AD704" s="607">
        <v>0</v>
      </c>
      <c r="AE704" s="607">
        <v>0</v>
      </c>
      <c r="AF704" s="607">
        <v>0</v>
      </c>
      <c r="AG704" s="607">
        <v>0</v>
      </c>
      <c r="AH704" s="607">
        <v>0</v>
      </c>
      <c r="AI704" s="607">
        <v>0</v>
      </c>
      <c r="AJ704" s="607">
        <v>0</v>
      </c>
      <c r="AK704" s="607">
        <v>0</v>
      </c>
      <c r="AL704" s="607">
        <v>0</v>
      </c>
      <c r="AM704" s="607">
        <v>0</v>
      </c>
      <c r="AN704" s="607">
        <v>0</v>
      </c>
      <c r="AO704" s="607">
        <v>0</v>
      </c>
      <c r="AP704" s="607">
        <v>0</v>
      </c>
      <c r="AQ704" s="607">
        <v>0</v>
      </c>
      <c r="AR704" s="607">
        <v>0</v>
      </c>
      <c r="AS704" s="607">
        <v>0</v>
      </c>
      <c r="AT704" s="607">
        <v>0</v>
      </c>
      <c r="AU704" s="607">
        <v>0</v>
      </c>
      <c r="AV704" s="607">
        <v>0</v>
      </c>
      <c r="AW704" s="607">
        <v>0</v>
      </c>
      <c r="AX704" s="607">
        <v>0</v>
      </c>
      <c r="AY704" s="607">
        <v>0</v>
      </c>
      <c r="AZ704" s="607">
        <v>0</v>
      </c>
      <c r="BA704" s="607">
        <v>0</v>
      </c>
      <c r="BB704" s="607">
        <v>0</v>
      </c>
      <c r="BC704" s="607">
        <v>0</v>
      </c>
      <c r="BD704" s="607">
        <v>0</v>
      </c>
      <c r="BE704" s="607">
        <v>0</v>
      </c>
      <c r="BF704" s="607">
        <v>0</v>
      </c>
      <c r="BG704" s="607">
        <v>0</v>
      </c>
      <c r="BH704" s="607">
        <v>0</v>
      </c>
      <c r="BI704" s="607">
        <v>0</v>
      </c>
      <c r="BJ704" s="607">
        <v>0</v>
      </c>
      <c r="BK704" s="607">
        <v>0</v>
      </c>
      <c r="BL704" s="607">
        <v>0</v>
      </c>
      <c r="BM704" s="607">
        <v>0</v>
      </c>
      <c r="BN704" s="607">
        <v>0</v>
      </c>
      <c r="BO704" s="607">
        <v>0</v>
      </c>
      <c r="BP704" s="607">
        <v>0</v>
      </c>
      <c r="BQ704" s="607">
        <v>0</v>
      </c>
      <c r="BR704" s="607">
        <v>0</v>
      </c>
      <c r="BS704" s="607">
        <v>0</v>
      </c>
      <c r="BT704" s="607">
        <v>0</v>
      </c>
      <c r="BU704" s="607">
        <v>0</v>
      </c>
      <c r="BV704" s="607">
        <v>0</v>
      </c>
      <c r="BW704" s="607">
        <v>0</v>
      </c>
      <c r="BX704" s="607">
        <v>0</v>
      </c>
      <c r="BY704" s="607">
        <v>0</v>
      </c>
      <c r="BZ704" s="607">
        <v>0</v>
      </c>
      <c r="CA704" s="607">
        <v>0</v>
      </c>
      <c r="CB704" s="607">
        <v>0</v>
      </c>
      <c r="CC704" s="607">
        <v>0</v>
      </c>
      <c r="CD704" s="607">
        <v>0</v>
      </c>
      <c r="CE704" s="616">
        <v>0</v>
      </c>
      <c r="CF704" s="616">
        <v>0</v>
      </c>
      <c r="CG704" s="616">
        <v>0</v>
      </c>
      <c r="CH704" s="616">
        <v>0</v>
      </c>
      <c r="CI704" s="616">
        <v>0</v>
      </c>
      <c r="CJ704" s="616">
        <v>0</v>
      </c>
      <c r="CK704" s="616">
        <v>0</v>
      </c>
      <c r="CL704" s="616">
        <v>0</v>
      </c>
      <c r="CM704" s="616">
        <v>0</v>
      </c>
      <c r="CN704" s="616">
        <v>0</v>
      </c>
      <c r="CO704" s="616">
        <v>0</v>
      </c>
      <c r="CP704" s="616">
        <v>0</v>
      </c>
      <c r="CQ704" s="616">
        <v>0</v>
      </c>
      <c r="CR704" s="616">
        <v>0</v>
      </c>
      <c r="CS704" s="616">
        <v>0</v>
      </c>
      <c r="CT704" s="616">
        <v>0</v>
      </c>
      <c r="CU704" s="616">
        <v>0</v>
      </c>
      <c r="CV704" s="616">
        <v>0</v>
      </c>
      <c r="CW704" s="616">
        <v>0</v>
      </c>
      <c r="CX704" s="616">
        <v>0</v>
      </c>
      <c r="CY704" s="617">
        <v>0</v>
      </c>
      <c r="CZ704" s="618">
        <v>0</v>
      </c>
      <c r="DA704" s="619">
        <v>0</v>
      </c>
      <c r="DB704" s="619">
        <v>0</v>
      </c>
      <c r="DC704" s="619">
        <v>0</v>
      </c>
      <c r="DD704" s="619">
        <v>0</v>
      </c>
      <c r="DE704" s="619">
        <v>0</v>
      </c>
      <c r="DF704" s="619">
        <v>0</v>
      </c>
      <c r="DG704" s="619">
        <v>0</v>
      </c>
      <c r="DH704" s="619">
        <v>0</v>
      </c>
      <c r="DI704" s="619">
        <v>0</v>
      </c>
      <c r="DJ704" s="619">
        <v>0</v>
      </c>
      <c r="DK704" s="619">
        <v>0</v>
      </c>
      <c r="DL704" s="619">
        <v>0</v>
      </c>
      <c r="DM704" s="619">
        <v>0</v>
      </c>
      <c r="DN704" s="619">
        <v>0</v>
      </c>
      <c r="DO704" s="619">
        <v>0</v>
      </c>
      <c r="DP704" s="619">
        <v>0</v>
      </c>
      <c r="DQ704" s="619">
        <v>0</v>
      </c>
      <c r="DR704" s="619">
        <v>0</v>
      </c>
      <c r="DS704" s="619">
        <v>0</v>
      </c>
      <c r="DT704" s="619">
        <v>0</v>
      </c>
      <c r="DU704" s="619">
        <v>0</v>
      </c>
      <c r="DV704" s="619">
        <v>0</v>
      </c>
      <c r="DW704" s="620">
        <v>0</v>
      </c>
    </row>
    <row r="705" spans="2:127" x14ac:dyDescent="0.2">
      <c r="B705" s="627"/>
      <c r="C705" s="628"/>
      <c r="D705" s="629"/>
      <c r="E705" s="629"/>
      <c r="F705" s="629"/>
      <c r="G705" s="629"/>
      <c r="H705" s="629"/>
      <c r="I705" s="630"/>
      <c r="J705" s="630"/>
      <c r="K705" s="630"/>
      <c r="L705" s="630"/>
      <c r="M705" s="630"/>
      <c r="N705" s="630"/>
      <c r="O705" s="630"/>
      <c r="P705" s="630"/>
      <c r="Q705" s="630"/>
      <c r="R705" s="631"/>
      <c r="S705" s="630"/>
      <c r="T705" s="630"/>
      <c r="U705" s="632" t="s">
        <v>828</v>
      </c>
      <c r="V705" s="633" t="s">
        <v>124</v>
      </c>
      <c r="W705" s="634" t="s">
        <v>490</v>
      </c>
      <c r="X705" s="607">
        <v>0</v>
      </c>
      <c r="Y705" s="607">
        <v>0</v>
      </c>
      <c r="Z705" s="607">
        <v>0</v>
      </c>
      <c r="AA705" s="607">
        <v>0</v>
      </c>
      <c r="AB705" s="607">
        <v>0</v>
      </c>
      <c r="AC705" s="607">
        <v>0</v>
      </c>
      <c r="AD705" s="607">
        <v>0</v>
      </c>
      <c r="AE705" s="607">
        <v>0</v>
      </c>
      <c r="AF705" s="607">
        <v>0</v>
      </c>
      <c r="AG705" s="607">
        <v>0</v>
      </c>
      <c r="AH705" s="607">
        <v>0</v>
      </c>
      <c r="AI705" s="607">
        <v>0</v>
      </c>
      <c r="AJ705" s="607">
        <v>0</v>
      </c>
      <c r="AK705" s="607">
        <v>0</v>
      </c>
      <c r="AL705" s="607">
        <v>0</v>
      </c>
      <c r="AM705" s="607">
        <v>0</v>
      </c>
      <c r="AN705" s="607">
        <v>0</v>
      </c>
      <c r="AO705" s="607">
        <v>0</v>
      </c>
      <c r="AP705" s="607">
        <v>0</v>
      </c>
      <c r="AQ705" s="607">
        <v>0</v>
      </c>
      <c r="AR705" s="607">
        <v>0</v>
      </c>
      <c r="AS705" s="607">
        <v>0</v>
      </c>
      <c r="AT705" s="607">
        <v>0</v>
      </c>
      <c r="AU705" s="607">
        <v>0</v>
      </c>
      <c r="AV705" s="607">
        <v>0</v>
      </c>
      <c r="AW705" s="607">
        <v>0</v>
      </c>
      <c r="AX705" s="607">
        <v>0</v>
      </c>
      <c r="AY705" s="607">
        <v>0</v>
      </c>
      <c r="AZ705" s="607">
        <v>0</v>
      </c>
      <c r="BA705" s="607">
        <v>0</v>
      </c>
      <c r="BB705" s="607">
        <v>0</v>
      </c>
      <c r="BC705" s="607">
        <v>0</v>
      </c>
      <c r="BD705" s="607">
        <v>0</v>
      </c>
      <c r="BE705" s="607">
        <v>0</v>
      </c>
      <c r="BF705" s="607">
        <v>0</v>
      </c>
      <c r="BG705" s="607">
        <v>0</v>
      </c>
      <c r="BH705" s="607">
        <v>0</v>
      </c>
      <c r="BI705" s="607">
        <v>0</v>
      </c>
      <c r="BJ705" s="607">
        <v>0</v>
      </c>
      <c r="BK705" s="607">
        <v>0</v>
      </c>
      <c r="BL705" s="607">
        <v>0</v>
      </c>
      <c r="BM705" s="607">
        <v>0</v>
      </c>
      <c r="BN705" s="607">
        <v>0</v>
      </c>
      <c r="BO705" s="607">
        <v>0</v>
      </c>
      <c r="BP705" s="607">
        <v>0</v>
      </c>
      <c r="BQ705" s="607">
        <v>0</v>
      </c>
      <c r="BR705" s="607">
        <v>0</v>
      </c>
      <c r="BS705" s="607">
        <v>0</v>
      </c>
      <c r="BT705" s="607">
        <v>0</v>
      </c>
      <c r="BU705" s="607">
        <v>0</v>
      </c>
      <c r="BV705" s="607">
        <v>0</v>
      </c>
      <c r="BW705" s="607">
        <v>0</v>
      </c>
      <c r="BX705" s="607">
        <v>0</v>
      </c>
      <c r="BY705" s="607">
        <v>0</v>
      </c>
      <c r="BZ705" s="607">
        <v>0</v>
      </c>
      <c r="CA705" s="607">
        <v>0</v>
      </c>
      <c r="CB705" s="607">
        <v>0</v>
      </c>
      <c r="CC705" s="607">
        <v>0</v>
      </c>
      <c r="CD705" s="607">
        <v>0</v>
      </c>
      <c r="CE705" s="607">
        <v>0</v>
      </c>
      <c r="CF705" s="607">
        <v>0</v>
      </c>
      <c r="CG705" s="607">
        <v>0</v>
      </c>
      <c r="CH705" s="607">
        <v>0</v>
      </c>
      <c r="CI705" s="607">
        <v>0</v>
      </c>
      <c r="CJ705" s="607">
        <v>0</v>
      </c>
      <c r="CK705" s="607">
        <v>0</v>
      </c>
      <c r="CL705" s="607">
        <v>0</v>
      </c>
      <c r="CM705" s="607">
        <v>0</v>
      </c>
      <c r="CN705" s="607">
        <v>0</v>
      </c>
      <c r="CO705" s="607">
        <v>0</v>
      </c>
      <c r="CP705" s="607">
        <v>0</v>
      </c>
      <c r="CQ705" s="607">
        <v>0</v>
      </c>
      <c r="CR705" s="607">
        <v>0</v>
      </c>
      <c r="CS705" s="607">
        <v>0</v>
      </c>
      <c r="CT705" s="607">
        <v>0</v>
      </c>
      <c r="CU705" s="607">
        <v>0</v>
      </c>
      <c r="CV705" s="607">
        <v>0</v>
      </c>
      <c r="CW705" s="607">
        <v>0</v>
      </c>
      <c r="CX705" s="607">
        <v>0</v>
      </c>
      <c r="CY705" s="607">
        <v>0</v>
      </c>
      <c r="CZ705" s="618">
        <v>0</v>
      </c>
      <c r="DA705" s="619">
        <v>0</v>
      </c>
      <c r="DB705" s="619">
        <v>0</v>
      </c>
      <c r="DC705" s="619">
        <v>0</v>
      </c>
      <c r="DD705" s="619">
        <v>0</v>
      </c>
      <c r="DE705" s="619">
        <v>0</v>
      </c>
      <c r="DF705" s="619">
        <v>0</v>
      </c>
      <c r="DG705" s="619">
        <v>0</v>
      </c>
      <c r="DH705" s="619">
        <v>0</v>
      </c>
      <c r="DI705" s="619">
        <v>0</v>
      </c>
      <c r="DJ705" s="619">
        <v>0</v>
      </c>
      <c r="DK705" s="619">
        <v>0</v>
      </c>
      <c r="DL705" s="619">
        <v>0</v>
      </c>
      <c r="DM705" s="619">
        <v>0</v>
      </c>
      <c r="DN705" s="619">
        <v>0</v>
      </c>
      <c r="DO705" s="619">
        <v>0</v>
      </c>
      <c r="DP705" s="619">
        <v>0</v>
      </c>
      <c r="DQ705" s="619">
        <v>0</v>
      </c>
      <c r="DR705" s="619">
        <v>0</v>
      </c>
      <c r="DS705" s="619">
        <v>0</v>
      </c>
      <c r="DT705" s="619">
        <v>0</v>
      </c>
      <c r="DU705" s="619">
        <v>0</v>
      </c>
      <c r="DV705" s="619">
        <v>0</v>
      </c>
      <c r="DW705" s="620">
        <v>0</v>
      </c>
    </row>
    <row r="706" spans="2:127" x14ac:dyDescent="0.2">
      <c r="B706" s="635"/>
      <c r="C706" s="636"/>
      <c r="D706" s="637"/>
      <c r="E706" s="637"/>
      <c r="F706" s="637"/>
      <c r="G706" s="637"/>
      <c r="H706" s="637"/>
      <c r="I706" s="638"/>
      <c r="J706" s="638"/>
      <c r="K706" s="638"/>
      <c r="L706" s="638"/>
      <c r="M706" s="638"/>
      <c r="N706" s="638"/>
      <c r="O706" s="638"/>
      <c r="P706" s="638"/>
      <c r="Q706" s="638"/>
      <c r="R706" s="639"/>
      <c r="S706" s="638"/>
      <c r="T706" s="638"/>
      <c r="U706" s="626" t="s">
        <v>492</v>
      </c>
      <c r="V706" s="614" t="s">
        <v>124</v>
      </c>
      <c r="W706" s="640" t="s">
        <v>490</v>
      </c>
      <c r="X706" s="607">
        <v>0</v>
      </c>
      <c r="Y706" s="607">
        <v>0</v>
      </c>
      <c r="Z706" s="607">
        <v>0</v>
      </c>
      <c r="AA706" s="607">
        <v>0</v>
      </c>
      <c r="AB706" s="607">
        <v>0</v>
      </c>
      <c r="AC706" s="607">
        <v>0</v>
      </c>
      <c r="AD706" s="607">
        <v>0</v>
      </c>
      <c r="AE706" s="607">
        <v>0</v>
      </c>
      <c r="AF706" s="607">
        <v>0</v>
      </c>
      <c r="AG706" s="607">
        <v>0</v>
      </c>
      <c r="AH706" s="607">
        <v>367.2</v>
      </c>
      <c r="AI706" s="607">
        <v>367.2</v>
      </c>
      <c r="AJ706" s="607">
        <v>367.2</v>
      </c>
      <c r="AK706" s="607">
        <v>367.2</v>
      </c>
      <c r="AL706" s="607">
        <v>367.2</v>
      </c>
      <c r="AM706" s="607">
        <v>367.2</v>
      </c>
      <c r="AN706" s="607">
        <v>367.2</v>
      </c>
      <c r="AO706" s="607">
        <v>367.2</v>
      </c>
      <c r="AP706" s="607">
        <v>367.2</v>
      </c>
      <c r="AQ706" s="607">
        <v>367.2</v>
      </c>
      <c r="AR706" s="607">
        <v>367.2</v>
      </c>
      <c r="AS706" s="607">
        <v>367.2</v>
      </c>
      <c r="AT706" s="607">
        <v>367.2</v>
      </c>
      <c r="AU706" s="607">
        <v>367.2</v>
      </c>
      <c r="AV706" s="607">
        <v>367.2</v>
      </c>
      <c r="AW706" s="607">
        <v>367.2</v>
      </c>
      <c r="AX706" s="607">
        <v>367.2</v>
      </c>
      <c r="AY706" s="607">
        <v>367.2</v>
      </c>
      <c r="AZ706" s="607">
        <v>367.2</v>
      </c>
      <c r="BA706" s="607">
        <v>367.2</v>
      </c>
      <c r="BB706" s="607">
        <v>367.2</v>
      </c>
      <c r="BC706" s="607">
        <v>367.2</v>
      </c>
      <c r="BD706" s="607">
        <v>367.2</v>
      </c>
      <c r="BE706" s="607">
        <v>367.2</v>
      </c>
      <c r="BF706" s="607">
        <v>367.2</v>
      </c>
      <c r="BG706" s="607">
        <v>367.2</v>
      </c>
      <c r="BH706" s="607">
        <v>367.2</v>
      </c>
      <c r="BI706" s="607">
        <v>367.2</v>
      </c>
      <c r="BJ706" s="607">
        <v>367.2</v>
      </c>
      <c r="BK706" s="607">
        <v>367.2</v>
      </c>
      <c r="BL706" s="607">
        <v>367.2</v>
      </c>
      <c r="BM706" s="607">
        <v>367.2</v>
      </c>
      <c r="BN706" s="607">
        <v>367.2</v>
      </c>
      <c r="BO706" s="607">
        <v>367.2</v>
      </c>
      <c r="BP706" s="607">
        <v>367.2</v>
      </c>
      <c r="BQ706" s="607">
        <v>367.2</v>
      </c>
      <c r="BR706" s="607">
        <v>367.2</v>
      </c>
      <c r="BS706" s="607">
        <v>367.2</v>
      </c>
      <c r="BT706" s="607">
        <v>367.2</v>
      </c>
      <c r="BU706" s="607">
        <v>367.2</v>
      </c>
      <c r="BV706" s="607">
        <v>367.2</v>
      </c>
      <c r="BW706" s="607">
        <v>367.2</v>
      </c>
      <c r="BX706" s="607">
        <v>367.2</v>
      </c>
      <c r="BY706" s="607">
        <v>367.2</v>
      </c>
      <c r="BZ706" s="607">
        <v>367.2</v>
      </c>
      <c r="CA706" s="607">
        <v>367.2</v>
      </c>
      <c r="CB706" s="607">
        <v>367.2</v>
      </c>
      <c r="CC706" s="607">
        <v>367.2</v>
      </c>
      <c r="CD706" s="607">
        <v>367.2</v>
      </c>
      <c r="CE706" s="616">
        <v>367.2</v>
      </c>
      <c r="CF706" s="616">
        <v>367.2</v>
      </c>
      <c r="CG706" s="616">
        <v>367.2</v>
      </c>
      <c r="CH706" s="616">
        <v>367.2</v>
      </c>
      <c r="CI706" s="616">
        <v>367.2</v>
      </c>
      <c r="CJ706" s="616">
        <v>367.2</v>
      </c>
      <c r="CK706" s="616">
        <v>367.2</v>
      </c>
      <c r="CL706" s="616">
        <v>367.2</v>
      </c>
      <c r="CM706" s="616">
        <v>367.2</v>
      </c>
      <c r="CN706" s="616">
        <v>367.2</v>
      </c>
      <c r="CO706" s="616">
        <v>367.2</v>
      </c>
      <c r="CP706" s="616">
        <v>367.2</v>
      </c>
      <c r="CQ706" s="616">
        <v>367.2</v>
      </c>
      <c r="CR706" s="616">
        <v>367.2</v>
      </c>
      <c r="CS706" s="616">
        <v>367.2</v>
      </c>
      <c r="CT706" s="616">
        <v>367.2</v>
      </c>
      <c r="CU706" s="616">
        <v>367.2</v>
      </c>
      <c r="CV706" s="616">
        <v>367.2</v>
      </c>
      <c r="CW706" s="616">
        <v>367.2</v>
      </c>
      <c r="CX706" s="616">
        <v>367.2</v>
      </c>
      <c r="CY706" s="617">
        <v>367.2</v>
      </c>
      <c r="CZ706" s="618">
        <v>0</v>
      </c>
      <c r="DA706" s="619">
        <v>0</v>
      </c>
      <c r="DB706" s="619">
        <v>0</v>
      </c>
      <c r="DC706" s="619">
        <v>0</v>
      </c>
      <c r="DD706" s="619">
        <v>0</v>
      </c>
      <c r="DE706" s="619">
        <v>0</v>
      </c>
      <c r="DF706" s="619">
        <v>0</v>
      </c>
      <c r="DG706" s="619">
        <v>0</v>
      </c>
      <c r="DH706" s="619">
        <v>0</v>
      </c>
      <c r="DI706" s="619">
        <v>0</v>
      </c>
      <c r="DJ706" s="619">
        <v>0</v>
      </c>
      <c r="DK706" s="619">
        <v>0</v>
      </c>
      <c r="DL706" s="619">
        <v>0</v>
      </c>
      <c r="DM706" s="619">
        <v>0</v>
      </c>
      <c r="DN706" s="619">
        <v>0</v>
      </c>
      <c r="DO706" s="619">
        <v>0</v>
      </c>
      <c r="DP706" s="619">
        <v>0</v>
      </c>
      <c r="DQ706" s="619">
        <v>0</v>
      </c>
      <c r="DR706" s="619">
        <v>0</v>
      </c>
      <c r="DS706" s="619">
        <v>0</v>
      </c>
      <c r="DT706" s="619">
        <v>0</v>
      </c>
      <c r="DU706" s="619">
        <v>0</v>
      </c>
      <c r="DV706" s="619">
        <v>0</v>
      </c>
      <c r="DW706" s="620">
        <v>0</v>
      </c>
    </row>
    <row r="707" spans="2:127" x14ac:dyDescent="0.2">
      <c r="B707" s="641"/>
      <c r="C707" s="642"/>
      <c r="D707" s="643"/>
      <c r="E707" s="643"/>
      <c r="F707" s="643"/>
      <c r="G707" s="643"/>
      <c r="H707" s="643"/>
      <c r="I707" s="644"/>
      <c r="J707" s="644"/>
      <c r="K707" s="644"/>
      <c r="L707" s="644"/>
      <c r="M707" s="644"/>
      <c r="N707" s="644"/>
      <c r="O707" s="644"/>
      <c r="P707" s="644"/>
      <c r="Q707" s="644"/>
      <c r="R707" s="645"/>
      <c r="S707" s="644"/>
      <c r="T707" s="644"/>
      <c r="U707" s="626" t="s">
        <v>493</v>
      </c>
      <c r="V707" s="614" t="s">
        <v>124</v>
      </c>
      <c r="W707" s="640" t="s">
        <v>490</v>
      </c>
      <c r="X707" s="607">
        <v>0</v>
      </c>
      <c r="Y707" s="607">
        <v>0</v>
      </c>
      <c r="Z707" s="607">
        <v>0</v>
      </c>
      <c r="AA707" s="607">
        <v>0</v>
      </c>
      <c r="AB707" s="607">
        <v>0</v>
      </c>
      <c r="AC707" s="607">
        <v>0</v>
      </c>
      <c r="AD707" s="607">
        <v>0</v>
      </c>
      <c r="AE707" s="607">
        <v>0</v>
      </c>
      <c r="AF707" s="607">
        <v>0</v>
      </c>
      <c r="AG707" s="607">
        <v>0</v>
      </c>
      <c r="AH707" s="607">
        <v>2697.4</v>
      </c>
      <c r="AI707" s="607">
        <v>2697.4</v>
      </c>
      <c r="AJ707" s="607">
        <v>2697.4</v>
      </c>
      <c r="AK707" s="607">
        <v>2697.4</v>
      </c>
      <c r="AL707" s="607">
        <v>2697.4</v>
      </c>
      <c r="AM707" s="607">
        <v>2697.4</v>
      </c>
      <c r="AN707" s="607">
        <v>2697.4</v>
      </c>
      <c r="AO707" s="607">
        <v>2697.4</v>
      </c>
      <c r="AP707" s="607">
        <v>2697.4</v>
      </c>
      <c r="AQ707" s="607">
        <v>2697.4</v>
      </c>
      <c r="AR707" s="607">
        <v>2697.4</v>
      </c>
      <c r="AS707" s="607">
        <v>2697.4</v>
      </c>
      <c r="AT707" s="607">
        <v>2697.4</v>
      </c>
      <c r="AU707" s="607">
        <v>2697.4</v>
      </c>
      <c r="AV707" s="607">
        <v>2697.4</v>
      </c>
      <c r="AW707" s="607">
        <v>2697.4</v>
      </c>
      <c r="AX707" s="607">
        <v>2697.4</v>
      </c>
      <c r="AY707" s="607">
        <v>2697.4</v>
      </c>
      <c r="AZ707" s="607">
        <v>2697.4</v>
      </c>
      <c r="BA707" s="607">
        <v>2697.4</v>
      </c>
      <c r="BB707" s="607">
        <v>2697.4</v>
      </c>
      <c r="BC707" s="607">
        <v>2697.4</v>
      </c>
      <c r="BD707" s="607">
        <v>2697.4</v>
      </c>
      <c r="BE707" s="607">
        <v>2697.4</v>
      </c>
      <c r="BF707" s="607">
        <v>2697.4</v>
      </c>
      <c r="BG707" s="607">
        <v>2697.4</v>
      </c>
      <c r="BH707" s="607">
        <v>2697.4</v>
      </c>
      <c r="BI707" s="607">
        <v>2697.4</v>
      </c>
      <c r="BJ707" s="607">
        <v>2697.4</v>
      </c>
      <c r="BK707" s="607">
        <v>2697.4</v>
      </c>
      <c r="BL707" s="607">
        <v>2697.4</v>
      </c>
      <c r="BM707" s="607">
        <v>2697.4</v>
      </c>
      <c r="BN707" s="607">
        <v>2697.4</v>
      </c>
      <c r="BO707" s="607">
        <v>2697.4</v>
      </c>
      <c r="BP707" s="607">
        <v>2697.4</v>
      </c>
      <c r="BQ707" s="607">
        <v>2697.4</v>
      </c>
      <c r="BR707" s="607">
        <v>2697.4</v>
      </c>
      <c r="BS707" s="607">
        <v>2697.4</v>
      </c>
      <c r="BT707" s="607">
        <v>2697.4</v>
      </c>
      <c r="BU707" s="607">
        <v>2697.4</v>
      </c>
      <c r="BV707" s="607">
        <v>2697.4</v>
      </c>
      <c r="BW707" s="607">
        <v>2697.4</v>
      </c>
      <c r="BX707" s="607">
        <v>2697.4</v>
      </c>
      <c r="BY707" s="607">
        <v>2697.4</v>
      </c>
      <c r="BZ707" s="607">
        <v>2697.4</v>
      </c>
      <c r="CA707" s="607">
        <v>2697.4</v>
      </c>
      <c r="CB707" s="607">
        <v>2697.4</v>
      </c>
      <c r="CC707" s="607">
        <v>2697.4</v>
      </c>
      <c r="CD707" s="607">
        <v>2697.4</v>
      </c>
      <c r="CE707" s="616">
        <v>2697.4</v>
      </c>
      <c r="CF707" s="616">
        <v>2697.4</v>
      </c>
      <c r="CG707" s="616">
        <v>2697.4</v>
      </c>
      <c r="CH707" s="616">
        <v>2697.4</v>
      </c>
      <c r="CI707" s="616">
        <v>2697.4</v>
      </c>
      <c r="CJ707" s="616">
        <v>2697.4</v>
      </c>
      <c r="CK707" s="616">
        <v>2697.4</v>
      </c>
      <c r="CL707" s="616">
        <v>2697.4</v>
      </c>
      <c r="CM707" s="616">
        <v>2697.4</v>
      </c>
      <c r="CN707" s="616">
        <v>2697.4</v>
      </c>
      <c r="CO707" s="616">
        <v>2697.4</v>
      </c>
      <c r="CP707" s="616">
        <v>2697.4</v>
      </c>
      <c r="CQ707" s="616">
        <v>2697.4</v>
      </c>
      <c r="CR707" s="616">
        <v>2697.4</v>
      </c>
      <c r="CS707" s="616">
        <v>2697.4</v>
      </c>
      <c r="CT707" s="616">
        <v>2697.4</v>
      </c>
      <c r="CU707" s="616">
        <v>2697.4</v>
      </c>
      <c r="CV707" s="616">
        <v>2697.4</v>
      </c>
      <c r="CW707" s="616">
        <v>2697.4</v>
      </c>
      <c r="CX707" s="616">
        <v>2697.4</v>
      </c>
      <c r="CY707" s="617">
        <v>2697.4</v>
      </c>
      <c r="CZ707" s="618">
        <v>0</v>
      </c>
      <c r="DA707" s="619">
        <v>0</v>
      </c>
      <c r="DB707" s="619">
        <v>0</v>
      </c>
      <c r="DC707" s="619">
        <v>0</v>
      </c>
      <c r="DD707" s="619">
        <v>0</v>
      </c>
      <c r="DE707" s="619">
        <v>0</v>
      </c>
      <c r="DF707" s="619">
        <v>0</v>
      </c>
      <c r="DG707" s="619">
        <v>0</v>
      </c>
      <c r="DH707" s="619">
        <v>0</v>
      </c>
      <c r="DI707" s="619">
        <v>0</v>
      </c>
      <c r="DJ707" s="619">
        <v>0</v>
      </c>
      <c r="DK707" s="619">
        <v>0</v>
      </c>
      <c r="DL707" s="619">
        <v>0</v>
      </c>
      <c r="DM707" s="619">
        <v>0</v>
      </c>
      <c r="DN707" s="619">
        <v>0</v>
      </c>
      <c r="DO707" s="619">
        <v>0</v>
      </c>
      <c r="DP707" s="619">
        <v>0</v>
      </c>
      <c r="DQ707" s="619">
        <v>0</v>
      </c>
      <c r="DR707" s="619">
        <v>0</v>
      </c>
      <c r="DS707" s="619">
        <v>0</v>
      </c>
      <c r="DT707" s="619">
        <v>0</v>
      </c>
      <c r="DU707" s="619">
        <v>0</v>
      </c>
      <c r="DV707" s="619">
        <v>0</v>
      </c>
      <c r="DW707" s="620">
        <v>0</v>
      </c>
    </row>
    <row r="708" spans="2:127" x14ac:dyDescent="0.2">
      <c r="B708" s="641"/>
      <c r="C708" s="642"/>
      <c r="D708" s="643"/>
      <c r="E708" s="643"/>
      <c r="F708" s="643"/>
      <c r="G708" s="643"/>
      <c r="H708" s="643"/>
      <c r="I708" s="644"/>
      <c r="J708" s="644"/>
      <c r="K708" s="644"/>
      <c r="L708" s="644"/>
      <c r="M708" s="644"/>
      <c r="N708" s="644"/>
      <c r="O708" s="644"/>
      <c r="P708" s="644"/>
      <c r="Q708" s="644"/>
      <c r="R708" s="645"/>
      <c r="S708" s="644"/>
      <c r="T708" s="644"/>
      <c r="U708" s="646" t="s">
        <v>494</v>
      </c>
      <c r="V708" s="647" t="s">
        <v>124</v>
      </c>
      <c r="W708" s="640" t="s">
        <v>490</v>
      </c>
      <c r="X708" s="607">
        <v>0</v>
      </c>
      <c r="Y708" s="607">
        <v>0</v>
      </c>
      <c r="Z708" s="607">
        <v>0</v>
      </c>
      <c r="AA708" s="607">
        <v>0</v>
      </c>
      <c r="AB708" s="607">
        <v>0</v>
      </c>
      <c r="AC708" s="607">
        <v>0</v>
      </c>
      <c r="AD708" s="607">
        <v>0</v>
      </c>
      <c r="AE708" s="607">
        <v>0</v>
      </c>
      <c r="AF708" s="607">
        <v>0</v>
      </c>
      <c r="AG708" s="607">
        <v>0</v>
      </c>
      <c r="AH708" s="607">
        <v>0</v>
      </c>
      <c r="AI708" s="607">
        <v>0</v>
      </c>
      <c r="AJ708" s="607">
        <v>0</v>
      </c>
      <c r="AK708" s="607">
        <v>0</v>
      </c>
      <c r="AL708" s="607">
        <v>0</v>
      </c>
      <c r="AM708" s="607">
        <v>0</v>
      </c>
      <c r="AN708" s="607">
        <v>0</v>
      </c>
      <c r="AO708" s="607">
        <v>0</v>
      </c>
      <c r="AP708" s="607">
        <v>0</v>
      </c>
      <c r="AQ708" s="607">
        <v>0</v>
      </c>
      <c r="AR708" s="607">
        <v>0</v>
      </c>
      <c r="AS708" s="607">
        <v>0</v>
      </c>
      <c r="AT708" s="607">
        <v>0</v>
      </c>
      <c r="AU708" s="607">
        <v>0</v>
      </c>
      <c r="AV708" s="607">
        <v>0</v>
      </c>
      <c r="AW708" s="607">
        <v>0</v>
      </c>
      <c r="AX708" s="607">
        <v>0</v>
      </c>
      <c r="AY708" s="607">
        <v>0</v>
      </c>
      <c r="AZ708" s="607">
        <v>0</v>
      </c>
      <c r="BA708" s="607">
        <v>0</v>
      </c>
      <c r="BB708" s="607">
        <v>0</v>
      </c>
      <c r="BC708" s="607">
        <v>0</v>
      </c>
      <c r="BD708" s="607">
        <v>0</v>
      </c>
      <c r="BE708" s="607">
        <v>0</v>
      </c>
      <c r="BF708" s="607">
        <v>0</v>
      </c>
      <c r="BG708" s="607">
        <v>0</v>
      </c>
      <c r="BH708" s="607">
        <v>0</v>
      </c>
      <c r="BI708" s="607">
        <v>0</v>
      </c>
      <c r="BJ708" s="607">
        <v>0</v>
      </c>
      <c r="BK708" s="607">
        <v>0</v>
      </c>
      <c r="BL708" s="607">
        <v>0</v>
      </c>
      <c r="BM708" s="607">
        <v>0</v>
      </c>
      <c r="BN708" s="607">
        <v>0</v>
      </c>
      <c r="BO708" s="607">
        <v>0</v>
      </c>
      <c r="BP708" s="607">
        <v>0</v>
      </c>
      <c r="BQ708" s="607">
        <v>0</v>
      </c>
      <c r="BR708" s="607">
        <v>0</v>
      </c>
      <c r="BS708" s="607">
        <v>0</v>
      </c>
      <c r="BT708" s="607">
        <v>0</v>
      </c>
      <c r="BU708" s="607">
        <v>0</v>
      </c>
      <c r="BV708" s="607">
        <v>0</v>
      </c>
      <c r="BW708" s="607">
        <v>0</v>
      </c>
      <c r="BX708" s="607">
        <v>0</v>
      </c>
      <c r="BY708" s="607">
        <v>0</v>
      </c>
      <c r="BZ708" s="607">
        <v>0</v>
      </c>
      <c r="CA708" s="607">
        <v>0</v>
      </c>
      <c r="CB708" s="607">
        <v>0</v>
      </c>
      <c r="CC708" s="607">
        <v>0</v>
      </c>
      <c r="CD708" s="607">
        <v>0</v>
      </c>
      <c r="CE708" s="616">
        <v>0</v>
      </c>
      <c r="CF708" s="616">
        <v>0</v>
      </c>
      <c r="CG708" s="616">
        <v>0</v>
      </c>
      <c r="CH708" s="616">
        <v>0</v>
      </c>
      <c r="CI708" s="616">
        <v>0</v>
      </c>
      <c r="CJ708" s="616">
        <v>0</v>
      </c>
      <c r="CK708" s="616">
        <v>0</v>
      </c>
      <c r="CL708" s="616">
        <v>0</v>
      </c>
      <c r="CM708" s="616">
        <v>0</v>
      </c>
      <c r="CN708" s="616">
        <v>0</v>
      </c>
      <c r="CO708" s="616">
        <v>0</v>
      </c>
      <c r="CP708" s="616">
        <v>0</v>
      </c>
      <c r="CQ708" s="616">
        <v>0</v>
      </c>
      <c r="CR708" s="616">
        <v>0</v>
      </c>
      <c r="CS708" s="616">
        <v>0</v>
      </c>
      <c r="CT708" s="616">
        <v>0</v>
      </c>
      <c r="CU708" s="616">
        <v>0</v>
      </c>
      <c r="CV708" s="616">
        <v>0</v>
      </c>
      <c r="CW708" s="616">
        <v>0</v>
      </c>
      <c r="CX708" s="616">
        <v>0</v>
      </c>
      <c r="CY708" s="617">
        <v>0</v>
      </c>
      <c r="CZ708" s="618">
        <v>0</v>
      </c>
      <c r="DA708" s="619">
        <v>0</v>
      </c>
      <c r="DB708" s="619">
        <v>0</v>
      </c>
      <c r="DC708" s="619">
        <v>0</v>
      </c>
      <c r="DD708" s="619">
        <v>0</v>
      </c>
      <c r="DE708" s="619">
        <v>0</v>
      </c>
      <c r="DF708" s="619">
        <v>0</v>
      </c>
      <c r="DG708" s="619">
        <v>0</v>
      </c>
      <c r="DH708" s="619">
        <v>0</v>
      </c>
      <c r="DI708" s="619">
        <v>0</v>
      </c>
      <c r="DJ708" s="619">
        <v>0</v>
      </c>
      <c r="DK708" s="619">
        <v>0</v>
      </c>
      <c r="DL708" s="619">
        <v>0</v>
      </c>
      <c r="DM708" s="619">
        <v>0</v>
      </c>
      <c r="DN708" s="619">
        <v>0</v>
      </c>
      <c r="DO708" s="619">
        <v>0</v>
      </c>
      <c r="DP708" s="619">
        <v>0</v>
      </c>
      <c r="DQ708" s="619">
        <v>0</v>
      </c>
      <c r="DR708" s="619">
        <v>0</v>
      </c>
      <c r="DS708" s="619">
        <v>0</v>
      </c>
      <c r="DT708" s="619">
        <v>0</v>
      </c>
      <c r="DU708" s="619">
        <v>0</v>
      </c>
      <c r="DV708" s="619">
        <v>0</v>
      </c>
      <c r="DW708" s="620">
        <v>0</v>
      </c>
    </row>
    <row r="709" spans="2:127" x14ac:dyDescent="0.2">
      <c r="B709" s="641"/>
      <c r="C709" s="642"/>
      <c r="D709" s="643"/>
      <c r="E709" s="643"/>
      <c r="F709" s="643"/>
      <c r="G709" s="643"/>
      <c r="H709" s="643"/>
      <c r="I709" s="644"/>
      <c r="J709" s="644"/>
      <c r="K709" s="644"/>
      <c r="L709" s="644"/>
      <c r="M709" s="644"/>
      <c r="N709" s="644"/>
      <c r="O709" s="644"/>
      <c r="P709" s="644"/>
      <c r="Q709" s="644"/>
      <c r="R709" s="645"/>
      <c r="S709" s="644"/>
      <c r="T709" s="644"/>
      <c r="U709" s="626" t="s">
        <v>495</v>
      </c>
      <c r="V709" s="614" t="s">
        <v>124</v>
      </c>
      <c r="W709" s="640" t="s">
        <v>490</v>
      </c>
      <c r="X709" s="607">
        <v>0.86120000000000008</v>
      </c>
      <c r="Y709" s="607">
        <v>1.2918000000000001</v>
      </c>
      <c r="Z709" s="607">
        <v>2.5836000000000001</v>
      </c>
      <c r="AA709" s="607">
        <v>3.0142000000000002</v>
      </c>
      <c r="AB709" s="607">
        <v>3.8753999999999995</v>
      </c>
      <c r="AC709" s="607">
        <v>4.306</v>
      </c>
      <c r="AD709" s="607">
        <v>5.5978000000000003</v>
      </c>
      <c r="AE709" s="607">
        <v>8.6120000000000001</v>
      </c>
      <c r="AF709" s="607">
        <v>8.6120000000000001</v>
      </c>
      <c r="AG709" s="607">
        <v>4.306</v>
      </c>
      <c r="AH709" s="607">
        <v>0</v>
      </c>
      <c r="AI709" s="607">
        <v>0</v>
      </c>
      <c r="AJ709" s="607">
        <v>0</v>
      </c>
      <c r="AK709" s="607">
        <v>0</v>
      </c>
      <c r="AL709" s="607">
        <v>0</v>
      </c>
      <c r="AM709" s="607">
        <v>0</v>
      </c>
      <c r="AN709" s="607">
        <v>0</v>
      </c>
      <c r="AO709" s="607">
        <v>0</v>
      </c>
      <c r="AP709" s="607">
        <v>0</v>
      </c>
      <c r="AQ709" s="607">
        <v>0</v>
      </c>
      <c r="AR709" s="607">
        <v>7.2344570401063249E-2</v>
      </c>
      <c r="AS709" s="607">
        <v>0.10851685560159487</v>
      </c>
      <c r="AT709" s="607">
        <v>0.21703371120318973</v>
      </c>
      <c r="AU709" s="607">
        <v>0.25320599640372138</v>
      </c>
      <c r="AV709" s="607">
        <v>0.32555056680478461</v>
      </c>
      <c r="AW709" s="607">
        <v>0.36172285200531629</v>
      </c>
      <c r="AX709" s="607">
        <v>0.47023970760691108</v>
      </c>
      <c r="AY709" s="607">
        <v>0.72344570401063257</v>
      </c>
      <c r="AZ709" s="607">
        <v>0.72344570401063257</v>
      </c>
      <c r="BA709" s="607">
        <v>0.36172285200531629</v>
      </c>
      <c r="BB709" s="607">
        <v>0</v>
      </c>
      <c r="BC709" s="607">
        <v>0</v>
      </c>
      <c r="BD709" s="607">
        <v>0</v>
      </c>
      <c r="BE709" s="607">
        <v>0</v>
      </c>
      <c r="BF709" s="607">
        <v>0</v>
      </c>
      <c r="BG709" s="607">
        <v>0</v>
      </c>
      <c r="BH709" s="607">
        <v>0</v>
      </c>
      <c r="BI709" s="607">
        <v>0</v>
      </c>
      <c r="BJ709" s="607">
        <v>0</v>
      </c>
      <c r="BK709" s="607">
        <v>0</v>
      </c>
      <c r="BL709" s="607">
        <v>7.2344570401063249E-2</v>
      </c>
      <c r="BM709" s="607">
        <v>0.10851685560159487</v>
      </c>
      <c r="BN709" s="607">
        <v>0.21703371120318973</v>
      </c>
      <c r="BO709" s="607">
        <v>0.25320599640372138</v>
      </c>
      <c r="BP709" s="607">
        <v>0.32555056680478461</v>
      </c>
      <c r="BQ709" s="607">
        <v>0.36172285200531629</v>
      </c>
      <c r="BR709" s="607">
        <v>0.47023970760691108</v>
      </c>
      <c r="BS709" s="607">
        <v>0.72344570401063257</v>
      </c>
      <c r="BT709" s="607">
        <v>0.72344570401063257</v>
      </c>
      <c r="BU709" s="607">
        <v>0.36172285200531629</v>
      </c>
      <c r="BV709" s="607">
        <v>0</v>
      </c>
      <c r="BW709" s="607">
        <v>0</v>
      </c>
      <c r="BX709" s="607">
        <v>0</v>
      </c>
      <c r="BY709" s="607">
        <v>0</v>
      </c>
      <c r="BZ709" s="607">
        <v>0</v>
      </c>
      <c r="CA709" s="607">
        <v>0</v>
      </c>
      <c r="CB709" s="607">
        <v>0</v>
      </c>
      <c r="CC709" s="607">
        <v>0</v>
      </c>
      <c r="CD709" s="607">
        <v>0</v>
      </c>
      <c r="CE709" s="616">
        <v>0</v>
      </c>
      <c r="CF709" s="616">
        <v>0.12348369521183218</v>
      </c>
      <c r="CG709" s="616">
        <v>0.18522554281774828</v>
      </c>
      <c r="CH709" s="616">
        <v>0.37045108563549656</v>
      </c>
      <c r="CI709" s="616">
        <v>0.43219293324141267</v>
      </c>
      <c r="CJ709" s="616">
        <v>0.55567662845324484</v>
      </c>
      <c r="CK709" s="616">
        <v>0.61741847605916089</v>
      </c>
      <c r="CL709" s="616">
        <v>0.80264401887690917</v>
      </c>
      <c r="CM709" s="616">
        <v>1.2348369521183218</v>
      </c>
      <c r="CN709" s="616">
        <v>1.2348369521183218</v>
      </c>
      <c r="CO709" s="616">
        <v>0.61741847605916089</v>
      </c>
      <c r="CP709" s="616">
        <v>0</v>
      </c>
      <c r="CQ709" s="616">
        <v>0</v>
      </c>
      <c r="CR709" s="616">
        <v>0</v>
      </c>
      <c r="CS709" s="616">
        <v>0</v>
      </c>
      <c r="CT709" s="616">
        <v>0</v>
      </c>
      <c r="CU709" s="616">
        <v>0</v>
      </c>
      <c r="CV709" s="616">
        <v>0</v>
      </c>
      <c r="CW709" s="616">
        <v>0</v>
      </c>
      <c r="CX709" s="616">
        <v>0</v>
      </c>
      <c r="CY709" s="617">
        <v>0</v>
      </c>
      <c r="CZ709" s="618">
        <v>0</v>
      </c>
      <c r="DA709" s="619">
        <v>0</v>
      </c>
      <c r="DB709" s="619">
        <v>0</v>
      </c>
      <c r="DC709" s="619">
        <v>0</v>
      </c>
      <c r="DD709" s="619">
        <v>0</v>
      </c>
      <c r="DE709" s="619">
        <v>0</v>
      </c>
      <c r="DF709" s="619">
        <v>0</v>
      </c>
      <c r="DG709" s="619">
        <v>0</v>
      </c>
      <c r="DH709" s="619">
        <v>0</v>
      </c>
      <c r="DI709" s="619">
        <v>0</v>
      </c>
      <c r="DJ709" s="619">
        <v>0</v>
      </c>
      <c r="DK709" s="619">
        <v>0</v>
      </c>
      <c r="DL709" s="619">
        <v>0</v>
      </c>
      <c r="DM709" s="619">
        <v>0</v>
      </c>
      <c r="DN709" s="619">
        <v>0</v>
      </c>
      <c r="DO709" s="619">
        <v>0</v>
      </c>
      <c r="DP709" s="619">
        <v>0</v>
      </c>
      <c r="DQ709" s="619">
        <v>0</v>
      </c>
      <c r="DR709" s="619">
        <v>0</v>
      </c>
      <c r="DS709" s="619">
        <v>0</v>
      </c>
      <c r="DT709" s="619">
        <v>0</v>
      </c>
      <c r="DU709" s="619">
        <v>0</v>
      </c>
      <c r="DV709" s="619">
        <v>0</v>
      </c>
      <c r="DW709" s="620">
        <v>0</v>
      </c>
    </row>
    <row r="710" spans="2:127" x14ac:dyDescent="0.2">
      <c r="B710" s="648"/>
      <c r="C710" s="642"/>
      <c r="D710" s="643"/>
      <c r="E710" s="643"/>
      <c r="F710" s="643"/>
      <c r="G710" s="643"/>
      <c r="H710" s="643"/>
      <c r="I710" s="644"/>
      <c r="J710" s="644"/>
      <c r="K710" s="644"/>
      <c r="L710" s="644"/>
      <c r="M710" s="644"/>
      <c r="N710" s="644"/>
      <c r="O710" s="644"/>
      <c r="P710" s="644"/>
      <c r="Q710" s="644"/>
      <c r="R710" s="645"/>
      <c r="S710" s="644"/>
      <c r="T710" s="644"/>
      <c r="U710" s="626" t="s">
        <v>496</v>
      </c>
      <c r="V710" s="614" t="s">
        <v>124</v>
      </c>
      <c r="W710" s="640" t="s">
        <v>490</v>
      </c>
      <c r="X710" s="607">
        <v>0</v>
      </c>
      <c r="Y710" s="607">
        <v>0</v>
      </c>
      <c r="Z710" s="607">
        <v>0</v>
      </c>
      <c r="AA710" s="607">
        <v>0</v>
      </c>
      <c r="AB710" s="607">
        <v>0</v>
      </c>
      <c r="AC710" s="607">
        <v>0</v>
      </c>
      <c r="AD710" s="607">
        <v>0</v>
      </c>
      <c r="AE710" s="607">
        <v>0</v>
      </c>
      <c r="AF710" s="607">
        <v>0</v>
      </c>
      <c r="AG710" s="607">
        <v>0</v>
      </c>
      <c r="AH710" s="607">
        <v>25.94</v>
      </c>
      <c r="AI710" s="607">
        <v>25.94</v>
      </c>
      <c r="AJ710" s="607">
        <v>25.94</v>
      </c>
      <c r="AK710" s="607">
        <v>25.94</v>
      </c>
      <c r="AL710" s="607">
        <v>25.94</v>
      </c>
      <c r="AM710" s="607">
        <v>25.94</v>
      </c>
      <c r="AN710" s="607">
        <v>25.94</v>
      </c>
      <c r="AO710" s="607">
        <v>25.94</v>
      </c>
      <c r="AP710" s="607">
        <v>25.94</v>
      </c>
      <c r="AQ710" s="607">
        <v>25.94</v>
      </c>
      <c r="AR710" s="607">
        <v>25.94</v>
      </c>
      <c r="AS710" s="607">
        <v>25.94</v>
      </c>
      <c r="AT710" s="607">
        <v>25.94</v>
      </c>
      <c r="AU710" s="607">
        <v>25.94</v>
      </c>
      <c r="AV710" s="607">
        <v>25.94</v>
      </c>
      <c r="AW710" s="607">
        <v>25.94</v>
      </c>
      <c r="AX710" s="607">
        <v>25.94</v>
      </c>
      <c r="AY710" s="607">
        <v>25.94</v>
      </c>
      <c r="AZ710" s="607">
        <v>25.94</v>
      </c>
      <c r="BA710" s="607">
        <v>25.94</v>
      </c>
      <c r="BB710" s="607">
        <v>25.94</v>
      </c>
      <c r="BC710" s="607">
        <v>25.94</v>
      </c>
      <c r="BD710" s="607">
        <v>25.94</v>
      </c>
      <c r="BE710" s="607">
        <v>25.94</v>
      </c>
      <c r="BF710" s="607">
        <v>25.94</v>
      </c>
      <c r="BG710" s="607">
        <v>25.94</v>
      </c>
      <c r="BH710" s="607">
        <v>25.94</v>
      </c>
      <c r="BI710" s="607">
        <v>25.94</v>
      </c>
      <c r="BJ710" s="607">
        <v>25.94</v>
      </c>
      <c r="BK710" s="607">
        <v>25.94</v>
      </c>
      <c r="BL710" s="607">
        <v>25.94</v>
      </c>
      <c r="BM710" s="607">
        <v>25.94</v>
      </c>
      <c r="BN710" s="607">
        <v>25.94</v>
      </c>
      <c r="BO710" s="607">
        <v>25.94</v>
      </c>
      <c r="BP710" s="607">
        <v>25.94</v>
      </c>
      <c r="BQ710" s="607">
        <v>25.94</v>
      </c>
      <c r="BR710" s="607">
        <v>25.94</v>
      </c>
      <c r="BS710" s="607">
        <v>25.94</v>
      </c>
      <c r="BT710" s="607">
        <v>25.94</v>
      </c>
      <c r="BU710" s="607">
        <v>25.94</v>
      </c>
      <c r="BV710" s="607">
        <v>25.94</v>
      </c>
      <c r="BW710" s="607">
        <v>25.94</v>
      </c>
      <c r="BX710" s="607">
        <v>25.94</v>
      </c>
      <c r="BY710" s="607">
        <v>25.94</v>
      </c>
      <c r="BZ710" s="607">
        <v>25.94</v>
      </c>
      <c r="CA710" s="607">
        <v>25.94</v>
      </c>
      <c r="CB710" s="607">
        <v>25.94</v>
      </c>
      <c r="CC710" s="607">
        <v>25.94</v>
      </c>
      <c r="CD710" s="607">
        <v>25.94</v>
      </c>
      <c r="CE710" s="616">
        <v>25.94</v>
      </c>
      <c r="CF710" s="616">
        <v>25.94</v>
      </c>
      <c r="CG710" s="616">
        <v>25.94</v>
      </c>
      <c r="CH710" s="616">
        <v>25.94</v>
      </c>
      <c r="CI710" s="616">
        <v>25.94</v>
      </c>
      <c r="CJ710" s="616">
        <v>25.94</v>
      </c>
      <c r="CK710" s="616">
        <v>25.94</v>
      </c>
      <c r="CL710" s="616">
        <v>25.94</v>
      </c>
      <c r="CM710" s="616">
        <v>25.94</v>
      </c>
      <c r="CN710" s="616">
        <v>25.94</v>
      </c>
      <c r="CO710" s="616">
        <v>25.94</v>
      </c>
      <c r="CP710" s="616">
        <v>25.94</v>
      </c>
      <c r="CQ710" s="616">
        <v>25.94</v>
      </c>
      <c r="CR710" s="616">
        <v>25.94</v>
      </c>
      <c r="CS710" s="616">
        <v>25.94</v>
      </c>
      <c r="CT710" s="616">
        <v>25.94</v>
      </c>
      <c r="CU710" s="616">
        <v>25.94</v>
      </c>
      <c r="CV710" s="616">
        <v>25.94</v>
      </c>
      <c r="CW710" s="616">
        <v>25.94</v>
      </c>
      <c r="CX710" s="616">
        <v>25.94</v>
      </c>
      <c r="CY710" s="617">
        <v>25.94</v>
      </c>
      <c r="CZ710" s="618">
        <v>0</v>
      </c>
      <c r="DA710" s="619">
        <v>0</v>
      </c>
      <c r="DB710" s="619">
        <v>0</v>
      </c>
      <c r="DC710" s="619">
        <v>0</v>
      </c>
      <c r="DD710" s="619">
        <v>0</v>
      </c>
      <c r="DE710" s="619">
        <v>0</v>
      </c>
      <c r="DF710" s="619">
        <v>0</v>
      </c>
      <c r="DG710" s="619">
        <v>0</v>
      </c>
      <c r="DH710" s="619">
        <v>0</v>
      </c>
      <c r="DI710" s="619">
        <v>0</v>
      </c>
      <c r="DJ710" s="619">
        <v>0</v>
      </c>
      <c r="DK710" s="619">
        <v>0</v>
      </c>
      <c r="DL710" s="619">
        <v>0</v>
      </c>
      <c r="DM710" s="619">
        <v>0</v>
      </c>
      <c r="DN710" s="619">
        <v>0</v>
      </c>
      <c r="DO710" s="619">
        <v>0</v>
      </c>
      <c r="DP710" s="619">
        <v>0</v>
      </c>
      <c r="DQ710" s="619">
        <v>0</v>
      </c>
      <c r="DR710" s="619">
        <v>0</v>
      </c>
      <c r="DS710" s="619">
        <v>0</v>
      </c>
      <c r="DT710" s="619">
        <v>0</v>
      </c>
      <c r="DU710" s="619">
        <v>0</v>
      </c>
      <c r="DV710" s="619">
        <v>0</v>
      </c>
      <c r="DW710" s="620">
        <v>0</v>
      </c>
    </row>
    <row r="711" spans="2:127" x14ac:dyDescent="0.2">
      <c r="B711" s="648"/>
      <c r="C711" s="642"/>
      <c r="D711" s="643"/>
      <c r="E711" s="643"/>
      <c r="F711" s="643"/>
      <c r="G711" s="643"/>
      <c r="H711" s="643"/>
      <c r="I711" s="644"/>
      <c r="J711" s="644"/>
      <c r="K711" s="644"/>
      <c r="L711" s="644"/>
      <c r="M711" s="644"/>
      <c r="N711" s="644"/>
      <c r="O711" s="644"/>
      <c r="P711" s="644"/>
      <c r="Q711" s="644"/>
      <c r="R711" s="645"/>
      <c r="S711" s="644"/>
      <c r="T711" s="644"/>
      <c r="U711" s="626" t="s">
        <v>497</v>
      </c>
      <c r="V711" s="614" t="s">
        <v>124</v>
      </c>
      <c r="W711" s="640" t="s">
        <v>490</v>
      </c>
      <c r="X711" s="607">
        <v>7.9088719999999988</v>
      </c>
      <c r="Y711" s="607">
        <v>11.863307999999996</v>
      </c>
      <c r="Z711" s="607">
        <v>23.726615999999993</v>
      </c>
      <c r="AA711" s="607">
        <v>27.681051999999998</v>
      </c>
      <c r="AB711" s="607">
        <v>35.589923999999989</v>
      </c>
      <c r="AC711" s="607">
        <v>39.54435999999999</v>
      </c>
      <c r="AD711" s="607">
        <v>51.407667999999994</v>
      </c>
      <c r="AE711" s="607">
        <v>79.088719999999981</v>
      </c>
      <c r="AF711" s="607">
        <v>79.088719999999981</v>
      </c>
      <c r="AG711" s="607">
        <v>39.54435999999999</v>
      </c>
      <c r="AH711" s="607">
        <v>0</v>
      </c>
      <c r="AI711" s="607">
        <v>0</v>
      </c>
      <c r="AJ711" s="607">
        <v>0</v>
      </c>
      <c r="AK711" s="607">
        <v>0</v>
      </c>
      <c r="AL711" s="607">
        <v>0</v>
      </c>
      <c r="AM711" s="607">
        <v>0</v>
      </c>
      <c r="AN711" s="607">
        <v>0</v>
      </c>
      <c r="AO711" s="607">
        <v>0</v>
      </c>
      <c r="AP711" s="607">
        <v>0</v>
      </c>
      <c r="AQ711" s="607">
        <v>0</v>
      </c>
      <c r="AR711" s="607">
        <v>0.6643798736611678</v>
      </c>
      <c r="AS711" s="607">
        <v>0.99656981049175186</v>
      </c>
      <c r="AT711" s="607">
        <v>1.9931396209835037</v>
      </c>
      <c r="AU711" s="607">
        <v>2.3253295578140878</v>
      </c>
      <c r="AV711" s="607">
        <v>2.9897094314752555</v>
      </c>
      <c r="AW711" s="607">
        <v>3.3218993683058398</v>
      </c>
      <c r="AX711" s="607">
        <v>4.3184691787975904</v>
      </c>
      <c r="AY711" s="607">
        <v>6.6437987366116795</v>
      </c>
      <c r="AZ711" s="607">
        <v>6.6437987366116795</v>
      </c>
      <c r="BA711" s="607">
        <v>3.3218993683058398</v>
      </c>
      <c r="BB711" s="607">
        <v>0</v>
      </c>
      <c r="BC711" s="607">
        <v>0</v>
      </c>
      <c r="BD711" s="607">
        <v>0</v>
      </c>
      <c r="BE711" s="607">
        <v>0</v>
      </c>
      <c r="BF711" s="607">
        <v>0</v>
      </c>
      <c r="BG711" s="607">
        <v>0</v>
      </c>
      <c r="BH711" s="607">
        <v>0</v>
      </c>
      <c r="BI711" s="607">
        <v>0</v>
      </c>
      <c r="BJ711" s="607">
        <v>0</v>
      </c>
      <c r="BK711" s="607">
        <v>0</v>
      </c>
      <c r="BL711" s="607">
        <v>0.6643798736611678</v>
      </c>
      <c r="BM711" s="607">
        <v>0.99656981049175186</v>
      </c>
      <c r="BN711" s="607">
        <v>1.9931396209835037</v>
      </c>
      <c r="BO711" s="607">
        <v>2.3253295578140878</v>
      </c>
      <c r="BP711" s="607">
        <v>2.9897094314752555</v>
      </c>
      <c r="BQ711" s="607">
        <v>3.3218993683058398</v>
      </c>
      <c r="BR711" s="607">
        <v>4.3184691787975904</v>
      </c>
      <c r="BS711" s="607">
        <v>6.6437987366116795</v>
      </c>
      <c r="BT711" s="607">
        <v>6.6437987366116795</v>
      </c>
      <c r="BU711" s="607">
        <v>3.3218993683058398</v>
      </c>
      <c r="BV711" s="607">
        <v>0</v>
      </c>
      <c r="BW711" s="607">
        <v>0</v>
      </c>
      <c r="BX711" s="607">
        <v>0</v>
      </c>
      <c r="BY711" s="607">
        <v>0</v>
      </c>
      <c r="BZ711" s="607">
        <v>0</v>
      </c>
      <c r="CA711" s="607">
        <v>0</v>
      </c>
      <c r="CB711" s="607">
        <v>0</v>
      </c>
      <c r="CC711" s="607">
        <v>0</v>
      </c>
      <c r="CD711" s="607">
        <v>0</v>
      </c>
      <c r="CE711" s="616">
        <v>0</v>
      </c>
      <c r="CF711" s="616">
        <v>1.1340185084967411</v>
      </c>
      <c r="CG711" s="616">
        <v>1.7010277627451114</v>
      </c>
      <c r="CH711" s="616">
        <v>3.4020555254902227</v>
      </c>
      <c r="CI711" s="616">
        <v>3.9690647797385941</v>
      </c>
      <c r="CJ711" s="616">
        <v>5.103083288235335</v>
      </c>
      <c r="CK711" s="616">
        <v>5.6700925424837054</v>
      </c>
      <c r="CL711" s="616">
        <v>7.3711203052288168</v>
      </c>
      <c r="CM711" s="616">
        <v>11.340185084967411</v>
      </c>
      <c r="CN711" s="616">
        <v>11.340185084967411</v>
      </c>
      <c r="CO711" s="616">
        <v>5.6700925424837054</v>
      </c>
      <c r="CP711" s="616">
        <v>0</v>
      </c>
      <c r="CQ711" s="616">
        <v>0</v>
      </c>
      <c r="CR711" s="616">
        <v>0</v>
      </c>
      <c r="CS711" s="616">
        <v>0</v>
      </c>
      <c r="CT711" s="616">
        <v>0</v>
      </c>
      <c r="CU711" s="616">
        <v>0</v>
      </c>
      <c r="CV711" s="616">
        <v>0</v>
      </c>
      <c r="CW711" s="616">
        <v>0</v>
      </c>
      <c r="CX711" s="616">
        <v>0</v>
      </c>
      <c r="CY711" s="617">
        <v>0</v>
      </c>
      <c r="CZ711" s="618">
        <v>0</v>
      </c>
      <c r="DA711" s="619">
        <v>0</v>
      </c>
      <c r="DB711" s="619">
        <v>0</v>
      </c>
      <c r="DC711" s="619">
        <v>0</v>
      </c>
      <c r="DD711" s="619">
        <v>0</v>
      </c>
      <c r="DE711" s="619">
        <v>0</v>
      </c>
      <c r="DF711" s="619">
        <v>0</v>
      </c>
      <c r="DG711" s="619">
        <v>0</v>
      </c>
      <c r="DH711" s="619">
        <v>0</v>
      </c>
      <c r="DI711" s="619">
        <v>0</v>
      </c>
      <c r="DJ711" s="619">
        <v>0</v>
      </c>
      <c r="DK711" s="619">
        <v>0</v>
      </c>
      <c r="DL711" s="619">
        <v>0</v>
      </c>
      <c r="DM711" s="619">
        <v>0</v>
      </c>
      <c r="DN711" s="619">
        <v>0</v>
      </c>
      <c r="DO711" s="619">
        <v>0</v>
      </c>
      <c r="DP711" s="619">
        <v>0</v>
      </c>
      <c r="DQ711" s="619">
        <v>0</v>
      </c>
      <c r="DR711" s="619">
        <v>0</v>
      </c>
      <c r="DS711" s="619">
        <v>0</v>
      </c>
      <c r="DT711" s="619">
        <v>0</v>
      </c>
      <c r="DU711" s="619">
        <v>0</v>
      </c>
      <c r="DV711" s="619">
        <v>0</v>
      </c>
      <c r="DW711" s="620">
        <v>0</v>
      </c>
    </row>
    <row r="712" spans="2:127" x14ac:dyDescent="0.2">
      <c r="B712" s="648"/>
      <c r="C712" s="642"/>
      <c r="D712" s="643"/>
      <c r="E712" s="643"/>
      <c r="F712" s="643"/>
      <c r="G712" s="643"/>
      <c r="H712" s="643"/>
      <c r="I712" s="644"/>
      <c r="J712" s="644"/>
      <c r="K712" s="644"/>
      <c r="L712" s="644"/>
      <c r="M712" s="644"/>
      <c r="N712" s="644"/>
      <c r="O712" s="644"/>
      <c r="P712" s="644"/>
      <c r="Q712" s="644"/>
      <c r="R712" s="645"/>
      <c r="S712" s="644"/>
      <c r="T712" s="644"/>
      <c r="U712" s="626" t="s">
        <v>498</v>
      </c>
      <c r="V712" s="614" t="s">
        <v>124</v>
      </c>
      <c r="W712" s="640" t="s">
        <v>490</v>
      </c>
      <c r="X712" s="607">
        <v>0</v>
      </c>
      <c r="Y712" s="607">
        <v>0</v>
      </c>
      <c r="Z712" s="607">
        <v>0</v>
      </c>
      <c r="AA712" s="607">
        <v>0</v>
      </c>
      <c r="AB712" s="607">
        <v>0</v>
      </c>
      <c r="AC712" s="607">
        <v>0</v>
      </c>
      <c r="AD712" s="607">
        <v>0</v>
      </c>
      <c r="AE712" s="607">
        <v>0</v>
      </c>
      <c r="AF712" s="607">
        <v>0</v>
      </c>
      <c r="AG712" s="607">
        <v>0</v>
      </c>
      <c r="AH712" s="607">
        <v>387.87388373447948</v>
      </c>
      <c r="AI712" s="607">
        <v>364.86124330550314</v>
      </c>
      <c r="AJ712" s="607">
        <v>341.84860287652691</v>
      </c>
      <c r="AK712" s="607">
        <v>318.83596244755068</v>
      </c>
      <c r="AL712" s="607">
        <v>295.8233220185744</v>
      </c>
      <c r="AM712" s="607">
        <v>272.81068158959806</v>
      </c>
      <c r="AN712" s="607">
        <v>249.79804116062175</v>
      </c>
      <c r="AO712" s="607">
        <v>226.78540073164547</v>
      </c>
      <c r="AP712" s="607">
        <v>203.77276030266924</v>
      </c>
      <c r="AQ712" s="607">
        <v>180.76011987369296</v>
      </c>
      <c r="AR712" s="607">
        <v>157.7474794447167</v>
      </c>
      <c r="AS712" s="607">
        <v>134.73483901574045</v>
      </c>
      <c r="AT712" s="607">
        <v>111.72219858676416</v>
      </c>
      <c r="AU712" s="607">
        <v>88.709558157787882</v>
      </c>
      <c r="AV712" s="607">
        <v>65.696917728811613</v>
      </c>
      <c r="AW712" s="607">
        <v>65.696917728811613</v>
      </c>
      <c r="AX712" s="607">
        <v>65.696917728811613</v>
      </c>
      <c r="AY712" s="607">
        <v>65.696917728811613</v>
      </c>
      <c r="AZ712" s="607">
        <v>65.696917728811613</v>
      </c>
      <c r="BA712" s="607">
        <v>65.696917728811613</v>
      </c>
      <c r="BB712" s="607">
        <v>65.696917728811613</v>
      </c>
      <c r="BC712" s="607">
        <v>65.696917728811613</v>
      </c>
      <c r="BD712" s="607">
        <v>65.696917728811613</v>
      </c>
      <c r="BE712" s="607">
        <v>65.696917728811613</v>
      </c>
      <c r="BF712" s="607">
        <v>65.696917728811613</v>
      </c>
      <c r="BG712" s="607">
        <v>65.696917728811613</v>
      </c>
      <c r="BH712" s="607">
        <v>65.696917728811613</v>
      </c>
      <c r="BI712" s="607">
        <v>65.696917728811613</v>
      </c>
      <c r="BJ712" s="607">
        <v>65.696917728811613</v>
      </c>
      <c r="BK712" s="607">
        <v>65.696917728811613</v>
      </c>
      <c r="BL712" s="607">
        <v>65.696917728811613</v>
      </c>
      <c r="BM712" s="607">
        <v>65.696917728811613</v>
      </c>
      <c r="BN712" s="607">
        <v>65.696917728811613</v>
      </c>
      <c r="BO712" s="607">
        <v>65.696917728811613</v>
      </c>
      <c r="BP712" s="607">
        <v>65.696917728811613</v>
      </c>
      <c r="BQ712" s="607">
        <v>65.696917728811613</v>
      </c>
      <c r="BR712" s="607">
        <v>65.696917728811613</v>
      </c>
      <c r="BS712" s="607">
        <v>65.696917728811613</v>
      </c>
      <c r="BT712" s="607">
        <v>65.696917728811613</v>
      </c>
      <c r="BU712" s="607">
        <v>65.696917728811613</v>
      </c>
      <c r="BV712" s="607">
        <v>65.696917728811613</v>
      </c>
      <c r="BW712" s="607">
        <v>65.696917728811613</v>
      </c>
      <c r="BX712" s="607">
        <v>65.696917728811613</v>
      </c>
      <c r="BY712" s="607">
        <v>65.696917728811613</v>
      </c>
      <c r="BZ712" s="607">
        <v>65.696917728811613</v>
      </c>
      <c r="CA712" s="607">
        <v>65.696917728811613</v>
      </c>
      <c r="CB712" s="607">
        <v>65.696917728811613</v>
      </c>
      <c r="CC712" s="607">
        <v>65.696917728811613</v>
      </c>
      <c r="CD712" s="607">
        <v>65.696917728811613</v>
      </c>
      <c r="CE712" s="616">
        <v>65.696917728811613</v>
      </c>
      <c r="CF712" s="616">
        <v>65.696917728811613</v>
      </c>
      <c r="CG712" s="616">
        <v>65.696917728811613</v>
      </c>
      <c r="CH712" s="616">
        <v>65.696917728811613</v>
      </c>
      <c r="CI712" s="616">
        <v>65.696917728811613</v>
      </c>
      <c r="CJ712" s="616">
        <v>65.696917728811613</v>
      </c>
      <c r="CK712" s="616">
        <v>65.696917728811613</v>
      </c>
      <c r="CL712" s="616">
        <v>65.696917728811613</v>
      </c>
      <c r="CM712" s="616">
        <v>65.696917728811613</v>
      </c>
      <c r="CN712" s="616">
        <v>65.696917728811613</v>
      </c>
      <c r="CO712" s="616">
        <v>65.696917728811613</v>
      </c>
      <c r="CP712" s="616">
        <v>65.696917728811613</v>
      </c>
      <c r="CQ712" s="616">
        <v>65.696917728811613</v>
      </c>
      <c r="CR712" s="616">
        <v>65.696917728811613</v>
      </c>
      <c r="CS712" s="616">
        <v>65.696917728811613</v>
      </c>
      <c r="CT712" s="616">
        <v>65.696917728811613</v>
      </c>
      <c r="CU712" s="616">
        <v>65.696917728811613</v>
      </c>
      <c r="CV712" s="616">
        <v>65.696917728811613</v>
      </c>
      <c r="CW712" s="616">
        <v>65.696917728811613</v>
      </c>
      <c r="CX712" s="616">
        <v>65.696917728811613</v>
      </c>
      <c r="CY712" s="617">
        <v>65.696917728811613</v>
      </c>
      <c r="CZ712" s="618">
        <v>0</v>
      </c>
      <c r="DA712" s="619">
        <v>0</v>
      </c>
      <c r="DB712" s="619">
        <v>0</v>
      </c>
      <c r="DC712" s="619">
        <v>0</v>
      </c>
      <c r="DD712" s="619">
        <v>0</v>
      </c>
      <c r="DE712" s="619">
        <v>0</v>
      </c>
      <c r="DF712" s="619">
        <v>0</v>
      </c>
      <c r="DG712" s="619">
        <v>0</v>
      </c>
      <c r="DH712" s="619">
        <v>0</v>
      </c>
      <c r="DI712" s="619">
        <v>0</v>
      </c>
      <c r="DJ712" s="619">
        <v>0</v>
      </c>
      <c r="DK712" s="619">
        <v>0</v>
      </c>
      <c r="DL712" s="619">
        <v>0</v>
      </c>
      <c r="DM712" s="619">
        <v>0</v>
      </c>
      <c r="DN712" s="619">
        <v>0</v>
      </c>
      <c r="DO712" s="619">
        <v>0</v>
      </c>
      <c r="DP712" s="619">
        <v>0</v>
      </c>
      <c r="DQ712" s="619">
        <v>0</v>
      </c>
      <c r="DR712" s="619">
        <v>0</v>
      </c>
      <c r="DS712" s="619">
        <v>0</v>
      </c>
      <c r="DT712" s="619">
        <v>0</v>
      </c>
      <c r="DU712" s="619">
        <v>0</v>
      </c>
      <c r="DV712" s="619">
        <v>0</v>
      </c>
      <c r="DW712" s="620">
        <v>0</v>
      </c>
    </row>
    <row r="713" spans="2:127" x14ac:dyDescent="0.2">
      <c r="B713" s="648"/>
      <c r="C713" s="642"/>
      <c r="D713" s="643"/>
      <c r="E713" s="643"/>
      <c r="F713" s="643"/>
      <c r="G713" s="643"/>
      <c r="H713" s="643"/>
      <c r="I713" s="644"/>
      <c r="J713" s="644"/>
      <c r="K713" s="644"/>
      <c r="L713" s="644"/>
      <c r="M713" s="644"/>
      <c r="N713" s="644"/>
      <c r="O713" s="644"/>
      <c r="P713" s="644"/>
      <c r="Q713" s="644"/>
      <c r="R713" s="645"/>
      <c r="S713" s="644"/>
      <c r="T713" s="644"/>
      <c r="U713" s="649" t="s">
        <v>499</v>
      </c>
      <c r="V713" s="614" t="s">
        <v>124</v>
      </c>
      <c r="W713" s="640" t="s">
        <v>490</v>
      </c>
      <c r="X713" s="607">
        <v>0</v>
      </c>
      <c r="Y713" s="607">
        <v>0</v>
      </c>
      <c r="Z713" s="607">
        <v>0</v>
      </c>
      <c r="AA713" s="607">
        <v>0</v>
      </c>
      <c r="AB713" s="607">
        <v>0</v>
      </c>
      <c r="AC713" s="607">
        <v>0</v>
      </c>
      <c r="AD713" s="607">
        <v>0</v>
      </c>
      <c r="AE713" s="607">
        <v>0</v>
      </c>
      <c r="AF713" s="607">
        <v>0</v>
      </c>
      <c r="AG713" s="607">
        <v>0</v>
      </c>
      <c r="AH713" s="607">
        <v>0</v>
      </c>
      <c r="AI713" s="607">
        <v>0</v>
      </c>
      <c r="AJ713" s="607">
        <v>0</v>
      </c>
      <c r="AK713" s="607">
        <v>0</v>
      </c>
      <c r="AL713" s="607">
        <v>0</v>
      </c>
      <c r="AM713" s="607">
        <v>0</v>
      </c>
      <c r="AN713" s="607">
        <v>0</v>
      </c>
      <c r="AO713" s="607">
        <v>0</v>
      </c>
      <c r="AP713" s="607">
        <v>0</v>
      </c>
      <c r="AQ713" s="607">
        <v>0</v>
      </c>
      <c r="AR713" s="607">
        <v>0</v>
      </c>
      <c r="AS713" s="607">
        <v>0</v>
      </c>
      <c r="AT713" s="607">
        <v>0</v>
      </c>
      <c r="AU713" s="607">
        <v>0</v>
      </c>
      <c r="AV713" s="607">
        <v>0</v>
      </c>
      <c r="AW713" s="607">
        <v>0</v>
      </c>
      <c r="AX713" s="607">
        <v>0</v>
      </c>
      <c r="AY713" s="607">
        <v>0</v>
      </c>
      <c r="AZ713" s="607">
        <v>0</v>
      </c>
      <c r="BA713" s="607">
        <v>0</v>
      </c>
      <c r="BB713" s="607">
        <v>0</v>
      </c>
      <c r="BC713" s="607">
        <v>0</v>
      </c>
      <c r="BD713" s="607">
        <v>0</v>
      </c>
      <c r="BE713" s="607">
        <v>0</v>
      </c>
      <c r="BF713" s="607">
        <v>0</v>
      </c>
      <c r="BG713" s="607">
        <v>0</v>
      </c>
      <c r="BH713" s="607">
        <v>0</v>
      </c>
      <c r="BI713" s="607">
        <v>0</v>
      </c>
      <c r="BJ713" s="607">
        <v>0</v>
      </c>
      <c r="BK713" s="607">
        <v>0</v>
      </c>
      <c r="BL713" s="607">
        <v>0</v>
      </c>
      <c r="BM713" s="607">
        <v>0</v>
      </c>
      <c r="BN713" s="607">
        <v>0</v>
      </c>
      <c r="BO713" s="607">
        <v>0</v>
      </c>
      <c r="BP713" s="607">
        <v>0</v>
      </c>
      <c r="BQ713" s="607">
        <v>0</v>
      </c>
      <c r="BR713" s="607">
        <v>0</v>
      </c>
      <c r="BS713" s="607">
        <v>0</v>
      </c>
      <c r="BT713" s="607">
        <v>0</v>
      </c>
      <c r="BU713" s="607">
        <v>0</v>
      </c>
      <c r="BV713" s="607">
        <v>0</v>
      </c>
      <c r="BW713" s="607">
        <v>0</v>
      </c>
      <c r="BX713" s="607">
        <v>0</v>
      </c>
      <c r="BY713" s="607">
        <v>0</v>
      </c>
      <c r="BZ713" s="607">
        <v>0</v>
      </c>
      <c r="CA713" s="607">
        <v>0</v>
      </c>
      <c r="CB713" s="607">
        <v>0</v>
      </c>
      <c r="CC713" s="607">
        <v>0</v>
      </c>
      <c r="CD713" s="607">
        <v>0</v>
      </c>
      <c r="CE713" s="607">
        <v>0</v>
      </c>
      <c r="CF713" s="607">
        <v>0</v>
      </c>
      <c r="CG713" s="607">
        <v>0</v>
      </c>
      <c r="CH713" s="607">
        <v>0</v>
      </c>
      <c r="CI713" s="607">
        <v>0</v>
      </c>
      <c r="CJ713" s="607">
        <v>0</v>
      </c>
      <c r="CK713" s="607">
        <v>0</v>
      </c>
      <c r="CL713" s="607">
        <v>0</v>
      </c>
      <c r="CM713" s="607">
        <v>0</v>
      </c>
      <c r="CN713" s="607">
        <v>0</v>
      </c>
      <c r="CO713" s="607">
        <v>0</v>
      </c>
      <c r="CP713" s="607">
        <v>0</v>
      </c>
      <c r="CQ713" s="607">
        <v>0</v>
      </c>
      <c r="CR713" s="607">
        <v>0</v>
      </c>
      <c r="CS713" s="607">
        <v>0</v>
      </c>
      <c r="CT713" s="607">
        <v>0</v>
      </c>
      <c r="CU713" s="607">
        <v>0</v>
      </c>
      <c r="CV713" s="607">
        <v>0</v>
      </c>
      <c r="CW713" s="607">
        <v>0</v>
      </c>
      <c r="CX713" s="607">
        <v>0</v>
      </c>
      <c r="CY713" s="607">
        <v>0</v>
      </c>
      <c r="CZ713" s="618">
        <v>0</v>
      </c>
      <c r="DA713" s="619">
        <v>0</v>
      </c>
      <c r="DB713" s="619">
        <v>0</v>
      </c>
      <c r="DC713" s="619">
        <v>0</v>
      </c>
      <c r="DD713" s="619">
        <v>0</v>
      </c>
      <c r="DE713" s="619">
        <v>0</v>
      </c>
      <c r="DF713" s="619">
        <v>0</v>
      </c>
      <c r="DG713" s="619">
        <v>0</v>
      </c>
      <c r="DH713" s="619">
        <v>0</v>
      </c>
      <c r="DI713" s="619">
        <v>0</v>
      </c>
      <c r="DJ713" s="619">
        <v>0</v>
      </c>
      <c r="DK713" s="619">
        <v>0</v>
      </c>
      <c r="DL713" s="619">
        <v>0</v>
      </c>
      <c r="DM713" s="619">
        <v>0</v>
      </c>
      <c r="DN713" s="619">
        <v>0</v>
      </c>
      <c r="DO713" s="619">
        <v>0</v>
      </c>
      <c r="DP713" s="619">
        <v>0</v>
      </c>
      <c r="DQ713" s="619">
        <v>0</v>
      </c>
      <c r="DR713" s="619">
        <v>0</v>
      </c>
      <c r="DS713" s="619">
        <v>0</v>
      </c>
      <c r="DT713" s="619">
        <v>0</v>
      </c>
      <c r="DU713" s="619">
        <v>0</v>
      </c>
      <c r="DV713" s="619">
        <v>0</v>
      </c>
      <c r="DW713" s="620">
        <v>0</v>
      </c>
    </row>
    <row r="714" spans="2:127" ht="15.75" thickBot="1" x14ac:dyDescent="0.25">
      <c r="B714" s="650"/>
      <c r="C714" s="651"/>
      <c r="D714" s="652"/>
      <c r="E714" s="652"/>
      <c r="F714" s="652"/>
      <c r="G714" s="652"/>
      <c r="H714" s="652"/>
      <c r="I714" s="653"/>
      <c r="J714" s="653"/>
      <c r="K714" s="653"/>
      <c r="L714" s="653"/>
      <c r="M714" s="653"/>
      <c r="N714" s="653"/>
      <c r="O714" s="653"/>
      <c r="P714" s="653"/>
      <c r="Q714" s="653"/>
      <c r="R714" s="654"/>
      <c r="S714" s="653"/>
      <c r="T714" s="653"/>
      <c r="U714" s="655" t="s">
        <v>127</v>
      </c>
      <c r="V714" s="656" t="s">
        <v>500</v>
      </c>
      <c r="W714" s="657" t="s">
        <v>490</v>
      </c>
      <c r="X714" s="658">
        <f>SUM(X703:X713)</f>
        <v>5636.8100720000002</v>
      </c>
      <c r="Y714" s="658">
        <f t="shared" ref="Y714:CJ714" si="138">SUM(Y703:Y713)</f>
        <v>8455.2151080000003</v>
      </c>
      <c r="Z714" s="658">
        <f t="shared" si="138"/>
        <v>16910.430216000001</v>
      </c>
      <c r="AA714" s="658">
        <f t="shared" si="138"/>
        <v>19728.835252000004</v>
      </c>
      <c r="AB714" s="658">
        <f t="shared" si="138"/>
        <v>25365.645324000001</v>
      </c>
      <c r="AC714" s="658">
        <f t="shared" si="138"/>
        <v>28184.050360000001</v>
      </c>
      <c r="AD714" s="658">
        <f t="shared" si="138"/>
        <v>36639.265468000005</v>
      </c>
      <c r="AE714" s="658">
        <f t="shared" si="138"/>
        <v>56368.100720000002</v>
      </c>
      <c r="AF714" s="658">
        <f t="shared" si="138"/>
        <v>56368.100720000002</v>
      </c>
      <c r="AG714" s="658">
        <f t="shared" si="138"/>
        <v>28184.050360000001</v>
      </c>
      <c r="AH714" s="658">
        <f t="shared" si="138"/>
        <v>3478.4138837344794</v>
      </c>
      <c r="AI714" s="658">
        <f t="shared" si="138"/>
        <v>3455.4012433055032</v>
      </c>
      <c r="AJ714" s="658">
        <f t="shared" si="138"/>
        <v>3432.3886028765269</v>
      </c>
      <c r="AK714" s="658">
        <f t="shared" si="138"/>
        <v>3409.3759624475506</v>
      </c>
      <c r="AL714" s="658">
        <f t="shared" si="138"/>
        <v>3386.3633220185743</v>
      </c>
      <c r="AM714" s="658">
        <f t="shared" si="138"/>
        <v>3363.350681589598</v>
      </c>
      <c r="AN714" s="658">
        <f t="shared" si="138"/>
        <v>3340.3380411606217</v>
      </c>
      <c r="AO714" s="658">
        <f t="shared" si="138"/>
        <v>3317.3254007316455</v>
      </c>
      <c r="AP714" s="658">
        <f t="shared" si="138"/>
        <v>3294.3127603026692</v>
      </c>
      <c r="AQ714" s="658">
        <f t="shared" si="138"/>
        <v>3271.3001198736929</v>
      </c>
      <c r="AR714" s="658">
        <f t="shared" si="138"/>
        <v>3721.8042038887793</v>
      </c>
      <c r="AS714" s="658">
        <f t="shared" si="138"/>
        <v>3935.5499256818334</v>
      </c>
      <c r="AT714" s="658">
        <f t="shared" si="138"/>
        <v>4622.8123719189507</v>
      </c>
      <c r="AU714" s="658">
        <f t="shared" si="138"/>
        <v>4836.5580937120048</v>
      </c>
      <c r="AV714" s="658">
        <f t="shared" si="138"/>
        <v>5287.0621777270926</v>
      </c>
      <c r="AW714" s="658">
        <f t="shared" si="138"/>
        <v>5523.8205399491226</v>
      </c>
      <c r="AX714" s="658">
        <f t="shared" si="138"/>
        <v>6234.0956266152161</v>
      </c>
      <c r="AY714" s="658">
        <f t="shared" si="138"/>
        <v>7891.4041621694332</v>
      </c>
      <c r="AZ714" s="658">
        <f t="shared" si="138"/>
        <v>7891.4041621694332</v>
      </c>
      <c r="BA714" s="658">
        <f t="shared" si="138"/>
        <v>5523.8205399491226</v>
      </c>
      <c r="BB714" s="658">
        <f t="shared" si="138"/>
        <v>3156.2369177288115</v>
      </c>
      <c r="BC714" s="658">
        <f t="shared" si="138"/>
        <v>3156.2369177288115</v>
      </c>
      <c r="BD714" s="658">
        <f t="shared" si="138"/>
        <v>3156.2369177288115</v>
      </c>
      <c r="BE714" s="658">
        <f t="shared" si="138"/>
        <v>3156.2369177288115</v>
      </c>
      <c r="BF714" s="658">
        <f t="shared" si="138"/>
        <v>3156.2369177288115</v>
      </c>
      <c r="BG714" s="658">
        <f t="shared" si="138"/>
        <v>3156.2369177288115</v>
      </c>
      <c r="BH714" s="658">
        <f t="shared" si="138"/>
        <v>3156.2369177288115</v>
      </c>
      <c r="BI714" s="658">
        <f t="shared" si="138"/>
        <v>3156.2369177288115</v>
      </c>
      <c r="BJ714" s="658">
        <f t="shared" si="138"/>
        <v>3156.2369177288115</v>
      </c>
      <c r="BK714" s="658">
        <f t="shared" si="138"/>
        <v>3156.2369177288115</v>
      </c>
      <c r="BL714" s="658">
        <f t="shared" si="138"/>
        <v>3629.7536421728742</v>
      </c>
      <c r="BM714" s="658">
        <f t="shared" si="138"/>
        <v>3866.5120043949046</v>
      </c>
      <c r="BN714" s="658">
        <f t="shared" si="138"/>
        <v>4576.7870910609981</v>
      </c>
      <c r="BO714" s="658">
        <f t="shared" si="138"/>
        <v>4813.545453283029</v>
      </c>
      <c r="BP714" s="658">
        <f t="shared" si="138"/>
        <v>5287.0621777270926</v>
      </c>
      <c r="BQ714" s="658">
        <f t="shared" si="138"/>
        <v>5523.8205399491226</v>
      </c>
      <c r="BR714" s="658">
        <f t="shared" si="138"/>
        <v>6234.0956266152161</v>
      </c>
      <c r="BS714" s="658">
        <f t="shared" si="138"/>
        <v>7891.4041621694332</v>
      </c>
      <c r="BT714" s="658">
        <f t="shared" si="138"/>
        <v>7891.4041621694332</v>
      </c>
      <c r="BU714" s="658">
        <f t="shared" si="138"/>
        <v>5523.8205399491226</v>
      </c>
      <c r="BV714" s="658">
        <f t="shared" si="138"/>
        <v>3156.2369177288115</v>
      </c>
      <c r="BW714" s="658">
        <f t="shared" si="138"/>
        <v>3156.2369177288115</v>
      </c>
      <c r="BX714" s="658">
        <f t="shared" si="138"/>
        <v>3156.2369177288115</v>
      </c>
      <c r="BY714" s="658">
        <f t="shared" si="138"/>
        <v>3156.2369177288115</v>
      </c>
      <c r="BZ714" s="658">
        <f t="shared" si="138"/>
        <v>3156.2369177288115</v>
      </c>
      <c r="CA714" s="658">
        <f t="shared" si="138"/>
        <v>3156.2369177288115</v>
      </c>
      <c r="CB714" s="658">
        <f t="shared" si="138"/>
        <v>3156.2369177288115</v>
      </c>
      <c r="CC714" s="658">
        <f t="shared" si="138"/>
        <v>3156.2369177288115</v>
      </c>
      <c r="CD714" s="658">
        <f t="shared" si="138"/>
        <v>3156.2369177288115</v>
      </c>
      <c r="CE714" s="658">
        <f t="shared" si="138"/>
        <v>3156.2369177288115</v>
      </c>
      <c r="CF714" s="658">
        <f t="shared" si="138"/>
        <v>3964.47441993252</v>
      </c>
      <c r="CG714" s="658">
        <f t="shared" si="138"/>
        <v>4368.5931710343739</v>
      </c>
      <c r="CH714" s="658">
        <f t="shared" si="138"/>
        <v>5580.9494243399367</v>
      </c>
      <c r="CI714" s="658">
        <f t="shared" si="138"/>
        <v>5985.0681754417919</v>
      </c>
      <c r="CJ714" s="658">
        <f t="shared" si="138"/>
        <v>6793.3056776455005</v>
      </c>
      <c r="CK714" s="658">
        <f t="shared" ref="CK714:DW714" si="139">SUM(CK703:CK713)</f>
        <v>7197.4244287473548</v>
      </c>
      <c r="CL714" s="658">
        <f t="shared" si="139"/>
        <v>8409.7806820529167</v>
      </c>
      <c r="CM714" s="658">
        <f t="shared" si="139"/>
        <v>11238.611939765899</v>
      </c>
      <c r="CN714" s="658">
        <f t="shared" si="139"/>
        <v>11238.611939765899</v>
      </c>
      <c r="CO714" s="658">
        <f t="shared" si="139"/>
        <v>7197.4244287473548</v>
      </c>
      <c r="CP714" s="658">
        <f t="shared" si="139"/>
        <v>3156.2369177288115</v>
      </c>
      <c r="CQ714" s="658">
        <f t="shared" si="139"/>
        <v>3156.2369177288115</v>
      </c>
      <c r="CR714" s="658">
        <f t="shared" si="139"/>
        <v>3156.2369177288115</v>
      </c>
      <c r="CS714" s="658">
        <f t="shared" si="139"/>
        <v>3156.2369177288115</v>
      </c>
      <c r="CT714" s="658">
        <f t="shared" si="139"/>
        <v>3156.2369177288115</v>
      </c>
      <c r="CU714" s="658">
        <f t="shared" si="139"/>
        <v>3156.2369177288115</v>
      </c>
      <c r="CV714" s="658">
        <f t="shared" si="139"/>
        <v>3156.2369177288115</v>
      </c>
      <c r="CW714" s="658">
        <f t="shared" si="139"/>
        <v>3156.2369177288115</v>
      </c>
      <c r="CX714" s="658">
        <f t="shared" si="139"/>
        <v>3156.2369177288115</v>
      </c>
      <c r="CY714" s="659">
        <f t="shared" si="139"/>
        <v>3156.2369177288115</v>
      </c>
      <c r="CZ714" s="660">
        <f t="shared" si="139"/>
        <v>0</v>
      </c>
      <c r="DA714" s="661">
        <f t="shared" si="139"/>
        <v>0</v>
      </c>
      <c r="DB714" s="661">
        <f t="shared" si="139"/>
        <v>0</v>
      </c>
      <c r="DC714" s="661">
        <f t="shared" si="139"/>
        <v>0</v>
      </c>
      <c r="DD714" s="661">
        <f t="shared" si="139"/>
        <v>0</v>
      </c>
      <c r="DE714" s="661">
        <f t="shared" si="139"/>
        <v>0</v>
      </c>
      <c r="DF714" s="661">
        <f t="shared" si="139"/>
        <v>0</v>
      </c>
      <c r="DG714" s="661">
        <f t="shared" si="139"/>
        <v>0</v>
      </c>
      <c r="DH714" s="661">
        <f t="shared" si="139"/>
        <v>0</v>
      </c>
      <c r="DI714" s="661">
        <f t="shared" si="139"/>
        <v>0</v>
      </c>
      <c r="DJ714" s="661">
        <f t="shared" si="139"/>
        <v>0</v>
      </c>
      <c r="DK714" s="661">
        <f t="shared" si="139"/>
        <v>0</v>
      </c>
      <c r="DL714" s="661">
        <f t="shared" si="139"/>
        <v>0</v>
      </c>
      <c r="DM714" s="661">
        <f t="shared" si="139"/>
        <v>0</v>
      </c>
      <c r="DN714" s="661">
        <f t="shared" si="139"/>
        <v>0</v>
      </c>
      <c r="DO714" s="661">
        <f t="shared" si="139"/>
        <v>0</v>
      </c>
      <c r="DP714" s="661">
        <f t="shared" si="139"/>
        <v>0</v>
      </c>
      <c r="DQ714" s="661">
        <f t="shared" si="139"/>
        <v>0</v>
      </c>
      <c r="DR714" s="661">
        <f t="shared" si="139"/>
        <v>0</v>
      </c>
      <c r="DS714" s="661">
        <f t="shared" si="139"/>
        <v>0</v>
      </c>
      <c r="DT714" s="661">
        <f t="shared" si="139"/>
        <v>0</v>
      </c>
      <c r="DU714" s="661">
        <f t="shared" si="139"/>
        <v>0</v>
      </c>
      <c r="DV714" s="661">
        <f t="shared" si="139"/>
        <v>0</v>
      </c>
      <c r="DW714" s="662">
        <f t="shared" si="139"/>
        <v>0</v>
      </c>
    </row>
    <row r="715" spans="2:127" ht="25.5" x14ac:dyDescent="0.2">
      <c r="B715" s="603" t="s">
        <v>485</v>
      </c>
      <c r="C715" s="604" t="s">
        <v>993</v>
      </c>
      <c r="D715" s="605" t="s">
        <v>855</v>
      </c>
      <c r="E715" s="606" t="s">
        <v>557</v>
      </c>
      <c r="F715" s="607" t="s">
        <v>754</v>
      </c>
      <c r="G715" s="608" t="s">
        <v>59</v>
      </c>
      <c r="H715" s="609" t="s">
        <v>487</v>
      </c>
      <c r="I715" s="609">
        <f>MAX(X715:AV715)</f>
        <v>2</v>
      </c>
      <c r="J715" s="609">
        <f>SUMPRODUCT($X$2:$CY$2,$X715:$CY715)*365</f>
        <v>17415.565009643418</v>
      </c>
      <c r="K715" s="609">
        <f>SUMPRODUCT($X$2:$CY$2,$X716:$CY716)+SUMPRODUCT($X$2:$CY$2,$X717:$CY717)+SUMPRODUCT($X$2:$CY$2,$X718:$CY718)</f>
        <v>8133.7540506632258</v>
      </c>
      <c r="L715" s="609">
        <f>SUMPRODUCT($X$2:$CY$2,$X719:$CY719) +SUMPRODUCT($X$2:$CY$2,$X720:$CY720)</f>
        <v>3774.1676500350527</v>
      </c>
      <c r="M715" s="609">
        <f>SUMPRODUCT($X$2:$CY$2,$X721:$CY721)</f>
        <v>0</v>
      </c>
      <c r="N715" s="609">
        <f>SUMPRODUCT($X$2:$CY$2,$X724:$CY724) +SUMPRODUCT($X$2:$CY$2,$X725:$CY725)</f>
        <v>131.15608325329936</v>
      </c>
      <c r="O715" s="609">
        <f>SUMPRODUCT($X$2:$CY$2,$X722:$CY722) +SUMPRODUCT($X$2:$CY$2,$X723:$CY723) +SUMPRODUCT($X$2:$CY$2,$X726:$CY726)</f>
        <v>32.817265601149231</v>
      </c>
      <c r="P715" s="609">
        <f>SUM(K715:O715)</f>
        <v>12071.895049552726</v>
      </c>
      <c r="Q715" s="609">
        <f>(SUM(K715:M715)*100000)/(J715*1000)</f>
        <v>68.375167237494594</v>
      </c>
      <c r="R715" s="610">
        <f>(P715*100000)/(J715*1000)</f>
        <v>69.316700565661975</v>
      </c>
      <c r="S715" s="611">
        <v>3</v>
      </c>
      <c r="T715" s="612">
        <v>3</v>
      </c>
      <c r="U715" s="613" t="s">
        <v>488</v>
      </c>
      <c r="V715" s="614" t="s">
        <v>124</v>
      </c>
      <c r="W715" s="615" t="s">
        <v>75</v>
      </c>
      <c r="X715" s="607">
        <v>0</v>
      </c>
      <c r="Y715" s="607">
        <v>0</v>
      </c>
      <c r="Z715" s="607">
        <v>0</v>
      </c>
      <c r="AA715" s="607">
        <v>0</v>
      </c>
      <c r="AB715" s="607">
        <v>0</v>
      </c>
      <c r="AC715" s="607">
        <v>2</v>
      </c>
      <c r="AD715" s="607">
        <v>2</v>
      </c>
      <c r="AE715" s="607">
        <v>2</v>
      </c>
      <c r="AF715" s="607">
        <v>2</v>
      </c>
      <c r="AG715" s="607">
        <v>2</v>
      </c>
      <c r="AH715" s="607">
        <v>2</v>
      </c>
      <c r="AI715" s="607">
        <v>2</v>
      </c>
      <c r="AJ715" s="607">
        <v>2</v>
      </c>
      <c r="AK715" s="607">
        <v>2</v>
      </c>
      <c r="AL715" s="607">
        <v>2</v>
      </c>
      <c r="AM715" s="607">
        <v>2</v>
      </c>
      <c r="AN715" s="607">
        <v>2</v>
      </c>
      <c r="AO715" s="607">
        <v>2</v>
      </c>
      <c r="AP715" s="607">
        <v>2</v>
      </c>
      <c r="AQ715" s="607">
        <v>2</v>
      </c>
      <c r="AR715" s="607">
        <v>2</v>
      </c>
      <c r="AS715" s="607">
        <v>2</v>
      </c>
      <c r="AT715" s="607">
        <v>2</v>
      </c>
      <c r="AU715" s="607">
        <v>2</v>
      </c>
      <c r="AV715" s="607">
        <v>2</v>
      </c>
      <c r="AW715" s="607">
        <v>2</v>
      </c>
      <c r="AX715" s="607">
        <v>2</v>
      </c>
      <c r="AY715" s="607">
        <v>2</v>
      </c>
      <c r="AZ715" s="607">
        <v>2</v>
      </c>
      <c r="BA715" s="607">
        <v>2</v>
      </c>
      <c r="BB715" s="607">
        <v>2</v>
      </c>
      <c r="BC715" s="607">
        <v>2</v>
      </c>
      <c r="BD715" s="607">
        <v>2</v>
      </c>
      <c r="BE715" s="607">
        <v>2</v>
      </c>
      <c r="BF715" s="607">
        <v>2</v>
      </c>
      <c r="BG715" s="607">
        <v>2</v>
      </c>
      <c r="BH715" s="607">
        <v>2</v>
      </c>
      <c r="BI715" s="607">
        <v>2</v>
      </c>
      <c r="BJ715" s="607">
        <v>2</v>
      </c>
      <c r="BK715" s="607">
        <v>2</v>
      </c>
      <c r="BL715" s="607">
        <v>2</v>
      </c>
      <c r="BM715" s="607">
        <v>2</v>
      </c>
      <c r="BN715" s="607">
        <v>2</v>
      </c>
      <c r="BO715" s="607">
        <v>2</v>
      </c>
      <c r="BP715" s="607">
        <v>2</v>
      </c>
      <c r="BQ715" s="607">
        <v>2</v>
      </c>
      <c r="BR715" s="607">
        <v>2</v>
      </c>
      <c r="BS715" s="607">
        <v>2</v>
      </c>
      <c r="BT715" s="607">
        <v>2</v>
      </c>
      <c r="BU715" s="607">
        <v>2</v>
      </c>
      <c r="BV715" s="607">
        <v>2</v>
      </c>
      <c r="BW715" s="607">
        <v>2</v>
      </c>
      <c r="BX715" s="607">
        <v>2</v>
      </c>
      <c r="BY715" s="607">
        <v>2</v>
      </c>
      <c r="BZ715" s="607">
        <v>2</v>
      </c>
      <c r="CA715" s="607">
        <v>2</v>
      </c>
      <c r="CB715" s="607">
        <v>2</v>
      </c>
      <c r="CC715" s="607">
        <v>2</v>
      </c>
      <c r="CD715" s="607">
        <v>2</v>
      </c>
      <c r="CE715" s="616">
        <v>2</v>
      </c>
      <c r="CF715" s="616">
        <v>2</v>
      </c>
      <c r="CG715" s="616">
        <v>2</v>
      </c>
      <c r="CH715" s="616">
        <v>2</v>
      </c>
      <c r="CI715" s="616">
        <v>2</v>
      </c>
      <c r="CJ715" s="616">
        <v>2</v>
      </c>
      <c r="CK715" s="616">
        <v>2</v>
      </c>
      <c r="CL715" s="616">
        <v>2</v>
      </c>
      <c r="CM715" s="616">
        <v>2</v>
      </c>
      <c r="CN715" s="616">
        <v>2</v>
      </c>
      <c r="CO715" s="616">
        <v>2</v>
      </c>
      <c r="CP715" s="616">
        <v>2</v>
      </c>
      <c r="CQ715" s="616">
        <v>2</v>
      </c>
      <c r="CR715" s="616">
        <v>2</v>
      </c>
      <c r="CS715" s="616">
        <v>2</v>
      </c>
      <c r="CT715" s="616">
        <v>2</v>
      </c>
      <c r="CU715" s="616">
        <v>2</v>
      </c>
      <c r="CV715" s="616">
        <v>2</v>
      </c>
      <c r="CW715" s="616">
        <v>2</v>
      </c>
      <c r="CX715" s="616">
        <v>2</v>
      </c>
      <c r="CY715" s="617">
        <v>2</v>
      </c>
      <c r="CZ715" s="618">
        <v>0</v>
      </c>
      <c r="DA715" s="619">
        <v>0</v>
      </c>
      <c r="DB715" s="619">
        <v>0</v>
      </c>
      <c r="DC715" s="619">
        <v>0</v>
      </c>
      <c r="DD715" s="619">
        <v>0</v>
      </c>
      <c r="DE715" s="619">
        <v>0</v>
      </c>
      <c r="DF715" s="619">
        <v>0</v>
      </c>
      <c r="DG715" s="619">
        <v>0</v>
      </c>
      <c r="DH715" s="619">
        <v>0</v>
      </c>
      <c r="DI715" s="619">
        <v>0</v>
      </c>
      <c r="DJ715" s="619">
        <v>0</v>
      </c>
      <c r="DK715" s="619">
        <v>0</v>
      </c>
      <c r="DL715" s="619">
        <v>0</v>
      </c>
      <c r="DM715" s="619">
        <v>0</v>
      </c>
      <c r="DN715" s="619">
        <v>0</v>
      </c>
      <c r="DO715" s="619">
        <v>0</v>
      </c>
      <c r="DP715" s="619">
        <v>0</v>
      </c>
      <c r="DQ715" s="619">
        <v>0</v>
      </c>
      <c r="DR715" s="619">
        <v>0</v>
      </c>
      <c r="DS715" s="619">
        <v>0</v>
      </c>
      <c r="DT715" s="619">
        <v>0</v>
      </c>
      <c r="DU715" s="619">
        <v>0</v>
      </c>
      <c r="DV715" s="619">
        <v>0</v>
      </c>
      <c r="DW715" s="620">
        <v>0</v>
      </c>
    </row>
    <row r="716" spans="2:127" x14ac:dyDescent="0.2">
      <c r="B716" s="621"/>
      <c r="C716" s="622"/>
      <c r="D716" s="623"/>
      <c r="E716" s="624"/>
      <c r="F716" s="624"/>
      <c r="G716" s="623"/>
      <c r="H716" s="624"/>
      <c r="I716" s="624"/>
      <c r="J716" s="624"/>
      <c r="K716" s="624"/>
      <c r="L716" s="624"/>
      <c r="M716" s="624"/>
      <c r="N716" s="624"/>
      <c r="O716" s="624"/>
      <c r="P716" s="624"/>
      <c r="Q716" s="624"/>
      <c r="R716" s="625"/>
      <c r="S716" s="624"/>
      <c r="T716" s="624"/>
      <c r="U716" s="626" t="s">
        <v>489</v>
      </c>
      <c r="V716" s="614" t="s">
        <v>124</v>
      </c>
      <c r="W716" s="615" t="s">
        <v>490</v>
      </c>
      <c r="X716" s="607">
        <v>432.88000000000005</v>
      </c>
      <c r="Y716" s="607">
        <v>494.72</v>
      </c>
      <c r="Z716" s="607">
        <v>618.4</v>
      </c>
      <c r="AA716" s="607">
        <v>2473.6</v>
      </c>
      <c r="AB716" s="607">
        <v>2164.4</v>
      </c>
      <c r="AC716" s="607">
        <v>0</v>
      </c>
      <c r="AD716" s="607">
        <v>0</v>
      </c>
      <c r="AE716" s="607">
        <v>0</v>
      </c>
      <c r="AF716" s="607">
        <v>0</v>
      </c>
      <c r="AG716" s="607">
        <v>0</v>
      </c>
      <c r="AH716" s="607">
        <v>0</v>
      </c>
      <c r="AI716" s="607">
        <v>0</v>
      </c>
      <c r="AJ716" s="607">
        <v>0</v>
      </c>
      <c r="AK716" s="607">
        <v>0</v>
      </c>
      <c r="AL716" s="607">
        <v>0</v>
      </c>
      <c r="AM716" s="607">
        <v>0</v>
      </c>
      <c r="AN716" s="607">
        <v>0</v>
      </c>
      <c r="AO716" s="607">
        <v>0</v>
      </c>
      <c r="AP716" s="607">
        <v>0</v>
      </c>
      <c r="AQ716" s="607">
        <v>0</v>
      </c>
      <c r="AR716" s="607">
        <v>170.66</v>
      </c>
      <c r="AS716" s="607">
        <v>195.04</v>
      </c>
      <c r="AT716" s="607">
        <v>243.8</v>
      </c>
      <c r="AU716" s="607">
        <v>975.2</v>
      </c>
      <c r="AV716" s="607">
        <v>853.3</v>
      </c>
      <c r="AW716" s="607">
        <v>0</v>
      </c>
      <c r="AX716" s="607">
        <v>0</v>
      </c>
      <c r="AY716" s="607">
        <v>0</v>
      </c>
      <c r="AZ716" s="607">
        <v>0</v>
      </c>
      <c r="BA716" s="607">
        <v>0</v>
      </c>
      <c r="BB716" s="607">
        <v>0</v>
      </c>
      <c r="BC716" s="607">
        <v>0</v>
      </c>
      <c r="BD716" s="607">
        <v>0</v>
      </c>
      <c r="BE716" s="607">
        <v>0</v>
      </c>
      <c r="BF716" s="607">
        <v>0</v>
      </c>
      <c r="BG716" s="607">
        <v>0</v>
      </c>
      <c r="BH716" s="607">
        <v>0</v>
      </c>
      <c r="BI716" s="607">
        <v>0</v>
      </c>
      <c r="BJ716" s="607">
        <v>0</v>
      </c>
      <c r="BK716" s="607">
        <v>0</v>
      </c>
      <c r="BL716" s="607">
        <v>170.66</v>
      </c>
      <c r="BM716" s="607">
        <v>195.04</v>
      </c>
      <c r="BN716" s="607">
        <v>243.8</v>
      </c>
      <c r="BO716" s="607">
        <v>975.2</v>
      </c>
      <c r="BP716" s="607">
        <v>853.3</v>
      </c>
      <c r="BQ716" s="607">
        <v>0</v>
      </c>
      <c r="BR716" s="607">
        <v>0</v>
      </c>
      <c r="BS716" s="607">
        <v>0</v>
      </c>
      <c r="BT716" s="607">
        <v>0</v>
      </c>
      <c r="BU716" s="607">
        <v>0</v>
      </c>
      <c r="BV716" s="607">
        <v>0</v>
      </c>
      <c r="BW716" s="607">
        <v>0</v>
      </c>
      <c r="BX716" s="607">
        <v>0</v>
      </c>
      <c r="BY716" s="607">
        <v>0</v>
      </c>
      <c r="BZ716" s="607">
        <v>0</v>
      </c>
      <c r="CA716" s="607">
        <v>0</v>
      </c>
      <c r="CB716" s="607">
        <v>0</v>
      </c>
      <c r="CC716" s="607">
        <v>0</v>
      </c>
      <c r="CD716" s="607">
        <v>0</v>
      </c>
      <c r="CE716" s="616">
        <v>0</v>
      </c>
      <c r="CF716" s="616">
        <v>423.99</v>
      </c>
      <c r="CG716" s="616">
        <v>484.56</v>
      </c>
      <c r="CH716" s="616">
        <v>605.70000000000005</v>
      </c>
      <c r="CI716" s="616">
        <v>2422.8000000000002</v>
      </c>
      <c r="CJ716" s="616">
        <v>2119.9499999999998</v>
      </c>
      <c r="CK716" s="616">
        <v>0</v>
      </c>
      <c r="CL716" s="616">
        <v>0</v>
      </c>
      <c r="CM716" s="616">
        <v>0</v>
      </c>
      <c r="CN716" s="616">
        <v>0</v>
      </c>
      <c r="CO716" s="616">
        <v>0</v>
      </c>
      <c r="CP716" s="616">
        <v>0</v>
      </c>
      <c r="CQ716" s="616">
        <v>0</v>
      </c>
      <c r="CR716" s="616">
        <v>0</v>
      </c>
      <c r="CS716" s="616">
        <v>0</v>
      </c>
      <c r="CT716" s="616">
        <v>0</v>
      </c>
      <c r="CU716" s="616">
        <v>0</v>
      </c>
      <c r="CV716" s="616">
        <v>0</v>
      </c>
      <c r="CW716" s="616">
        <v>0</v>
      </c>
      <c r="CX716" s="616">
        <v>0</v>
      </c>
      <c r="CY716" s="617">
        <v>0</v>
      </c>
      <c r="CZ716" s="618">
        <v>0</v>
      </c>
      <c r="DA716" s="619">
        <v>0</v>
      </c>
      <c r="DB716" s="619">
        <v>0</v>
      </c>
      <c r="DC716" s="619">
        <v>0</v>
      </c>
      <c r="DD716" s="619">
        <v>0</v>
      </c>
      <c r="DE716" s="619">
        <v>0</v>
      </c>
      <c r="DF716" s="619">
        <v>0</v>
      </c>
      <c r="DG716" s="619">
        <v>0</v>
      </c>
      <c r="DH716" s="619">
        <v>0</v>
      </c>
      <c r="DI716" s="619">
        <v>0</v>
      </c>
      <c r="DJ716" s="619">
        <v>0</v>
      </c>
      <c r="DK716" s="619">
        <v>0</v>
      </c>
      <c r="DL716" s="619">
        <v>0</v>
      </c>
      <c r="DM716" s="619">
        <v>0</v>
      </c>
      <c r="DN716" s="619">
        <v>0</v>
      </c>
      <c r="DO716" s="619">
        <v>0</v>
      </c>
      <c r="DP716" s="619">
        <v>0</v>
      </c>
      <c r="DQ716" s="619">
        <v>0</v>
      </c>
      <c r="DR716" s="619">
        <v>0</v>
      </c>
      <c r="DS716" s="619">
        <v>0</v>
      </c>
      <c r="DT716" s="619">
        <v>0</v>
      </c>
      <c r="DU716" s="619">
        <v>0</v>
      </c>
      <c r="DV716" s="619">
        <v>0</v>
      </c>
      <c r="DW716" s="620">
        <v>0</v>
      </c>
    </row>
    <row r="717" spans="2:127" x14ac:dyDescent="0.2">
      <c r="B717" s="627"/>
      <c r="C717" s="628"/>
      <c r="D717" s="629"/>
      <c r="E717" s="629"/>
      <c r="F717" s="629"/>
      <c r="G717" s="629"/>
      <c r="H717" s="629"/>
      <c r="I717" s="630"/>
      <c r="J717" s="630"/>
      <c r="K717" s="630"/>
      <c r="L717" s="630"/>
      <c r="M717" s="630"/>
      <c r="N717" s="630"/>
      <c r="O717" s="630"/>
      <c r="P717" s="630"/>
      <c r="Q717" s="630"/>
      <c r="R717" s="631"/>
      <c r="S717" s="630"/>
      <c r="T717" s="630"/>
      <c r="U717" s="626" t="s">
        <v>491</v>
      </c>
      <c r="V717" s="614" t="s">
        <v>124</v>
      </c>
      <c r="W717" s="615" t="s">
        <v>490</v>
      </c>
      <c r="X717" s="607">
        <v>0</v>
      </c>
      <c r="Y717" s="607">
        <v>0</v>
      </c>
      <c r="Z717" s="607">
        <v>0</v>
      </c>
      <c r="AA717" s="607">
        <v>0</v>
      </c>
      <c r="AB717" s="607">
        <v>0</v>
      </c>
      <c r="AC717" s="607">
        <v>0</v>
      </c>
      <c r="AD717" s="607">
        <v>0</v>
      </c>
      <c r="AE717" s="607">
        <v>0</v>
      </c>
      <c r="AF717" s="607">
        <v>0</v>
      </c>
      <c r="AG717" s="607">
        <v>0</v>
      </c>
      <c r="AH717" s="607">
        <v>0</v>
      </c>
      <c r="AI717" s="607">
        <v>0</v>
      </c>
      <c r="AJ717" s="607">
        <v>0</v>
      </c>
      <c r="AK717" s="607">
        <v>0</v>
      </c>
      <c r="AL717" s="607">
        <v>0</v>
      </c>
      <c r="AM717" s="607">
        <v>0</v>
      </c>
      <c r="AN717" s="607">
        <v>0</v>
      </c>
      <c r="AO717" s="607">
        <v>0</v>
      </c>
      <c r="AP717" s="607">
        <v>0</v>
      </c>
      <c r="AQ717" s="607">
        <v>0</v>
      </c>
      <c r="AR717" s="607">
        <v>0</v>
      </c>
      <c r="AS717" s="607">
        <v>0</v>
      </c>
      <c r="AT717" s="607">
        <v>0</v>
      </c>
      <c r="AU717" s="607">
        <v>0</v>
      </c>
      <c r="AV717" s="607">
        <v>0</v>
      </c>
      <c r="AW717" s="607">
        <v>0</v>
      </c>
      <c r="AX717" s="607">
        <v>0</v>
      </c>
      <c r="AY717" s="607">
        <v>0</v>
      </c>
      <c r="AZ717" s="607">
        <v>0</v>
      </c>
      <c r="BA717" s="607">
        <v>0</v>
      </c>
      <c r="BB717" s="607">
        <v>0</v>
      </c>
      <c r="BC717" s="607">
        <v>0</v>
      </c>
      <c r="BD717" s="607">
        <v>0</v>
      </c>
      <c r="BE717" s="607">
        <v>0</v>
      </c>
      <c r="BF717" s="607">
        <v>0</v>
      </c>
      <c r="BG717" s="607">
        <v>0</v>
      </c>
      <c r="BH717" s="607">
        <v>0</v>
      </c>
      <c r="BI717" s="607">
        <v>0</v>
      </c>
      <c r="BJ717" s="607">
        <v>0</v>
      </c>
      <c r="BK717" s="607">
        <v>0</v>
      </c>
      <c r="BL717" s="607">
        <v>0</v>
      </c>
      <c r="BM717" s="607">
        <v>0</v>
      </c>
      <c r="BN717" s="607">
        <v>0</v>
      </c>
      <c r="BO717" s="607">
        <v>0</v>
      </c>
      <c r="BP717" s="607">
        <v>0</v>
      </c>
      <c r="BQ717" s="607">
        <v>0</v>
      </c>
      <c r="BR717" s="607">
        <v>0</v>
      </c>
      <c r="BS717" s="607">
        <v>0</v>
      </c>
      <c r="BT717" s="607">
        <v>0</v>
      </c>
      <c r="BU717" s="607">
        <v>0</v>
      </c>
      <c r="BV717" s="607">
        <v>0</v>
      </c>
      <c r="BW717" s="607">
        <v>0</v>
      </c>
      <c r="BX717" s="607">
        <v>0</v>
      </c>
      <c r="BY717" s="607">
        <v>0</v>
      </c>
      <c r="BZ717" s="607">
        <v>0</v>
      </c>
      <c r="CA717" s="607">
        <v>0</v>
      </c>
      <c r="CB717" s="607">
        <v>0</v>
      </c>
      <c r="CC717" s="607">
        <v>0</v>
      </c>
      <c r="CD717" s="607">
        <v>0</v>
      </c>
      <c r="CE717" s="616">
        <v>0</v>
      </c>
      <c r="CF717" s="616">
        <v>0</v>
      </c>
      <c r="CG717" s="616">
        <v>0</v>
      </c>
      <c r="CH717" s="616">
        <v>0</v>
      </c>
      <c r="CI717" s="616">
        <v>0</v>
      </c>
      <c r="CJ717" s="616">
        <v>0</v>
      </c>
      <c r="CK717" s="616">
        <v>0</v>
      </c>
      <c r="CL717" s="616">
        <v>0</v>
      </c>
      <c r="CM717" s="616">
        <v>0</v>
      </c>
      <c r="CN717" s="616">
        <v>0</v>
      </c>
      <c r="CO717" s="616">
        <v>0</v>
      </c>
      <c r="CP717" s="616">
        <v>0</v>
      </c>
      <c r="CQ717" s="616">
        <v>0</v>
      </c>
      <c r="CR717" s="616">
        <v>0</v>
      </c>
      <c r="CS717" s="616">
        <v>0</v>
      </c>
      <c r="CT717" s="616">
        <v>0</v>
      </c>
      <c r="CU717" s="616">
        <v>0</v>
      </c>
      <c r="CV717" s="616">
        <v>0</v>
      </c>
      <c r="CW717" s="616">
        <v>0</v>
      </c>
      <c r="CX717" s="616">
        <v>0</v>
      </c>
      <c r="CY717" s="617">
        <v>0</v>
      </c>
      <c r="CZ717" s="618">
        <v>0</v>
      </c>
      <c r="DA717" s="619">
        <v>0</v>
      </c>
      <c r="DB717" s="619">
        <v>0</v>
      </c>
      <c r="DC717" s="619">
        <v>0</v>
      </c>
      <c r="DD717" s="619">
        <v>0</v>
      </c>
      <c r="DE717" s="619">
        <v>0</v>
      </c>
      <c r="DF717" s="619">
        <v>0</v>
      </c>
      <c r="DG717" s="619">
        <v>0</v>
      </c>
      <c r="DH717" s="619">
        <v>0</v>
      </c>
      <c r="DI717" s="619">
        <v>0</v>
      </c>
      <c r="DJ717" s="619">
        <v>0</v>
      </c>
      <c r="DK717" s="619">
        <v>0</v>
      </c>
      <c r="DL717" s="619">
        <v>0</v>
      </c>
      <c r="DM717" s="619">
        <v>0</v>
      </c>
      <c r="DN717" s="619">
        <v>0</v>
      </c>
      <c r="DO717" s="619">
        <v>0</v>
      </c>
      <c r="DP717" s="619">
        <v>0</v>
      </c>
      <c r="DQ717" s="619">
        <v>0</v>
      </c>
      <c r="DR717" s="619">
        <v>0</v>
      </c>
      <c r="DS717" s="619">
        <v>0</v>
      </c>
      <c r="DT717" s="619">
        <v>0</v>
      </c>
      <c r="DU717" s="619">
        <v>0</v>
      </c>
      <c r="DV717" s="619">
        <v>0</v>
      </c>
      <c r="DW717" s="620">
        <v>0</v>
      </c>
    </row>
    <row r="718" spans="2:127" x14ac:dyDescent="0.2">
      <c r="B718" s="627"/>
      <c r="C718" s="628"/>
      <c r="D718" s="629"/>
      <c r="E718" s="629"/>
      <c r="F718" s="629"/>
      <c r="G718" s="629"/>
      <c r="H718" s="629"/>
      <c r="I718" s="630"/>
      <c r="J718" s="630"/>
      <c r="K718" s="630"/>
      <c r="L718" s="630"/>
      <c r="M718" s="630"/>
      <c r="N718" s="630"/>
      <c r="O718" s="630"/>
      <c r="P718" s="630"/>
      <c r="Q718" s="630"/>
      <c r="R718" s="631"/>
      <c r="S718" s="630"/>
      <c r="T718" s="630"/>
      <c r="U718" s="632" t="s">
        <v>828</v>
      </c>
      <c r="V718" s="633" t="s">
        <v>124</v>
      </c>
      <c r="W718" s="634" t="s">
        <v>490</v>
      </c>
      <c r="X718" s="607">
        <v>0</v>
      </c>
      <c r="Y718" s="607">
        <v>0</v>
      </c>
      <c r="Z718" s="607">
        <v>0</v>
      </c>
      <c r="AA718" s="607">
        <v>0</v>
      </c>
      <c r="AB718" s="607">
        <v>0</v>
      </c>
      <c r="AC718" s="607">
        <v>0</v>
      </c>
      <c r="AD718" s="607">
        <v>0</v>
      </c>
      <c r="AE718" s="607">
        <v>0</v>
      </c>
      <c r="AF718" s="607">
        <v>0</v>
      </c>
      <c r="AG718" s="607">
        <v>0</v>
      </c>
      <c r="AH718" s="607">
        <v>0</v>
      </c>
      <c r="AI718" s="607">
        <v>0</v>
      </c>
      <c r="AJ718" s="607">
        <v>0</v>
      </c>
      <c r="AK718" s="607">
        <v>0</v>
      </c>
      <c r="AL718" s="607">
        <v>0</v>
      </c>
      <c r="AM718" s="607">
        <v>0</v>
      </c>
      <c r="AN718" s="607">
        <v>0</v>
      </c>
      <c r="AO718" s="607">
        <v>0</v>
      </c>
      <c r="AP718" s="607">
        <v>0</v>
      </c>
      <c r="AQ718" s="607">
        <v>0</v>
      </c>
      <c r="AR718" s="607">
        <v>0</v>
      </c>
      <c r="AS718" s="607">
        <v>0</v>
      </c>
      <c r="AT718" s="607">
        <v>0</v>
      </c>
      <c r="AU718" s="607">
        <v>0</v>
      </c>
      <c r="AV718" s="607">
        <v>0</v>
      </c>
      <c r="AW718" s="607">
        <v>0</v>
      </c>
      <c r="AX718" s="607">
        <v>0</v>
      </c>
      <c r="AY718" s="607">
        <v>0</v>
      </c>
      <c r="AZ718" s="607">
        <v>0</v>
      </c>
      <c r="BA718" s="607">
        <v>0</v>
      </c>
      <c r="BB718" s="607">
        <v>0</v>
      </c>
      <c r="BC718" s="607">
        <v>0</v>
      </c>
      <c r="BD718" s="607">
        <v>0</v>
      </c>
      <c r="BE718" s="607">
        <v>0</v>
      </c>
      <c r="BF718" s="607">
        <v>0</v>
      </c>
      <c r="BG718" s="607">
        <v>0</v>
      </c>
      <c r="BH718" s="607">
        <v>0</v>
      </c>
      <c r="BI718" s="607">
        <v>0</v>
      </c>
      <c r="BJ718" s="607">
        <v>0</v>
      </c>
      <c r="BK718" s="607">
        <v>0</v>
      </c>
      <c r="BL718" s="607">
        <v>0</v>
      </c>
      <c r="BM718" s="607">
        <v>0</v>
      </c>
      <c r="BN718" s="607">
        <v>0</v>
      </c>
      <c r="BO718" s="607">
        <v>0</v>
      </c>
      <c r="BP718" s="607">
        <v>0</v>
      </c>
      <c r="BQ718" s="607">
        <v>0</v>
      </c>
      <c r="BR718" s="607">
        <v>0</v>
      </c>
      <c r="BS718" s="607">
        <v>0</v>
      </c>
      <c r="BT718" s="607">
        <v>0</v>
      </c>
      <c r="BU718" s="607">
        <v>0</v>
      </c>
      <c r="BV718" s="607">
        <v>0</v>
      </c>
      <c r="BW718" s="607">
        <v>0</v>
      </c>
      <c r="BX718" s="607">
        <v>0</v>
      </c>
      <c r="BY718" s="607">
        <v>0</v>
      </c>
      <c r="BZ718" s="607">
        <v>0</v>
      </c>
      <c r="CA718" s="607">
        <v>0</v>
      </c>
      <c r="CB718" s="607">
        <v>0</v>
      </c>
      <c r="CC718" s="607">
        <v>0</v>
      </c>
      <c r="CD718" s="607">
        <v>0</v>
      </c>
      <c r="CE718" s="607">
        <v>0</v>
      </c>
      <c r="CF718" s="607">
        <v>0</v>
      </c>
      <c r="CG718" s="607">
        <v>0</v>
      </c>
      <c r="CH718" s="607">
        <v>0</v>
      </c>
      <c r="CI718" s="607">
        <v>0</v>
      </c>
      <c r="CJ718" s="607">
        <v>0</v>
      </c>
      <c r="CK718" s="607">
        <v>0</v>
      </c>
      <c r="CL718" s="607">
        <v>0</v>
      </c>
      <c r="CM718" s="607">
        <v>0</v>
      </c>
      <c r="CN718" s="607">
        <v>0</v>
      </c>
      <c r="CO718" s="607">
        <v>0</v>
      </c>
      <c r="CP718" s="607">
        <v>0</v>
      </c>
      <c r="CQ718" s="607">
        <v>0</v>
      </c>
      <c r="CR718" s="607">
        <v>0</v>
      </c>
      <c r="CS718" s="607">
        <v>0</v>
      </c>
      <c r="CT718" s="607">
        <v>0</v>
      </c>
      <c r="CU718" s="607">
        <v>0</v>
      </c>
      <c r="CV718" s="607">
        <v>0</v>
      </c>
      <c r="CW718" s="607">
        <v>0</v>
      </c>
      <c r="CX718" s="607">
        <v>0</v>
      </c>
      <c r="CY718" s="607">
        <v>0</v>
      </c>
      <c r="CZ718" s="618">
        <v>0</v>
      </c>
      <c r="DA718" s="619">
        <v>0</v>
      </c>
      <c r="DB718" s="619">
        <v>0</v>
      </c>
      <c r="DC718" s="619">
        <v>0</v>
      </c>
      <c r="DD718" s="619">
        <v>0</v>
      </c>
      <c r="DE718" s="619">
        <v>0</v>
      </c>
      <c r="DF718" s="619">
        <v>0</v>
      </c>
      <c r="DG718" s="619">
        <v>0</v>
      </c>
      <c r="DH718" s="619">
        <v>0</v>
      </c>
      <c r="DI718" s="619">
        <v>0</v>
      </c>
      <c r="DJ718" s="619">
        <v>0</v>
      </c>
      <c r="DK718" s="619">
        <v>0</v>
      </c>
      <c r="DL718" s="619">
        <v>0</v>
      </c>
      <c r="DM718" s="619">
        <v>0</v>
      </c>
      <c r="DN718" s="619">
        <v>0</v>
      </c>
      <c r="DO718" s="619">
        <v>0</v>
      </c>
      <c r="DP718" s="619">
        <v>0</v>
      </c>
      <c r="DQ718" s="619">
        <v>0</v>
      </c>
      <c r="DR718" s="619">
        <v>0</v>
      </c>
      <c r="DS718" s="619">
        <v>0</v>
      </c>
      <c r="DT718" s="619">
        <v>0</v>
      </c>
      <c r="DU718" s="619">
        <v>0</v>
      </c>
      <c r="DV718" s="619">
        <v>0</v>
      </c>
      <c r="DW718" s="620">
        <v>0</v>
      </c>
    </row>
    <row r="719" spans="2:127" x14ac:dyDescent="0.2">
      <c r="B719" s="635"/>
      <c r="C719" s="636"/>
      <c r="D719" s="637"/>
      <c r="E719" s="637"/>
      <c r="F719" s="637"/>
      <c r="G719" s="637"/>
      <c r="H719" s="637"/>
      <c r="I719" s="638"/>
      <c r="J719" s="638"/>
      <c r="K719" s="638"/>
      <c r="L719" s="638"/>
      <c r="M719" s="638"/>
      <c r="N719" s="638"/>
      <c r="O719" s="638"/>
      <c r="P719" s="638"/>
      <c r="Q719" s="638"/>
      <c r="R719" s="639"/>
      <c r="S719" s="638"/>
      <c r="T719" s="638"/>
      <c r="U719" s="626" t="s">
        <v>492</v>
      </c>
      <c r="V719" s="614" t="s">
        <v>124</v>
      </c>
      <c r="W719" s="640" t="s">
        <v>490</v>
      </c>
      <c r="X719" s="607">
        <v>0</v>
      </c>
      <c r="Y719" s="607">
        <v>0</v>
      </c>
      <c r="Z719" s="607">
        <v>0</v>
      </c>
      <c r="AA719" s="607">
        <v>0</v>
      </c>
      <c r="AB719" s="607">
        <v>0</v>
      </c>
      <c r="AC719" s="607">
        <v>19.399999999999999</v>
      </c>
      <c r="AD719" s="607">
        <v>19.399999999999999</v>
      </c>
      <c r="AE719" s="607">
        <v>19.399999999999999</v>
      </c>
      <c r="AF719" s="607">
        <v>19.399999999999999</v>
      </c>
      <c r="AG719" s="607">
        <v>19.399999999999999</v>
      </c>
      <c r="AH719" s="607">
        <v>19.399999999999999</v>
      </c>
      <c r="AI719" s="607">
        <v>19.399999999999999</v>
      </c>
      <c r="AJ719" s="607">
        <v>19.399999999999999</v>
      </c>
      <c r="AK719" s="607">
        <v>19.399999999999999</v>
      </c>
      <c r="AL719" s="607">
        <v>19.399999999999999</v>
      </c>
      <c r="AM719" s="607">
        <v>19.399999999999999</v>
      </c>
      <c r="AN719" s="607">
        <v>19.399999999999999</v>
      </c>
      <c r="AO719" s="607">
        <v>19.399999999999999</v>
      </c>
      <c r="AP719" s="607">
        <v>19.399999999999999</v>
      </c>
      <c r="AQ719" s="607">
        <v>19.399999999999999</v>
      </c>
      <c r="AR719" s="607">
        <v>19.399999999999999</v>
      </c>
      <c r="AS719" s="607">
        <v>19.399999999999999</v>
      </c>
      <c r="AT719" s="607">
        <v>19.399999999999999</v>
      </c>
      <c r="AU719" s="607">
        <v>19.399999999999999</v>
      </c>
      <c r="AV719" s="607">
        <v>19.399999999999999</v>
      </c>
      <c r="AW719" s="607">
        <v>19.399999999999999</v>
      </c>
      <c r="AX719" s="607">
        <v>19.399999999999999</v>
      </c>
      <c r="AY719" s="607">
        <v>19.399999999999999</v>
      </c>
      <c r="AZ719" s="607">
        <v>19.399999999999999</v>
      </c>
      <c r="BA719" s="607">
        <v>19.399999999999999</v>
      </c>
      <c r="BB719" s="607">
        <v>19.399999999999999</v>
      </c>
      <c r="BC719" s="607">
        <v>19.399999999999999</v>
      </c>
      <c r="BD719" s="607">
        <v>19.399999999999999</v>
      </c>
      <c r="BE719" s="607">
        <v>19.399999999999999</v>
      </c>
      <c r="BF719" s="607">
        <v>19.399999999999999</v>
      </c>
      <c r="BG719" s="607">
        <v>19.399999999999999</v>
      </c>
      <c r="BH719" s="607">
        <v>19.399999999999999</v>
      </c>
      <c r="BI719" s="607">
        <v>19.399999999999999</v>
      </c>
      <c r="BJ719" s="607">
        <v>19.399999999999999</v>
      </c>
      <c r="BK719" s="607">
        <v>19.399999999999999</v>
      </c>
      <c r="BL719" s="607">
        <v>19.399999999999999</v>
      </c>
      <c r="BM719" s="607">
        <v>19.399999999999999</v>
      </c>
      <c r="BN719" s="607">
        <v>19.399999999999999</v>
      </c>
      <c r="BO719" s="607">
        <v>19.399999999999999</v>
      </c>
      <c r="BP719" s="607">
        <v>19.399999999999999</v>
      </c>
      <c r="BQ719" s="607">
        <v>19.399999999999999</v>
      </c>
      <c r="BR719" s="607">
        <v>19.399999999999999</v>
      </c>
      <c r="BS719" s="607">
        <v>19.399999999999999</v>
      </c>
      <c r="BT719" s="607">
        <v>19.399999999999999</v>
      </c>
      <c r="BU719" s="607">
        <v>19.399999999999999</v>
      </c>
      <c r="BV719" s="607">
        <v>19.399999999999999</v>
      </c>
      <c r="BW719" s="607">
        <v>19.399999999999999</v>
      </c>
      <c r="BX719" s="607">
        <v>19.399999999999999</v>
      </c>
      <c r="BY719" s="607">
        <v>19.399999999999999</v>
      </c>
      <c r="BZ719" s="607">
        <v>19.399999999999999</v>
      </c>
      <c r="CA719" s="607">
        <v>19.399999999999999</v>
      </c>
      <c r="CB719" s="607">
        <v>19.399999999999999</v>
      </c>
      <c r="CC719" s="607">
        <v>19.399999999999999</v>
      </c>
      <c r="CD719" s="607">
        <v>19.399999999999999</v>
      </c>
      <c r="CE719" s="616">
        <v>19.399999999999999</v>
      </c>
      <c r="CF719" s="616">
        <v>19.399999999999999</v>
      </c>
      <c r="CG719" s="616">
        <v>19.399999999999999</v>
      </c>
      <c r="CH719" s="616">
        <v>19.399999999999999</v>
      </c>
      <c r="CI719" s="616">
        <v>19.399999999999999</v>
      </c>
      <c r="CJ719" s="616">
        <v>19.399999999999999</v>
      </c>
      <c r="CK719" s="616">
        <v>19.399999999999999</v>
      </c>
      <c r="CL719" s="616">
        <v>19.399999999999999</v>
      </c>
      <c r="CM719" s="616">
        <v>19.399999999999999</v>
      </c>
      <c r="CN719" s="616">
        <v>19.399999999999999</v>
      </c>
      <c r="CO719" s="616">
        <v>19.399999999999999</v>
      </c>
      <c r="CP719" s="616">
        <v>19.399999999999999</v>
      </c>
      <c r="CQ719" s="616">
        <v>19.399999999999999</v>
      </c>
      <c r="CR719" s="616">
        <v>19.399999999999999</v>
      </c>
      <c r="CS719" s="616">
        <v>19.399999999999999</v>
      </c>
      <c r="CT719" s="616">
        <v>19.399999999999999</v>
      </c>
      <c r="CU719" s="616">
        <v>19.399999999999999</v>
      </c>
      <c r="CV719" s="616">
        <v>19.399999999999999</v>
      </c>
      <c r="CW719" s="616">
        <v>19.399999999999999</v>
      </c>
      <c r="CX719" s="616">
        <v>19.399999999999999</v>
      </c>
      <c r="CY719" s="617">
        <v>19.399999999999999</v>
      </c>
      <c r="CZ719" s="618">
        <v>0</v>
      </c>
      <c r="DA719" s="619">
        <v>0</v>
      </c>
      <c r="DB719" s="619">
        <v>0</v>
      </c>
      <c r="DC719" s="619">
        <v>0</v>
      </c>
      <c r="DD719" s="619">
        <v>0</v>
      </c>
      <c r="DE719" s="619">
        <v>0</v>
      </c>
      <c r="DF719" s="619">
        <v>0</v>
      </c>
      <c r="DG719" s="619">
        <v>0</v>
      </c>
      <c r="DH719" s="619">
        <v>0</v>
      </c>
      <c r="DI719" s="619">
        <v>0</v>
      </c>
      <c r="DJ719" s="619">
        <v>0</v>
      </c>
      <c r="DK719" s="619">
        <v>0</v>
      </c>
      <c r="DL719" s="619">
        <v>0</v>
      </c>
      <c r="DM719" s="619">
        <v>0</v>
      </c>
      <c r="DN719" s="619">
        <v>0</v>
      </c>
      <c r="DO719" s="619">
        <v>0</v>
      </c>
      <c r="DP719" s="619">
        <v>0</v>
      </c>
      <c r="DQ719" s="619">
        <v>0</v>
      </c>
      <c r="DR719" s="619">
        <v>0</v>
      </c>
      <c r="DS719" s="619">
        <v>0</v>
      </c>
      <c r="DT719" s="619">
        <v>0</v>
      </c>
      <c r="DU719" s="619">
        <v>0</v>
      </c>
      <c r="DV719" s="619">
        <v>0</v>
      </c>
      <c r="DW719" s="620">
        <v>0</v>
      </c>
    </row>
    <row r="720" spans="2:127" x14ac:dyDescent="0.2">
      <c r="B720" s="641"/>
      <c r="C720" s="642"/>
      <c r="D720" s="643"/>
      <c r="E720" s="643"/>
      <c r="F720" s="643"/>
      <c r="G720" s="643"/>
      <c r="H720" s="643"/>
      <c r="I720" s="644"/>
      <c r="J720" s="644"/>
      <c r="K720" s="644"/>
      <c r="L720" s="644"/>
      <c r="M720" s="644"/>
      <c r="N720" s="644"/>
      <c r="O720" s="644"/>
      <c r="P720" s="644"/>
      <c r="Q720" s="644"/>
      <c r="R720" s="645"/>
      <c r="S720" s="644"/>
      <c r="T720" s="644"/>
      <c r="U720" s="626" t="s">
        <v>493</v>
      </c>
      <c r="V720" s="614" t="s">
        <v>124</v>
      </c>
      <c r="W720" s="640" t="s">
        <v>490</v>
      </c>
      <c r="X720" s="607">
        <v>0</v>
      </c>
      <c r="Y720" s="607">
        <v>0</v>
      </c>
      <c r="Z720" s="607">
        <v>0</v>
      </c>
      <c r="AA720" s="607">
        <v>0</v>
      </c>
      <c r="AB720" s="607">
        <v>0</v>
      </c>
      <c r="AC720" s="607">
        <v>138.80000000000001</v>
      </c>
      <c r="AD720" s="607">
        <v>138.80000000000001</v>
      </c>
      <c r="AE720" s="607">
        <v>138.80000000000001</v>
      </c>
      <c r="AF720" s="607">
        <v>138.80000000000001</v>
      </c>
      <c r="AG720" s="607">
        <v>138.80000000000001</v>
      </c>
      <c r="AH720" s="607">
        <v>138.80000000000001</v>
      </c>
      <c r="AI720" s="607">
        <v>138.80000000000001</v>
      </c>
      <c r="AJ720" s="607">
        <v>138.80000000000001</v>
      </c>
      <c r="AK720" s="607">
        <v>138.80000000000001</v>
      </c>
      <c r="AL720" s="607">
        <v>138.80000000000001</v>
      </c>
      <c r="AM720" s="607">
        <v>138.80000000000001</v>
      </c>
      <c r="AN720" s="607">
        <v>138.80000000000001</v>
      </c>
      <c r="AO720" s="607">
        <v>138.80000000000001</v>
      </c>
      <c r="AP720" s="607">
        <v>138.80000000000001</v>
      </c>
      <c r="AQ720" s="607">
        <v>138.80000000000001</v>
      </c>
      <c r="AR720" s="607">
        <v>138.80000000000001</v>
      </c>
      <c r="AS720" s="607">
        <v>138.80000000000001</v>
      </c>
      <c r="AT720" s="607">
        <v>138.80000000000001</v>
      </c>
      <c r="AU720" s="607">
        <v>138.80000000000001</v>
      </c>
      <c r="AV720" s="607">
        <v>138.80000000000001</v>
      </c>
      <c r="AW720" s="607">
        <v>138.80000000000001</v>
      </c>
      <c r="AX720" s="607">
        <v>138.80000000000001</v>
      </c>
      <c r="AY720" s="607">
        <v>138.80000000000001</v>
      </c>
      <c r="AZ720" s="607">
        <v>138.80000000000001</v>
      </c>
      <c r="BA720" s="607">
        <v>138.80000000000001</v>
      </c>
      <c r="BB720" s="607">
        <v>138.80000000000001</v>
      </c>
      <c r="BC720" s="607">
        <v>138.80000000000001</v>
      </c>
      <c r="BD720" s="607">
        <v>138.80000000000001</v>
      </c>
      <c r="BE720" s="607">
        <v>138.80000000000001</v>
      </c>
      <c r="BF720" s="607">
        <v>138.80000000000001</v>
      </c>
      <c r="BG720" s="607">
        <v>138.80000000000001</v>
      </c>
      <c r="BH720" s="607">
        <v>138.80000000000001</v>
      </c>
      <c r="BI720" s="607">
        <v>138.80000000000001</v>
      </c>
      <c r="BJ720" s="607">
        <v>138.80000000000001</v>
      </c>
      <c r="BK720" s="607">
        <v>138.80000000000001</v>
      </c>
      <c r="BL720" s="607">
        <v>138.80000000000001</v>
      </c>
      <c r="BM720" s="607">
        <v>138.80000000000001</v>
      </c>
      <c r="BN720" s="607">
        <v>138.80000000000001</v>
      </c>
      <c r="BO720" s="607">
        <v>138.80000000000001</v>
      </c>
      <c r="BP720" s="607">
        <v>138.80000000000001</v>
      </c>
      <c r="BQ720" s="607">
        <v>138.80000000000001</v>
      </c>
      <c r="BR720" s="607">
        <v>138.80000000000001</v>
      </c>
      <c r="BS720" s="607">
        <v>138.80000000000001</v>
      </c>
      <c r="BT720" s="607">
        <v>138.80000000000001</v>
      </c>
      <c r="BU720" s="607">
        <v>138.80000000000001</v>
      </c>
      <c r="BV720" s="607">
        <v>138.80000000000001</v>
      </c>
      <c r="BW720" s="607">
        <v>138.80000000000001</v>
      </c>
      <c r="BX720" s="607">
        <v>138.80000000000001</v>
      </c>
      <c r="BY720" s="607">
        <v>138.80000000000001</v>
      </c>
      <c r="BZ720" s="607">
        <v>138.80000000000001</v>
      </c>
      <c r="CA720" s="607">
        <v>138.80000000000001</v>
      </c>
      <c r="CB720" s="607">
        <v>138.80000000000001</v>
      </c>
      <c r="CC720" s="607">
        <v>138.80000000000001</v>
      </c>
      <c r="CD720" s="607">
        <v>138.80000000000001</v>
      </c>
      <c r="CE720" s="616">
        <v>138.80000000000001</v>
      </c>
      <c r="CF720" s="616">
        <v>138.80000000000001</v>
      </c>
      <c r="CG720" s="616">
        <v>138.80000000000001</v>
      </c>
      <c r="CH720" s="616">
        <v>138.80000000000001</v>
      </c>
      <c r="CI720" s="616">
        <v>138.80000000000001</v>
      </c>
      <c r="CJ720" s="616">
        <v>138.80000000000001</v>
      </c>
      <c r="CK720" s="616">
        <v>138.80000000000001</v>
      </c>
      <c r="CL720" s="616">
        <v>138.80000000000001</v>
      </c>
      <c r="CM720" s="616">
        <v>138.80000000000001</v>
      </c>
      <c r="CN720" s="616">
        <v>138.80000000000001</v>
      </c>
      <c r="CO720" s="616">
        <v>138.80000000000001</v>
      </c>
      <c r="CP720" s="616">
        <v>138.80000000000001</v>
      </c>
      <c r="CQ720" s="616">
        <v>138.80000000000001</v>
      </c>
      <c r="CR720" s="616">
        <v>138.80000000000001</v>
      </c>
      <c r="CS720" s="616">
        <v>138.80000000000001</v>
      </c>
      <c r="CT720" s="616">
        <v>138.80000000000001</v>
      </c>
      <c r="CU720" s="616">
        <v>138.80000000000001</v>
      </c>
      <c r="CV720" s="616">
        <v>138.80000000000001</v>
      </c>
      <c r="CW720" s="616">
        <v>138.80000000000001</v>
      </c>
      <c r="CX720" s="616">
        <v>138.80000000000001</v>
      </c>
      <c r="CY720" s="617">
        <v>138.80000000000001</v>
      </c>
      <c r="CZ720" s="618">
        <v>0</v>
      </c>
      <c r="DA720" s="619">
        <v>0</v>
      </c>
      <c r="DB720" s="619">
        <v>0</v>
      </c>
      <c r="DC720" s="619">
        <v>0</v>
      </c>
      <c r="DD720" s="619">
        <v>0</v>
      </c>
      <c r="DE720" s="619">
        <v>0</v>
      </c>
      <c r="DF720" s="619">
        <v>0</v>
      </c>
      <c r="DG720" s="619">
        <v>0</v>
      </c>
      <c r="DH720" s="619">
        <v>0</v>
      </c>
      <c r="DI720" s="619">
        <v>0</v>
      </c>
      <c r="DJ720" s="619">
        <v>0</v>
      </c>
      <c r="DK720" s="619">
        <v>0</v>
      </c>
      <c r="DL720" s="619">
        <v>0</v>
      </c>
      <c r="DM720" s="619">
        <v>0</v>
      </c>
      <c r="DN720" s="619">
        <v>0</v>
      </c>
      <c r="DO720" s="619">
        <v>0</v>
      </c>
      <c r="DP720" s="619">
        <v>0</v>
      </c>
      <c r="DQ720" s="619">
        <v>0</v>
      </c>
      <c r="DR720" s="619">
        <v>0</v>
      </c>
      <c r="DS720" s="619">
        <v>0</v>
      </c>
      <c r="DT720" s="619">
        <v>0</v>
      </c>
      <c r="DU720" s="619">
        <v>0</v>
      </c>
      <c r="DV720" s="619">
        <v>0</v>
      </c>
      <c r="DW720" s="620">
        <v>0</v>
      </c>
    </row>
    <row r="721" spans="2:127" x14ac:dyDescent="0.2">
      <c r="B721" s="641"/>
      <c r="C721" s="642"/>
      <c r="D721" s="643"/>
      <c r="E721" s="643"/>
      <c r="F721" s="643"/>
      <c r="G721" s="643"/>
      <c r="H721" s="643"/>
      <c r="I721" s="644"/>
      <c r="J721" s="644"/>
      <c r="K721" s="644"/>
      <c r="L721" s="644"/>
      <c r="M721" s="644"/>
      <c r="N721" s="644"/>
      <c r="O721" s="644"/>
      <c r="P721" s="644"/>
      <c r="Q721" s="644"/>
      <c r="R721" s="645"/>
      <c r="S721" s="644"/>
      <c r="T721" s="644"/>
      <c r="U721" s="646" t="s">
        <v>494</v>
      </c>
      <c r="V721" s="647" t="s">
        <v>124</v>
      </c>
      <c r="W721" s="640" t="s">
        <v>490</v>
      </c>
      <c r="X721" s="607">
        <v>0</v>
      </c>
      <c r="Y721" s="607">
        <v>0</v>
      </c>
      <c r="Z721" s="607">
        <v>0</v>
      </c>
      <c r="AA721" s="607">
        <v>0</v>
      </c>
      <c r="AB721" s="607">
        <v>0</v>
      </c>
      <c r="AC721" s="607">
        <v>0</v>
      </c>
      <c r="AD721" s="607">
        <v>0</v>
      </c>
      <c r="AE721" s="607">
        <v>0</v>
      </c>
      <c r="AF721" s="607">
        <v>0</v>
      </c>
      <c r="AG721" s="607">
        <v>0</v>
      </c>
      <c r="AH721" s="607">
        <v>0</v>
      </c>
      <c r="AI721" s="607">
        <v>0</v>
      </c>
      <c r="AJ721" s="607">
        <v>0</v>
      </c>
      <c r="AK721" s="607">
        <v>0</v>
      </c>
      <c r="AL721" s="607">
        <v>0</v>
      </c>
      <c r="AM721" s="607">
        <v>0</v>
      </c>
      <c r="AN721" s="607">
        <v>0</v>
      </c>
      <c r="AO721" s="607">
        <v>0</v>
      </c>
      <c r="AP721" s="607">
        <v>0</v>
      </c>
      <c r="AQ721" s="607">
        <v>0</v>
      </c>
      <c r="AR721" s="607">
        <v>0</v>
      </c>
      <c r="AS721" s="607">
        <v>0</v>
      </c>
      <c r="AT721" s="607">
        <v>0</v>
      </c>
      <c r="AU721" s="607">
        <v>0</v>
      </c>
      <c r="AV721" s="607">
        <v>0</v>
      </c>
      <c r="AW721" s="607">
        <v>0</v>
      </c>
      <c r="AX721" s="607">
        <v>0</v>
      </c>
      <c r="AY721" s="607">
        <v>0</v>
      </c>
      <c r="AZ721" s="607">
        <v>0</v>
      </c>
      <c r="BA721" s="607">
        <v>0</v>
      </c>
      <c r="BB721" s="607">
        <v>0</v>
      </c>
      <c r="BC721" s="607">
        <v>0</v>
      </c>
      <c r="BD721" s="607">
        <v>0</v>
      </c>
      <c r="BE721" s="607">
        <v>0</v>
      </c>
      <c r="BF721" s="607">
        <v>0</v>
      </c>
      <c r="BG721" s="607">
        <v>0</v>
      </c>
      <c r="BH721" s="607">
        <v>0</v>
      </c>
      <c r="BI721" s="607">
        <v>0</v>
      </c>
      <c r="BJ721" s="607">
        <v>0</v>
      </c>
      <c r="BK721" s="607">
        <v>0</v>
      </c>
      <c r="BL721" s="607">
        <v>0</v>
      </c>
      <c r="BM721" s="607">
        <v>0</v>
      </c>
      <c r="BN721" s="607">
        <v>0</v>
      </c>
      <c r="BO721" s="607">
        <v>0</v>
      </c>
      <c r="BP721" s="607">
        <v>0</v>
      </c>
      <c r="BQ721" s="607">
        <v>0</v>
      </c>
      <c r="BR721" s="607">
        <v>0</v>
      </c>
      <c r="BS721" s="607">
        <v>0</v>
      </c>
      <c r="BT721" s="607">
        <v>0</v>
      </c>
      <c r="BU721" s="607">
        <v>0</v>
      </c>
      <c r="BV721" s="607">
        <v>0</v>
      </c>
      <c r="BW721" s="607">
        <v>0</v>
      </c>
      <c r="BX721" s="607">
        <v>0</v>
      </c>
      <c r="BY721" s="607">
        <v>0</v>
      </c>
      <c r="BZ721" s="607">
        <v>0</v>
      </c>
      <c r="CA721" s="607">
        <v>0</v>
      </c>
      <c r="CB721" s="607">
        <v>0</v>
      </c>
      <c r="CC721" s="607">
        <v>0</v>
      </c>
      <c r="CD721" s="607">
        <v>0</v>
      </c>
      <c r="CE721" s="616">
        <v>0</v>
      </c>
      <c r="CF721" s="616">
        <v>0</v>
      </c>
      <c r="CG721" s="616">
        <v>0</v>
      </c>
      <c r="CH721" s="616">
        <v>0</v>
      </c>
      <c r="CI721" s="616">
        <v>0</v>
      </c>
      <c r="CJ721" s="616">
        <v>0</v>
      </c>
      <c r="CK721" s="616">
        <v>0</v>
      </c>
      <c r="CL721" s="616">
        <v>0</v>
      </c>
      <c r="CM721" s="616">
        <v>0</v>
      </c>
      <c r="CN721" s="616">
        <v>0</v>
      </c>
      <c r="CO721" s="616">
        <v>0</v>
      </c>
      <c r="CP721" s="616">
        <v>0</v>
      </c>
      <c r="CQ721" s="616">
        <v>0</v>
      </c>
      <c r="CR721" s="616">
        <v>0</v>
      </c>
      <c r="CS721" s="616">
        <v>0</v>
      </c>
      <c r="CT721" s="616">
        <v>0</v>
      </c>
      <c r="CU721" s="616">
        <v>0</v>
      </c>
      <c r="CV721" s="616">
        <v>0</v>
      </c>
      <c r="CW721" s="616">
        <v>0</v>
      </c>
      <c r="CX721" s="616">
        <v>0</v>
      </c>
      <c r="CY721" s="617">
        <v>0</v>
      </c>
      <c r="CZ721" s="618">
        <v>0</v>
      </c>
      <c r="DA721" s="619">
        <v>0</v>
      </c>
      <c r="DB721" s="619">
        <v>0</v>
      </c>
      <c r="DC721" s="619">
        <v>0</v>
      </c>
      <c r="DD721" s="619">
        <v>0</v>
      </c>
      <c r="DE721" s="619">
        <v>0</v>
      </c>
      <c r="DF721" s="619">
        <v>0</v>
      </c>
      <c r="DG721" s="619">
        <v>0</v>
      </c>
      <c r="DH721" s="619">
        <v>0</v>
      </c>
      <c r="DI721" s="619">
        <v>0</v>
      </c>
      <c r="DJ721" s="619">
        <v>0</v>
      </c>
      <c r="DK721" s="619">
        <v>0</v>
      </c>
      <c r="DL721" s="619">
        <v>0</v>
      </c>
      <c r="DM721" s="619">
        <v>0</v>
      </c>
      <c r="DN721" s="619">
        <v>0</v>
      </c>
      <c r="DO721" s="619">
        <v>0</v>
      </c>
      <c r="DP721" s="619">
        <v>0</v>
      </c>
      <c r="DQ721" s="619">
        <v>0</v>
      </c>
      <c r="DR721" s="619">
        <v>0</v>
      </c>
      <c r="DS721" s="619">
        <v>0</v>
      </c>
      <c r="DT721" s="619">
        <v>0</v>
      </c>
      <c r="DU721" s="619">
        <v>0</v>
      </c>
      <c r="DV721" s="619">
        <v>0</v>
      </c>
      <c r="DW721" s="620">
        <v>0</v>
      </c>
    </row>
    <row r="722" spans="2:127" x14ac:dyDescent="0.2">
      <c r="B722" s="641"/>
      <c r="C722" s="642"/>
      <c r="D722" s="643"/>
      <c r="E722" s="643"/>
      <c r="F722" s="643"/>
      <c r="G722" s="643"/>
      <c r="H722" s="643"/>
      <c r="I722" s="644"/>
      <c r="J722" s="644"/>
      <c r="K722" s="644"/>
      <c r="L722" s="644"/>
      <c r="M722" s="644"/>
      <c r="N722" s="644"/>
      <c r="O722" s="644"/>
      <c r="P722" s="644"/>
      <c r="Q722" s="644"/>
      <c r="R722" s="645"/>
      <c r="S722" s="644"/>
      <c r="T722" s="644"/>
      <c r="U722" s="626" t="s">
        <v>495</v>
      </c>
      <c r="V722" s="614" t="s">
        <v>124</v>
      </c>
      <c r="W722" s="640" t="s">
        <v>490</v>
      </c>
      <c r="X722" s="607">
        <v>0.36260000000000003</v>
      </c>
      <c r="Y722" s="607">
        <v>0.41440000000000005</v>
      </c>
      <c r="Z722" s="607">
        <v>0.51800000000000002</v>
      </c>
      <c r="AA722" s="607">
        <v>2.0720000000000001</v>
      </c>
      <c r="AB722" s="607">
        <v>1.8129999999999997</v>
      </c>
      <c r="AC722" s="607">
        <v>0</v>
      </c>
      <c r="AD722" s="607">
        <v>0</v>
      </c>
      <c r="AE722" s="607">
        <v>0</v>
      </c>
      <c r="AF722" s="607">
        <v>0</v>
      </c>
      <c r="AG722" s="607">
        <v>0</v>
      </c>
      <c r="AH722" s="607">
        <v>0</v>
      </c>
      <c r="AI722" s="607">
        <v>0</v>
      </c>
      <c r="AJ722" s="607">
        <v>0</v>
      </c>
      <c r="AK722" s="607">
        <v>0</v>
      </c>
      <c r="AL722" s="607">
        <v>0</v>
      </c>
      <c r="AM722" s="607">
        <v>0</v>
      </c>
      <c r="AN722" s="607">
        <v>0</v>
      </c>
      <c r="AO722" s="607">
        <v>0</v>
      </c>
      <c r="AP722" s="607">
        <v>0</v>
      </c>
      <c r="AQ722" s="607">
        <v>0</v>
      </c>
      <c r="AR722" s="607">
        <v>0.1429525873221216</v>
      </c>
      <c r="AS722" s="607">
        <v>0.16337438551099612</v>
      </c>
      <c r="AT722" s="607">
        <v>0.20421798188874515</v>
      </c>
      <c r="AU722" s="607">
        <v>0.81687192755498061</v>
      </c>
      <c r="AV722" s="607">
        <v>0.71476293661060797</v>
      </c>
      <c r="AW722" s="607">
        <v>0</v>
      </c>
      <c r="AX722" s="607">
        <v>0</v>
      </c>
      <c r="AY722" s="607">
        <v>0</v>
      </c>
      <c r="AZ722" s="607">
        <v>0</v>
      </c>
      <c r="BA722" s="607">
        <v>0</v>
      </c>
      <c r="BB722" s="607">
        <v>0</v>
      </c>
      <c r="BC722" s="607">
        <v>0</v>
      </c>
      <c r="BD722" s="607">
        <v>0</v>
      </c>
      <c r="BE722" s="607">
        <v>0</v>
      </c>
      <c r="BF722" s="607">
        <v>0</v>
      </c>
      <c r="BG722" s="607">
        <v>0</v>
      </c>
      <c r="BH722" s="607">
        <v>0</v>
      </c>
      <c r="BI722" s="607">
        <v>0</v>
      </c>
      <c r="BJ722" s="607">
        <v>0</v>
      </c>
      <c r="BK722" s="607">
        <v>0</v>
      </c>
      <c r="BL722" s="607">
        <v>0.1429525873221216</v>
      </c>
      <c r="BM722" s="607">
        <v>0.16337438551099612</v>
      </c>
      <c r="BN722" s="607">
        <v>0.20421798188874515</v>
      </c>
      <c r="BO722" s="607">
        <v>0.81687192755498061</v>
      </c>
      <c r="BP722" s="607">
        <v>0.71476293661060797</v>
      </c>
      <c r="BQ722" s="607">
        <v>0</v>
      </c>
      <c r="BR722" s="607">
        <v>0</v>
      </c>
      <c r="BS722" s="607">
        <v>0</v>
      </c>
      <c r="BT722" s="607">
        <v>0</v>
      </c>
      <c r="BU722" s="607">
        <v>0</v>
      </c>
      <c r="BV722" s="607">
        <v>0</v>
      </c>
      <c r="BW722" s="607">
        <v>0</v>
      </c>
      <c r="BX722" s="607">
        <v>0</v>
      </c>
      <c r="BY722" s="607">
        <v>0</v>
      </c>
      <c r="BZ722" s="607">
        <v>0</v>
      </c>
      <c r="CA722" s="607">
        <v>0</v>
      </c>
      <c r="CB722" s="607">
        <v>0</v>
      </c>
      <c r="CC722" s="607">
        <v>0</v>
      </c>
      <c r="CD722" s="607">
        <v>0</v>
      </c>
      <c r="CE722" s="616">
        <v>0</v>
      </c>
      <c r="CF722" s="616">
        <v>0.35515333117723158</v>
      </c>
      <c r="CG722" s="616">
        <v>0.40588952134540746</v>
      </c>
      <c r="CH722" s="616">
        <v>0.50736190168175943</v>
      </c>
      <c r="CI722" s="616">
        <v>2.0294476067270377</v>
      </c>
      <c r="CJ722" s="616">
        <v>1.7757666558861576</v>
      </c>
      <c r="CK722" s="616">
        <v>0</v>
      </c>
      <c r="CL722" s="616">
        <v>0</v>
      </c>
      <c r="CM722" s="616">
        <v>0</v>
      </c>
      <c r="CN722" s="616">
        <v>0</v>
      </c>
      <c r="CO722" s="616">
        <v>0</v>
      </c>
      <c r="CP722" s="616">
        <v>0</v>
      </c>
      <c r="CQ722" s="616">
        <v>0</v>
      </c>
      <c r="CR722" s="616">
        <v>0</v>
      </c>
      <c r="CS722" s="616">
        <v>0</v>
      </c>
      <c r="CT722" s="616">
        <v>0</v>
      </c>
      <c r="CU722" s="616">
        <v>0</v>
      </c>
      <c r="CV722" s="616">
        <v>0</v>
      </c>
      <c r="CW722" s="616">
        <v>0</v>
      </c>
      <c r="CX722" s="616">
        <v>0</v>
      </c>
      <c r="CY722" s="617">
        <v>0</v>
      </c>
      <c r="CZ722" s="618">
        <v>0</v>
      </c>
      <c r="DA722" s="619">
        <v>0</v>
      </c>
      <c r="DB722" s="619">
        <v>0</v>
      </c>
      <c r="DC722" s="619">
        <v>0</v>
      </c>
      <c r="DD722" s="619">
        <v>0</v>
      </c>
      <c r="DE722" s="619">
        <v>0</v>
      </c>
      <c r="DF722" s="619">
        <v>0</v>
      </c>
      <c r="DG722" s="619">
        <v>0</v>
      </c>
      <c r="DH722" s="619">
        <v>0</v>
      </c>
      <c r="DI722" s="619">
        <v>0</v>
      </c>
      <c r="DJ722" s="619">
        <v>0</v>
      </c>
      <c r="DK722" s="619">
        <v>0</v>
      </c>
      <c r="DL722" s="619">
        <v>0</v>
      </c>
      <c r="DM722" s="619">
        <v>0</v>
      </c>
      <c r="DN722" s="619">
        <v>0</v>
      </c>
      <c r="DO722" s="619">
        <v>0</v>
      </c>
      <c r="DP722" s="619">
        <v>0</v>
      </c>
      <c r="DQ722" s="619">
        <v>0</v>
      </c>
      <c r="DR722" s="619">
        <v>0</v>
      </c>
      <c r="DS722" s="619">
        <v>0</v>
      </c>
      <c r="DT722" s="619">
        <v>0</v>
      </c>
      <c r="DU722" s="619">
        <v>0</v>
      </c>
      <c r="DV722" s="619">
        <v>0</v>
      </c>
      <c r="DW722" s="620">
        <v>0</v>
      </c>
    </row>
    <row r="723" spans="2:127" x14ac:dyDescent="0.2">
      <c r="B723" s="648"/>
      <c r="C723" s="642"/>
      <c r="D723" s="643"/>
      <c r="E723" s="643"/>
      <c r="F723" s="643"/>
      <c r="G723" s="643"/>
      <c r="H723" s="643"/>
      <c r="I723" s="644"/>
      <c r="J723" s="644"/>
      <c r="K723" s="644"/>
      <c r="L723" s="644"/>
      <c r="M723" s="644"/>
      <c r="N723" s="644"/>
      <c r="O723" s="644"/>
      <c r="P723" s="644"/>
      <c r="Q723" s="644"/>
      <c r="R723" s="645"/>
      <c r="S723" s="644"/>
      <c r="T723" s="644"/>
      <c r="U723" s="626" t="s">
        <v>496</v>
      </c>
      <c r="V723" s="614" t="s">
        <v>124</v>
      </c>
      <c r="W723" s="640" t="s">
        <v>490</v>
      </c>
      <c r="X723" s="607">
        <v>0</v>
      </c>
      <c r="Y723" s="607">
        <v>0</v>
      </c>
      <c r="Z723" s="607">
        <v>0</v>
      </c>
      <c r="AA723" s="607">
        <v>0</v>
      </c>
      <c r="AB723" s="607">
        <v>0</v>
      </c>
      <c r="AC723" s="607">
        <v>1.0900000000000001</v>
      </c>
      <c r="AD723" s="607">
        <v>1.0900000000000001</v>
      </c>
      <c r="AE723" s="607">
        <v>1.0900000000000001</v>
      </c>
      <c r="AF723" s="607">
        <v>1.0900000000000001</v>
      </c>
      <c r="AG723" s="607">
        <v>1.0900000000000001</v>
      </c>
      <c r="AH723" s="607">
        <v>1.0900000000000001</v>
      </c>
      <c r="AI723" s="607">
        <v>1.0900000000000001</v>
      </c>
      <c r="AJ723" s="607">
        <v>1.0900000000000001</v>
      </c>
      <c r="AK723" s="607">
        <v>1.0900000000000001</v>
      </c>
      <c r="AL723" s="607">
        <v>1.0900000000000001</v>
      </c>
      <c r="AM723" s="607">
        <v>1.0900000000000001</v>
      </c>
      <c r="AN723" s="607">
        <v>1.0900000000000001</v>
      </c>
      <c r="AO723" s="607">
        <v>1.0900000000000001</v>
      </c>
      <c r="AP723" s="607">
        <v>1.0900000000000001</v>
      </c>
      <c r="AQ723" s="607">
        <v>1.0900000000000001</v>
      </c>
      <c r="AR723" s="607">
        <v>1.0900000000000001</v>
      </c>
      <c r="AS723" s="607">
        <v>1.0900000000000001</v>
      </c>
      <c r="AT723" s="607">
        <v>1.0900000000000001</v>
      </c>
      <c r="AU723" s="607">
        <v>1.0900000000000001</v>
      </c>
      <c r="AV723" s="607">
        <v>1.0900000000000001</v>
      </c>
      <c r="AW723" s="607">
        <v>1.0900000000000001</v>
      </c>
      <c r="AX723" s="607">
        <v>1.0900000000000001</v>
      </c>
      <c r="AY723" s="607">
        <v>1.0900000000000001</v>
      </c>
      <c r="AZ723" s="607">
        <v>1.0900000000000001</v>
      </c>
      <c r="BA723" s="607">
        <v>1.0900000000000001</v>
      </c>
      <c r="BB723" s="607">
        <v>1.0900000000000001</v>
      </c>
      <c r="BC723" s="607">
        <v>1.0900000000000001</v>
      </c>
      <c r="BD723" s="607">
        <v>1.0900000000000001</v>
      </c>
      <c r="BE723" s="607">
        <v>1.0900000000000001</v>
      </c>
      <c r="BF723" s="607">
        <v>1.0900000000000001</v>
      </c>
      <c r="BG723" s="607">
        <v>1.0900000000000001</v>
      </c>
      <c r="BH723" s="607">
        <v>1.0900000000000001</v>
      </c>
      <c r="BI723" s="607">
        <v>1.0900000000000001</v>
      </c>
      <c r="BJ723" s="607">
        <v>1.0900000000000001</v>
      </c>
      <c r="BK723" s="607">
        <v>1.0900000000000001</v>
      </c>
      <c r="BL723" s="607">
        <v>1.0900000000000001</v>
      </c>
      <c r="BM723" s="607">
        <v>1.0900000000000001</v>
      </c>
      <c r="BN723" s="607">
        <v>1.0900000000000001</v>
      </c>
      <c r="BO723" s="607">
        <v>1.0900000000000001</v>
      </c>
      <c r="BP723" s="607">
        <v>1.0900000000000001</v>
      </c>
      <c r="BQ723" s="607">
        <v>1.0900000000000001</v>
      </c>
      <c r="BR723" s="607">
        <v>1.0900000000000001</v>
      </c>
      <c r="BS723" s="607">
        <v>1.0900000000000001</v>
      </c>
      <c r="BT723" s="607">
        <v>1.0900000000000001</v>
      </c>
      <c r="BU723" s="607">
        <v>1.0900000000000001</v>
      </c>
      <c r="BV723" s="607">
        <v>1.0900000000000001</v>
      </c>
      <c r="BW723" s="607">
        <v>1.0900000000000001</v>
      </c>
      <c r="BX723" s="607">
        <v>1.0900000000000001</v>
      </c>
      <c r="BY723" s="607">
        <v>1.0900000000000001</v>
      </c>
      <c r="BZ723" s="607">
        <v>1.0900000000000001</v>
      </c>
      <c r="CA723" s="607">
        <v>1.0900000000000001</v>
      </c>
      <c r="CB723" s="607">
        <v>1.0900000000000001</v>
      </c>
      <c r="CC723" s="607">
        <v>1.0900000000000001</v>
      </c>
      <c r="CD723" s="607">
        <v>1.0900000000000001</v>
      </c>
      <c r="CE723" s="616">
        <v>1.0900000000000001</v>
      </c>
      <c r="CF723" s="616">
        <v>1.0900000000000001</v>
      </c>
      <c r="CG723" s="616">
        <v>1.0900000000000001</v>
      </c>
      <c r="CH723" s="616">
        <v>1.0900000000000001</v>
      </c>
      <c r="CI723" s="616">
        <v>1.0900000000000001</v>
      </c>
      <c r="CJ723" s="616">
        <v>1.0900000000000001</v>
      </c>
      <c r="CK723" s="616">
        <v>1.0900000000000001</v>
      </c>
      <c r="CL723" s="616">
        <v>1.0900000000000001</v>
      </c>
      <c r="CM723" s="616">
        <v>1.0900000000000001</v>
      </c>
      <c r="CN723" s="616">
        <v>1.0900000000000001</v>
      </c>
      <c r="CO723" s="616">
        <v>1.0900000000000001</v>
      </c>
      <c r="CP723" s="616">
        <v>1.0900000000000001</v>
      </c>
      <c r="CQ723" s="616">
        <v>1.0900000000000001</v>
      </c>
      <c r="CR723" s="616">
        <v>1.0900000000000001</v>
      </c>
      <c r="CS723" s="616">
        <v>1.0900000000000001</v>
      </c>
      <c r="CT723" s="616">
        <v>1.0900000000000001</v>
      </c>
      <c r="CU723" s="616">
        <v>1.0900000000000001</v>
      </c>
      <c r="CV723" s="616">
        <v>1.0900000000000001</v>
      </c>
      <c r="CW723" s="616">
        <v>1.0900000000000001</v>
      </c>
      <c r="CX723" s="616">
        <v>1.0900000000000001</v>
      </c>
      <c r="CY723" s="617">
        <v>1.0900000000000001</v>
      </c>
      <c r="CZ723" s="618">
        <v>0</v>
      </c>
      <c r="DA723" s="619">
        <v>0</v>
      </c>
      <c r="DB723" s="619">
        <v>0</v>
      </c>
      <c r="DC723" s="619">
        <v>0</v>
      </c>
      <c r="DD723" s="619">
        <v>0</v>
      </c>
      <c r="DE723" s="619">
        <v>0</v>
      </c>
      <c r="DF723" s="619">
        <v>0</v>
      </c>
      <c r="DG723" s="619">
        <v>0</v>
      </c>
      <c r="DH723" s="619">
        <v>0</v>
      </c>
      <c r="DI723" s="619">
        <v>0</v>
      </c>
      <c r="DJ723" s="619">
        <v>0</v>
      </c>
      <c r="DK723" s="619">
        <v>0</v>
      </c>
      <c r="DL723" s="619">
        <v>0</v>
      </c>
      <c r="DM723" s="619">
        <v>0</v>
      </c>
      <c r="DN723" s="619">
        <v>0</v>
      </c>
      <c r="DO723" s="619">
        <v>0</v>
      </c>
      <c r="DP723" s="619">
        <v>0</v>
      </c>
      <c r="DQ723" s="619">
        <v>0</v>
      </c>
      <c r="DR723" s="619">
        <v>0</v>
      </c>
      <c r="DS723" s="619">
        <v>0</v>
      </c>
      <c r="DT723" s="619">
        <v>0</v>
      </c>
      <c r="DU723" s="619">
        <v>0</v>
      </c>
      <c r="DV723" s="619">
        <v>0</v>
      </c>
      <c r="DW723" s="620">
        <v>0</v>
      </c>
    </row>
    <row r="724" spans="2:127" x14ac:dyDescent="0.2">
      <c r="B724" s="648"/>
      <c r="C724" s="642"/>
      <c r="D724" s="643"/>
      <c r="E724" s="643"/>
      <c r="F724" s="643"/>
      <c r="G724" s="643"/>
      <c r="H724" s="643"/>
      <c r="I724" s="644"/>
      <c r="J724" s="644"/>
      <c r="K724" s="644"/>
      <c r="L724" s="644"/>
      <c r="M724" s="644"/>
      <c r="N724" s="644"/>
      <c r="O724" s="644"/>
      <c r="P724" s="644"/>
      <c r="Q724" s="644"/>
      <c r="R724" s="645"/>
      <c r="S724" s="644"/>
      <c r="T724" s="644"/>
      <c r="U724" s="626" t="s">
        <v>497</v>
      </c>
      <c r="V724" s="614" t="s">
        <v>124</v>
      </c>
      <c r="W724" s="640" t="s">
        <v>490</v>
      </c>
      <c r="X724" s="607">
        <v>1.7748640000000002</v>
      </c>
      <c r="Y724" s="607">
        <v>2.028416</v>
      </c>
      <c r="Z724" s="607">
        <v>2.5355200000000004</v>
      </c>
      <c r="AA724" s="607">
        <v>10.142080000000002</v>
      </c>
      <c r="AB724" s="607">
        <v>8.8743199999999991</v>
      </c>
      <c r="AC724" s="607">
        <v>0</v>
      </c>
      <c r="AD724" s="607">
        <v>0</v>
      </c>
      <c r="AE724" s="607">
        <v>0</v>
      </c>
      <c r="AF724" s="607">
        <v>0</v>
      </c>
      <c r="AG724" s="607">
        <v>0</v>
      </c>
      <c r="AH724" s="607">
        <v>0</v>
      </c>
      <c r="AI724" s="607">
        <v>0</v>
      </c>
      <c r="AJ724" s="607">
        <v>0</v>
      </c>
      <c r="AK724" s="607">
        <v>0</v>
      </c>
      <c r="AL724" s="607">
        <v>0</v>
      </c>
      <c r="AM724" s="607">
        <v>0</v>
      </c>
      <c r="AN724" s="607">
        <v>0</v>
      </c>
      <c r="AO724" s="607">
        <v>0</v>
      </c>
      <c r="AP724" s="607">
        <v>0</v>
      </c>
      <c r="AQ724" s="607">
        <v>0</v>
      </c>
      <c r="AR724" s="607">
        <v>0.6997280776196636</v>
      </c>
      <c r="AS724" s="607">
        <v>0.79968923156532989</v>
      </c>
      <c r="AT724" s="607">
        <v>0.99961153945666237</v>
      </c>
      <c r="AU724" s="607">
        <v>3.9984461578266495</v>
      </c>
      <c r="AV724" s="607">
        <v>3.4986403880983179</v>
      </c>
      <c r="AW724" s="607">
        <v>0</v>
      </c>
      <c r="AX724" s="607">
        <v>0</v>
      </c>
      <c r="AY724" s="607">
        <v>0</v>
      </c>
      <c r="AZ724" s="607">
        <v>0</v>
      </c>
      <c r="BA724" s="607">
        <v>0</v>
      </c>
      <c r="BB724" s="607">
        <v>0</v>
      </c>
      <c r="BC724" s="607">
        <v>0</v>
      </c>
      <c r="BD724" s="607">
        <v>0</v>
      </c>
      <c r="BE724" s="607">
        <v>0</v>
      </c>
      <c r="BF724" s="607">
        <v>0</v>
      </c>
      <c r="BG724" s="607">
        <v>0</v>
      </c>
      <c r="BH724" s="607">
        <v>0</v>
      </c>
      <c r="BI724" s="607">
        <v>0</v>
      </c>
      <c r="BJ724" s="607">
        <v>0</v>
      </c>
      <c r="BK724" s="607">
        <v>0</v>
      </c>
      <c r="BL724" s="607">
        <v>0.6997280776196636</v>
      </c>
      <c r="BM724" s="607">
        <v>0.79968923156532989</v>
      </c>
      <c r="BN724" s="607">
        <v>0.99961153945666237</v>
      </c>
      <c r="BO724" s="607">
        <v>3.9984461578266495</v>
      </c>
      <c r="BP724" s="607">
        <v>3.4986403880983179</v>
      </c>
      <c r="BQ724" s="607">
        <v>0</v>
      </c>
      <c r="BR724" s="607">
        <v>0</v>
      </c>
      <c r="BS724" s="607">
        <v>0</v>
      </c>
      <c r="BT724" s="607">
        <v>0</v>
      </c>
      <c r="BU724" s="607">
        <v>0</v>
      </c>
      <c r="BV724" s="607">
        <v>0</v>
      </c>
      <c r="BW724" s="607">
        <v>0</v>
      </c>
      <c r="BX724" s="607">
        <v>0</v>
      </c>
      <c r="BY724" s="607">
        <v>0</v>
      </c>
      <c r="BZ724" s="607">
        <v>0</v>
      </c>
      <c r="CA724" s="607">
        <v>0</v>
      </c>
      <c r="CB724" s="607">
        <v>0</v>
      </c>
      <c r="CC724" s="607">
        <v>0</v>
      </c>
      <c r="CD724" s="607">
        <v>0</v>
      </c>
      <c r="CE724" s="616">
        <v>0</v>
      </c>
      <c r="CF724" s="616">
        <v>1.738413849935317</v>
      </c>
      <c r="CG724" s="616">
        <v>1.9867586856403621</v>
      </c>
      <c r="CH724" s="616">
        <v>2.4834483570504529</v>
      </c>
      <c r="CI724" s="616">
        <v>9.9337934282018114</v>
      </c>
      <c r="CJ724" s="616">
        <v>8.6920692496765835</v>
      </c>
      <c r="CK724" s="616">
        <v>0</v>
      </c>
      <c r="CL724" s="616">
        <v>0</v>
      </c>
      <c r="CM724" s="616">
        <v>0</v>
      </c>
      <c r="CN724" s="616">
        <v>0</v>
      </c>
      <c r="CO724" s="616">
        <v>0</v>
      </c>
      <c r="CP724" s="616">
        <v>0</v>
      </c>
      <c r="CQ724" s="616">
        <v>0</v>
      </c>
      <c r="CR724" s="616">
        <v>0</v>
      </c>
      <c r="CS724" s="616">
        <v>0</v>
      </c>
      <c r="CT724" s="616">
        <v>0</v>
      </c>
      <c r="CU724" s="616">
        <v>0</v>
      </c>
      <c r="CV724" s="616">
        <v>0</v>
      </c>
      <c r="CW724" s="616">
        <v>0</v>
      </c>
      <c r="CX724" s="616">
        <v>0</v>
      </c>
      <c r="CY724" s="617">
        <v>0</v>
      </c>
      <c r="CZ724" s="618">
        <v>0</v>
      </c>
      <c r="DA724" s="619">
        <v>0</v>
      </c>
      <c r="DB724" s="619">
        <v>0</v>
      </c>
      <c r="DC724" s="619">
        <v>0</v>
      </c>
      <c r="DD724" s="619">
        <v>0</v>
      </c>
      <c r="DE724" s="619">
        <v>0</v>
      </c>
      <c r="DF724" s="619">
        <v>0</v>
      </c>
      <c r="DG724" s="619">
        <v>0</v>
      </c>
      <c r="DH724" s="619">
        <v>0</v>
      </c>
      <c r="DI724" s="619">
        <v>0</v>
      </c>
      <c r="DJ724" s="619">
        <v>0</v>
      </c>
      <c r="DK724" s="619">
        <v>0</v>
      </c>
      <c r="DL724" s="619">
        <v>0</v>
      </c>
      <c r="DM724" s="619">
        <v>0</v>
      </c>
      <c r="DN724" s="619">
        <v>0</v>
      </c>
      <c r="DO724" s="619">
        <v>0</v>
      </c>
      <c r="DP724" s="619">
        <v>0</v>
      </c>
      <c r="DQ724" s="619">
        <v>0</v>
      </c>
      <c r="DR724" s="619">
        <v>0</v>
      </c>
      <c r="DS724" s="619">
        <v>0</v>
      </c>
      <c r="DT724" s="619">
        <v>0</v>
      </c>
      <c r="DU724" s="619">
        <v>0</v>
      </c>
      <c r="DV724" s="619">
        <v>0</v>
      </c>
      <c r="DW724" s="620">
        <v>0</v>
      </c>
    </row>
    <row r="725" spans="2:127" x14ac:dyDescent="0.2">
      <c r="B725" s="648"/>
      <c r="C725" s="642"/>
      <c r="D725" s="643"/>
      <c r="E725" s="643"/>
      <c r="F725" s="643"/>
      <c r="G725" s="643"/>
      <c r="H725" s="643"/>
      <c r="I725" s="644"/>
      <c r="J725" s="644"/>
      <c r="K725" s="644"/>
      <c r="L725" s="644"/>
      <c r="M725" s="644"/>
      <c r="N725" s="644"/>
      <c r="O725" s="644"/>
      <c r="P725" s="644"/>
      <c r="Q725" s="644"/>
      <c r="R725" s="645"/>
      <c r="S725" s="644"/>
      <c r="T725" s="644"/>
      <c r="U725" s="626" t="s">
        <v>498</v>
      </c>
      <c r="V725" s="614" t="s">
        <v>124</v>
      </c>
      <c r="W725" s="640" t="s">
        <v>490</v>
      </c>
      <c r="X725" s="607">
        <v>0</v>
      </c>
      <c r="Y725" s="607">
        <v>0</v>
      </c>
      <c r="Z725" s="607">
        <v>0</v>
      </c>
      <c r="AA725" s="607">
        <v>0</v>
      </c>
      <c r="AB725" s="607">
        <v>0</v>
      </c>
      <c r="AC725" s="607">
        <v>10.847282260398526</v>
      </c>
      <c r="AD725" s="607">
        <v>10.048570750159978</v>
      </c>
      <c r="AE725" s="607">
        <v>9.5507608156077755</v>
      </c>
      <c r="AF725" s="607">
        <v>9.3811408481909879</v>
      </c>
      <c r="AG725" s="607">
        <v>8.7418298603422162</v>
      </c>
      <c r="AH725" s="607">
        <v>8.2522236663281348</v>
      </c>
      <c r="AI725" s="607">
        <v>7.7626174723140577</v>
      </c>
      <c r="AJ725" s="607">
        <v>7.2730112782999781</v>
      </c>
      <c r="AK725" s="607">
        <v>6.7834050842858993</v>
      </c>
      <c r="AL725" s="607">
        <v>6.2937988902718214</v>
      </c>
      <c r="AM725" s="607">
        <v>5.8041926962577426</v>
      </c>
      <c r="AN725" s="607">
        <v>5.3145865022436629</v>
      </c>
      <c r="AO725" s="607">
        <v>4.8249803082295841</v>
      </c>
      <c r="AP725" s="607">
        <v>4.3353741142155071</v>
      </c>
      <c r="AQ725" s="607">
        <v>3.8457679202014279</v>
      </c>
      <c r="AR725" s="607">
        <v>3.35616172618735</v>
      </c>
      <c r="AS725" s="607">
        <v>2.8665555321732712</v>
      </c>
      <c r="AT725" s="607">
        <v>2.3769493381591937</v>
      </c>
      <c r="AU725" s="607">
        <v>1.8873431441451149</v>
      </c>
      <c r="AV725" s="607">
        <v>1.3977369501310366</v>
      </c>
      <c r="AW725" s="607">
        <v>1.3977369501310366</v>
      </c>
      <c r="AX725" s="607">
        <v>1.3977369501310366</v>
      </c>
      <c r="AY725" s="607">
        <v>1.3977369501310366</v>
      </c>
      <c r="AZ725" s="607">
        <v>1.3977369501310366</v>
      </c>
      <c r="BA725" s="607">
        <v>1.3977369501310366</v>
      </c>
      <c r="BB725" s="607">
        <v>1.3977369501310366</v>
      </c>
      <c r="BC725" s="607">
        <v>1.3977369501310366</v>
      </c>
      <c r="BD725" s="607">
        <v>1.3977369501310366</v>
      </c>
      <c r="BE725" s="607">
        <v>1.3977369501310366</v>
      </c>
      <c r="BF725" s="607">
        <v>1.3977369501310366</v>
      </c>
      <c r="BG725" s="607">
        <v>1.3977369501310366</v>
      </c>
      <c r="BH725" s="607">
        <v>1.3977369501310366</v>
      </c>
      <c r="BI725" s="607">
        <v>1.3977369501310366</v>
      </c>
      <c r="BJ725" s="607">
        <v>1.3977369501310366</v>
      </c>
      <c r="BK725" s="607">
        <v>1.3977369501310366</v>
      </c>
      <c r="BL725" s="607">
        <v>1.3977369501310366</v>
      </c>
      <c r="BM725" s="607">
        <v>1.3977369501310366</v>
      </c>
      <c r="BN725" s="607">
        <v>1.3977369501310366</v>
      </c>
      <c r="BO725" s="607">
        <v>1.3977369501310366</v>
      </c>
      <c r="BP725" s="607">
        <v>1.3977369501310366</v>
      </c>
      <c r="BQ725" s="607">
        <v>1.3977369501310366</v>
      </c>
      <c r="BR725" s="607">
        <v>1.3977369501310366</v>
      </c>
      <c r="BS725" s="607">
        <v>1.3977369501310366</v>
      </c>
      <c r="BT725" s="607">
        <v>1.3977369501310366</v>
      </c>
      <c r="BU725" s="607">
        <v>1.3977369501310366</v>
      </c>
      <c r="BV725" s="607">
        <v>1.3977369501310366</v>
      </c>
      <c r="BW725" s="607">
        <v>1.3977369501310366</v>
      </c>
      <c r="BX725" s="607">
        <v>1.3977369501310366</v>
      </c>
      <c r="BY725" s="607">
        <v>1.3977369501310366</v>
      </c>
      <c r="BZ725" s="607">
        <v>1.3977369501310366</v>
      </c>
      <c r="CA725" s="607">
        <v>1.3977369501310366</v>
      </c>
      <c r="CB725" s="607">
        <v>1.3977369501310366</v>
      </c>
      <c r="CC725" s="607">
        <v>1.3977369501310366</v>
      </c>
      <c r="CD725" s="607">
        <v>1.3977369501310366</v>
      </c>
      <c r="CE725" s="616">
        <v>1.3977369501310366</v>
      </c>
      <c r="CF725" s="616">
        <v>1.3977369501310366</v>
      </c>
      <c r="CG725" s="616">
        <v>1.3977369501310366</v>
      </c>
      <c r="CH725" s="616">
        <v>1.3977369501310366</v>
      </c>
      <c r="CI725" s="616">
        <v>1.3977369501310366</v>
      </c>
      <c r="CJ725" s="616">
        <v>1.3977369501310366</v>
      </c>
      <c r="CK725" s="616">
        <v>1.3977369501310366</v>
      </c>
      <c r="CL725" s="616">
        <v>1.3977369501310366</v>
      </c>
      <c r="CM725" s="616">
        <v>1.3977369501310366</v>
      </c>
      <c r="CN725" s="616">
        <v>1.3977369501310366</v>
      </c>
      <c r="CO725" s="616">
        <v>1.3977369501310366</v>
      </c>
      <c r="CP725" s="616">
        <v>1.3977369501310366</v>
      </c>
      <c r="CQ725" s="616">
        <v>1.3977369501310366</v>
      </c>
      <c r="CR725" s="616">
        <v>1.3977369501310366</v>
      </c>
      <c r="CS725" s="616">
        <v>1.3977369501310366</v>
      </c>
      <c r="CT725" s="616">
        <v>1.3977369501310366</v>
      </c>
      <c r="CU725" s="616">
        <v>1.3977369501310366</v>
      </c>
      <c r="CV725" s="616">
        <v>1.3977369501310366</v>
      </c>
      <c r="CW725" s="616">
        <v>1.3977369501310366</v>
      </c>
      <c r="CX725" s="616">
        <v>1.3977369501310366</v>
      </c>
      <c r="CY725" s="617">
        <v>1.3977369501310366</v>
      </c>
      <c r="CZ725" s="618">
        <v>0</v>
      </c>
      <c r="DA725" s="619">
        <v>0</v>
      </c>
      <c r="DB725" s="619">
        <v>0</v>
      </c>
      <c r="DC725" s="619">
        <v>0</v>
      </c>
      <c r="DD725" s="619">
        <v>0</v>
      </c>
      <c r="DE725" s="619">
        <v>0</v>
      </c>
      <c r="DF725" s="619">
        <v>0</v>
      </c>
      <c r="DG725" s="619">
        <v>0</v>
      </c>
      <c r="DH725" s="619">
        <v>0</v>
      </c>
      <c r="DI725" s="619">
        <v>0</v>
      </c>
      <c r="DJ725" s="619">
        <v>0</v>
      </c>
      <c r="DK725" s="619">
        <v>0</v>
      </c>
      <c r="DL725" s="619">
        <v>0</v>
      </c>
      <c r="DM725" s="619">
        <v>0</v>
      </c>
      <c r="DN725" s="619">
        <v>0</v>
      </c>
      <c r="DO725" s="619">
        <v>0</v>
      </c>
      <c r="DP725" s="619">
        <v>0</v>
      </c>
      <c r="DQ725" s="619">
        <v>0</v>
      </c>
      <c r="DR725" s="619">
        <v>0</v>
      </c>
      <c r="DS725" s="619">
        <v>0</v>
      </c>
      <c r="DT725" s="619">
        <v>0</v>
      </c>
      <c r="DU725" s="619">
        <v>0</v>
      </c>
      <c r="DV725" s="619">
        <v>0</v>
      </c>
      <c r="DW725" s="620">
        <v>0</v>
      </c>
    </row>
    <row r="726" spans="2:127" x14ac:dyDescent="0.2">
      <c r="B726" s="648"/>
      <c r="C726" s="642"/>
      <c r="D726" s="643"/>
      <c r="E726" s="643"/>
      <c r="F726" s="643"/>
      <c r="G726" s="643"/>
      <c r="H726" s="643"/>
      <c r="I726" s="644"/>
      <c r="J726" s="644"/>
      <c r="K726" s="644"/>
      <c r="L726" s="644"/>
      <c r="M726" s="644"/>
      <c r="N726" s="644"/>
      <c r="O726" s="644"/>
      <c r="P726" s="644"/>
      <c r="Q726" s="644"/>
      <c r="R726" s="645"/>
      <c r="S726" s="644"/>
      <c r="T726" s="644"/>
      <c r="U726" s="649" t="s">
        <v>499</v>
      </c>
      <c r="V726" s="614" t="s">
        <v>124</v>
      </c>
      <c r="W726" s="640" t="s">
        <v>490</v>
      </c>
      <c r="X726" s="607">
        <v>0</v>
      </c>
      <c r="Y726" s="607">
        <v>0</v>
      </c>
      <c r="Z726" s="607">
        <v>0</v>
      </c>
      <c r="AA726" s="607">
        <v>0</v>
      </c>
      <c r="AB726" s="607">
        <v>0</v>
      </c>
      <c r="AC726" s="607">
        <v>0</v>
      </c>
      <c r="AD726" s="607">
        <v>0</v>
      </c>
      <c r="AE726" s="607">
        <v>0</v>
      </c>
      <c r="AF726" s="607">
        <v>0</v>
      </c>
      <c r="AG726" s="607">
        <v>0</v>
      </c>
      <c r="AH726" s="607">
        <v>0</v>
      </c>
      <c r="AI726" s="607">
        <v>0</v>
      </c>
      <c r="AJ726" s="607">
        <v>0</v>
      </c>
      <c r="AK726" s="607">
        <v>0</v>
      </c>
      <c r="AL726" s="607">
        <v>0</v>
      </c>
      <c r="AM726" s="607">
        <v>0</v>
      </c>
      <c r="AN726" s="607">
        <v>0</v>
      </c>
      <c r="AO726" s="607">
        <v>0</v>
      </c>
      <c r="AP726" s="607">
        <v>0</v>
      </c>
      <c r="AQ726" s="607">
        <v>0</v>
      </c>
      <c r="AR726" s="607">
        <v>0</v>
      </c>
      <c r="AS726" s="607">
        <v>0</v>
      </c>
      <c r="AT726" s="607">
        <v>0</v>
      </c>
      <c r="AU726" s="607">
        <v>0</v>
      </c>
      <c r="AV726" s="607">
        <v>0</v>
      </c>
      <c r="AW726" s="607">
        <v>0</v>
      </c>
      <c r="AX726" s="607">
        <v>0</v>
      </c>
      <c r="AY726" s="607">
        <v>0</v>
      </c>
      <c r="AZ726" s="607">
        <v>0</v>
      </c>
      <c r="BA726" s="607">
        <v>0</v>
      </c>
      <c r="BB726" s="607">
        <v>0</v>
      </c>
      <c r="BC726" s="607">
        <v>0</v>
      </c>
      <c r="BD726" s="607">
        <v>0</v>
      </c>
      <c r="BE726" s="607">
        <v>0</v>
      </c>
      <c r="BF726" s="607">
        <v>0</v>
      </c>
      <c r="BG726" s="607">
        <v>0</v>
      </c>
      <c r="BH726" s="607">
        <v>0</v>
      </c>
      <c r="BI726" s="607">
        <v>0</v>
      </c>
      <c r="BJ726" s="607">
        <v>0</v>
      </c>
      <c r="BK726" s="607">
        <v>0</v>
      </c>
      <c r="BL726" s="607">
        <v>0</v>
      </c>
      <c r="BM726" s="607">
        <v>0</v>
      </c>
      <c r="BN726" s="607">
        <v>0</v>
      </c>
      <c r="BO726" s="607">
        <v>0</v>
      </c>
      <c r="BP726" s="607">
        <v>0</v>
      </c>
      <c r="BQ726" s="607">
        <v>0</v>
      </c>
      <c r="BR726" s="607">
        <v>0</v>
      </c>
      <c r="BS726" s="607">
        <v>0</v>
      </c>
      <c r="BT726" s="607">
        <v>0</v>
      </c>
      <c r="BU726" s="607">
        <v>0</v>
      </c>
      <c r="BV726" s="607">
        <v>0</v>
      </c>
      <c r="BW726" s="607">
        <v>0</v>
      </c>
      <c r="BX726" s="607">
        <v>0</v>
      </c>
      <c r="BY726" s="607">
        <v>0</v>
      </c>
      <c r="BZ726" s="607">
        <v>0</v>
      </c>
      <c r="CA726" s="607">
        <v>0</v>
      </c>
      <c r="CB726" s="607">
        <v>0</v>
      </c>
      <c r="CC726" s="607">
        <v>0</v>
      </c>
      <c r="CD726" s="607">
        <v>0</v>
      </c>
      <c r="CE726" s="607">
        <v>0</v>
      </c>
      <c r="CF726" s="607">
        <v>0</v>
      </c>
      <c r="CG726" s="607">
        <v>0</v>
      </c>
      <c r="CH726" s="607">
        <v>0</v>
      </c>
      <c r="CI726" s="607">
        <v>0</v>
      </c>
      <c r="CJ726" s="607">
        <v>0</v>
      </c>
      <c r="CK726" s="607">
        <v>0</v>
      </c>
      <c r="CL726" s="607">
        <v>0</v>
      </c>
      <c r="CM726" s="607">
        <v>0</v>
      </c>
      <c r="CN726" s="607">
        <v>0</v>
      </c>
      <c r="CO726" s="607">
        <v>0</v>
      </c>
      <c r="CP726" s="607">
        <v>0</v>
      </c>
      <c r="CQ726" s="607">
        <v>0</v>
      </c>
      <c r="CR726" s="607">
        <v>0</v>
      </c>
      <c r="CS726" s="607">
        <v>0</v>
      </c>
      <c r="CT726" s="607">
        <v>0</v>
      </c>
      <c r="CU726" s="607">
        <v>0</v>
      </c>
      <c r="CV726" s="607">
        <v>0</v>
      </c>
      <c r="CW726" s="607">
        <v>0</v>
      </c>
      <c r="CX726" s="607">
        <v>0</v>
      </c>
      <c r="CY726" s="607">
        <v>0</v>
      </c>
      <c r="CZ726" s="618">
        <v>0</v>
      </c>
      <c r="DA726" s="619">
        <v>0</v>
      </c>
      <c r="DB726" s="619">
        <v>0</v>
      </c>
      <c r="DC726" s="619">
        <v>0</v>
      </c>
      <c r="DD726" s="619">
        <v>0</v>
      </c>
      <c r="DE726" s="619">
        <v>0</v>
      </c>
      <c r="DF726" s="619">
        <v>0</v>
      </c>
      <c r="DG726" s="619">
        <v>0</v>
      </c>
      <c r="DH726" s="619">
        <v>0</v>
      </c>
      <c r="DI726" s="619">
        <v>0</v>
      </c>
      <c r="DJ726" s="619">
        <v>0</v>
      </c>
      <c r="DK726" s="619">
        <v>0</v>
      </c>
      <c r="DL726" s="619">
        <v>0</v>
      </c>
      <c r="DM726" s="619">
        <v>0</v>
      </c>
      <c r="DN726" s="619">
        <v>0</v>
      </c>
      <c r="DO726" s="619">
        <v>0</v>
      </c>
      <c r="DP726" s="619">
        <v>0</v>
      </c>
      <c r="DQ726" s="619">
        <v>0</v>
      </c>
      <c r="DR726" s="619">
        <v>0</v>
      </c>
      <c r="DS726" s="619">
        <v>0</v>
      </c>
      <c r="DT726" s="619">
        <v>0</v>
      </c>
      <c r="DU726" s="619">
        <v>0</v>
      </c>
      <c r="DV726" s="619">
        <v>0</v>
      </c>
      <c r="DW726" s="620">
        <v>0</v>
      </c>
    </row>
    <row r="727" spans="2:127" ht="15.75" thickBot="1" x14ac:dyDescent="0.25">
      <c r="B727" s="650"/>
      <c r="C727" s="651"/>
      <c r="D727" s="652"/>
      <c r="E727" s="652"/>
      <c r="F727" s="652"/>
      <c r="G727" s="652"/>
      <c r="H727" s="652"/>
      <c r="I727" s="653"/>
      <c r="J727" s="653"/>
      <c r="K727" s="653"/>
      <c r="L727" s="653"/>
      <c r="M727" s="653"/>
      <c r="N727" s="653"/>
      <c r="O727" s="653"/>
      <c r="P727" s="653"/>
      <c r="Q727" s="653"/>
      <c r="R727" s="654"/>
      <c r="S727" s="653"/>
      <c r="T727" s="653"/>
      <c r="U727" s="655" t="s">
        <v>127</v>
      </c>
      <c r="V727" s="656" t="s">
        <v>500</v>
      </c>
      <c r="W727" s="657" t="s">
        <v>490</v>
      </c>
      <c r="X727" s="658">
        <f>SUM(X716:X726)</f>
        <v>435.01746400000002</v>
      </c>
      <c r="Y727" s="658">
        <f t="shared" ref="Y727:CJ727" si="140">SUM(Y716:Y726)</f>
        <v>497.16281600000002</v>
      </c>
      <c r="Z727" s="658">
        <f t="shared" si="140"/>
        <v>621.45352000000003</v>
      </c>
      <c r="AA727" s="658">
        <f t="shared" si="140"/>
        <v>2485.8140800000001</v>
      </c>
      <c r="AB727" s="658">
        <f t="shared" si="140"/>
        <v>2175.0873200000001</v>
      </c>
      <c r="AC727" s="658">
        <f t="shared" si="140"/>
        <v>170.13728226039854</v>
      </c>
      <c r="AD727" s="658">
        <f t="shared" si="140"/>
        <v>169.33857075015999</v>
      </c>
      <c r="AE727" s="658">
        <f t="shared" si="140"/>
        <v>168.84076081560781</v>
      </c>
      <c r="AF727" s="658">
        <f t="shared" si="140"/>
        <v>168.67114084819102</v>
      </c>
      <c r="AG727" s="658">
        <f t="shared" si="140"/>
        <v>168.03182986034224</v>
      </c>
      <c r="AH727" s="658">
        <f t="shared" si="140"/>
        <v>167.54222366632814</v>
      </c>
      <c r="AI727" s="658">
        <f t="shared" si="140"/>
        <v>167.05261747231407</v>
      </c>
      <c r="AJ727" s="658">
        <f t="shared" si="140"/>
        <v>166.5630112783</v>
      </c>
      <c r="AK727" s="658">
        <f t="shared" si="140"/>
        <v>166.07340508428592</v>
      </c>
      <c r="AL727" s="658">
        <f t="shared" si="140"/>
        <v>165.58379889027185</v>
      </c>
      <c r="AM727" s="658">
        <f t="shared" si="140"/>
        <v>165.09419269625775</v>
      </c>
      <c r="AN727" s="658">
        <f t="shared" si="140"/>
        <v>164.60458650224368</v>
      </c>
      <c r="AO727" s="658">
        <f t="shared" si="140"/>
        <v>164.1149803082296</v>
      </c>
      <c r="AP727" s="658">
        <f t="shared" si="140"/>
        <v>163.62537411421553</v>
      </c>
      <c r="AQ727" s="658">
        <f t="shared" si="140"/>
        <v>163.13576792020146</v>
      </c>
      <c r="AR727" s="658">
        <f t="shared" si="140"/>
        <v>334.14884239112911</v>
      </c>
      <c r="AS727" s="658">
        <f t="shared" si="140"/>
        <v>358.15961914924958</v>
      </c>
      <c r="AT727" s="658">
        <f t="shared" si="140"/>
        <v>406.67077885950459</v>
      </c>
      <c r="AU727" s="658">
        <f t="shared" si="140"/>
        <v>1141.1926612295267</v>
      </c>
      <c r="AV727" s="658">
        <f t="shared" si="140"/>
        <v>1018.20114027484</v>
      </c>
      <c r="AW727" s="658">
        <f t="shared" si="140"/>
        <v>160.68773695013107</v>
      </c>
      <c r="AX727" s="658">
        <f t="shared" si="140"/>
        <v>160.68773695013107</v>
      </c>
      <c r="AY727" s="658">
        <f t="shared" si="140"/>
        <v>160.68773695013107</v>
      </c>
      <c r="AZ727" s="658">
        <f t="shared" si="140"/>
        <v>160.68773695013107</v>
      </c>
      <c r="BA727" s="658">
        <f t="shared" si="140"/>
        <v>160.68773695013107</v>
      </c>
      <c r="BB727" s="658">
        <f t="shared" si="140"/>
        <v>160.68773695013107</v>
      </c>
      <c r="BC727" s="658">
        <f t="shared" si="140"/>
        <v>160.68773695013107</v>
      </c>
      <c r="BD727" s="658">
        <f t="shared" si="140"/>
        <v>160.68773695013107</v>
      </c>
      <c r="BE727" s="658">
        <f t="shared" si="140"/>
        <v>160.68773695013107</v>
      </c>
      <c r="BF727" s="658">
        <f t="shared" si="140"/>
        <v>160.68773695013107</v>
      </c>
      <c r="BG727" s="658">
        <f t="shared" si="140"/>
        <v>160.68773695013107</v>
      </c>
      <c r="BH727" s="658">
        <f t="shared" si="140"/>
        <v>160.68773695013107</v>
      </c>
      <c r="BI727" s="658">
        <f t="shared" si="140"/>
        <v>160.68773695013107</v>
      </c>
      <c r="BJ727" s="658">
        <f t="shared" si="140"/>
        <v>160.68773695013107</v>
      </c>
      <c r="BK727" s="658">
        <f t="shared" si="140"/>
        <v>160.68773695013107</v>
      </c>
      <c r="BL727" s="658">
        <f t="shared" si="140"/>
        <v>332.19041761507282</v>
      </c>
      <c r="BM727" s="658">
        <f t="shared" si="140"/>
        <v>356.69080056720736</v>
      </c>
      <c r="BN727" s="658">
        <f t="shared" si="140"/>
        <v>405.69156647147645</v>
      </c>
      <c r="BO727" s="658">
        <f t="shared" si="140"/>
        <v>1140.7030550355128</v>
      </c>
      <c r="BP727" s="658">
        <f t="shared" si="140"/>
        <v>1018.20114027484</v>
      </c>
      <c r="BQ727" s="658">
        <f t="shared" si="140"/>
        <v>160.68773695013107</v>
      </c>
      <c r="BR727" s="658">
        <f t="shared" si="140"/>
        <v>160.68773695013107</v>
      </c>
      <c r="BS727" s="658">
        <f t="shared" si="140"/>
        <v>160.68773695013107</v>
      </c>
      <c r="BT727" s="658">
        <f t="shared" si="140"/>
        <v>160.68773695013107</v>
      </c>
      <c r="BU727" s="658">
        <f t="shared" si="140"/>
        <v>160.68773695013107</v>
      </c>
      <c r="BV727" s="658">
        <f t="shared" si="140"/>
        <v>160.68773695013107</v>
      </c>
      <c r="BW727" s="658">
        <f t="shared" si="140"/>
        <v>160.68773695013107</v>
      </c>
      <c r="BX727" s="658">
        <f t="shared" si="140"/>
        <v>160.68773695013107</v>
      </c>
      <c r="BY727" s="658">
        <f t="shared" si="140"/>
        <v>160.68773695013107</v>
      </c>
      <c r="BZ727" s="658">
        <f t="shared" si="140"/>
        <v>160.68773695013107</v>
      </c>
      <c r="CA727" s="658">
        <f t="shared" si="140"/>
        <v>160.68773695013107</v>
      </c>
      <c r="CB727" s="658">
        <f t="shared" si="140"/>
        <v>160.68773695013107</v>
      </c>
      <c r="CC727" s="658">
        <f t="shared" si="140"/>
        <v>160.68773695013107</v>
      </c>
      <c r="CD727" s="658">
        <f t="shared" si="140"/>
        <v>160.68773695013107</v>
      </c>
      <c r="CE727" s="658">
        <f t="shared" si="140"/>
        <v>160.68773695013107</v>
      </c>
      <c r="CF727" s="658">
        <f t="shared" si="140"/>
        <v>586.77130413124371</v>
      </c>
      <c r="CG727" s="658">
        <f t="shared" si="140"/>
        <v>647.64038515711684</v>
      </c>
      <c r="CH727" s="658">
        <f t="shared" si="140"/>
        <v>769.37854720886332</v>
      </c>
      <c r="CI727" s="658">
        <f t="shared" si="140"/>
        <v>2595.45097798506</v>
      </c>
      <c r="CJ727" s="658">
        <f t="shared" si="140"/>
        <v>2291.1055728556935</v>
      </c>
      <c r="CK727" s="658">
        <f t="shared" ref="CK727:DW727" si="141">SUM(CK716:CK726)</f>
        <v>160.68773695013107</v>
      </c>
      <c r="CL727" s="658">
        <f t="shared" si="141"/>
        <v>160.68773695013107</v>
      </c>
      <c r="CM727" s="658">
        <f t="shared" si="141"/>
        <v>160.68773695013107</v>
      </c>
      <c r="CN727" s="658">
        <f t="shared" si="141"/>
        <v>160.68773695013107</v>
      </c>
      <c r="CO727" s="658">
        <f t="shared" si="141"/>
        <v>160.68773695013107</v>
      </c>
      <c r="CP727" s="658">
        <f t="shared" si="141"/>
        <v>160.68773695013107</v>
      </c>
      <c r="CQ727" s="658">
        <f t="shared" si="141"/>
        <v>160.68773695013107</v>
      </c>
      <c r="CR727" s="658">
        <f t="shared" si="141"/>
        <v>160.68773695013107</v>
      </c>
      <c r="CS727" s="658">
        <f t="shared" si="141"/>
        <v>160.68773695013107</v>
      </c>
      <c r="CT727" s="658">
        <f t="shared" si="141"/>
        <v>160.68773695013107</v>
      </c>
      <c r="CU727" s="658">
        <f t="shared" si="141"/>
        <v>160.68773695013107</v>
      </c>
      <c r="CV727" s="658">
        <f t="shared" si="141"/>
        <v>160.68773695013107</v>
      </c>
      <c r="CW727" s="658">
        <f t="shared" si="141"/>
        <v>160.68773695013107</v>
      </c>
      <c r="CX727" s="658">
        <f t="shared" si="141"/>
        <v>160.68773695013107</v>
      </c>
      <c r="CY727" s="659">
        <f t="shared" si="141"/>
        <v>160.68773695013107</v>
      </c>
      <c r="CZ727" s="660">
        <f t="shared" si="141"/>
        <v>0</v>
      </c>
      <c r="DA727" s="661">
        <f t="shared" si="141"/>
        <v>0</v>
      </c>
      <c r="DB727" s="661">
        <f t="shared" si="141"/>
        <v>0</v>
      </c>
      <c r="DC727" s="661">
        <f t="shared" si="141"/>
        <v>0</v>
      </c>
      <c r="DD727" s="661">
        <f t="shared" si="141"/>
        <v>0</v>
      </c>
      <c r="DE727" s="661">
        <f t="shared" si="141"/>
        <v>0</v>
      </c>
      <c r="DF727" s="661">
        <f t="shared" si="141"/>
        <v>0</v>
      </c>
      <c r="DG727" s="661">
        <f t="shared" si="141"/>
        <v>0</v>
      </c>
      <c r="DH727" s="661">
        <f t="shared" si="141"/>
        <v>0</v>
      </c>
      <c r="DI727" s="661">
        <f t="shared" si="141"/>
        <v>0</v>
      </c>
      <c r="DJ727" s="661">
        <f t="shared" si="141"/>
        <v>0</v>
      </c>
      <c r="DK727" s="661">
        <f t="shared" si="141"/>
        <v>0</v>
      </c>
      <c r="DL727" s="661">
        <f t="shared" si="141"/>
        <v>0</v>
      </c>
      <c r="DM727" s="661">
        <f t="shared" si="141"/>
        <v>0</v>
      </c>
      <c r="DN727" s="661">
        <f t="shared" si="141"/>
        <v>0</v>
      </c>
      <c r="DO727" s="661">
        <f t="shared" si="141"/>
        <v>0</v>
      </c>
      <c r="DP727" s="661">
        <f t="shared" si="141"/>
        <v>0</v>
      </c>
      <c r="DQ727" s="661">
        <f t="shared" si="141"/>
        <v>0</v>
      </c>
      <c r="DR727" s="661">
        <f t="shared" si="141"/>
        <v>0</v>
      </c>
      <c r="DS727" s="661">
        <f t="shared" si="141"/>
        <v>0</v>
      </c>
      <c r="DT727" s="661">
        <f t="shared" si="141"/>
        <v>0</v>
      </c>
      <c r="DU727" s="661">
        <f t="shared" si="141"/>
        <v>0</v>
      </c>
      <c r="DV727" s="661">
        <f t="shared" si="141"/>
        <v>0</v>
      </c>
      <c r="DW727" s="662">
        <f t="shared" si="141"/>
        <v>0</v>
      </c>
    </row>
    <row r="728" spans="2:127" ht="25.5" x14ac:dyDescent="0.2">
      <c r="B728" s="603" t="s">
        <v>485</v>
      </c>
      <c r="C728" s="604" t="s">
        <v>994</v>
      </c>
      <c r="D728" s="605" t="s">
        <v>853</v>
      </c>
      <c r="E728" s="606" t="s">
        <v>557</v>
      </c>
      <c r="F728" s="607" t="s">
        <v>754</v>
      </c>
      <c r="G728" s="608" t="s">
        <v>59</v>
      </c>
      <c r="H728" s="609" t="s">
        <v>487</v>
      </c>
      <c r="I728" s="609">
        <f>MAX(X728:AV728)</f>
        <v>8</v>
      </c>
      <c r="J728" s="609">
        <f>SUMPRODUCT($X$2:$CY$2,$X728:$CY728)*365</f>
        <v>69662.260038573673</v>
      </c>
      <c r="K728" s="609">
        <f>SUMPRODUCT($X$2:$CY$2,$X729:$CY729)+SUMPRODUCT($X$2:$CY$2,$X730:$CY730)+SUMPRODUCT($X$2:$CY$2,$X731:$CY731)</f>
        <v>20927.445849500175</v>
      </c>
      <c r="L728" s="609">
        <f>SUMPRODUCT($X$2:$CY$2,$X732:$CY732) +SUMPRODUCT($X$2:$CY$2,$X733:$CY733)</f>
        <v>15347.168453018645</v>
      </c>
      <c r="M728" s="609">
        <f>SUMPRODUCT($X$2:$CY$2,$X734:$CY734)</f>
        <v>0</v>
      </c>
      <c r="N728" s="609">
        <f>SUMPRODUCT($X$2:$CY$2,$X737:$CY737) +SUMPRODUCT($X$2:$CY$2,$X738:$CY738)</f>
        <v>585.51536866898664</v>
      </c>
      <c r="O728" s="609">
        <f>SUMPRODUCT($X$2:$CY$2,$X735:$CY735) +SUMPRODUCT($X$2:$CY$2,$X736:$CY736) +SUMPRODUCT($X$2:$CY$2,$X739:$CY739)</f>
        <v>62.840272243051793</v>
      </c>
      <c r="P728" s="609">
        <f>SUM(K728:O728)</f>
        <v>36922.969943430864</v>
      </c>
      <c r="Q728" s="609">
        <f>(SUM(K728:M728)*100000)/(J728*1000)</f>
        <v>52.072118077180811</v>
      </c>
      <c r="R728" s="610">
        <f>(P728*100000)/(J728*1000)</f>
        <v>53.002830977613598</v>
      </c>
      <c r="S728" s="611">
        <v>3</v>
      </c>
      <c r="T728" s="612">
        <v>3</v>
      </c>
      <c r="U728" s="613" t="s">
        <v>488</v>
      </c>
      <c r="V728" s="614" t="s">
        <v>124</v>
      </c>
      <c r="W728" s="615" t="s">
        <v>75</v>
      </c>
      <c r="X728" s="607">
        <v>0</v>
      </c>
      <c r="Y728" s="607">
        <v>0</v>
      </c>
      <c r="Z728" s="607">
        <v>0</v>
      </c>
      <c r="AA728" s="607">
        <v>0</v>
      </c>
      <c r="AB728" s="607">
        <v>0</v>
      </c>
      <c r="AC728" s="607">
        <v>8</v>
      </c>
      <c r="AD728" s="607">
        <v>8</v>
      </c>
      <c r="AE728" s="607">
        <v>8</v>
      </c>
      <c r="AF728" s="607">
        <v>8</v>
      </c>
      <c r="AG728" s="607">
        <v>8</v>
      </c>
      <c r="AH728" s="607">
        <v>8</v>
      </c>
      <c r="AI728" s="607">
        <v>8</v>
      </c>
      <c r="AJ728" s="607">
        <v>8</v>
      </c>
      <c r="AK728" s="607">
        <v>8</v>
      </c>
      <c r="AL728" s="607">
        <v>8</v>
      </c>
      <c r="AM728" s="607">
        <v>8</v>
      </c>
      <c r="AN728" s="607">
        <v>8</v>
      </c>
      <c r="AO728" s="607">
        <v>8</v>
      </c>
      <c r="AP728" s="607">
        <v>8</v>
      </c>
      <c r="AQ728" s="607">
        <v>8</v>
      </c>
      <c r="AR728" s="607">
        <v>8</v>
      </c>
      <c r="AS728" s="607">
        <v>8</v>
      </c>
      <c r="AT728" s="607">
        <v>8</v>
      </c>
      <c r="AU728" s="607">
        <v>8</v>
      </c>
      <c r="AV728" s="607">
        <v>8</v>
      </c>
      <c r="AW728" s="607">
        <v>8</v>
      </c>
      <c r="AX728" s="607">
        <v>8</v>
      </c>
      <c r="AY728" s="607">
        <v>8</v>
      </c>
      <c r="AZ728" s="607">
        <v>8</v>
      </c>
      <c r="BA728" s="607">
        <v>8</v>
      </c>
      <c r="BB728" s="607">
        <v>8</v>
      </c>
      <c r="BC728" s="607">
        <v>8</v>
      </c>
      <c r="BD728" s="607">
        <v>8</v>
      </c>
      <c r="BE728" s="607">
        <v>8</v>
      </c>
      <c r="BF728" s="607">
        <v>8</v>
      </c>
      <c r="BG728" s="607">
        <v>8</v>
      </c>
      <c r="BH728" s="607">
        <v>8</v>
      </c>
      <c r="BI728" s="607">
        <v>8</v>
      </c>
      <c r="BJ728" s="607">
        <v>8</v>
      </c>
      <c r="BK728" s="607">
        <v>8</v>
      </c>
      <c r="BL728" s="607">
        <v>8</v>
      </c>
      <c r="BM728" s="607">
        <v>8</v>
      </c>
      <c r="BN728" s="607">
        <v>8</v>
      </c>
      <c r="BO728" s="607">
        <v>8</v>
      </c>
      <c r="BP728" s="607">
        <v>8</v>
      </c>
      <c r="BQ728" s="607">
        <v>8</v>
      </c>
      <c r="BR728" s="607">
        <v>8</v>
      </c>
      <c r="BS728" s="607">
        <v>8</v>
      </c>
      <c r="BT728" s="607">
        <v>8</v>
      </c>
      <c r="BU728" s="607">
        <v>8</v>
      </c>
      <c r="BV728" s="607">
        <v>8</v>
      </c>
      <c r="BW728" s="607">
        <v>8</v>
      </c>
      <c r="BX728" s="607">
        <v>8</v>
      </c>
      <c r="BY728" s="607">
        <v>8</v>
      </c>
      <c r="BZ728" s="607">
        <v>8</v>
      </c>
      <c r="CA728" s="607">
        <v>8</v>
      </c>
      <c r="CB728" s="607">
        <v>8</v>
      </c>
      <c r="CC728" s="607">
        <v>8</v>
      </c>
      <c r="CD728" s="607">
        <v>8</v>
      </c>
      <c r="CE728" s="616">
        <v>8</v>
      </c>
      <c r="CF728" s="616">
        <v>8</v>
      </c>
      <c r="CG728" s="616">
        <v>8</v>
      </c>
      <c r="CH728" s="616">
        <v>8</v>
      </c>
      <c r="CI728" s="616">
        <v>8</v>
      </c>
      <c r="CJ728" s="616">
        <v>8</v>
      </c>
      <c r="CK728" s="616">
        <v>8</v>
      </c>
      <c r="CL728" s="616">
        <v>8</v>
      </c>
      <c r="CM728" s="616">
        <v>8</v>
      </c>
      <c r="CN728" s="616">
        <v>8</v>
      </c>
      <c r="CO728" s="616">
        <v>8</v>
      </c>
      <c r="CP728" s="616">
        <v>8</v>
      </c>
      <c r="CQ728" s="616">
        <v>8</v>
      </c>
      <c r="CR728" s="616">
        <v>8</v>
      </c>
      <c r="CS728" s="616">
        <v>8</v>
      </c>
      <c r="CT728" s="616">
        <v>8</v>
      </c>
      <c r="CU728" s="616">
        <v>8</v>
      </c>
      <c r="CV728" s="616">
        <v>8</v>
      </c>
      <c r="CW728" s="616">
        <v>8</v>
      </c>
      <c r="CX728" s="616">
        <v>8</v>
      </c>
      <c r="CY728" s="617">
        <v>8</v>
      </c>
      <c r="CZ728" s="618">
        <v>0</v>
      </c>
      <c r="DA728" s="619">
        <v>0</v>
      </c>
      <c r="DB728" s="619">
        <v>0</v>
      </c>
      <c r="DC728" s="619">
        <v>0</v>
      </c>
      <c r="DD728" s="619">
        <v>0</v>
      </c>
      <c r="DE728" s="619">
        <v>0</v>
      </c>
      <c r="DF728" s="619">
        <v>0</v>
      </c>
      <c r="DG728" s="619">
        <v>0</v>
      </c>
      <c r="DH728" s="619">
        <v>0</v>
      </c>
      <c r="DI728" s="619">
        <v>0</v>
      </c>
      <c r="DJ728" s="619">
        <v>0</v>
      </c>
      <c r="DK728" s="619">
        <v>0</v>
      </c>
      <c r="DL728" s="619">
        <v>0</v>
      </c>
      <c r="DM728" s="619">
        <v>0</v>
      </c>
      <c r="DN728" s="619">
        <v>0</v>
      </c>
      <c r="DO728" s="619">
        <v>0</v>
      </c>
      <c r="DP728" s="619">
        <v>0</v>
      </c>
      <c r="DQ728" s="619">
        <v>0</v>
      </c>
      <c r="DR728" s="619">
        <v>0</v>
      </c>
      <c r="DS728" s="619">
        <v>0</v>
      </c>
      <c r="DT728" s="619">
        <v>0</v>
      </c>
      <c r="DU728" s="619">
        <v>0</v>
      </c>
      <c r="DV728" s="619">
        <v>0</v>
      </c>
      <c r="DW728" s="620">
        <v>0</v>
      </c>
    </row>
    <row r="729" spans="2:127" x14ac:dyDescent="0.2">
      <c r="B729" s="621"/>
      <c r="C729" s="622"/>
      <c r="D729" s="623"/>
      <c r="E729" s="624"/>
      <c r="F729" s="624"/>
      <c r="G729" s="623"/>
      <c r="H729" s="624"/>
      <c r="I729" s="624"/>
      <c r="J729" s="624"/>
      <c r="K729" s="624"/>
      <c r="L729" s="624"/>
      <c r="M729" s="624"/>
      <c r="N729" s="624"/>
      <c r="O729" s="624"/>
      <c r="P729" s="624"/>
      <c r="Q729" s="624"/>
      <c r="R729" s="625"/>
      <c r="S729" s="624"/>
      <c r="T729" s="624"/>
      <c r="U729" s="626" t="s">
        <v>489</v>
      </c>
      <c r="V729" s="614" t="s">
        <v>124</v>
      </c>
      <c r="W729" s="615" t="s">
        <v>490</v>
      </c>
      <c r="X729" s="607">
        <v>931.84000000000015</v>
      </c>
      <c r="Y729" s="607">
        <v>1064.96</v>
      </c>
      <c r="Z729" s="607">
        <v>1331.2</v>
      </c>
      <c r="AA729" s="607">
        <v>5324.8</v>
      </c>
      <c r="AB729" s="607">
        <v>4659.2</v>
      </c>
      <c r="AC729" s="607">
        <v>0</v>
      </c>
      <c r="AD729" s="607">
        <v>0</v>
      </c>
      <c r="AE729" s="607">
        <v>0</v>
      </c>
      <c r="AF729" s="607">
        <v>0</v>
      </c>
      <c r="AG729" s="607">
        <v>0</v>
      </c>
      <c r="AH729" s="607">
        <v>0</v>
      </c>
      <c r="AI729" s="607">
        <v>0</v>
      </c>
      <c r="AJ729" s="607">
        <v>0</v>
      </c>
      <c r="AK729" s="607">
        <v>0</v>
      </c>
      <c r="AL729" s="607">
        <v>0</v>
      </c>
      <c r="AM729" s="607">
        <v>0</v>
      </c>
      <c r="AN729" s="607">
        <v>0</v>
      </c>
      <c r="AO729" s="607">
        <v>0</v>
      </c>
      <c r="AP729" s="607">
        <v>0</v>
      </c>
      <c r="AQ729" s="607">
        <v>0</v>
      </c>
      <c r="AR729" s="607">
        <v>707.35</v>
      </c>
      <c r="AS729" s="607">
        <v>808.4</v>
      </c>
      <c r="AT729" s="607">
        <v>1010.5</v>
      </c>
      <c r="AU729" s="607">
        <v>4042</v>
      </c>
      <c r="AV729" s="607">
        <v>3536.75</v>
      </c>
      <c r="AW729" s="607">
        <v>0</v>
      </c>
      <c r="AX729" s="607">
        <v>0</v>
      </c>
      <c r="AY729" s="607">
        <v>0</v>
      </c>
      <c r="AZ729" s="607">
        <v>0</v>
      </c>
      <c r="BA729" s="607">
        <v>0</v>
      </c>
      <c r="BB729" s="607">
        <v>0</v>
      </c>
      <c r="BC729" s="607">
        <v>0</v>
      </c>
      <c r="BD729" s="607">
        <v>0</v>
      </c>
      <c r="BE729" s="607">
        <v>0</v>
      </c>
      <c r="BF729" s="607">
        <v>0</v>
      </c>
      <c r="BG729" s="607">
        <v>0</v>
      </c>
      <c r="BH729" s="607">
        <v>0</v>
      </c>
      <c r="BI729" s="607">
        <v>0</v>
      </c>
      <c r="BJ729" s="607">
        <v>0</v>
      </c>
      <c r="BK729" s="607">
        <v>0</v>
      </c>
      <c r="BL729" s="607">
        <v>707.35</v>
      </c>
      <c r="BM729" s="607">
        <v>808.4</v>
      </c>
      <c r="BN729" s="607">
        <v>1010.5</v>
      </c>
      <c r="BO729" s="607">
        <v>4042</v>
      </c>
      <c r="BP729" s="607">
        <v>3536.75</v>
      </c>
      <c r="BQ729" s="607">
        <v>0</v>
      </c>
      <c r="BR729" s="607">
        <v>0</v>
      </c>
      <c r="BS729" s="607">
        <v>0</v>
      </c>
      <c r="BT729" s="607">
        <v>0</v>
      </c>
      <c r="BU729" s="607">
        <v>0</v>
      </c>
      <c r="BV729" s="607">
        <v>0</v>
      </c>
      <c r="BW729" s="607">
        <v>0</v>
      </c>
      <c r="BX729" s="607">
        <v>0</v>
      </c>
      <c r="BY729" s="607">
        <v>0</v>
      </c>
      <c r="BZ729" s="607">
        <v>0</v>
      </c>
      <c r="CA729" s="607">
        <v>0</v>
      </c>
      <c r="CB729" s="607">
        <v>0</v>
      </c>
      <c r="CC729" s="607">
        <v>0</v>
      </c>
      <c r="CD729" s="607">
        <v>0</v>
      </c>
      <c r="CE729" s="616">
        <v>0</v>
      </c>
      <c r="CF729" s="616">
        <v>921.41</v>
      </c>
      <c r="CG729" s="616">
        <v>1053.04</v>
      </c>
      <c r="CH729" s="616">
        <v>1316.3</v>
      </c>
      <c r="CI729" s="616">
        <v>5265.2</v>
      </c>
      <c r="CJ729" s="616">
        <v>4607.05</v>
      </c>
      <c r="CK729" s="616">
        <v>0</v>
      </c>
      <c r="CL729" s="616">
        <v>0</v>
      </c>
      <c r="CM729" s="616">
        <v>0</v>
      </c>
      <c r="CN729" s="616">
        <v>0</v>
      </c>
      <c r="CO729" s="616">
        <v>0</v>
      </c>
      <c r="CP729" s="616">
        <v>0</v>
      </c>
      <c r="CQ729" s="616">
        <v>0</v>
      </c>
      <c r="CR729" s="616">
        <v>0</v>
      </c>
      <c r="CS729" s="616">
        <v>0</v>
      </c>
      <c r="CT729" s="616">
        <v>0</v>
      </c>
      <c r="CU729" s="616">
        <v>0</v>
      </c>
      <c r="CV729" s="616">
        <v>0</v>
      </c>
      <c r="CW729" s="616">
        <v>0</v>
      </c>
      <c r="CX729" s="616">
        <v>0</v>
      </c>
      <c r="CY729" s="617">
        <v>0</v>
      </c>
      <c r="CZ729" s="618">
        <v>0</v>
      </c>
      <c r="DA729" s="619">
        <v>0</v>
      </c>
      <c r="DB729" s="619">
        <v>0</v>
      </c>
      <c r="DC729" s="619">
        <v>0</v>
      </c>
      <c r="DD729" s="619">
        <v>0</v>
      </c>
      <c r="DE729" s="619">
        <v>0</v>
      </c>
      <c r="DF729" s="619">
        <v>0</v>
      </c>
      <c r="DG729" s="619">
        <v>0</v>
      </c>
      <c r="DH729" s="619">
        <v>0</v>
      </c>
      <c r="DI729" s="619">
        <v>0</v>
      </c>
      <c r="DJ729" s="619">
        <v>0</v>
      </c>
      <c r="DK729" s="619">
        <v>0</v>
      </c>
      <c r="DL729" s="619">
        <v>0</v>
      </c>
      <c r="DM729" s="619">
        <v>0</v>
      </c>
      <c r="DN729" s="619">
        <v>0</v>
      </c>
      <c r="DO729" s="619">
        <v>0</v>
      </c>
      <c r="DP729" s="619">
        <v>0</v>
      </c>
      <c r="DQ729" s="619">
        <v>0</v>
      </c>
      <c r="DR729" s="619">
        <v>0</v>
      </c>
      <c r="DS729" s="619">
        <v>0</v>
      </c>
      <c r="DT729" s="619">
        <v>0</v>
      </c>
      <c r="DU729" s="619">
        <v>0</v>
      </c>
      <c r="DV729" s="619">
        <v>0</v>
      </c>
      <c r="DW729" s="620">
        <v>0</v>
      </c>
    </row>
    <row r="730" spans="2:127" x14ac:dyDescent="0.2">
      <c r="B730" s="627"/>
      <c r="C730" s="628"/>
      <c r="D730" s="629"/>
      <c r="E730" s="629"/>
      <c r="F730" s="629"/>
      <c r="G730" s="629"/>
      <c r="H730" s="629"/>
      <c r="I730" s="630"/>
      <c r="J730" s="630"/>
      <c r="K730" s="630"/>
      <c r="L730" s="630"/>
      <c r="M730" s="630"/>
      <c r="N730" s="630"/>
      <c r="O730" s="630"/>
      <c r="P730" s="630"/>
      <c r="Q730" s="630"/>
      <c r="R730" s="631"/>
      <c r="S730" s="630"/>
      <c r="T730" s="630"/>
      <c r="U730" s="626" t="s">
        <v>491</v>
      </c>
      <c r="V730" s="614" t="s">
        <v>124</v>
      </c>
      <c r="W730" s="615" t="s">
        <v>490</v>
      </c>
      <c r="X730" s="607">
        <v>0</v>
      </c>
      <c r="Y730" s="607">
        <v>0</v>
      </c>
      <c r="Z730" s="607">
        <v>0</v>
      </c>
      <c r="AA730" s="607">
        <v>0</v>
      </c>
      <c r="AB730" s="607">
        <v>0</v>
      </c>
      <c r="AC730" s="607">
        <v>0</v>
      </c>
      <c r="AD730" s="607">
        <v>0</v>
      </c>
      <c r="AE730" s="607">
        <v>0</v>
      </c>
      <c r="AF730" s="607">
        <v>0</v>
      </c>
      <c r="AG730" s="607">
        <v>0</v>
      </c>
      <c r="AH730" s="607">
        <v>0</v>
      </c>
      <c r="AI730" s="607">
        <v>0</v>
      </c>
      <c r="AJ730" s="607">
        <v>0</v>
      </c>
      <c r="AK730" s="607">
        <v>0</v>
      </c>
      <c r="AL730" s="607">
        <v>0</v>
      </c>
      <c r="AM730" s="607">
        <v>0</v>
      </c>
      <c r="AN730" s="607">
        <v>0</v>
      </c>
      <c r="AO730" s="607">
        <v>0</v>
      </c>
      <c r="AP730" s="607">
        <v>0</v>
      </c>
      <c r="AQ730" s="607">
        <v>0</v>
      </c>
      <c r="AR730" s="607">
        <v>0</v>
      </c>
      <c r="AS730" s="607">
        <v>0</v>
      </c>
      <c r="AT730" s="607">
        <v>0</v>
      </c>
      <c r="AU730" s="607">
        <v>0</v>
      </c>
      <c r="AV730" s="607">
        <v>0</v>
      </c>
      <c r="AW730" s="607">
        <v>0</v>
      </c>
      <c r="AX730" s="607">
        <v>0</v>
      </c>
      <c r="AY730" s="607">
        <v>0</v>
      </c>
      <c r="AZ730" s="607">
        <v>0</v>
      </c>
      <c r="BA730" s="607">
        <v>0</v>
      </c>
      <c r="BB730" s="607">
        <v>0</v>
      </c>
      <c r="BC730" s="607">
        <v>0</v>
      </c>
      <c r="BD730" s="607">
        <v>0</v>
      </c>
      <c r="BE730" s="607">
        <v>0</v>
      </c>
      <c r="BF730" s="607">
        <v>0</v>
      </c>
      <c r="BG730" s="607">
        <v>0</v>
      </c>
      <c r="BH730" s="607">
        <v>0</v>
      </c>
      <c r="BI730" s="607">
        <v>0</v>
      </c>
      <c r="BJ730" s="607">
        <v>0</v>
      </c>
      <c r="BK730" s="607">
        <v>0</v>
      </c>
      <c r="BL730" s="607">
        <v>0</v>
      </c>
      <c r="BM730" s="607">
        <v>0</v>
      </c>
      <c r="BN730" s="607">
        <v>0</v>
      </c>
      <c r="BO730" s="607">
        <v>0</v>
      </c>
      <c r="BP730" s="607">
        <v>0</v>
      </c>
      <c r="BQ730" s="607">
        <v>0</v>
      </c>
      <c r="BR730" s="607">
        <v>0</v>
      </c>
      <c r="BS730" s="607">
        <v>0</v>
      </c>
      <c r="BT730" s="607">
        <v>0</v>
      </c>
      <c r="BU730" s="607">
        <v>0</v>
      </c>
      <c r="BV730" s="607">
        <v>0</v>
      </c>
      <c r="BW730" s="607">
        <v>0</v>
      </c>
      <c r="BX730" s="607">
        <v>0</v>
      </c>
      <c r="BY730" s="607">
        <v>0</v>
      </c>
      <c r="BZ730" s="607">
        <v>0</v>
      </c>
      <c r="CA730" s="607">
        <v>0</v>
      </c>
      <c r="CB730" s="607">
        <v>0</v>
      </c>
      <c r="CC730" s="607">
        <v>0</v>
      </c>
      <c r="CD730" s="607">
        <v>0</v>
      </c>
      <c r="CE730" s="616">
        <v>0</v>
      </c>
      <c r="CF730" s="616">
        <v>0</v>
      </c>
      <c r="CG730" s="616">
        <v>0</v>
      </c>
      <c r="CH730" s="616">
        <v>0</v>
      </c>
      <c r="CI730" s="616">
        <v>0</v>
      </c>
      <c r="CJ730" s="616">
        <v>0</v>
      </c>
      <c r="CK730" s="616">
        <v>0</v>
      </c>
      <c r="CL730" s="616">
        <v>0</v>
      </c>
      <c r="CM730" s="616">
        <v>0</v>
      </c>
      <c r="CN730" s="616">
        <v>0</v>
      </c>
      <c r="CO730" s="616">
        <v>0</v>
      </c>
      <c r="CP730" s="616">
        <v>0</v>
      </c>
      <c r="CQ730" s="616">
        <v>0</v>
      </c>
      <c r="CR730" s="616">
        <v>0</v>
      </c>
      <c r="CS730" s="616">
        <v>0</v>
      </c>
      <c r="CT730" s="616">
        <v>0</v>
      </c>
      <c r="CU730" s="616">
        <v>0</v>
      </c>
      <c r="CV730" s="616">
        <v>0</v>
      </c>
      <c r="CW730" s="616">
        <v>0</v>
      </c>
      <c r="CX730" s="616">
        <v>0</v>
      </c>
      <c r="CY730" s="617">
        <v>0</v>
      </c>
      <c r="CZ730" s="618">
        <v>0</v>
      </c>
      <c r="DA730" s="619">
        <v>0</v>
      </c>
      <c r="DB730" s="619">
        <v>0</v>
      </c>
      <c r="DC730" s="619">
        <v>0</v>
      </c>
      <c r="DD730" s="619">
        <v>0</v>
      </c>
      <c r="DE730" s="619">
        <v>0</v>
      </c>
      <c r="DF730" s="619">
        <v>0</v>
      </c>
      <c r="DG730" s="619">
        <v>0</v>
      </c>
      <c r="DH730" s="619">
        <v>0</v>
      </c>
      <c r="DI730" s="619">
        <v>0</v>
      </c>
      <c r="DJ730" s="619">
        <v>0</v>
      </c>
      <c r="DK730" s="619">
        <v>0</v>
      </c>
      <c r="DL730" s="619">
        <v>0</v>
      </c>
      <c r="DM730" s="619">
        <v>0</v>
      </c>
      <c r="DN730" s="619">
        <v>0</v>
      </c>
      <c r="DO730" s="619">
        <v>0</v>
      </c>
      <c r="DP730" s="619">
        <v>0</v>
      </c>
      <c r="DQ730" s="619">
        <v>0</v>
      </c>
      <c r="DR730" s="619">
        <v>0</v>
      </c>
      <c r="DS730" s="619">
        <v>0</v>
      </c>
      <c r="DT730" s="619">
        <v>0</v>
      </c>
      <c r="DU730" s="619">
        <v>0</v>
      </c>
      <c r="DV730" s="619">
        <v>0</v>
      </c>
      <c r="DW730" s="620">
        <v>0</v>
      </c>
    </row>
    <row r="731" spans="2:127" x14ac:dyDescent="0.2">
      <c r="B731" s="627"/>
      <c r="C731" s="628"/>
      <c r="D731" s="629"/>
      <c r="E731" s="629"/>
      <c r="F731" s="629"/>
      <c r="G731" s="629"/>
      <c r="H731" s="629"/>
      <c r="I731" s="630"/>
      <c r="J731" s="630"/>
      <c r="K731" s="630"/>
      <c r="L731" s="630"/>
      <c r="M731" s="630"/>
      <c r="N731" s="630"/>
      <c r="O731" s="630"/>
      <c r="P731" s="630"/>
      <c r="Q731" s="630"/>
      <c r="R731" s="631"/>
      <c r="S731" s="630"/>
      <c r="T731" s="630"/>
      <c r="U731" s="632" t="s">
        <v>828</v>
      </c>
      <c r="V731" s="633" t="s">
        <v>124</v>
      </c>
      <c r="W731" s="634" t="s">
        <v>490</v>
      </c>
      <c r="X731" s="607">
        <v>0</v>
      </c>
      <c r="Y731" s="607">
        <v>0</v>
      </c>
      <c r="Z731" s="607">
        <v>0</v>
      </c>
      <c r="AA731" s="607">
        <v>0</v>
      </c>
      <c r="AB731" s="607">
        <v>0</v>
      </c>
      <c r="AC731" s="607">
        <v>0</v>
      </c>
      <c r="AD731" s="607">
        <v>0</v>
      </c>
      <c r="AE731" s="607">
        <v>0</v>
      </c>
      <c r="AF731" s="607">
        <v>0</v>
      </c>
      <c r="AG731" s="607">
        <v>0</v>
      </c>
      <c r="AH731" s="607">
        <v>0</v>
      </c>
      <c r="AI731" s="607">
        <v>0</v>
      </c>
      <c r="AJ731" s="607">
        <v>0</v>
      </c>
      <c r="AK731" s="607">
        <v>0</v>
      </c>
      <c r="AL731" s="607">
        <v>0</v>
      </c>
      <c r="AM731" s="607">
        <v>0</v>
      </c>
      <c r="AN731" s="607">
        <v>0</v>
      </c>
      <c r="AO731" s="607">
        <v>0</v>
      </c>
      <c r="AP731" s="607">
        <v>0</v>
      </c>
      <c r="AQ731" s="607">
        <v>0</v>
      </c>
      <c r="AR731" s="607">
        <v>0</v>
      </c>
      <c r="AS731" s="607">
        <v>0</v>
      </c>
      <c r="AT731" s="607">
        <v>0</v>
      </c>
      <c r="AU731" s="607">
        <v>0</v>
      </c>
      <c r="AV731" s="607">
        <v>0</v>
      </c>
      <c r="AW731" s="607">
        <v>0</v>
      </c>
      <c r="AX731" s="607">
        <v>0</v>
      </c>
      <c r="AY731" s="607">
        <v>0</v>
      </c>
      <c r="AZ731" s="607">
        <v>0</v>
      </c>
      <c r="BA731" s="607">
        <v>0</v>
      </c>
      <c r="BB731" s="607">
        <v>0</v>
      </c>
      <c r="BC731" s="607">
        <v>0</v>
      </c>
      <c r="BD731" s="607">
        <v>0</v>
      </c>
      <c r="BE731" s="607">
        <v>0</v>
      </c>
      <c r="BF731" s="607">
        <v>0</v>
      </c>
      <c r="BG731" s="607">
        <v>0</v>
      </c>
      <c r="BH731" s="607">
        <v>0</v>
      </c>
      <c r="BI731" s="607">
        <v>0</v>
      </c>
      <c r="BJ731" s="607">
        <v>0</v>
      </c>
      <c r="BK731" s="607">
        <v>0</v>
      </c>
      <c r="BL731" s="607">
        <v>0</v>
      </c>
      <c r="BM731" s="607">
        <v>0</v>
      </c>
      <c r="BN731" s="607">
        <v>0</v>
      </c>
      <c r="BO731" s="607">
        <v>0</v>
      </c>
      <c r="BP731" s="607">
        <v>0</v>
      </c>
      <c r="BQ731" s="607">
        <v>0</v>
      </c>
      <c r="BR731" s="607">
        <v>0</v>
      </c>
      <c r="BS731" s="607">
        <v>0</v>
      </c>
      <c r="BT731" s="607">
        <v>0</v>
      </c>
      <c r="BU731" s="607">
        <v>0</v>
      </c>
      <c r="BV731" s="607">
        <v>0</v>
      </c>
      <c r="BW731" s="607">
        <v>0</v>
      </c>
      <c r="BX731" s="607">
        <v>0</v>
      </c>
      <c r="BY731" s="607">
        <v>0</v>
      </c>
      <c r="BZ731" s="607">
        <v>0</v>
      </c>
      <c r="CA731" s="607">
        <v>0</v>
      </c>
      <c r="CB731" s="607">
        <v>0</v>
      </c>
      <c r="CC731" s="607">
        <v>0</v>
      </c>
      <c r="CD731" s="607">
        <v>0</v>
      </c>
      <c r="CE731" s="607">
        <v>0</v>
      </c>
      <c r="CF731" s="607">
        <v>0</v>
      </c>
      <c r="CG731" s="607">
        <v>0</v>
      </c>
      <c r="CH731" s="607">
        <v>0</v>
      </c>
      <c r="CI731" s="607">
        <v>0</v>
      </c>
      <c r="CJ731" s="607">
        <v>0</v>
      </c>
      <c r="CK731" s="607">
        <v>0</v>
      </c>
      <c r="CL731" s="607">
        <v>0</v>
      </c>
      <c r="CM731" s="607">
        <v>0</v>
      </c>
      <c r="CN731" s="607">
        <v>0</v>
      </c>
      <c r="CO731" s="607">
        <v>0</v>
      </c>
      <c r="CP731" s="607">
        <v>0</v>
      </c>
      <c r="CQ731" s="607">
        <v>0</v>
      </c>
      <c r="CR731" s="607">
        <v>0</v>
      </c>
      <c r="CS731" s="607">
        <v>0</v>
      </c>
      <c r="CT731" s="607">
        <v>0</v>
      </c>
      <c r="CU731" s="607">
        <v>0</v>
      </c>
      <c r="CV731" s="607">
        <v>0</v>
      </c>
      <c r="CW731" s="607">
        <v>0</v>
      </c>
      <c r="CX731" s="607">
        <v>0</v>
      </c>
      <c r="CY731" s="607">
        <v>0</v>
      </c>
      <c r="CZ731" s="618">
        <v>0</v>
      </c>
      <c r="DA731" s="619">
        <v>0</v>
      </c>
      <c r="DB731" s="619">
        <v>0</v>
      </c>
      <c r="DC731" s="619">
        <v>0</v>
      </c>
      <c r="DD731" s="619">
        <v>0</v>
      </c>
      <c r="DE731" s="619">
        <v>0</v>
      </c>
      <c r="DF731" s="619">
        <v>0</v>
      </c>
      <c r="DG731" s="619">
        <v>0</v>
      </c>
      <c r="DH731" s="619">
        <v>0</v>
      </c>
      <c r="DI731" s="619">
        <v>0</v>
      </c>
      <c r="DJ731" s="619">
        <v>0</v>
      </c>
      <c r="DK731" s="619">
        <v>0</v>
      </c>
      <c r="DL731" s="619">
        <v>0</v>
      </c>
      <c r="DM731" s="619">
        <v>0</v>
      </c>
      <c r="DN731" s="619">
        <v>0</v>
      </c>
      <c r="DO731" s="619">
        <v>0</v>
      </c>
      <c r="DP731" s="619">
        <v>0</v>
      </c>
      <c r="DQ731" s="619">
        <v>0</v>
      </c>
      <c r="DR731" s="619">
        <v>0</v>
      </c>
      <c r="DS731" s="619">
        <v>0</v>
      </c>
      <c r="DT731" s="619">
        <v>0</v>
      </c>
      <c r="DU731" s="619">
        <v>0</v>
      </c>
      <c r="DV731" s="619">
        <v>0</v>
      </c>
      <c r="DW731" s="620">
        <v>0</v>
      </c>
    </row>
    <row r="732" spans="2:127" x14ac:dyDescent="0.2">
      <c r="B732" s="635"/>
      <c r="C732" s="636"/>
      <c r="D732" s="637"/>
      <c r="E732" s="637"/>
      <c r="F732" s="637"/>
      <c r="G732" s="637"/>
      <c r="H732" s="637"/>
      <c r="I732" s="638"/>
      <c r="J732" s="638"/>
      <c r="K732" s="638"/>
      <c r="L732" s="638"/>
      <c r="M732" s="638"/>
      <c r="N732" s="638"/>
      <c r="O732" s="638"/>
      <c r="P732" s="638"/>
      <c r="Q732" s="638"/>
      <c r="R732" s="639"/>
      <c r="S732" s="638"/>
      <c r="T732" s="638"/>
      <c r="U732" s="626" t="s">
        <v>492</v>
      </c>
      <c r="V732" s="614" t="s">
        <v>124</v>
      </c>
      <c r="W732" s="640" t="s">
        <v>490</v>
      </c>
      <c r="X732" s="607">
        <v>0</v>
      </c>
      <c r="Y732" s="607">
        <v>0</v>
      </c>
      <c r="Z732" s="607">
        <v>0</v>
      </c>
      <c r="AA732" s="607">
        <v>0</v>
      </c>
      <c r="AB732" s="607">
        <v>0</v>
      </c>
      <c r="AC732" s="607">
        <v>74.5</v>
      </c>
      <c r="AD732" s="607">
        <v>74.5</v>
      </c>
      <c r="AE732" s="607">
        <v>74.5</v>
      </c>
      <c r="AF732" s="607">
        <v>74.5</v>
      </c>
      <c r="AG732" s="607">
        <v>74.5</v>
      </c>
      <c r="AH732" s="607">
        <v>74.5</v>
      </c>
      <c r="AI732" s="607">
        <v>74.5</v>
      </c>
      <c r="AJ732" s="607">
        <v>74.5</v>
      </c>
      <c r="AK732" s="607">
        <v>74.5</v>
      </c>
      <c r="AL732" s="607">
        <v>74.5</v>
      </c>
      <c r="AM732" s="607">
        <v>74.5</v>
      </c>
      <c r="AN732" s="607">
        <v>74.5</v>
      </c>
      <c r="AO732" s="607">
        <v>74.5</v>
      </c>
      <c r="AP732" s="607">
        <v>74.5</v>
      </c>
      <c r="AQ732" s="607">
        <v>74.5</v>
      </c>
      <c r="AR732" s="607">
        <v>74.5</v>
      </c>
      <c r="AS732" s="607">
        <v>74.5</v>
      </c>
      <c r="AT732" s="607">
        <v>74.5</v>
      </c>
      <c r="AU732" s="607">
        <v>74.5</v>
      </c>
      <c r="AV732" s="607">
        <v>74.5</v>
      </c>
      <c r="AW732" s="607">
        <v>74.5</v>
      </c>
      <c r="AX732" s="607">
        <v>74.5</v>
      </c>
      <c r="AY732" s="607">
        <v>74.5</v>
      </c>
      <c r="AZ732" s="607">
        <v>74.5</v>
      </c>
      <c r="BA732" s="607">
        <v>74.5</v>
      </c>
      <c r="BB732" s="607">
        <v>74.5</v>
      </c>
      <c r="BC732" s="607">
        <v>74.5</v>
      </c>
      <c r="BD732" s="607">
        <v>74.5</v>
      </c>
      <c r="BE732" s="607">
        <v>74.5</v>
      </c>
      <c r="BF732" s="607">
        <v>74.5</v>
      </c>
      <c r="BG732" s="607">
        <v>74.5</v>
      </c>
      <c r="BH732" s="607">
        <v>74.5</v>
      </c>
      <c r="BI732" s="607">
        <v>74.5</v>
      </c>
      <c r="BJ732" s="607">
        <v>74.5</v>
      </c>
      <c r="BK732" s="607">
        <v>74.5</v>
      </c>
      <c r="BL732" s="607">
        <v>74.5</v>
      </c>
      <c r="BM732" s="607">
        <v>74.5</v>
      </c>
      <c r="BN732" s="607">
        <v>74.5</v>
      </c>
      <c r="BO732" s="607">
        <v>74.5</v>
      </c>
      <c r="BP732" s="607">
        <v>74.5</v>
      </c>
      <c r="BQ732" s="607">
        <v>74.5</v>
      </c>
      <c r="BR732" s="607">
        <v>74.5</v>
      </c>
      <c r="BS732" s="607">
        <v>74.5</v>
      </c>
      <c r="BT732" s="607">
        <v>74.5</v>
      </c>
      <c r="BU732" s="607">
        <v>74.5</v>
      </c>
      <c r="BV732" s="607">
        <v>74.5</v>
      </c>
      <c r="BW732" s="607">
        <v>74.5</v>
      </c>
      <c r="BX732" s="607">
        <v>74.5</v>
      </c>
      <c r="BY732" s="607">
        <v>74.5</v>
      </c>
      <c r="BZ732" s="607">
        <v>74.5</v>
      </c>
      <c r="CA732" s="607">
        <v>74.5</v>
      </c>
      <c r="CB732" s="607">
        <v>74.5</v>
      </c>
      <c r="CC732" s="607">
        <v>74.5</v>
      </c>
      <c r="CD732" s="607">
        <v>74.5</v>
      </c>
      <c r="CE732" s="616">
        <v>74.5</v>
      </c>
      <c r="CF732" s="616">
        <v>74.5</v>
      </c>
      <c r="CG732" s="616">
        <v>74.5</v>
      </c>
      <c r="CH732" s="616">
        <v>74.5</v>
      </c>
      <c r="CI732" s="616">
        <v>74.5</v>
      </c>
      <c r="CJ732" s="616">
        <v>74.5</v>
      </c>
      <c r="CK732" s="616">
        <v>74.5</v>
      </c>
      <c r="CL732" s="616">
        <v>74.5</v>
      </c>
      <c r="CM732" s="616">
        <v>74.5</v>
      </c>
      <c r="CN732" s="616">
        <v>74.5</v>
      </c>
      <c r="CO732" s="616">
        <v>74.5</v>
      </c>
      <c r="CP732" s="616">
        <v>74.5</v>
      </c>
      <c r="CQ732" s="616">
        <v>74.5</v>
      </c>
      <c r="CR732" s="616">
        <v>74.5</v>
      </c>
      <c r="CS732" s="616">
        <v>74.5</v>
      </c>
      <c r="CT732" s="616">
        <v>74.5</v>
      </c>
      <c r="CU732" s="616">
        <v>74.5</v>
      </c>
      <c r="CV732" s="616">
        <v>74.5</v>
      </c>
      <c r="CW732" s="616">
        <v>74.5</v>
      </c>
      <c r="CX732" s="616">
        <v>74.5</v>
      </c>
      <c r="CY732" s="617">
        <v>74.5</v>
      </c>
      <c r="CZ732" s="618">
        <v>0</v>
      </c>
      <c r="DA732" s="619">
        <v>0</v>
      </c>
      <c r="DB732" s="619">
        <v>0</v>
      </c>
      <c r="DC732" s="619">
        <v>0</v>
      </c>
      <c r="DD732" s="619">
        <v>0</v>
      </c>
      <c r="DE732" s="619">
        <v>0</v>
      </c>
      <c r="DF732" s="619">
        <v>0</v>
      </c>
      <c r="DG732" s="619">
        <v>0</v>
      </c>
      <c r="DH732" s="619">
        <v>0</v>
      </c>
      <c r="DI732" s="619">
        <v>0</v>
      </c>
      <c r="DJ732" s="619">
        <v>0</v>
      </c>
      <c r="DK732" s="619">
        <v>0</v>
      </c>
      <c r="DL732" s="619">
        <v>0</v>
      </c>
      <c r="DM732" s="619">
        <v>0</v>
      </c>
      <c r="DN732" s="619">
        <v>0</v>
      </c>
      <c r="DO732" s="619">
        <v>0</v>
      </c>
      <c r="DP732" s="619">
        <v>0</v>
      </c>
      <c r="DQ732" s="619">
        <v>0</v>
      </c>
      <c r="DR732" s="619">
        <v>0</v>
      </c>
      <c r="DS732" s="619">
        <v>0</v>
      </c>
      <c r="DT732" s="619">
        <v>0</v>
      </c>
      <c r="DU732" s="619">
        <v>0</v>
      </c>
      <c r="DV732" s="619">
        <v>0</v>
      </c>
      <c r="DW732" s="620">
        <v>0</v>
      </c>
    </row>
    <row r="733" spans="2:127" x14ac:dyDescent="0.2">
      <c r="B733" s="641"/>
      <c r="C733" s="642"/>
      <c r="D733" s="643"/>
      <c r="E733" s="643"/>
      <c r="F733" s="643"/>
      <c r="G733" s="643"/>
      <c r="H733" s="643"/>
      <c r="I733" s="644"/>
      <c r="J733" s="644"/>
      <c r="K733" s="644"/>
      <c r="L733" s="644"/>
      <c r="M733" s="644"/>
      <c r="N733" s="644"/>
      <c r="O733" s="644"/>
      <c r="P733" s="644"/>
      <c r="Q733" s="644"/>
      <c r="R733" s="645"/>
      <c r="S733" s="644"/>
      <c r="T733" s="644"/>
      <c r="U733" s="626" t="s">
        <v>493</v>
      </c>
      <c r="V733" s="614" t="s">
        <v>124</v>
      </c>
      <c r="W733" s="640" t="s">
        <v>490</v>
      </c>
      <c r="X733" s="607">
        <v>0</v>
      </c>
      <c r="Y733" s="607">
        <v>0</v>
      </c>
      <c r="Z733" s="607">
        <v>0</v>
      </c>
      <c r="AA733" s="607">
        <v>0</v>
      </c>
      <c r="AB733" s="607">
        <v>0</v>
      </c>
      <c r="AC733" s="607">
        <v>568.79999999999995</v>
      </c>
      <c r="AD733" s="607">
        <v>568.79999999999995</v>
      </c>
      <c r="AE733" s="607">
        <v>568.79999999999995</v>
      </c>
      <c r="AF733" s="607">
        <v>568.79999999999995</v>
      </c>
      <c r="AG733" s="607">
        <v>568.79999999999995</v>
      </c>
      <c r="AH733" s="607">
        <v>568.79999999999995</v>
      </c>
      <c r="AI733" s="607">
        <v>568.79999999999995</v>
      </c>
      <c r="AJ733" s="607">
        <v>568.79999999999995</v>
      </c>
      <c r="AK733" s="607">
        <v>568.79999999999995</v>
      </c>
      <c r="AL733" s="607">
        <v>568.79999999999995</v>
      </c>
      <c r="AM733" s="607">
        <v>568.79999999999995</v>
      </c>
      <c r="AN733" s="607">
        <v>568.79999999999995</v>
      </c>
      <c r="AO733" s="607">
        <v>568.79999999999995</v>
      </c>
      <c r="AP733" s="607">
        <v>568.79999999999995</v>
      </c>
      <c r="AQ733" s="607">
        <v>568.79999999999995</v>
      </c>
      <c r="AR733" s="607">
        <v>568.79999999999995</v>
      </c>
      <c r="AS733" s="607">
        <v>568.79999999999995</v>
      </c>
      <c r="AT733" s="607">
        <v>568.79999999999995</v>
      </c>
      <c r="AU733" s="607">
        <v>568.79999999999995</v>
      </c>
      <c r="AV733" s="607">
        <v>568.79999999999995</v>
      </c>
      <c r="AW733" s="607">
        <v>568.79999999999995</v>
      </c>
      <c r="AX733" s="607">
        <v>568.79999999999995</v>
      </c>
      <c r="AY733" s="607">
        <v>568.79999999999995</v>
      </c>
      <c r="AZ733" s="607">
        <v>568.79999999999995</v>
      </c>
      <c r="BA733" s="607">
        <v>568.79999999999995</v>
      </c>
      <c r="BB733" s="607">
        <v>568.79999999999995</v>
      </c>
      <c r="BC733" s="607">
        <v>568.79999999999995</v>
      </c>
      <c r="BD733" s="607">
        <v>568.79999999999995</v>
      </c>
      <c r="BE733" s="607">
        <v>568.79999999999995</v>
      </c>
      <c r="BF733" s="607">
        <v>568.79999999999995</v>
      </c>
      <c r="BG733" s="607">
        <v>568.79999999999995</v>
      </c>
      <c r="BH733" s="607">
        <v>568.79999999999995</v>
      </c>
      <c r="BI733" s="607">
        <v>568.79999999999995</v>
      </c>
      <c r="BJ733" s="607">
        <v>568.79999999999995</v>
      </c>
      <c r="BK733" s="607">
        <v>568.79999999999995</v>
      </c>
      <c r="BL733" s="607">
        <v>568.79999999999995</v>
      </c>
      <c r="BM733" s="607">
        <v>568.79999999999995</v>
      </c>
      <c r="BN733" s="607">
        <v>568.79999999999995</v>
      </c>
      <c r="BO733" s="607">
        <v>568.79999999999995</v>
      </c>
      <c r="BP733" s="607">
        <v>568.79999999999995</v>
      </c>
      <c r="BQ733" s="607">
        <v>568.79999999999995</v>
      </c>
      <c r="BR733" s="607">
        <v>568.79999999999995</v>
      </c>
      <c r="BS733" s="607">
        <v>568.79999999999995</v>
      </c>
      <c r="BT733" s="607">
        <v>568.79999999999995</v>
      </c>
      <c r="BU733" s="607">
        <v>568.79999999999995</v>
      </c>
      <c r="BV733" s="607">
        <v>568.79999999999995</v>
      </c>
      <c r="BW733" s="607">
        <v>568.79999999999995</v>
      </c>
      <c r="BX733" s="607">
        <v>568.79999999999995</v>
      </c>
      <c r="BY733" s="607">
        <v>568.79999999999995</v>
      </c>
      <c r="BZ733" s="607">
        <v>568.79999999999995</v>
      </c>
      <c r="CA733" s="607">
        <v>568.79999999999995</v>
      </c>
      <c r="CB733" s="607">
        <v>568.79999999999995</v>
      </c>
      <c r="CC733" s="607">
        <v>568.79999999999995</v>
      </c>
      <c r="CD733" s="607">
        <v>568.79999999999995</v>
      </c>
      <c r="CE733" s="616">
        <v>568.79999999999995</v>
      </c>
      <c r="CF733" s="616">
        <v>568.79999999999995</v>
      </c>
      <c r="CG733" s="616">
        <v>568.79999999999995</v>
      </c>
      <c r="CH733" s="616">
        <v>568.79999999999995</v>
      </c>
      <c r="CI733" s="616">
        <v>568.79999999999995</v>
      </c>
      <c r="CJ733" s="616">
        <v>568.79999999999995</v>
      </c>
      <c r="CK733" s="616">
        <v>568.79999999999995</v>
      </c>
      <c r="CL733" s="616">
        <v>568.79999999999995</v>
      </c>
      <c r="CM733" s="616">
        <v>568.79999999999995</v>
      </c>
      <c r="CN733" s="616">
        <v>568.79999999999995</v>
      </c>
      <c r="CO733" s="616">
        <v>568.79999999999995</v>
      </c>
      <c r="CP733" s="616">
        <v>568.79999999999995</v>
      </c>
      <c r="CQ733" s="616">
        <v>568.79999999999995</v>
      </c>
      <c r="CR733" s="616">
        <v>568.79999999999995</v>
      </c>
      <c r="CS733" s="616">
        <v>568.79999999999995</v>
      </c>
      <c r="CT733" s="616">
        <v>568.79999999999995</v>
      </c>
      <c r="CU733" s="616">
        <v>568.79999999999995</v>
      </c>
      <c r="CV733" s="616">
        <v>568.79999999999995</v>
      </c>
      <c r="CW733" s="616">
        <v>568.79999999999995</v>
      </c>
      <c r="CX733" s="616">
        <v>568.79999999999995</v>
      </c>
      <c r="CY733" s="617">
        <v>568.79999999999995</v>
      </c>
      <c r="CZ733" s="618">
        <v>0</v>
      </c>
      <c r="DA733" s="619">
        <v>0</v>
      </c>
      <c r="DB733" s="619">
        <v>0</v>
      </c>
      <c r="DC733" s="619">
        <v>0</v>
      </c>
      <c r="DD733" s="619">
        <v>0</v>
      </c>
      <c r="DE733" s="619">
        <v>0</v>
      </c>
      <c r="DF733" s="619">
        <v>0</v>
      </c>
      <c r="DG733" s="619">
        <v>0</v>
      </c>
      <c r="DH733" s="619">
        <v>0</v>
      </c>
      <c r="DI733" s="619">
        <v>0</v>
      </c>
      <c r="DJ733" s="619">
        <v>0</v>
      </c>
      <c r="DK733" s="619">
        <v>0</v>
      </c>
      <c r="DL733" s="619">
        <v>0</v>
      </c>
      <c r="DM733" s="619">
        <v>0</v>
      </c>
      <c r="DN733" s="619">
        <v>0</v>
      </c>
      <c r="DO733" s="619">
        <v>0</v>
      </c>
      <c r="DP733" s="619">
        <v>0</v>
      </c>
      <c r="DQ733" s="619">
        <v>0</v>
      </c>
      <c r="DR733" s="619">
        <v>0</v>
      </c>
      <c r="DS733" s="619">
        <v>0</v>
      </c>
      <c r="DT733" s="619">
        <v>0</v>
      </c>
      <c r="DU733" s="619">
        <v>0</v>
      </c>
      <c r="DV733" s="619">
        <v>0</v>
      </c>
      <c r="DW733" s="620">
        <v>0</v>
      </c>
    </row>
    <row r="734" spans="2:127" x14ac:dyDescent="0.2">
      <c r="B734" s="641"/>
      <c r="C734" s="642"/>
      <c r="D734" s="643"/>
      <c r="E734" s="643"/>
      <c r="F734" s="643"/>
      <c r="G734" s="643"/>
      <c r="H734" s="643"/>
      <c r="I734" s="644"/>
      <c r="J734" s="644"/>
      <c r="K734" s="644"/>
      <c r="L734" s="644"/>
      <c r="M734" s="644"/>
      <c r="N734" s="644"/>
      <c r="O734" s="644"/>
      <c r="P734" s="644"/>
      <c r="Q734" s="644"/>
      <c r="R734" s="645"/>
      <c r="S734" s="644"/>
      <c r="T734" s="644"/>
      <c r="U734" s="646" t="s">
        <v>494</v>
      </c>
      <c r="V734" s="647" t="s">
        <v>124</v>
      </c>
      <c r="W734" s="640" t="s">
        <v>490</v>
      </c>
      <c r="X734" s="607">
        <v>0</v>
      </c>
      <c r="Y734" s="607">
        <v>0</v>
      </c>
      <c r="Z734" s="607">
        <v>0</v>
      </c>
      <c r="AA734" s="607">
        <v>0</v>
      </c>
      <c r="AB734" s="607">
        <v>0</v>
      </c>
      <c r="AC734" s="607">
        <v>0</v>
      </c>
      <c r="AD734" s="607">
        <v>0</v>
      </c>
      <c r="AE734" s="607">
        <v>0</v>
      </c>
      <c r="AF734" s="607">
        <v>0</v>
      </c>
      <c r="AG734" s="607">
        <v>0</v>
      </c>
      <c r="AH734" s="607">
        <v>0</v>
      </c>
      <c r="AI734" s="607">
        <v>0</v>
      </c>
      <c r="AJ734" s="607">
        <v>0</v>
      </c>
      <c r="AK734" s="607">
        <v>0</v>
      </c>
      <c r="AL734" s="607">
        <v>0</v>
      </c>
      <c r="AM734" s="607">
        <v>0</v>
      </c>
      <c r="AN734" s="607">
        <v>0</v>
      </c>
      <c r="AO734" s="607">
        <v>0</v>
      </c>
      <c r="AP734" s="607">
        <v>0</v>
      </c>
      <c r="AQ734" s="607">
        <v>0</v>
      </c>
      <c r="AR734" s="607">
        <v>0</v>
      </c>
      <c r="AS734" s="607">
        <v>0</v>
      </c>
      <c r="AT734" s="607">
        <v>0</v>
      </c>
      <c r="AU734" s="607">
        <v>0</v>
      </c>
      <c r="AV734" s="607">
        <v>0</v>
      </c>
      <c r="AW734" s="607">
        <v>0</v>
      </c>
      <c r="AX734" s="607">
        <v>0</v>
      </c>
      <c r="AY734" s="607">
        <v>0</v>
      </c>
      <c r="AZ734" s="607">
        <v>0</v>
      </c>
      <c r="BA734" s="607">
        <v>0</v>
      </c>
      <c r="BB734" s="607">
        <v>0</v>
      </c>
      <c r="BC734" s="607">
        <v>0</v>
      </c>
      <c r="BD734" s="607">
        <v>0</v>
      </c>
      <c r="BE734" s="607">
        <v>0</v>
      </c>
      <c r="BF734" s="607">
        <v>0</v>
      </c>
      <c r="BG734" s="607">
        <v>0</v>
      </c>
      <c r="BH734" s="607">
        <v>0</v>
      </c>
      <c r="BI734" s="607">
        <v>0</v>
      </c>
      <c r="BJ734" s="607">
        <v>0</v>
      </c>
      <c r="BK734" s="607">
        <v>0</v>
      </c>
      <c r="BL734" s="607">
        <v>0</v>
      </c>
      <c r="BM734" s="607">
        <v>0</v>
      </c>
      <c r="BN734" s="607">
        <v>0</v>
      </c>
      <c r="BO734" s="607">
        <v>0</v>
      </c>
      <c r="BP734" s="607">
        <v>0</v>
      </c>
      <c r="BQ734" s="607">
        <v>0</v>
      </c>
      <c r="BR734" s="607">
        <v>0</v>
      </c>
      <c r="BS734" s="607">
        <v>0</v>
      </c>
      <c r="BT734" s="607">
        <v>0</v>
      </c>
      <c r="BU734" s="607">
        <v>0</v>
      </c>
      <c r="BV734" s="607">
        <v>0</v>
      </c>
      <c r="BW734" s="607">
        <v>0</v>
      </c>
      <c r="BX734" s="607">
        <v>0</v>
      </c>
      <c r="BY734" s="607">
        <v>0</v>
      </c>
      <c r="BZ734" s="607">
        <v>0</v>
      </c>
      <c r="CA734" s="607">
        <v>0</v>
      </c>
      <c r="CB734" s="607">
        <v>0</v>
      </c>
      <c r="CC734" s="607">
        <v>0</v>
      </c>
      <c r="CD734" s="607">
        <v>0</v>
      </c>
      <c r="CE734" s="616">
        <v>0</v>
      </c>
      <c r="CF734" s="616">
        <v>0</v>
      </c>
      <c r="CG734" s="616">
        <v>0</v>
      </c>
      <c r="CH734" s="616">
        <v>0</v>
      </c>
      <c r="CI734" s="616">
        <v>0</v>
      </c>
      <c r="CJ734" s="616">
        <v>0</v>
      </c>
      <c r="CK734" s="616">
        <v>0</v>
      </c>
      <c r="CL734" s="616">
        <v>0</v>
      </c>
      <c r="CM734" s="616">
        <v>0</v>
      </c>
      <c r="CN734" s="616">
        <v>0</v>
      </c>
      <c r="CO734" s="616">
        <v>0</v>
      </c>
      <c r="CP734" s="616">
        <v>0</v>
      </c>
      <c r="CQ734" s="616">
        <v>0</v>
      </c>
      <c r="CR734" s="616">
        <v>0</v>
      </c>
      <c r="CS734" s="616">
        <v>0</v>
      </c>
      <c r="CT734" s="616">
        <v>0</v>
      </c>
      <c r="CU734" s="616">
        <v>0</v>
      </c>
      <c r="CV734" s="616">
        <v>0</v>
      </c>
      <c r="CW734" s="616">
        <v>0</v>
      </c>
      <c r="CX734" s="616">
        <v>0</v>
      </c>
      <c r="CY734" s="617">
        <v>0</v>
      </c>
      <c r="CZ734" s="618">
        <v>0</v>
      </c>
      <c r="DA734" s="619">
        <v>0</v>
      </c>
      <c r="DB734" s="619">
        <v>0</v>
      </c>
      <c r="DC734" s="619">
        <v>0</v>
      </c>
      <c r="DD734" s="619">
        <v>0</v>
      </c>
      <c r="DE734" s="619">
        <v>0</v>
      </c>
      <c r="DF734" s="619">
        <v>0</v>
      </c>
      <c r="DG734" s="619">
        <v>0</v>
      </c>
      <c r="DH734" s="619">
        <v>0</v>
      </c>
      <c r="DI734" s="619">
        <v>0</v>
      </c>
      <c r="DJ734" s="619">
        <v>0</v>
      </c>
      <c r="DK734" s="619">
        <v>0</v>
      </c>
      <c r="DL734" s="619">
        <v>0</v>
      </c>
      <c r="DM734" s="619">
        <v>0</v>
      </c>
      <c r="DN734" s="619">
        <v>0</v>
      </c>
      <c r="DO734" s="619">
        <v>0</v>
      </c>
      <c r="DP734" s="619">
        <v>0</v>
      </c>
      <c r="DQ734" s="619">
        <v>0</v>
      </c>
      <c r="DR734" s="619">
        <v>0</v>
      </c>
      <c r="DS734" s="619">
        <v>0</v>
      </c>
      <c r="DT734" s="619">
        <v>0</v>
      </c>
      <c r="DU734" s="619">
        <v>0</v>
      </c>
      <c r="DV734" s="619">
        <v>0</v>
      </c>
      <c r="DW734" s="620">
        <v>0</v>
      </c>
    </row>
    <row r="735" spans="2:127" x14ac:dyDescent="0.2">
      <c r="B735" s="641"/>
      <c r="C735" s="642"/>
      <c r="D735" s="643"/>
      <c r="E735" s="643"/>
      <c r="F735" s="643"/>
      <c r="G735" s="643"/>
      <c r="H735" s="643"/>
      <c r="I735" s="644"/>
      <c r="J735" s="644"/>
      <c r="K735" s="644"/>
      <c r="L735" s="644"/>
      <c r="M735" s="644"/>
      <c r="N735" s="644"/>
      <c r="O735" s="644"/>
      <c r="P735" s="644"/>
      <c r="Q735" s="644"/>
      <c r="R735" s="645"/>
      <c r="S735" s="644"/>
      <c r="T735" s="644"/>
      <c r="U735" s="626" t="s">
        <v>495</v>
      </c>
      <c r="V735" s="614" t="s">
        <v>124</v>
      </c>
      <c r="W735" s="640" t="s">
        <v>490</v>
      </c>
      <c r="X735" s="607">
        <v>0.23800000000000002</v>
      </c>
      <c r="Y735" s="607">
        <v>0.27200000000000002</v>
      </c>
      <c r="Z735" s="607">
        <v>0.34</v>
      </c>
      <c r="AA735" s="607">
        <v>1.36</v>
      </c>
      <c r="AB735" s="607">
        <v>1.19</v>
      </c>
      <c r="AC735" s="607">
        <v>0</v>
      </c>
      <c r="AD735" s="607">
        <v>0</v>
      </c>
      <c r="AE735" s="607">
        <v>0</v>
      </c>
      <c r="AF735" s="607">
        <v>0</v>
      </c>
      <c r="AG735" s="607">
        <v>0</v>
      </c>
      <c r="AH735" s="607">
        <v>0</v>
      </c>
      <c r="AI735" s="607">
        <v>0</v>
      </c>
      <c r="AJ735" s="607">
        <v>0</v>
      </c>
      <c r="AK735" s="607">
        <v>0</v>
      </c>
      <c r="AL735" s="607">
        <v>0</v>
      </c>
      <c r="AM735" s="607">
        <v>0</v>
      </c>
      <c r="AN735" s="607">
        <v>0</v>
      </c>
      <c r="AO735" s="607">
        <v>0</v>
      </c>
      <c r="AP735" s="607">
        <v>0</v>
      </c>
      <c r="AQ735" s="607">
        <v>0</v>
      </c>
      <c r="AR735" s="607">
        <v>0.18066331129807695</v>
      </c>
      <c r="AS735" s="607">
        <v>0.20647235576923079</v>
      </c>
      <c r="AT735" s="607">
        <v>0.25809044471153847</v>
      </c>
      <c r="AU735" s="607">
        <v>1.0323617788461539</v>
      </c>
      <c r="AV735" s="607">
        <v>0.90331655649038467</v>
      </c>
      <c r="AW735" s="607">
        <v>0</v>
      </c>
      <c r="AX735" s="607">
        <v>0</v>
      </c>
      <c r="AY735" s="607">
        <v>0</v>
      </c>
      <c r="AZ735" s="607">
        <v>0</v>
      </c>
      <c r="BA735" s="607">
        <v>0</v>
      </c>
      <c r="BB735" s="607">
        <v>0</v>
      </c>
      <c r="BC735" s="607">
        <v>0</v>
      </c>
      <c r="BD735" s="607">
        <v>0</v>
      </c>
      <c r="BE735" s="607">
        <v>0</v>
      </c>
      <c r="BF735" s="607">
        <v>0</v>
      </c>
      <c r="BG735" s="607">
        <v>0</v>
      </c>
      <c r="BH735" s="607">
        <v>0</v>
      </c>
      <c r="BI735" s="607">
        <v>0</v>
      </c>
      <c r="BJ735" s="607">
        <v>0</v>
      </c>
      <c r="BK735" s="607">
        <v>0</v>
      </c>
      <c r="BL735" s="607">
        <v>0.18066331129807695</v>
      </c>
      <c r="BM735" s="607">
        <v>0.20647235576923079</v>
      </c>
      <c r="BN735" s="607">
        <v>0.25809044471153847</v>
      </c>
      <c r="BO735" s="607">
        <v>1.0323617788461539</v>
      </c>
      <c r="BP735" s="607">
        <v>0.90331655649038467</v>
      </c>
      <c r="BQ735" s="607">
        <v>0</v>
      </c>
      <c r="BR735" s="607">
        <v>0</v>
      </c>
      <c r="BS735" s="607">
        <v>0</v>
      </c>
      <c r="BT735" s="607">
        <v>0</v>
      </c>
      <c r="BU735" s="607">
        <v>0</v>
      </c>
      <c r="BV735" s="607">
        <v>0</v>
      </c>
      <c r="BW735" s="607">
        <v>0</v>
      </c>
      <c r="BX735" s="607">
        <v>0</v>
      </c>
      <c r="BY735" s="607">
        <v>0</v>
      </c>
      <c r="BZ735" s="607">
        <v>0</v>
      </c>
      <c r="CA735" s="607">
        <v>0</v>
      </c>
      <c r="CB735" s="607">
        <v>0</v>
      </c>
      <c r="CC735" s="607">
        <v>0</v>
      </c>
      <c r="CD735" s="607">
        <v>0</v>
      </c>
      <c r="CE735" s="616">
        <v>0</v>
      </c>
      <c r="CF735" s="616">
        <v>0.23533608774038464</v>
      </c>
      <c r="CG735" s="616">
        <v>0.26895552884615381</v>
      </c>
      <c r="CH735" s="616">
        <v>0.33619441105769232</v>
      </c>
      <c r="CI735" s="616">
        <v>1.3447776442307693</v>
      </c>
      <c r="CJ735" s="616">
        <v>1.1766804387019232</v>
      </c>
      <c r="CK735" s="616">
        <v>0</v>
      </c>
      <c r="CL735" s="616">
        <v>0</v>
      </c>
      <c r="CM735" s="616">
        <v>0</v>
      </c>
      <c r="CN735" s="616">
        <v>0</v>
      </c>
      <c r="CO735" s="616">
        <v>0</v>
      </c>
      <c r="CP735" s="616">
        <v>0</v>
      </c>
      <c r="CQ735" s="616">
        <v>0</v>
      </c>
      <c r="CR735" s="616">
        <v>0</v>
      </c>
      <c r="CS735" s="616">
        <v>0</v>
      </c>
      <c r="CT735" s="616">
        <v>0</v>
      </c>
      <c r="CU735" s="616">
        <v>0</v>
      </c>
      <c r="CV735" s="616">
        <v>0</v>
      </c>
      <c r="CW735" s="616">
        <v>0</v>
      </c>
      <c r="CX735" s="616">
        <v>0</v>
      </c>
      <c r="CY735" s="617">
        <v>0</v>
      </c>
      <c r="CZ735" s="618">
        <v>0</v>
      </c>
      <c r="DA735" s="619">
        <v>0</v>
      </c>
      <c r="DB735" s="619">
        <v>0</v>
      </c>
      <c r="DC735" s="619">
        <v>0</v>
      </c>
      <c r="DD735" s="619">
        <v>0</v>
      </c>
      <c r="DE735" s="619">
        <v>0</v>
      </c>
      <c r="DF735" s="619">
        <v>0</v>
      </c>
      <c r="DG735" s="619">
        <v>0</v>
      </c>
      <c r="DH735" s="619">
        <v>0</v>
      </c>
      <c r="DI735" s="619">
        <v>0</v>
      </c>
      <c r="DJ735" s="619">
        <v>0</v>
      </c>
      <c r="DK735" s="619">
        <v>0</v>
      </c>
      <c r="DL735" s="619">
        <v>0</v>
      </c>
      <c r="DM735" s="619">
        <v>0</v>
      </c>
      <c r="DN735" s="619">
        <v>0</v>
      </c>
      <c r="DO735" s="619">
        <v>0</v>
      </c>
      <c r="DP735" s="619">
        <v>0</v>
      </c>
      <c r="DQ735" s="619">
        <v>0</v>
      </c>
      <c r="DR735" s="619">
        <v>0</v>
      </c>
      <c r="DS735" s="619">
        <v>0</v>
      </c>
      <c r="DT735" s="619">
        <v>0</v>
      </c>
      <c r="DU735" s="619">
        <v>0</v>
      </c>
      <c r="DV735" s="619">
        <v>0</v>
      </c>
      <c r="DW735" s="620">
        <v>0</v>
      </c>
    </row>
    <row r="736" spans="2:127" x14ac:dyDescent="0.2">
      <c r="B736" s="648"/>
      <c r="C736" s="642"/>
      <c r="D736" s="643"/>
      <c r="E736" s="643"/>
      <c r="F736" s="643"/>
      <c r="G736" s="643"/>
      <c r="H736" s="643"/>
      <c r="I736" s="644"/>
      <c r="J736" s="644"/>
      <c r="K736" s="644"/>
      <c r="L736" s="644"/>
      <c r="M736" s="644"/>
      <c r="N736" s="644"/>
      <c r="O736" s="644"/>
      <c r="P736" s="644"/>
      <c r="Q736" s="644"/>
      <c r="R736" s="645"/>
      <c r="S736" s="644"/>
      <c r="T736" s="644"/>
      <c r="U736" s="626" t="s">
        <v>496</v>
      </c>
      <c r="V736" s="614" t="s">
        <v>124</v>
      </c>
      <c r="W736" s="640" t="s">
        <v>490</v>
      </c>
      <c r="X736" s="607">
        <v>0</v>
      </c>
      <c r="Y736" s="607">
        <v>0</v>
      </c>
      <c r="Z736" s="607">
        <v>0</v>
      </c>
      <c r="AA736" s="607">
        <v>0</v>
      </c>
      <c r="AB736" s="607">
        <v>0</v>
      </c>
      <c r="AC736" s="607">
        <v>2.41</v>
      </c>
      <c r="AD736" s="607">
        <v>2.41</v>
      </c>
      <c r="AE736" s="607">
        <v>2.41</v>
      </c>
      <c r="AF736" s="607">
        <v>2.41</v>
      </c>
      <c r="AG736" s="607">
        <v>2.41</v>
      </c>
      <c r="AH736" s="607">
        <v>2.41</v>
      </c>
      <c r="AI736" s="607">
        <v>2.41</v>
      </c>
      <c r="AJ736" s="607">
        <v>2.41</v>
      </c>
      <c r="AK736" s="607">
        <v>2.41</v>
      </c>
      <c r="AL736" s="607">
        <v>2.41</v>
      </c>
      <c r="AM736" s="607">
        <v>2.41</v>
      </c>
      <c r="AN736" s="607">
        <v>2.41</v>
      </c>
      <c r="AO736" s="607">
        <v>2.41</v>
      </c>
      <c r="AP736" s="607">
        <v>2.41</v>
      </c>
      <c r="AQ736" s="607">
        <v>2.41</v>
      </c>
      <c r="AR736" s="607">
        <v>2.41</v>
      </c>
      <c r="AS736" s="607">
        <v>2.41</v>
      </c>
      <c r="AT736" s="607">
        <v>2.41</v>
      </c>
      <c r="AU736" s="607">
        <v>2.41</v>
      </c>
      <c r="AV736" s="607">
        <v>2.41</v>
      </c>
      <c r="AW736" s="607">
        <v>2.41</v>
      </c>
      <c r="AX736" s="607">
        <v>2.41</v>
      </c>
      <c r="AY736" s="607">
        <v>2.41</v>
      </c>
      <c r="AZ736" s="607">
        <v>2.41</v>
      </c>
      <c r="BA736" s="607">
        <v>2.41</v>
      </c>
      <c r="BB736" s="607">
        <v>2.41</v>
      </c>
      <c r="BC736" s="607">
        <v>2.41</v>
      </c>
      <c r="BD736" s="607">
        <v>2.41</v>
      </c>
      <c r="BE736" s="607">
        <v>2.41</v>
      </c>
      <c r="BF736" s="607">
        <v>2.41</v>
      </c>
      <c r="BG736" s="607">
        <v>2.41</v>
      </c>
      <c r="BH736" s="607">
        <v>2.41</v>
      </c>
      <c r="BI736" s="607">
        <v>2.41</v>
      </c>
      <c r="BJ736" s="607">
        <v>2.41</v>
      </c>
      <c r="BK736" s="607">
        <v>2.41</v>
      </c>
      <c r="BL736" s="607">
        <v>2.41</v>
      </c>
      <c r="BM736" s="607">
        <v>2.41</v>
      </c>
      <c r="BN736" s="607">
        <v>2.41</v>
      </c>
      <c r="BO736" s="607">
        <v>2.41</v>
      </c>
      <c r="BP736" s="607">
        <v>2.41</v>
      </c>
      <c r="BQ736" s="607">
        <v>2.41</v>
      </c>
      <c r="BR736" s="607">
        <v>2.41</v>
      </c>
      <c r="BS736" s="607">
        <v>2.41</v>
      </c>
      <c r="BT736" s="607">
        <v>2.41</v>
      </c>
      <c r="BU736" s="607">
        <v>2.41</v>
      </c>
      <c r="BV736" s="607">
        <v>2.41</v>
      </c>
      <c r="BW736" s="607">
        <v>2.41</v>
      </c>
      <c r="BX736" s="607">
        <v>2.41</v>
      </c>
      <c r="BY736" s="607">
        <v>2.41</v>
      </c>
      <c r="BZ736" s="607">
        <v>2.41</v>
      </c>
      <c r="CA736" s="607">
        <v>2.41</v>
      </c>
      <c r="CB736" s="607">
        <v>2.41</v>
      </c>
      <c r="CC736" s="607">
        <v>2.41</v>
      </c>
      <c r="CD736" s="607">
        <v>2.41</v>
      </c>
      <c r="CE736" s="616">
        <v>2.41</v>
      </c>
      <c r="CF736" s="616">
        <v>2.41</v>
      </c>
      <c r="CG736" s="616">
        <v>2.41</v>
      </c>
      <c r="CH736" s="616">
        <v>2.41</v>
      </c>
      <c r="CI736" s="616">
        <v>2.41</v>
      </c>
      <c r="CJ736" s="616">
        <v>2.41</v>
      </c>
      <c r="CK736" s="616">
        <v>2.41</v>
      </c>
      <c r="CL736" s="616">
        <v>2.41</v>
      </c>
      <c r="CM736" s="616">
        <v>2.41</v>
      </c>
      <c r="CN736" s="616">
        <v>2.41</v>
      </c>
      <c r="CO736" s="616">
        <v>2.41</v>
      </c>
      <c r="CP736" s="616">
        <v>2.41</v>
      </c>
      <c r="CQ736" s="616">
        <v>2.41</v>
      </c>
      <c r="CR736" s="616">
        <v>2.41</v>
      </c>
      <c r="CS736" s="616">
        <v>2.41</v>
      </c>
      <c r="CT736" s="616">
        <v>2.41</v>
      </c>
      <c r="CU736" s="616">
        <v>2.41</v>
      </c>
      <c r="CV736" s="616">
        <v>2.41</v>
      </c>
      <c r="CW736" s="616">
        <v>2.41</v>
      </c>
      <c r="CX736" s="616">
        <v>2.41</v>
      </c>
      <c r="CY736" s="617">
        <v>2.41</v>
      </c>
      <c r="CZ736" s="618">
        <v>0</v>
      </c>
      <c r="DA736" s="619">
        <v>0</v>
      </c>
      <c r="DB736" s="619">
        <v>0</v>
      </c>
      <c r="DC736" s="619">
        <v>0</v>
      </c>
      <c r="DD736" s="619">
        <v>0</v>
      </c>
      <c r="DE736" s="619">
        <v>0</v>
      </c>
      <c r="DF736" s="619">
        <v>0</v>
      </c>
      <c r="DG736" s="619">
        <v>0</v>
      </c>
      <c r="DH736" s="619">
        <v>0</v>
      </c>
      <c r="DI736" s="619">
        <v>0</v>
      </c>
      <c r="DJ736" s="619">
        <v>0</v>
      </c>
      <c r="DK736" s="619">
        <v>0</v>
      </c>
      <c r="DL736" s="619">
        <v>0</v>
      </c>
      <c r="DM736" s="619">
        <v>0</v>
      </c>
      <c r="DN736" s="619">
        <v>0</v>
      </c>
      <c r="DO736" s="619">
        <v>0</v>
      </c>
      <c r="DP736" s="619">
        <v>0</v>
      </c>
      <c r="DQ736" s="619">
        <v>0</v>
      </c>
      <c r="DR736" s="619">
        <v>0</v>
      </c>
      <c r="DS736" s="619">
        <v>0</v>
      </c>
      <c r="DT736" s="619">
        <v>0</v>
      </c>
      <c r="DU736" s="619">
        <v>0</v>
      </c>
      <c r="DV736" s="619">
        <v>0</v>
      </c>
      <c r="DW736" s="620">
        <v>0</v>
      </c>
    </row>
    <row r="737" spans="2:127" x14ac:dyDescent="0.2">
      <c r="B737" s="648"/>
      <c r="C737" s="642"/>
      <c r="D737" s="643"/>
      <c r="E737" s="643"/>
      <c r="F737" s="643"/>
      <c r="G737" s="643"/>
      <c r="H737" s="643"/>
      <c r="I737" s="644"/>
      <c r="J737" s="644"/>
      <c r="K737" s="644"/>
      <c r="L737" s="644"/>
      <c r="M737" s="644"/>
      <c r="N737" s="644"/>
      <c r="O737" s="644"/>
      <c r="P737" s="644"/>
      <c r="Q737" s="644"/>
      <c r="R737" s="645"/>
      <c r="S737" s="644"/>
      <c r="T737" s="644"/>
      <c r="U737" s="626" t="s">
        <v>497</v>
      </c>
      <c r="V737" s="614" t="s">
        <v>124</v>
      </c>
      <c r="W737" s="640" t="s">
        <v>490</v>
      </c>
      <c r="X737" s="607">
        <v>4.4030279999999999</v>
      </c>
      <c r="Y737" s="607">
        <v>5.0320319999999992</v>
      </c>
      <c r="Z737" s="607">
        <v>6.2900400000000003</v>
      </c>
      <c r="AA737" s="607">
        <v>25.160160000000001</v>
      </c>
      <c r="AB737" s="607">
        <v>22.015139999999995</v>
      </c>
      <c r="AC737" s="607">
        <v>0</v>
      </c>
      <c r="AD737" s="607">
        <v>0</v>
      </c>
      <c r="AE737" s="607">
        <v>0</v>
      </c>
      <c r="AF737" s="607">
        <v>0</v>
      </c>
      <c r="AG737" s="607">
        <v>0</v>
      </c>
      <c r="AH737" s="607">
        <v>0</v>
      </c>
      <c r="AI737" s="607">
        <v>0</v>
      </c>
      <c r="AJ737" s="607">
        <v>0</v>
      </c>
      <c r="AK737" s="607">
        <v>0</v>
      </c>
      <c r="AL737" s="607">
        <v>0</v>
      </c>
      <c r="AM737" s="607">
        <v>0</v>
      </c>
      <c r="AN737" s="607">
        <v>0</v>
      </c>
      <c r="AO737" s="607">
        <v>0</v>
      </c>
      <c r="AP737" s="607">
        <v>0</v>
      </c>
      <c r="AQ737" s="607">
        <v>0</v>
      </c>
      <c r="AR737" s="607">
        <v>3.3422925135216341</v>
      </c>
      <c r="AS737" s="607">
        <v>3.8197628725961534</v>
      </c>
      <c r="AT737" s="607">
        <v>4.774703590745192</v>
      </c>
      <c r="AU737" s="607">
        <v>19.098814362980768</v>
      </c>
      <c r="AV737" s="607">
        <v>16.711462567608173</v>
      </c>
      <c r="AW737" s="607">
        <v>0</v>
      </c>
      <c r="AX737" s="607">
        <v>0</v>
      </c>
      <c r="AY737" s="607">
        <v>0</v>
      </c>
      <c r="AZ737" s="607">
        <v>0</v>
      </c>
      <c r="BA737" s="607">
        <v>0</v>
      </c>
      <c r="BB737" s="607">
        <v>0</v>
      </c>
      <c r="BC737" s="607">
        <v>0</v>
      </c>
      <c r="BD737" s="607">
        <v>0</v>
      </c>
      <c r="BE737" s="607">
        <v>0</v>
      </c>
      <c r="BF737" s="607">
        <v>0</v>
      </c>
      <c r="BG737" s="607">
        <v>0</v>
      </c>
      <c r="BH737" s="607">
        <v>0</v>
      </c>
      <c r="BI737" s="607">
        <v>0</v>
      </c>
      <c r="BJ737" s="607">
        <v>0</v>
      </c>
      <c r="BK737" s="607">
        <v>0</v>
      </c>
      <c r="BL737" s="607">
        <v>3.3422925135216341</v>
      </c>
      <c r="BM737" s="607">
        <v>3.8197628725961534</v>
      </c>
      <c r="BN737" s="607">
        <v>4.774703590745192</v>
      </c>
      <c r="BO737" s="607">
        <v>19.098814362980768</v>
      </c>
      <c r="BP737" s="607">
        <v>16.711462567608173</v>
      </c>
      <c r="BQ737" s="607">
        <v>0</v>
      </c>
      <c r="BR737" s="607">
        <v>0</v>
      </c>
      <c r="BS737" s="607">
        <v>0</v>
      </c>
      <c r="BT737" s="607">
        <v>0</v>
      </c>
      <c r="BU737" s="607">
        <v>0</v>
      </c>
      <c r="BV737" s="607">
        <v>0</v>
      </c>
      <c r="BW737" s="607">
        <v>0</v>
      </c>
      <c r="BX737" s="607">
        <v>0</v>
      </c>
      <c r="BY737" s="607">
        <v>0</v>
      </c>
      <c r="BZ737" s="607">
        <v>0</v>
      </c>
      <c r="CA737" s="607">
        <v>0</v>
      </c>
      <c r="CB737" s="607">
        <v>0</v>
      </c>
      <c r="CC737" s="607">
        <v>0</v>
      </c>
      <c r="CD737" s="607">
        <v>0</v>
      </c>
      <c r="CE737" s="616">
        <v>0</v>
      </c>
      <c r="CF737" s="616">
        <v>4.3537453097956735</v>
      </c>
      <c r="CG737" s="616">
        <v>4.9757089254807685</v>
      </c>
      <c r="CH737" s="616">
        <v>6.2196361568509611</v>
      </c>
      <c r="CI737" s="616">
        <v>24.878544627403844</v>
      </c>
      <c r="CJ737" s="616">
        <v>21.768726548978361</v>
      </c>
      <c r="CK737" s="616">
        <v>0</v>
      </c>
      <c r="CL737" s="616">
        <v>0</v>
      </c>
      <c r="CM737" s="616">
        <v>0</v>
      </c>
      <c r="CN737" s="616">
        <v>0</v>
      </c>
      <c r="CO737" s="616">
        <v>0</v>
      </c>
      <c r="CP737" s="616">
        <v>0</v>
      </c>
      <c r="CQ737" s="616">
        <v>0</v>
      </c>
      <c r="CR737" s="616">
        <v>0</v>
      </c>
      <c r="CS737" s="616">
        <v>0</v>
      </c>
      <c r="CT737" s="616">
        <v>0</v>
      </c>
      <c r="CU737" s="616">
        <v>0</v>
      </c>
      <c r="CV737" s="616">
        <v>0</v>
      </c>
      <c r="CW737" s="616">
        <v>0</v>
      </c>
      <c r="CX737" s="616">
        <v>0</v>
      </c>
      <c r="CY737" s="617">
        <v>0</v>
      </c>
      <c r="CZ737" s="618">
        <v>0</v>
      </c>
      <c r="DA737" s="619">
        <v>0</v>
      </c>
      <c r="DB737" s="619">
        <v>0</v>
      </c>
      <c r="DC737" s="619">
        <v>0</v>
      </c>
      <c r="DD737" s="619">
        <v>0</v>
      </c>
      <c r="DE737" s="619">
        <v>0</v>
      </c>
      <c r="DF737" s="619">
        <v>0</v>
      </c>
      <c r="DG737" s="619">
        <v>0</v>
      </c>
      <c r="DH737" s="619">
        <v>0</v>
      </c>
      <c r="DI737" s="619">
        <v>0</v>
      </c>
      <c r="DJ737" s="619">
        <v>0</v>
      </c>
      <c r="DK737" s="619">
        <v>0</v>
      </c>
      <c r="DL737" s="619">
        <v>0</v>
      </c>
      <c r="DM737" s="619">
        <v>0</v>
      </c>
      <c r="DN737" s="619">
        <v>0</v>
      </c>
      <c r="DO737" s="619">
        <v>0</v>
      </c>
      <c r="DP737" s="619">
        <v>0</v>
      </c>
      <c r="DQ737" s="619">
        <v>0</v>
      </c>
      <c r="DR737" s="619">
        <v>0</v>
      </c>
      <c r="DS737" s="619">
        <v>0</v>
      </c>
      <c r="DT737" s="619">
        <v>0</v>
      </c>
      <c r="DU737" s="619">
        <v>0</v>
      </c>
      <c r="DV737" s="619">
        <v>0</v>
      </c>
      <c r="DW737" s="620">
        <v>0</v>
      </c>
    </row>
    <row r="738" spans="2:127" x14ac:dyDescent="0.2">
      <c r="B738" s="648"/>
      <c r="C738" s="642"/>
      <c r="D738" s="643"/>
      <c r="E738" s="643"/>
      <c r="F738" s="643"/>
      <c r="G738" s="643"/>
      <c r="H738" s="643"/>
      <c r="I738" s="644"/>
      <c r="J738" s="644"/>
      <c r="K738" s="644"/>
      <c r="L738" s="644"/>
      <c r="M738" s="644"/>
      <c r="N738" s="644"/>
      <c r="O738" s="644"/>
      <c r="P738" s="644"/>
      <c r="Q738" s="644"/>
      <c r="R738" s="645"/>
      <c r="S738" s="644"/>
      <c r="T738" s="644"/>
      <c r="U738" s="626" t="s">
        <v>498</v>
      </c>
      <c r="V738" s="614" t="s">
        <v>124</v>
      </c>
      <c r="W738" s="640" t="s">
        <v>490</v>
      </c>
      <c r="X738" s="607">
        <v>0</v>
      </c>
      <c r="Y738" s="607">
        <v>0</v>
      </c>
      <c r="Z738" s="607">
        <v>0</v>
      </c>
      <c r="AA738" s="607">
        <v>0</v>
      </c>
      <c r="AB738" s="607">
        <v>0</v>
      </c>
      <c r="AC738" s="607">
        <v>53.970028061217228</v>
      </c>
      <c r="AD738" s="607">
        <v>49.99608494942364</v>
      </c>
      <c r="AE738" s="607">
        <v>47.519260294918148</v>
      </c>
      <c r="AF738" s="607">
        <v>46.675325917489076</v>
      </c>
      <c r="AG738" s="607">
        <v>43.494470923053342</v>
      </c>
      <c r="AH738" s="607">
        <v>41.058463507043243</v>
      </c>
      <c r="AI738" s="607">
        <v>38.622456091033143</v>
      </c>
      <c r="AJ738" s="607">
        <v>36.186448675023044</v>
      </c>
      <c r="AK738" s="607">
        <v>33.750441259012952</v>
      </c>
      <c r="AL738" s="607">
        <v>31.314433843002853</v>
      </c>
      <c r="AM738" s="607">
        <v>28.878426426992753</v>
      </c>
      <c r="AN738" s="607">
        <v>26.442419010982643</v>
      </c>
      <c r="AO738" s="607">
        <v>24.006411594972548</v>
      </c>
      <c r="AP738" s="607">
        <v>21.570404178962455</v>
      </c>
      <c r="AQ738" s="607">
        <v>19.134396762952356</v>
      </c>
      <c r="AR738" s="607">
        <v>16.69838934694226</v>
      </c>
      <c r="AS738" s="607">
        <v>14.262381930932166</v>
      </c>
      <c r="AT738" s="607">
        <v>11.826374514922071</v>
      </c>
      <c r="AU738" s="607">
        <v>9.3903670989119732</v>
      </c>
      <c r="AV738" s="607">
        <v>6.9543596829018757</v>
      </c>
      <c r="AW738" s="607">
        <v>6.9543596829018757</v>
      </c>
      <c r="AX738" s="607">
        <v>6.9543596829018757</v>
      </c>
      <c r="AY738" s="607">
        <v>6.9543596829018757</v>
      </c>
      <c r="AZ738" s="607">
        <v>6.9543596829018757</v>
      </c>
      <c r="BA738" s="607">
        <v>6.9543596829018757</v>
      </c>
      <c r="BB738" s="607">
        <v>6.9543596829018757</v>
      </c>
      <c r="BC738" s="607">
        <v>6.9543596829018757</v>
      </c>
      <c r="BD738" s="607">
        <v>6.9543596829018757</v>
      </c>
      <c r="BE738" s="607">
        <v>6.9543596829018757</v>
      </c>
      <c r="BF738" s="607">
        <v>6.9543596829018757</v>
      </c>
      <c r="BG738" s="607">
        <v>6.9543596829018757</v>
      </c>
      <c r="BH738" s="607">
        <v>6.9543596829018757</v>
      </c>
      <c r="BI738" s="607">
        <v>6.9543596829018757</v>
      </c>
      <c r="BJ738" s="607">
        <v>6.9543596829018757</v>
      </c>
      <c r="BK738" s="607">
        <v>6.9543596829018757</v>
      </c>
      <c r="BL738" s="607">
        <v>6.9543596829018757</v>
      </c>
      <c r="BM738" s="607">
        <v>6.9543596829018757</v>
      </c>
      <c r="BN738" s="607">
        <v>6.9543596829018757</v>
      </c>
      <c r="BO738" s="607">
        <v>6.9543596829018757</v>
      </c>
      <c r="BP738" s="607">
        <v>6.9543596829018757</v>
      </c>
      <c r="BQ738" s="607">
        <v>6.9543596829018757</v>
      </c>
      <c r="BR738" s="607">
        <v>6.9543596829018757</v>
      </c>
      <c r="BS738" s="607">
        <v>6.9543596829018757</v>
      </c>
      <c r="BT738" s="607">
        <v>6.9543596829018757</v>
      </c>
      <c r="BU738" s="607">
        <v>6.9543596829018757</v>
      </c>
      <c r="BV738" s="607">
        <v>6.9543596829018757</v>
      </c>
      <c r="BW738" s="607">
        <v>6.9543596829018757</v>
      </c>
      <c r="BX738" s="607">
        <v>6.9543596829018757</v>
      </c>
      <c r="BY738" s="607">
        <v>6.9543596829018757</v>
      </c>
      <c r="BZ738" s="607">
        <v>6.9543596829018757</v>
      </c>
      <c r="CA738" s="607">
        <v>6.9543596829018757</v>
      </c>
      <c r="CB738" s="607">
        <v>6.9543596829018757</v>
      </c>
      <c r="CC738" s="607">
        <v>6.9543596829018757</v>
      </c>
      <c r="CD738" s="607">
        <v>6.9543596829018757</v>
      </c>
      <c r="CE738" s="616">
        <v>6.9543596829018757</v>
      </c>
      <c r="CF738" s="616">
        <v>6.9543596829018757</v>
      </c>
      <c r="CG738" s="616">
        <v>6.9543596829018757</v>
      </c>
      <c r="CH738" s="616">
        <v>6.9543596829018757</v>
      </c>
      <c r="CI738" s="616">
        <v>6.9543596829018757</v>
      </c>
      <c r="CJ738" s="616">
        <v>6.9543596829018757</v>
      </c>
      <c r="CK738" s="616">
        <v>6.9543596829018757</v>
      </c>
      <c r="CL738" s="616">
        <v>6.9543596829018757</v>
      </c>
      <c r="CM738" s="616">
        <v>6.9543596829018757</v>
      </c>
      <c r="CN738" s="616">
        <v>6.9543596829018757</v>
      </c>
      <c r="CO738" s="616">
        <v>6.9543596829018757</v>
      </c>
      <c r="CP738" s="616">
        <v>6.9543596829018757</v>
      </c>
      <c r="CQ738" s="616">
        <v>6.9543596829018757</v>
      </c>
      <c r="CR738" s="616">
        <v>6.9543596829018757</v>
      </c>
      <c r="CS738" s="616">
        <v>6.9543596829018757</v>
      </c>
      <c r="CT738" s="616">
        <v>6.9543596829018757</v>
      </c>
      <c r="CU738" s="616">
        <v>6.9543596829018757</v>
      </c>
      <c r="CV738" s="616">
        <v>6.9543596829018757</v>
      </c>
      <c r="CW738" s="616">
        <v>6.9543596829018757</v>
      </c>
      <c r="CX738" s="616">
        <v>6.9543596829018757</v>
      </c>
      <c r="CY738" s="617">
        <v>6.9543596829018757</v>
      </c>
      <c r="CZ738" s="618">
        <v>0</v>
      </c>
      <c r="DA738" s="619">
        <v>0</v>
      </c>
      <c r="DB738" s="619">
        <v>0</v>
      </c>
      <c r="DC738" s="619">
        <v>0</v>
      </c>
      <c r="DD738" s="619">
        <v>0</v>
      </c>
      <c r="DE738" s="619">
        <v>0</v>
      </c>
      <c r="DF738" s="619">
        <v>0</v>
      </c>
      <c r="DG738" s="619">
        <v>0</v>
      </c>
      <c r="DH738" s="619">
        <v>0</v>
      </c>
      <c r="DI738" s="619">
        <v>0</v>
      </c>
      <c r="DJ738" s="619">
        <v>0</v>
      </c>
      <c r="DK738" s="619">
        <v>0</v>
      </c>
      <c r="DL738" s="619">
        <v>0</v>
      </c>
      <c r="DM738" s="619">
        <v>0</v>
      </c>
      <c r="DN738" s="619">
        <v>0</v>
      </c>
      <c r="DO738" s="619">
        <v>0</v>
      </c>
      <c r="DP738" s="619">
        <v>0</v>
      </c>
      <c r="DQ738" s="619">
        <v>0</v>
      </c>
      <c r="DR738" s="619">
        <v>0</v>
      </c>
      <c r="DS738" s="619">
        <v>0</v>
      </c>
      <c r="DT738" s="619">
        <v>0</v>
      </c>
      <c r="DU738" s="619">
        <v>0</v>
      </c>
      <c r="DV738" s="619">
        <v>0</v>
      </c>
      <c r="DW738" s="620">
        <v>0</v>
      </c>
    </row>
    <row r="739" spans="2:127" x14ac:dyDescent="0.2">
      <c r="B739" s="648"/>
      <c r="C739" s="642"/>
      <c r="D739" s="643"/>
      <c r="E739" s="643"/>
      <c r="F739" s="643"/>
      <c r="G739" s="643"/>
      <c r="H739" s="643"/>
      <c r="I739" s="644"/>
      <c r="J739" s="644"/>
      <c r="K739" s="644"/>
      <c r="L739" s="644"/>
      <c r="M739" s="644"/>
      <c r="N739" s="644"/>
      <c r="O739" s="644"/>
      <c r="P739" s="644"/>
      <c r="Q739" s="644"/>
      <c r="R739" s="645"/>
      <c r="S739" s="644"/>
      <c r="T739" s="644"/>
      <c r="U739" s="649" t="s">
        <v>499</v>
      </c>
      <c r="V739" s="614" t="s">
        <v>124</v>
      </c>
      <c r="W739" s="640" t="s">
        <v>490</v>
      </c>
      <c r="X739" s="607">
        <v>0</v>
      </c>
      <c r="Y739" s="607">
        <v>0</v>
      </c>
      <c r="Z739" s="607">
        <v>0</v>
      </c>
      <c r="AA739" s="607">
        <v>0</v>
      </c>
      <c r="AB739" s="607">
        <v>0</v>
      </c>
      <c r="AC739" s="607">
        <v>0</v>
      </c>
      <c r="AD739" s="607">
        <v>0</v>
      </c>
      <c r="AE739" s="607">
        <v>0</v>
      </c>
      <c r="AF739" s="607">
        <v>0</v>
      </c>
      <c r="AG739" s="607">
        <v>0</v>
      </c>
      <c r="AH739" s="607">
        <v>0</v>
      </c>
      <c r="AI739" s="607">
        <v>0</v>
      </c>
      <c r="AJ739" s="607">
        <v>0</v>
      </c>
      <c r="AK739" s="607">
        <v>0</v>
      </c>
      <c r="AL739" s="607">
        <v>0</v>
      </c>
      <c r="AM739" s="607">
        <v>0</v>
      </c>
      <c r="AN739" s="607">
        <v>0</v>
      </c>
      <c r="AO739" s="607">
        <v>0</v>
      </c>
      <c r="AP739" s="607">
        <v>0</v>
      </c>
      <c r="AQ739" s="607">
        <v>0</v>
      </c>
      <c r="AR739" s="607">
        <v>0</v>
      </c>
      <c r="AS739" s="607">
        <v>0</v>
      </c>
      <c r="AT739" s="607">
        <v>0</v>
      </c>
      <c r="AU739" s="607">
        <v>0</v>
      </c>
      <c r="AV739" s="607">
        <v>0</v>
      </c>
      <c r="AW739" s="607">
        <v>0</v>
      </c>
      <c r="AX739" s="607">
        <v>0</v>
      </c>
      <c r="AY739" s="607">
        <v>0</v>
      </c>
      <c r="AZ739" s="607">
        <v>0</v>
      </c>
      <c r="BA739" s="607">
        <v>0</v>
      </c>
      <c r="BB739" s="607">
        <v>0</v>
      </c>
      <c r="BC739" s="607">
        <v>0</v>
      </c>
      <c r="BD739" s="607">
        <v>0</v>
      </c>
      <c r="BE739" s="607">
        <v>0</v>
      </c>
      <c r="BF739" s="607">
        <v>0</v>
      </c>
      <c r="BG739" s="607">
        <v>0</v>
      </c>
      <c r="BH739" s="607">
        <v>0</v>
      </c>
      <c r="BI739" s="607">
        <v>0</v>
      </c>
      <c r="BJ739" s="607">
        <v>0</v>
      </c>
      <c r="BK739" s="607">
        <v>0</v>
      </c>
      <c r="BL739" s="607">
        <v>0</v>
      </c>
      <c r="BM739" s="607">
        <v>0</v>
      </c>
      <c r="BN739" s="607">
        <v>0</v>
      </c>
      <c r="BO739" s="607">
        <v>0</v>
      </c>
      <c r="BP739" s="607">
        <v>0</v>
      </c>
      <c r="BQ739" s="607">
        <v>0</v>
      </c>
      <c r="BR739" s="607">
        <v>0</v>
      </c>
      <c r="BS739" s="607">
        <v>0</v>
      </c>
      <c r="BT739" s="607">
        <v>0</v>
      </c>
      <c r="BU739" s="607">
        <v>0</v>
      </c>
      <c r="BV739" s="607">
        <v>0</v>
      </c>
      <c r="BW739" s="607">
        <v>0</v>
      </c>
      <c r="BX739" s="607">
        <v>0</v>
      </c>
      <c r="BY739" s="607">
        <v>0</v>
      </c>
      <c r="BZ739" s="607">
        <v>0</v>
      </c>
      <c r="CA739" s="607">
        <v>0</v>
      </c>
      <c r="CB739" s="607">
        <v>0</v>
      </c>
      <c r="CC739" s="607">
        <v>0</v>
      </c>
      <c r="CD739" s="607">
        <v>0</v>
      </c>
      <c r="CE739" s="607">
        <v>0</v>
      </c>
      <c r="CF739" s="607">
        <v>0</v>
      </c>
      <c r="CG739" s="607">
        <v>0</v>
      </c>
      <c r="CH739" s="607">
        <v>0</v>
      </c>
      <c r="CI739" s="607">
        <v>0</v>
      </c>
      <c r="CJ739" s="607">
        <v>0</v>
      </c>
      <c r="CK739" s="607">
        <v>0</v>
      </c>
      <c r="CL739" s="607">
        <v>0</v>
      </c>
      <c r="CM739" s="607">
        <v>0</v>
      </c>
      <c r="CN739" s="607">
        <v>0</v>
      </c>
      <c r="CO739" s="607">
        <v>0</v>
      </c>
      <c r="CP739" s="607">
        <v>0</v>
      </c>
      <c r="CQ739" s="607">
        <v>0</v>
      </c>
      <c r="CR739" s="607">
        <v>0</v>
      </c>
      <c r="CS739" s="607">
        <v>0</v>
      </c>
      <c r="CT739" s="607">
        <v>0</v>
      </c>
      <c r="CU739" s="607">
        <v>0</v>
      </c>
      <c r="CV739" s="607">
        <v>0</v>
      </c>
      <c r="CW739" s="607">
        <v>0</v>
      </c>
      <c r="CX739" s="607">
        <v>0</v>
      </c>
      <c r="CY739" s="607">
        <v>0</v>
      </c>
      <c r="CZ739" s="618">
        <v>0</v>
      </c>
      <c r="DA739" s="619">
        <v>0</v>
      </c>
      <c r="DB739" s="619">
        <v>0</v>
      </c>
      <c r="DC739" s="619">
        <v>0</v>
      </c>
      <c r="DD739" s="619">
        <v>0</v>
      </c>
      <c r="DE739" s="619">
        <v>0</v>
      </c>
      <c r="DF739" s="619">
        <v>0</v>
      </c>
      <c r="DG739" s="619">
        <v>0</v>
      </c>
      <c r="DH739" s="619">
        <v>0</v>
      </c>
      <c r="DI739" s="619">
        <v>0</v>
      </c>
      <c r="DJ739" s="619">
        <v>0</v>
      </c>
      <c r="DK739" s="619">
        <v>0</v>
      </c>
      <c r="DL739" s="619">
        <v>0</v>
      </c>
      <c r="DM739" s="619">
        <v>0</v>
      </c>
      <c r="DN739" s="619">
        <v>0</v>
      </c>
      <c r="DO739" s="619">
        <v>0</v>
      </c>
      <c r="DP739" s="619">
        <v>0</v>
      </c>
      <c r="DQ739" s="619">
        <v>0</v>
      </c>
      <c r="DR739" s="619">
        <v>0</v>
      </c>
      <c r="DS739" s="619">
        <v>0</v>
      </c>
      <c r="DT739" s="619">
        <v>0</v>
      </c>
      <c r="DU739" s="619">
        <v>0</v>
      </c>
      <c r="DV739" s="619">
        <v>0</v>
      </c>
      <c r="DW739" s="620">
        <v>0</v>
      </c>
    </row>
    <row r="740" spans="2:127" ht="15.75" thickBot="1" x14ac:dyDescent="0.25">
      <c r="B740" s="650"/>
      <c r="C740" s="651"/>
      <c r="D740" s="652"/>
      <c r="E740" s="652"/>
      <c r="F740" s="652"/>
      <c r="G740" s="652"/>
      <c r="H740" s="652"/>
      <c r="I740" s="653"/>
      <c r="J740" s="653"/>
      <c r="K740" s="653"/>
      <c r="L740" s="653"/>
      <c r="M740" s="653"/>
      <c r="N740" s="653"/>
      <c r="O740" s="653"/>
      <c r="P740" s="653"/>
      <c r="Q740" s="653"/>
      <c r="R740" s="654"/>
      <c r="S740" s="653"/>
      <c r="T740" s="653"/>
      <c r="U740" s="655" t="s">
        <v>127</v>
      </c>
      <c r="V740" s="656" t="s">
        <v>500</v>
      </c>
      <c r="W740" s="657" t="s">
        <v>490</v>
      </c>
      <c r="X740" s="658">
        <f>SUM(X729:X739)</f>
        <v>936.48102800000015</v>
      </c>
      <c r="Y740" s="658">
        <f t="shared" ref="Y740:CJ740" si="142">SUM(Y729:Y739)</f>
        <v>1070.264032</v>
      </c>
      <c r="Z740" s="658">
        <f t="shared" si="142"/>
        <v>1337.8300400000001</v>
      </c>
      <c r="AA740" s="658">
        <f t="shared" si="142"/>
        <v>5351.3201600000002</v>
      </c>
      <c r="AB740" s="658">
        <f t="shared" si="142"/>
        <v>4682.4051399999998</v>
      </c>
      <c r="AC740" s="658">
        <f t="shared" si="142"/>
        <v>699.68002806121717</v>
      </c>
      <c r="AD740" s="658">
        <f t="shared" si="142"/>
        <v>695.7060849494236</v>
      </c>
      <c r="AE740" s="658">
        <f t="shared" si="142"/>
        <v>693.22926029491805</v>
      </c>
      <c r="AF740" s="658">
        <f t="shared" si="142"/>
        <v>692.38532591748901</v>
      </c>
      <c r="AG740" s="658">
        <f t="shared" si="142"/>
        <v>689.20447092305324</v>
      </c>
      <c r="AH740" s="658">
        <f t="shared" si="142"/>
        <v>686.76846350704318</v>
      </c>
      <c r="AI740" s="658">
        <f t="shared" si="142"/>
        <v>684.33245609103301</v>
      </c>
      <c r="AJ740" s="658">
        <f t="shared" si="142"/>
        <v>681.89644867502295</v>
      </c>
      <c r="AK740" s="658">
        <f t="shared" si="142"/>
        <v>679.4604412590129</v>
      </c>
      <c r="AL740" s="658">
        <f t="shared" si="142"/>
        <v>677.02443384300273</v>
      </c>
      <c r="AM740" s="658">
        <f t="shared" si="142"/>
        <v>674.58842642699267</v>
      </c>
      <c r="AN740" s="658">
        <f t="shared" si="142"/>
        <v>672.15241901098261</v>
      </c>
      <c r="AO740" s="658">
        <f t="shared" si="142"/>
        <v>669.71641159497244</v>
      </c>
      <c r="AP740" s="658">
        <f t="shared" si="142"/>
        <v>667.28040417896239</v>
      </c>
      <c r="AQ740" s="658">
        <f t="shared" si="142"/>
        <v>664.84439676295233</v>
      </c>
      <c r="AR740" s="658">
        <f t="shared" si="142"/>
        <v>1373.2813451717623</v>
      </c>
      <c r="AS740" s="658">
        <f t="shared" si="142"/>
        <v>1472.3986171592974</v>
      </c>
      <c r="AT740" s="658">
        <f t="shared" si="142"/>
        <v>1673.0691685503789</v>
      </c>
      <c r="AU740" s="658">
        <f t="shared" si="142"/>
        <v>4717.2315432407395</v>
      </c>
      <c r="AV740" s="658">
        <f t="shared" si="142"/>
        <v>4207.0291388070009</v>
      </c>
      <c r="AW740" s="658">
        <f t="shared" si="142"/>
        <v>652.66435968290182</v>
      </c>
      <c r="AX740" s="658">
        <f t="shared" si="142"/>
        <v>652.66435968290182</v>
      </c>
      <c r="AY740" s="658">
        <f t="shared" si="142"/>
        <v>652.66435968290182</v>
      </c>
      <c r="AZ740" s="658">
        <f t="shared" si="142"/>
        <v>652.66435968290182</v>
      </c>
      <c r="BA740" s="658">
        <f t="shared" si="142"/>
        <v>652.66435968290182</v>
      </c>
      <c r="BB740" s="658">
        <f t="shared" si="142"/>
        <v>652.66435968290182</v>
      </c>
      <c r="BC740" s="658">
        <f t="shared" si="142"/>
        <v>652.66435968290182</v>
      </c>
      <c r="BD740" s="658">
        <f t="shared" si="142"/>
        <v>652.66435968290182</v>
      </c>
      <c r="BE740" s="658">
        <f t="shared" si="142"/>
        <v>652.66435968290182</v>
      </c>
      <c r="BF740" s="658">
        <f t="shared" si="142"/>
        <v>652.66435968290182</v>
      </c>
      <c r="BG740" s="658">
        <f t="shared" si="142"/>
        <v>652.66435968290182</v>
      </c>
      <c r="BH740" s="658">
        <f t="shared" si="142"/>
        <v>652.66435968290182</v>
      </c>
      <c r="BI740" s="658">
        <f t="shared" si="142"/>
        <v>652.66435968290182</v>
      </c>
      <c r="BJ740" s="658">
        <f t="shared" si="142"/>
        <v>652.66435968290182</v>
      </c>
      <c r="BK740" s="658">
        <f t="shared" si="142"/>
        <v>652.66435968290182</v>
      </c>
      <c r="BL740" s="658">
        <f t="shared" si="142"/>
        <v>1363.5373155077218</v>
      </c>
      <c r="BM740" s="658">
        <f t="shared" si="142"/>
        <v>1465.0905949112671</v>
      </c>
      <c r="BN740" s="658">
        <f t="shared" si="142"/>
        <v>1668.1971537183588</v>
      </c>
      <c r="BO740" s="658">
        <f t="shared" si="142"/>
        <v>4714.7955358247291</v>
      </c>
      <c r="BP740" s="658">
        <f t="shared" si="142"/>
        <v>4207.0291388070009</v>
      </c>
      <c r="BQ740" s="658">
        <f t="shared" si="142"/>
        <v>652.66435968290182</v>
      </c>
      <c r="BR740" s="658">
        <f t="shared" si="142"/>
        <v>652.66435968290182</v>
      </c>
      <c r="BS740" s="658">
        <f t="shared" si="142"/>
        <v>652.66435968290182</v>
      </c>
      <c r="BT740" s="658">
        <f t="shared" si="142"/>
        <v>652.66435968290182</v>
      </c>
      <c r="BU740" s="658">
        <f t="shared" si="142"/>
        <v>652.66435968290182</v>
      </c>
      <c r="BV740" s="658">
        <f t="shared" si="142"/>
        <v>652.66435968290182</v>
      </c>
      <c r="BW740" s="658">
        <f t="shared" si="142"/>
        <v>652.66435968290182</v>
      </c>
      <c r="BX740" s="658">
        <f t="shared" si="142"/>
        <v>652.66435968290182</v>
      </c>
      <c r="BY740" s="658">
        <f t="shared" si="142"/>
        <v>652.66435968290182</v>
      </c>
      <c r="BZ740" s="658">
        <f t="shared" si="142"/>
        <v>652.66435968290182</v>
      </c>
      <c r="CA740" s="658">
        <f t="shared" si="142"/>
        <v>652.66435968290182</v>
      </c>
      <c r="CB740" s="658">
        <f t="shared" si="142"/>
        <v>652.66435968290182</v>
      </c>
      <c r="CC740" s="658">
        <f t="shared" si="142"/>
        <v>652.66435968290182</v>
      </c>
      <c r="CD740" s="658">
        <f t="shared" si="142"/>
        <v>652.66435968290182</v>
      </c>
      <c r="CE740" s="658">
        <f t="shared" si="142"/>
        <v>652.66435968290182</v>
      </c>
      <c r="CF740" s="658">
        <f t="shared" si="142"/>
        <v>1578.6634410804379</v>
      </c>
      <c r="CG740" s="658">
        <f t="shared" si="142"/>
        <v>1710.9490241372289</v>
      </c>
      <c r="CH740" s="658">
        <f t="shared" si="142"/>
        <v>1975.5201902508106</v>
      </c>
      <c r="CI740" s="658">
        <f t="shared" si="142"/>
        <v>5944.0876819545365</v>
      </c>
      <c r="CJ740" s="658">
        <f t="shared" si="142"/>
        <v>5282.659766670582</v>
      </c>
      <c r="CK740" s="658">
        <f t="shared" ref="CK740:DW740" si="143">SUM(CK729:CK739)</f>
        <v>652.66435968290182</v>
      </c>
      <c r="CL740" s="658">
        <f t="shared" si="143"/>
        <v>652.66435968290182</v>
      </c>
      <c r="CM740" s="658">
        <f t="shared" si="143"/>
        <v>652.66435968290182</v>
      </c>
      <c r="CN740" s="658">
        <f t="shared" si="143"/>
        <v>652.66435968290182</v>
      </c>
      <c r="CO740" s="658">
        <f t="shared" si="143"/>
        <v>652.66435968290182</v>
      </c>
      <c r="CP740" s="658">
        <f t="shared" si="143"/>
        <v>652.66435968290182</v>
      </c>
      <c r="CQ740" s="658">
        <f t="shared" si="143"/>
        <v>652.66435968290182</v>
      </c>
      <c r="CR740" s="658">
        <f t="shared" si="143"/>
        <v>652.66435968290182</v>
      </c>
      <c r="CS740" s="658">
        <f t="shared" si="143"/>
        <v>652.66435968290182</v>
      </c>
      <c r="CT740" s="658">
        <f t="shared" si="143"/>
        <v>652.66435968290182</v>
      </c>
      <c r="CU740" s="658">
        <f t="shared" si="143"/>
        <v>652.66435968290182</v>
      </c>
      <c r="CV740" s="658">
        <f t="shared" si="143"/>
        <v>652.66435968290182</v>
      </c>
      <c r="CW740" s="658">
        <f t="shared" si="143"/>
        <v>652.66435968290182</v>
      </c>
      <c r="CX740" s="658">
        <f t="shared" si="143"/>
        <v>652.66435968290182</v>
      </c>
      <c r="CY740" s="659">
        <f t="shared" si="143"/>
        <v>652.66435968290182</v>
      </c>
      <c r="CZ740" s="660">
        <f t="shared" si="143"/>
        <v>0</v>
      </c>
      <c r="DA740" s="661">
        <f t="shared" si="143"/>
        <v>0</v>
      </c>
      <c r="DB740" s="661">
        <f t="shared" si="143"/>
        <v>0</v>
      </c>
      <c r="DC740" s="661">
        <f t="shared" si="143"/>
        <v>0</v>
      </c>
      <c r="DD740" s="661">
        <f t="shared" si="143"/>
        <v>0</v>
      </c>
      <c r="DE740" s="661">
        <f t="shared" si="143"/>
        <v>0</v>
      </c>
      <c r="DF740" s="661">
        <f t="shared" si="143"/>
        <v>0</v>
      </c>
      <c r="DG740" s="661">
        <f t="shared" si="143"/>
        <v>0</v>
      </c>
      <c r="DH740" s="661">
        <f t="shared" si="143"/>
        <v>0</v>
      </c>
      <c r="DI740" s="661">
        <f t="shared" si="143"/>
        <v>0</v>
      </c>
      <c r="DJ740" s="661">
        <f t="shared" si="143"/>
        <v>0</v>
      </c>
      <c r="DK740" s="661">
        <f t="shared" si="143"/>
        <v>0</v>
      </c>
      <c r="DL740" s="661">
        <f t="shared" si="143"/>
        <v>0</v>
      </c>
      <c r="DM740" s="661">
        <f t="shared" si="143"/>
        <v>0</v>
      </c>
      <c r="DN740" s="661">
        <f t="shared" si="143"/>
        <v>0</v>
      </c>
      <c r="DO740" s="661">
        <f t="shared" si="143"/>
        <v>0</v>
      </c>
      <c r="DP740" s="661">
        <f t="shared" si="143"/>
        <v>0</v>
      </c>
      <c r="DQ740" s="661">
        <f t="shared" si="143"/>
        <v>0</v>
      </c>
      <c r="DR740" s="661">
        <f t="shared" si="143"/>
        <v>0</v>
      </c>
      <c r="DS740" s="661">
        <f t="shared" si="143"/>
        <v>0</v>
      </c>
      <c r="DT740" s="661">
        <f t="shared" si="143"/>
        <v>0</v>
      </c>
      <c r="DU740" s="661">
        <f t="shared" si="143"/>
        <v>0</v>
      </c>
      <c r="DV740" s="661">
        <f t="shared" si="143"/>
        <v>0</v>
      </c>
      <c r="DW740" s="662">
        <f t="shared" si="143"/>
        <v>0</v>
      </c>
    </row>
    <row r="741" spans="2:127" ht="25.5" x14ac:dyDescent="0.2">
      <c r="B741" s="603" t="s">
        <v>485</v>
      </c>
      <c r="C741" s="604" t="s">
        <v>995</v>
      </c>
      <c r="D741" s="605" t="s">
        <v>914</v>
      </c>
      <c r="E741" s="606" t="s">
        <v>557</v>
      </c>
      <c r="F741" s="607" t="s">
        <v>827</v>
      </c>
      <c r="G741" s="608" t="s">
        <v>59</v>
      </c>
      <c r="H741" s="609" t="s">
        <v>487</v>
      </c>
      <c r="I741" s="609">
        <f>MAX(X741:AV741)</f>
        <v>0</v>
      </c>
      <c r="J741" s="609">
        <f>SUMPRODUCT($X$2:$CY$2,$X741:$CY741)*365</f>
        <v>0</v>
      </c>
      <c r="K741" s="609">
        <f>SUMPRODUCT($X$2:$CY$2,$X742:$CY742)+SUMPRODUCT($X$2:$CY$2,$X743:$CY743)+SUMPRODUCT($X$2:$CY$2,$X744:$CY744)</f>
        <v>7029.7146468207438</v>
      </c>
      <c r="L741" s="609">
        <f>SUMPRODUCT($X$2:$CY$2,$X745:$CY745) +SUMPRODUCT($X$2:$CY$2,$X746:$CY746)</f>
        <v>2106.5676580157715</v>
      </c>
      <c r="M741" s="609">
        <f>SUMPRODUCT($X$2:$CY$2,$X747:$CY747)</f>
        <v>0</v>
      </c>
      <c r="N741" s="609">
        <f>SUMPRODUCT($X$2:$CY$2,$X750:$CY750) +SUMPRODUCT($X$2:$CY$2,$X751:$CY751)</f>
        <v>142.80225446043121</v>
      </c>
      <c r="O741" s="609">
        <f>SUMPRODUCT($X$2:$CY$2,$X748:$CY748) +SUMPRODUCT($X$2:$CY$2,$X749:$CY749) +SUMPRODUCT($X$2:$CY$2,$X752:$CY752)</f>
        <v>28.73649784373546</v>
      </c>
      <c r="P741" s="609">
        <f>SUM(K741:O741)</f>
        <v>9307.8210571406835</v>
      </c>
      <c r="Q741" s="609" t="e">
        <f>(SUM(K741:M741)*100000)/(J741*1000)</f>
        <v>#DIV/0!</v>
      </c>
      <c r="R741" s="610" t="e">
        <f>(P741*100000)/(J741*1000)</f>
        <v>#DIV/0!</v>
      </c>
      <c r="S741" s="611">
        <v>3</v>
      </c>
      <c r="T741" s="612">
        <v>3</v>
      </c>
      <c r="U741" s="613" t="s">
        <v>488</v>
      </c>
      <c r="V741" s="614" t="s">
        <v>124</v>
      </c>
      <c r="W741" s="615" t="s">
        <v>75</v>
      </c>
      <c r="X741" s="607">
        <v>0</v>
      </c>
      <c r="Y741" s="607">
        <v>0</v>
      </c>
      <c r="Z741" s="607">
        <v>0</v>
      </c>
      <c r="AA741" s="607">
        <v>0</v>
      </c>
      <c r="AB741" s="607">
        <v>0</v>
      </c>
      <c r="AC741" s="607">
        <v>0</v>
      </c>
      <c r="AD741" s="607">
        <v>0</v>
      </c>
      <c r="AE741" s="607">
        <v>0</v>
      </c>
      <c r="AF741" s="607">
        <v>0</v>
      </c>
      <c r="AG741" s="607">
        <v>0</v>
      </c>
      <c r="AH741" s="607">
        <v>0</v>
      </c>
      <c r="AI741" s="607">
        <v>0</v>
      </c>
      <c r="AJ741" s="607">
        <v>0</v>
      </c>
      <c r="AK741" s="607">
        <v>0</v>
      </c>
      <c r="AL741" s="607">
        <v>0</v>
      </c>
      <c r="AM741" s="607">
        <v>0</v>
      </c>
      <c r="AN741" s="607">
        <v>0</v>
      </c>
      <c r="AO741" s="607">
        <v>0</v>
      </c>
      <c r="AP741" s="607">
        <v>0</v>
      </c>
      <c r="AQ741" s="607">
        <v>0</v>
      </c>
      <c r="AR741" s="607">
        <v>0</v>
      </c>
      <c r="AS741" s="607">
        <v>0</v>
      </c>
      <c r="AT741" s="607">
        <v>0</v>
      </c>
      <c r="AU741" s="607">
        <v>0</v>
      </c>
      <c r="AV741" s="607">
        <v>0</v>
      </c>
      <c r="AW741" s="607">
        <v>0</v>
      </c>
      <c r="AX741" s="607">
        <v>0</v>
      </c>
      <c r="AY741" s="607">
        <v>0</v>
      </c>
      <c r="AZ741" s="607">
        <v>0</v>
      </c>
      <c r="BA741" s="607">
        <v>0</v>
      </c>
      <c r="BB741" s="607">
        <v>0</v>
      </c>
      <c r="BC741" s="607">
        <v>0</v>
      </c>
      <c r="BD741" s="607">
        <v>0</v>
      </c>
      <c r="BE741" s="607">
        <v>0</v>
      </c>
      <c r="BF741" s="607">
        <v>0</v>
      </c>
      <c r="BG741" s="607">
        <v>0</v>
      </c>
      <c r="BH741" s="607">
        <v>0</v>
      </c>
      <c r="BI741" s="607">
        <v>0</v>
      </c>
      <c r="BJ741" s="607">
        <v>0</v>
      </c>
      <c r="BK741" s="607">
        <v>0</v>
      </c>
      <c r="BL741" s="607">
        <v>0</v>
      </c>
      <c r="BM741" s="607">
        <v>0</v>
      </c>
      <c r="BN741" s="607">
        <v>0</v>
      </c>
      <c r="BO741" s="607">
        <v>0</v>
      </c>
      <c r="BP741" s="607">
        <v>0</v>
      </c>
      <c r="BQ741" s="607">
        <v>0</v>
      </c>
      <c r="BR741" s="607">
        <v>0</v>
      </c>
      <c r="BS741" s="607">
        <v>0</v>
      </c>
      <c r="BT741" s="607">
        <v>0</v>
      </c>
      <c r="BU741" s="607">
        <v>0</v>
      </c>
      <c r="BV741" s="607">
        <v>0</v>
      </c>
      <c r="BW741" s="607">
        <v>0</v>
      </c>
      <c r="BX741" s="607">
        <v>0</v>
      </c>
      <c r="BY741" s="607">
        <v>0</v>
      </c>
      <c r="BZ741" s="607">
        <v>0</v>
      </c>
      <c r="CA741" s="607">
        <v>0</v>
      </c>
      <c r="CB741" s="607">
        <v>0</v>
      </c>
      <c r="CC741" s="607">
        <v>0</v>
      </c>
      <c r="CD741" s="607">
        <v>0</v>
      </c>
      <c r="CE741" s="616">
        <v>0</v>
      </c>
      <c r="CF741" s="616">
        <v>0</v>
      </c>
      <c r="CG741" s="616">
        <v>0</v>
      </c>
      <c r="CH741" s="616">
        <v>0</v>
      </c>
      <c r="CI741" s="616">
        <v>0</v>
      </c>
      <c r="CJ741" s="616">
        <v>0</v>
      </c>
      <c r="CK741" s="616">
        <v>0</v>
      </c>
      <c r="CL741" s="616">
        <v>0</v>
      </c>
      <c r="CM741" s="616">
        <v>0</v>
      </c>
      <c r="CN741" s="616">
        <v>0</v>
      </c>
      <c r="CO741" s="616">
        <v>0</v>
      </c>
      <c r="CP741" s="616">
        <v>0</v>
      </c>
      <c r="CQ741" s="616">
        <v>0</v>
      </c>
      <c r="CR741" s="616">
        <v>0</v>
      </c>
      <c r="CS741" s="616">
        <v>0</v>
      </c>
      <c r="CT741" s="616">
        <v>0</v>
      </c>
      <c r="CU741" s="616">
        <v>0</v>
      </c>
      <c r="CV741" s="616">
        <v>0</v>
      </c>
      <c r="CW741" s="616">
        <v>0</v>
      </c>
      <c r="CX741" s="616">
        <v>0</v>
      </c>
      <c r="CY741" s="617">
        <v>0</v>
      </c>
      <c r="CZ741" s="618">
        <v>0</v>
      </c>
      <c r="DA741" s="619">
        <v>0</v>
      </c>
      <c r="DB741" s="619">
        <v>0</v>
      </c>
      <c r="DC741" s="619">
        <v>0</v>
      </c>
      <c r="DD741" s="619">
        <v>0</v>
      </c>
      <c r="DE741" s="619">
        <v>0</v>
      </c>
      <c r="DF741" s="619">
        <v>0</v>
      </c>
      <c r="DG741" s="619">
        <v>0</v>
      </c>
      <c r="DH741" s="619">
        <v>0</v>
      </c>
      <c r="DI741" s="619">
        <v>0</v>
      </c>
      <c r="DJ741" s="619">
        <v>0</v>
      </c>
      <c r="DK741" s="619">
        <v>0</v>
      </c>
      <c r="DL741" s="619">
        <v>0</v>
      </c>
      <c r="DM741" s="619">
        <v>0</v>
      </c>
      <c r="DN741" s="619">
        <v>0</v>
      </c>
      <c r="DO741" s="619">
        <v>0</v>
      </c>
      <c r="DP741" s="619">
        <v>0</v>
      </c>
      <c r="DQ741" s="619">
        <v>0</v>
      </c>
      <c r="DR741" s="619">
        <v>0</v>
      </c>
      <c r="DS741" s="619">
        <v>0</v>
      </c>
      <c r="DT741" s="619">
        <v>0</v>
      </c>
      <c r="DU741" s="619">
        <v>0</v>
      </c>
      <c r="DV741" s="619">
        <v>0</v>
      </c>
      <c r="DW741" s="620">
        <v>0</v>
      </c>
    </row>
    <row r="742" spans="2:127" x14ac:dyDescent="0.2">
      <c r="B742" s="621"/>
      <c r="C742" s="622"/>
      <c r="D742" s="623"/>
      <c r="E742" s="624"/>
      <c r="F742" s="624"/>
      <c r="G742" s="623"/>
      <c r="H742" s="624"/>
      <c r="I742" s="624"/>
      <c r="J742" s="624"/>
      <c r="K742" s="624"/>
      <c r="L742" s="624"/>
      <c r="M742" s="624"/>
      <c r="N742" s="624"/>
      <c r="O742" s="624"/>
      <c r="P742" s="624"/>
      <c r="Q742" s="624"/>
      <c r="R742" s="625"/>
      <c r="S742" s="624"/>
      <c r="T742" s="624"/>
      <c r="U742" s="626" t="s">
        <v>489</v>
      </c>
      <c r="V742" s="614" t="s">
        <v>124</v>
      </c>
      <c r="W742" s="615" t="s">
        <v>490</v>
      </c>
      <c r="X742" s="607">
        <v>412.44000000000005</v>
      </c>
      <c r="Y742" s="607">
        <v>471.36</v>
      </c>
      <c r="Z742" s="607">
        <v>589.20000000000005</v>
      </c>
      <c r="AA742" s="607">
        <v>2356.8000000000002</v>
      </c>
      <c r="AB742" s="607">
        <v>2062.1999999999998</v>
      </c>
      <c r="AC742" s="607">
        <v>0</v>
      </c>
      <c r="AD742" s="607">
        <v>0</v>
      </c>
      <c r="AE742" s="607">
        <v>0</v>
      </c>
      <c r="AF742" s="607">
        <v>0</v>
      </c>
      <c r="AG742" s="607">
        <v>0</v>
      </c>
      <c r="AH742" s="607">
        <v>0</v>
      </c>
      <c r="AI742" s="607">
        <v>0</v>
      </c>
      <c r="AJ742" s="607">
        <v>0</v>
      </c>
      <c r="AK742" s="607">
        <v>0</v>
      </c>
      <c r="AL742" s="607">
        <v>0</v>
      </c>
      <c r="AM742" s="607">
        <v>0</v>
      </c>
      <c r="AN742" s="607">
        <v>0</v>
      </c>
      <c r="AO742" s="607">
        <v>0</v>
      </c>
      <c r="AP742" s="607">
        <v>0</v>
      </c>
      <c r="AQ742" s="607">
        <v>0</v>
      </c>
      <c r="AR742" s="607">
        <v>99.54</v>
      </c>
      <c r="AS742" s="607">
        <v>113.76</v>
      </c>
      <c r="AT742" s="607">
        <v>142.19999999999999</v>
      </c>
      <c r="AU742" s="607">
        <v>568.79999999999995</v>
      </c>
      <c r="AV742" s="607">
        <v>497.7</v>
      </c>
      <c r="AW742" s="607">
        <v>0</v>
      </c>
      <c r="AX742" s="607">
        <v>0</v>
      </c>
      <c r="AY742" s="607">
        <v>0</v>
      </c>
      <c r="AZ742" s="607">
        <v>0</v>
      </c>
      <c r="BA742" s="607">
        <v>0</v>
      </c>
      <c r="BB742" s="607">
        <v>0</v>
      </c>
      <c r="BC742" s="607">
        <v>0</v>
      </c>
      <c r="BD742" s="607">
        <v>0</v>
      </c>
      <c r="BE742" s="607">
        <v>0</v>
      </c>
      <c r="BF742" s="607">
        <v>0</v>
      </c>
      <c r="BG742" s="607">
        <v>0</v>
      </c>
      <c r="BH742" s="607">
        <v>0</v>
      </c>
      <c r="BI742" s="607">
        <v>0</v>
      </c>
      <c r="BJ742" s="607">
        <v>0</v>
      </c>
      <c r="BK742" s="607">
        <v>0</v>
      </c>
      <c r="BL742" s="607">
        <v>99.54</v>
      </c>
      <c r="BM742" s="607">
        <v>113.76</v>
      </c>
      <c r="BN742" s="607">
        <v>142.19999999999999</v>
      </c>
      <c r="BO742" s="607">
        <v>568.79999999999995</v>
      </c>
      <c r="BP742" s="607">
        <v>497.7</v>
      </c>
      <c r="BQ742" s="607">
        <v>0</v>
      </c>
      <c r="BR742" s="607">
        <v>0</v>
      </c>
      <c r="BS742" s="607">
        <v>0</v>
      </c>
      <c r="BT742" s="607">
        <v>0</v>
      </c>
      <c r="BU742" s="607">
        <v>0</v>
      </c>
      <c r="BV742" s="607">
        <v>0</v>
      </c>
      <c r="BW742" s="607">
        <v>0</v>
      </c>
      <c r="BX742" s="607">
        <v>0</v>
      </c>
      <c r="BY742" s="607">
        <v>0</v>
      </c>
      <c r="BZ742" s="607">
        <v>0</v>
      </c>
      <c r="CA742" s="607">
        <v>0</v>
      </c>
      <c r="CB742" s="607">
        <v>0</v>
      </c>
      <c r="CC742" s="607">
        <v>0</v>
      </c>
      <c r="CD742" s="607">
        <v>0</v>
      </c>
      <c r="CE742" s="616">
        <v>0</v>
      </c>
      <c r="CF742" s="616">
        <v>357.98</v>
      </c>
      <c r="CG742" s="616">
        <v>409.12</v>
      </c>
      <c r="CH742" s="616">
        <v>511.4</v>
      </c>
      <c r="CI742" s="616">
        <v>2045.6</v>
      </c>
      <c r="CJ742" s="616">
        <v>1789.9</v>
      </c>
      <c r="CK742" s="616">
        <v>0</v>
      </c>
      <c r="CL742" s="616">
        <v>0</v>
      </c>
      <c r="CM742" s="616">
        <v>0</v>
      </c>
      <c r="CN742" s="616">
        <v>0</v>
      </c>
      <c r="CO742" s="616">
        <v>0</v>
      </c>
      <c r="CP742" s="616">
        <v>0</v>
      </c>
      <c r="CQ742" s="616">
        <v>0</v>
      </c>
      <c r="CR742" s="616">
        <v>0</v>
      </c>
      <c r="CS742" s="616">
        <v>0</v>
      </c>
      <c r="CT742" s="616">
        <v>0</v>
      </c>
      <c r="CU742" s="616">
        <v>0</v>
      </c>
      <c r="CV742" s="616">
        <v>0</v>
      </c>
      <c r="CW742" s="616">
        <v>0</v>
      </c>
      <c r="CX742" s="616">
        <v>0</v>
      </c>
      <c r="CY742" s="617">
        <v>0</v>
      </c>
      <c r="CZ742" s="618">
        <v>0</v>
      </c>
      <c r="DA742" s="619">
        <v>0</v>
      </c>
      <c r="DB742" s="619">
        <v>0</v>
      </c>
      <c r="DC742" s="619">
        <v>0</v>
      </c>
      <c r="DD742" s="619">
        <v>0</v>
      </c>
      <c r="DE742" s="619">
        <v>0</v>
      </c>
      <c r="DF742" s="619">
        <v>0</v>
      </c>
      <c r="DG742" s="619">
        <v>0</v>
      </c>
      <c r="DH742" s="619">
        <v>0</v>
      </c>
      <c r="DI742" s="619">
        <v>0</v>
      </c>
      <c r="DJ742" s="619">
        <v>0</v>
      </c>
      <c r="DK742" s="619">
        <v>0</v>
      </c>
      <c r="DL742" s="619">
        <v>0</v>
      </c>
      <c r="DM742" s="619">
        <v>0</v>
      </c>
      <c r="DN742" s="619">
        <v>0</v>
      </c>
      <c r="DO742" s="619">
        <v>0</v>
      </c>
      <c r="DP742" s="619">
        <v>0</v>
      </c>
      <c r="DQ742" s="619">
        <v>0</v>
      </c>
      <c r="DR742" s="619">
        <v>0</v>
      </c>
      <c r="DS742" s="619">
        <v>0</v>
      </c>
      <c r="DT742" s="619">
        <v>0</v>
      </c>
      <c r="DU742" s="619">
        <v>0</v>
      </c>
      <c r="DV742" s="619">
        <v>0</v>
      </c>
      <c r="DW742" s="620">
        <v>0</v>
      </c>
    </row>
    <row r="743" spans="2:127" x14ac:dyDescent="0.2">
      <c r="B743" s="627"/>
      <c r="C743" s="628"/>
      <c r="D743" s="629"/>
      <c r="E743" s="629"/>
      <c r="F743" s="629"/>
      <c r="G743" s="629"/>
      <c r="H743" s="629"/>
      <c r="I743" s="630"/>
      <c r="J743" s="630"/>
      <c r="K743" s="630"/>
      <c r="L743" s="630"/>
      <c r="M743" s="630"/>
      <c r="N743" s="630"/>
      <c r="O743" s="630"/>
      <c r="P743" s="630"/>
      <c r="Q743" s="630"/>
      <c r="R743" s="631"/>
      <c r="S743" s="630"/>
      <c r="T743" s="630"/>
      <c r="U743" s="626" t="s">
        <v>491</v>
      </c>
      <c r="V743" s="614" t="s">
        <v>124</v>
      </c>
      <c r="W743" s="615" t="s">
        <v>490</v>
      </c>
      <c r="X743" s="607">
        <v>0</v>
      </c>
      <c r="Y743" s="607">
        <v>0</v>
      </c>
      <c r="Z743" s="607">
        <v>0</v>
      </c>
      <c r="AA743" s="607">
        <v>0</v>
      </c>
      <c r="AB743" s="607">
        <v>0</v>
      </c>
      <c r="AC743" s="607">
        <v>0</v>
      </c>
      <c r="AD743" s="607">
        <v>0</v>
      </c>
      <c r="AE743" s="607">
        <v>0</v>
      </c>
      <c r="AF743" s="607">
        <v>0</v>
      </c>
      <c r="AG743" s="607">
        <v>0</v>
      </c>
      <c r="AH743" s="607">
        <v>0</v>
      </c>
      <c r="AI743" s="607">
        <v>0</v>
      </c>
      <c r="AJ743" s="607">
        <v>0</v>
      </c>
      <c r="AK743" s="607">
        <v>0</v>
      </c>
      <c r="AL743" s="607">
        <v>0</v>
      </c>
      <c r="AM743" s="607">
        <v>0</v>
      </c>
      <c r="AN743" s="607">
        <v>0</v>
      </c>
      <c r="AO743" s="607">
        <v>0</v>
      </c>
      <c r="AP743" s="607">
        <v>0</v>
      </c>
      <c r="AQ743" s="607">
        <v>0</v>
      </c>
      <c r="AR743" s="607">
        <v>0</v>
      </c>
      <c r="AS743" s="607">
        <v>0</v>
      </c>
      <c r="AT743" s="607">
        <v>0</v>
      </c>
      <c r="AU743" s="607">
        <v>0</v>
      </c>
      <c r="AV743" s="607">
        <v>0</v>
      </c>
      <c r="AW743" s="607">
        <v>0</v>
      </c>
      <c r="AX743" s="607">
        <v>0</v>
      </c>
      <c r="AY743" s="607">
        <v>0</v>
      </c>
      <c r="AZ743" s="607">
        <v>0</v>
      </c>
      <c r="BA743" s="607">
        <v>0</v>
      </c>
      <c r="BB743" s="607">
        <v>0</v>
      </c>
      <c r="BC743" s="607">
        <v>0</v>
      </c>
      <c r="BD743" s="607">
        <v>0</v>
      </c>
      <c r="BE743" s="607">
        <v>0</v>
      </c>
      <c r="BF743" s="607">
        <v>0</v>
      </c>
      <c r="BG743" s="607">
        <v>0</v>
      </c>
      <c r="BH743" s="607">
        <v>0</v>
      </c>
      <c r="BI743" s="607">
        <v>0</v>
      </c>
      <c r="BJ743" s="607">
        <v>0</v>
      </c>
      <c r="BK743" s="607">
        <v>0</v>
      </c>
      <c r="BL743" s="607">
        <v>0</v>
      </c>
      <c r="BM743" s="607">
        <v>0</v>
      </c>
      <c r="BN743" s="607">
        <v>0</v>
      </c>
      <c r="BO743" s="607">
        <v>0</v>
      </c>
      <c r="BP743" s="607">
        <v>0</v>
      </c>
      <c r="BQ743" s="607">
        <v>0</v>
      </c>
      <c r="BR743" s="607">
        <v>0</v>
      </c>
      <c r="BS743" s="607">
        <v>0</v>
      </c>
      <c r="BT743" s="607">
        <v>0</v>
      </c>
      <c r="BU743" s="607">
        <v>0</v>
      </c>
      <c r="BV743" s="607">
        <v>0</v>
      </c>
      <c r="BW743" s="607">
        <v>0</v>
      </c>
      <c r="BX743" s="607">
        <v>0</v>
      </c>
      <c r="BY743" s="607">
        <v>0</v>
      </c>
      <c r="BZ743" s="607">
        <v>0</v>
      </c>
      <c r="CA743" s="607">
        <v>0</v>
      </c>
      <c r="CB743" s="607">
        <v>0</v>
      </c>
      <c r="CC743" s="607">
        <v>0</v>
      </c>
      <c r="CD743" s="607">
        <v>0</v>
      </c>
      <c r="CE743" s="616">
        <v>0</v>
      </c>
      <c r="CF743" s="616">
        <v>0</v>
      </c>
      <c r="CG743" s="616">
        <v>0</v>
      </c>
      <c r="CH743" s="616">
        <v>0</v>
      </c>
      <c r="CI743" s="616">
        <v>0</v>
      </c>
      <c r="CJ743" s="616">
        <v>0</v>
      </c>
      <c r="CK743" s="616">
        <v>0</v>
      </c>
      <c r="CL743" s="616">
        <v>0</v>
      </c>
      <c r="CM743" s="616">
        <v>0</v>
      </c>
      <c r="CN743" s="616">
        <v>0</v>
      </c>
      <c r="CO743" s="616">
        <v>0</v>
      </c>
      <c r="CP743" s="616">
        <v>0</v>
      </c>
      <c r="CQ743" s="616">
        <v>0</v>
      </c>
      <c r="CR743" s="616">
        <v>0</v>
      </c>
      <c r="CS743" s="616">
        <v>0</v>
      </c>
      <c r="CT743" s="616">
        <v>0</v>
      </c>
      <c r="CU743" s="616">
        <v>0</v>
      </c>
      <c r="CV743" s="616">
        <v>0</v>
      </c>
      <c r="CW743" s="616">
        <v>0</v>
      </c>
      <c r="CX743" s="616">
        <v>0</v>
      </c>
      <c r="CY743" s="617">
        <v>0</v>
      </c>
      <c r="CZ743" s="618">
        <v>0</v>
      </c>
      <c r="DA743" s="619">
        <v>0</v>
      </c>
      <c r="DB743" s="619">
        <v>0</v>
      </c>
      <c r="DC743" s="619">
        <v>0</v>
      </c>
      <c r="DD743" s="619">
        <v>0</v>
      </c>
      <c r="DE743" s="619">
        <v>0</v>
      </c>
      <c r="DF743" s="619">
        <v>0</v>
      </c>
      <c r="DG743" s="619">
        <v>0</v>
      </c>
      <c r="DH743" s="619">
        <v>0</v>
      </c>
      <c r="DI743" s="619">
        <v>0</v>
      </c>
      <c r="DJ743" s="619">
        <v>0</v>
      </c>
      <c r="DK743" s="619">
        <v>0</v>
      </c>
      <c r="DL743" s="619">
        <v>0</v>
      </c>
      <c r="DM743" s="619">
        <v>0</v>
      </c>
      <c r="DN743" s="619">
        <v>0</v>
      </c>
      <c r="DO743" s="619">
        <v>0</v>
      </c>
      <c r="DP743" s="619">
        <v>0</v>
      </c>
      <c r="DQ743" s="619">
        <v>0</v>
      </c>
      <c r="DR743" s="619">
        <v>0</v>
      </c>
      <c r="DS743" s="619">
        <v>0</v>
      </c>
      <c r="DT743" s="619">
        <v>0</v>
      </c>
      <c r="DU743" s="619">
        <v>0</v>
      </c>
      <c r="DV743" s="619">
        <v>0</v>
      </c>
      <c r="DW743" s="620">
        <v>0</v>
      </c>
    </row>
    <row r="744" spans="2:127" x14ac:dyDescent="0.2">
      <c r="B744" s="627"/>
      <c r="C744" s="628"/>
      <c r="D744" s="629"/>
      <c r="E744" s="629"/>
      <c r="F744" s="629"/>
      <c r="G744" s="629"/>
      <c r="H744" s="629"/>
      <c r="I744" s="630"/>
      <c r="J744" s="630"/>
      <c r="K744" s="630"/>
      <c r="L744" s="630"/>
      <c r="M744" s="630"/>
      <c r="N744" s="630"/>
      <c r="O744" s="630"/>
      <c r="P744" s="630"/>
      <c r="Q744" s="630"/>
      <c r="R744" s="631"/>
      <c r="S744" s="630"/>
      <c r="T744" s="630"/>
      <c r="U744" s="632" t="s">
        <v>828</v>
      </c>
      <c r="V744" s="633" t="s">
        <v>124</v>
      </c>
      <c r="W744" s="634" t="s">
        <v>490</v>
      </c>
      <c r="X744" s="607">
        <v>0</v>
      </c>
      <c r="Y744" s="607">
        <v>0</v>
      </c>
      <c r="Z744" s="607">
        <v>0</v>
      </c>
      <c r="AA744" s="607">
        <v>0</v>
      </c>
      <c r="AB744" s="607">
        <v>0</v>
      </c>
      <c r="AC744" s="607">
        <v>0</v>
      </c>
      <c r="AD744" s="607">
        <v>0</v>
      </c>
      <c r="AE744" s="607">
        <v>0</v>
      </c>
      <c r="AF744" s="607">
        <v>0</v>
      </c>
      <c r="AG744" s="607">
        <v>0</v>
      </c>
      <c r="AH744" s="607">
        <v>0</v>
      </c>
      <c r="AI744" s="607">
        <v>0</v>
      </c>
      <c r="AJ744" s="607">
        <v>0</v>
      </c>
      <c r="AK744" s="607">
        <v>0</v>
      </c>
      <c r="AL744" s="607">
        <v>0</v>
      </c>
      <c r="AM744" s="607">
        <v>0</v>
      </c>
      <c r="AN744" s="607">
        <v>0</v>
      </c>
      <c r="AO744" s="607">
        <v>0</v>
      </c>
      <c r="AP744" s="607">
        <v>0</v>
      </c>
      <c r="AQ744" s="607">
        <v>0</v>
      </c>
      <c r="AR744" s="607">
        <v>0</v>
      </c>
      <c r="AS744" s="607">
        <v>0</v>
      </c>
      <c r="AT744" s="607">
        <v>0</v>
      </c>
      <c r="AU744" s="607">
        <v>0</v>
      </c>
      <c r="AV744" s="607">
        <v>0</v>
      </c>
      <c r="AW744" s="607">
        <v>0</v>
      </c>
      <c r="AX744" s="607">
        <v>0</v>
      </c>
      <c r="AY744" s="607">
        <v>0</v>
      </c>
      <c r="AZ744" s="607">
        <v>0</v>
      </c>
      <c r="BA744" s="607">
        <v>0</v>
      </c>
      <c r="BB744" s="607">
        <v>0</v>
      </c>
      <c r="BC744" s="607">
        <v>0</v>
      </c>
      <c r="BD744" s="607">
        <v>0</v>
      </c>
      <c r="BE744" s="607">
        <v>0</v>
      </c>
      <c r="BF744" s="607">
        <v>0</v>
      </c>
      <c r="BG744" s="607">
        <v>0</v>
      </c>
      <c r="BH744" s="607">
        <v>0</v>
      </c>
      <c r="BI744" s="607">
        <v>0</v>
      </c>
      <c r="BJ744" s="607">
        <v>0</v>
      </c>
      <c r="BK744" s="607">
        <v>0</v>
      </c>
      <c r="BL744" s="607">
        <v>0</v>
      </c>
      <c r="BM744" s="607">
        <v>0</v>
      </c>
      <c r="BN744" s="607">
        <v>0</v>
      </c>
      <c r="BO744" s="607">
        <v>0</v>
      </c>
      <c r="BP744" s="607">
        <v>0</v>
      </c>
      <c r="BQ744" s="607">
        <v>0</v>
      </c>
      <c r="BR744" s="607">
        <v>0</v>
      </c>
      <c r="BS744" s="607">
        <v>0</v>
      </c>
      <c r="BT744" s="607">
        <v>0</v>
      </c>
      <c r="BU744" s="607">
        <v>0</v>
      </c>
      <c r="BV744" s="607">
        <v>0</v>
      </c>
      <c r="BW744" s="607">
        <v>0</v>
      </c>
      <c r="BX744" s="607">
        <v>0</v>
      </c>
      <c r="BY744" s="607">
        <v>0</v>
      </c>
      <c r="BZ744" s="607">
        <v>0</v>
      </c>
      <c r="CA744" s="607">
        <v>0</v>
      </c>
      <c r="CB744" s="607">
        <v>0</v>
      </c>
      <c r="CC744" s="607">
        <v>0</v>
      </c>
      <c r="CD744" s="607">
        <v>0</v>
      </c>
      <c r="CE744" s="607">
        <v>0</v>
      </c>
      <c r="CF744" s="607">
        <v>0</v>
      </c>
      <c r="CG744" s="607">
        <v>0</v>
      </c>
      <c r="CH744" s="607">
        <v>0</v>
      </c>
      <c r="CI744" s="607">
        <v>0</v>
      </c>
      <c r="CJ744" s="607">
        <v>0</v>
      </c>
      <c r="CK744" s="607">
        <v>0</v>
      </c>
      <c r="CL744" s="607">
        <v>0</v>
      </c>
      <c r="CM744" s="607">
        <v>0</v>
      </c>
      <c r="CN744" s="607">
        <v>0</v>
      </c>
      <c r="CO744" s="607">
        <v>0</v>
      </c>
      <c r="CP744" s="607">
        <v>0</v>
      </c>
      <c r="CQ744" s="607">
        <v>0</v>
      </c>
      <c r="CR744" s="607">
        <v>0</v>
      </c>
      <c r="CS744" s="607">
        <v>0</v>
      </c>
      <c r="CT744" s="607">
        <v>0</v>
      </c>
      <c r="CU744" s="607">
        <v>0</v>
      </c>
      <c r="CV744" s="607">
        <v>0</v>
      </c>
      <c r="CW744" s="607">
        <v>0</v>
      </c>
      <c r="CX744" s="607">
        <v>0</v>
      </c>
      <c r="CY744" s="607">
        <v>0</v>
      </c>
      <c r="CZ744" s="618">
        <v>0</v>
      </c>
      <c r="DA744" s="619">
        <v>0</v>
      </c>
      <c r="DB744" s="619">
        <v>0</v>
      </c>
      <c r="DC744" s="619">
        <v>0</v>
      </c>
      <c r="DD744" s="619">
        <v>0</v>
      </c>
      <c r="DE744" s="619">
        <v>0</v>
      </c>
      <c r="DF744" s="619">
        <v>0</v>
      </c>
      <c r="DG744" s="619">
        <v>0</v>
      </c>
      <c r="DH744" s="619">
        <v>0</v>
      </c>
      <c r="DI744" s="619">
        <v>0</v>
      </c>
      <c r="DJ744" s="619">
        <v>0</v>
      </c>
      <c r="DK744" s="619">
        <v>0</v>
      </c>
      <c r="DL744" s="619">
        <v>0</v>
      </c>
      <c r="DM744" s="619">
        <v>0</v>
      </c>
      <c r="DN744" s="619">
        <v>0</v>
      </c>
      <c r="DO744" s="619">
        <v>0</v>
      </c>
      <c r="DP744" s="619">
        <v>0</v>
      </c>
      <c r="DQ744" s="619">
        <v>0</v>
      </c>
      <c r="DR744" s="619">
        <v>0</v>
      </c>
      <c r="DS744" s="619">
        <v>0</v>
      </c>
      <c r="DT744" s="619">
        <v>0</v>
      </c>
      <c r="DU744" s="619">
        <v>0</v>
      </c>
      <c r="DV744" s="619">
        <v>0</v>
      </c>
      <c r="DW744" s="620">
        <v>0</v>
      </c>
    </row>
    <row r="745" spans="2:127" x14ac:dyDescent="0.2">
      <c r="B745" s="635"/>
      <c r="C745" s="636"/>
      <c r="D745" s="637"/>
      <c r="E745" s="637"/>
      <c r="F745" s="637"/>
      <c r="G745" s="637"/>
      <c r="H745" s="637"/>
      <c r="I745" s="638"/>
      <c r="J745" s="638"/>
      <c r="K745" s="638"/>
      <c r="L745" s="638"/>
      <c r="M745" s="638"/>
      <c r="N745" s="638"/>
      <c r="O745" s="638"/>
      <c r="P745" s="638"/>
      <c r="Q745" s="638"/>
      <c r="R745" s="639"/>
      <c r="S745" s="638"/>
      <c r="T745" s="638"/>
      <c r="U745" s="626" t="s">
        <v>492</v>
      </c>
      <c r="V745" s="614" t="s">
        <v>124</v>
      </c>
      <c r="W745" s="640" t="s">
        <v>490</v>
      </c>
      <c r="X745" s="607">
        <v>0</v>
      </c>
      <c r="Y745" s="607">
        <v>0</v>
      </c>
      <c r="Z745" s="607">
        <v>0</v>
      </c>
      <c r="AA745" s="607">
        <v>0</v>
      </c>
      <c r="AB745" s="607">
        <v>0</v>
      </c>
      <c r="AC745" s="607">
        <v>12.4</v>
      </c>
      <c r="AD745" s="607">
        <v>12.4</v>
      </c>
      <c r="AE745" s="607">
        <v>12.4</v>
      </c>
      <c r="AF745" s="607">
        <v>12.4</v>
      </c>
      <c r="AG745" s="607">
        <v>12.4</v>
      </c>
      <c r="AH745" s="607">
        <v>12.4</v>
      </c>
      <c r="AI745" s="607">
        <v>12.4</v>
      </c>
      <c r="AJ745" s="607">
        <v>12.4</v>
      </c>
      <c r="AK745" s="607">
        <v>12.4</v>
      </c>
      <c r="AL745" s="607">
        <v>12.4</v>
      </c>
      <c r="AM745" s="607">
        <v>12.4</v>
      </c>
      <c r="AN745" s="607">
        <v>12.4</v>
      </c>
      <c r="AO745" s="607">
        <v>12.4</v>
      </c>
      <c r="AP745" s="607">
        <v>12.4</v>
      </c>
      <c r="AQ745" s="607">
        <v>12.4</v>
      </c>
      <c r="AR745" s="607">
        <v>12.4</v>
      </c>
      <c r="AS745" s="607">
        <v>12.4</v>
      </c>
      <c r="AT745" s="607">
        <v>12.4</v>
      </c>
      <c r="AU745" s="607">
        <v>12.4</v>
      </c>
      <c r="AV745" s="607">
        <v>12.4</v>
      </c>
      <c r="AW745" s="607">
        <v>12.4</v>
      </c>
      <c r="AX745" s="607">
        <v>12.4</v>
      </c>
      <c r="AY745" s="607">
        <v>12.4</v>
      </c>
      <c r="AZ745" s="607">
        <v>12.4</v>
      </c>
      <c r="BA745" s="607">
        <v>12.4</v>
      </c>
      <c r="BB745" s="607">
        <v>12.4</v>
      </c>
      <c r="BC745" s="607">
        <v>12.4</v>
      </c>
      <c r="BD745" s="607">
        <v>12.4</v>
      </c>
      <c r="BE745" s="607">
        <v>12.4</v>
      </c>
      <c r="BF745" s="607">
        <v>12.4</v>
      </c>
      <c r="BG745" s="607">
        <v>12.4</v>
      </c>
      <c r="BH745" s="607">
        <v>12.4</v>
      </c>
      <c r="BI745" s="607">
        <v>12.4</v>
      </c>
      <c r="BJ745" s="607">
        <v>12.4</v>
      </c>
      <c r="BK745" s="607">
        <v>12.4</v>
      </c>
      <c r="BL745" s="607">
        <v>12.4</v>
      </c>
      <c r="BM745" s="607">
        <v>12.4</v>
      </c>
      <c r="BN745" s="607">
        <v>12.4</v>
      </c>
      <c r="BO745" s="607">
        <v>12.4</v>
      </c>
      <c r="BP745" s="607">
        <v>12.4</v>
      </c>
      <c r="BQ745" s="607">
        <v>12.4</v>
      </c>
      <c r="BR745" s="607">
        <v>12.4</v>
      </c>
      <c r="BS745" s="607">
        <v>12.4</v>
      </c>
      <c r="BT745" s="607">
        <v>12.4</v>
      </c>
      <c r="BU745" s="607">
        <v>12.4</v>
      </c>
      <c r="BV745" s="607">
        <v>12.4</v>
      </c>
      <c r="BW745" s="607">
        <v>12.4</v>
      </c>
      <c r="BX745" s="607">
        <v>12.4</v>
      </c>
      <c r="BY745" s="607">
        <v>12.4</v>
      </c>
      <c r="BZ745" s="607">
        <v>12.4</v>
      </c>
      <c r="CA745" s="607">
        <v>12.4</v>
      </c>
      <c r="CB745" s="607">
        <v>12.4</v>
      </c>
      <c r="CC745" s="607">
        <v>12.4</v>
      </c>
      <c r="CD745" s="607">
        <v>12.4</v>
      </c>
      <c r="CE745" s="616">
        <v>12.4</v>
      </c>
      <c r="CF745" s="616">
        <v>12.4</v>
      </c>
      <c r="CG745" s="616">
        <v>12.4</v>
      </c>
      <c r="CH745" s="616">
        <v>12.4</v>
      </c>
      <c r="CI745" s="616">
        <v>12.4</v>
      </c>
      <c r="CJ745" s="616">
        <v>12.4</v>
      </c>
      <c r="CK745" s="616">
        <v>12.4</v>
      </c>
      <c r="CL745" s="616">
        <v>12.4</v>
      </c>
      <c r="CM745" s="616">
        <v>12.4</v>
      </c>
      <c r="CN745" s="616">
        <v>12.4</v>
      </c>
      <c r="CO745" s="616">
        <v>12.4</v>
      </c>
      <c r="CP745" s="616">
        <v>12.4</v>
      </c>
      <c r="CQ745" s="616">
        <v>12.4</v>
      </c>
      <c r="CR745" s="616">
        <v>12.4</v>
      </c>
      <c r="CS745" s="616">
        <v>12.4</v>
      </c>
      <c r="CT745" s="616">
        <v>12.4</v>
      </c>
      <c r="CU745" s="616">
        <v>12.4</v>
      </c>
      <c r="CV745" s="616">
        <v>12.4</v>
      </c>
      <c r="CW745" s="616">
        <v>12.4</v>
      </c>
      <c r="CX745" s="616">
        <v>12.4</v>
      </c>
      <c r="CY745" s="617">
        <v>12.4</v>
      </c>
      <c r="CZ745" s="618">
        <v>0</v>
      </c>
      <c r="DA745" s="619">
        <v>0</v>
      </c>
      <c r="DB745" s="619">
        <v>0</v>
      </c>
      <c r="DC745" s="619">
        <v>0</v>
      </c>
      <c r="DD745" s="619">
        <v>0</v>
      </c>
      <c r="DE745" s="619">
        <v>0</v>
      </c>
      <c r="DF745" s="619">
        <v>0</v>
      </c>
      <c r="DG745" s="619">
        <v>0</v>
      </c>
      <c r="DH745" s="619">
        <v>0</v>
      </c>
      <c r="DI745" s="619">
        <v>0</v>
      </c>
      <c r="DJ745" s="619">
        <v>0</v>
      </c>
      <c r="DK745" s="619">
        <v>0</v>
      </c>
      <c r="DL745" s="619">
        <v>0</v>
      </c>
      <c r="DM745" s="619">
        <v>0</v>
      </c>
      <c r="DN745" s="619">
        <v>0</v>
      </c>
      <c r="DO745" s="619">
        <v>0</v>
      </c>
      <c r="DP745" s="619">
        <v>0</v>
      </c>
      <c r="DQ745" s="619">
        <v>0</v>
      </c>
      <c r="DR745" s="619">
        <v>0</v>
      </c>
      <c r="DS745" s="619">
        <v>0</v>
      </c>
      <c r="DT745" s="619">
        <v>0</v>
      </c>
      <c r="DU745" s="619">
        <v>0</v>
      </c>
      <c r="DV745" s="619">
        <v>0</v>
      </c>
      <c r="DW745" s="620">
        <v>0</v>
      </c>
    </row>
    <row r="746" spans="2:127" x14ac:dyDescent="0.2">
      <c r="B746" s="641"/>
      <c r="C746" s="642"/>
      <c r="D746" s="643"/>
      <c r="E746" s="643"/>
      <c r="F746" s="643"/>
      <c r="G746" s="643"/>
      <c r="H746" s="643"/>
      <c r="I746" s="644"/>
      <c r="J746" s="644"/>
      <c r="K746" s="644"/>
      <c r="L746" s="644"/>
      <c r="M746" s="644"/>
      <c r="N746" s="644"/>
      <c r="O746" s="644"/>
      <c r="P746" s="644"/>
      <c r="Q746" s="644"/>
      <c r="R746" s="645"/>
      <c r="S746" s="644"/>
      <c r="T746" s="644"/>
      <c r="U746" s="626" t="s">
        <v>493</v>
      </c>
      <c r="V746" s="614" t="s">
        <v>124</v>
      </c>
      <c r="W746" s="640" t="s">
        <v>490</v>
      </c>
      <c r="X746" s="607">
        <v>0</v>
      </c>
      <c r="Y746" s="607">
        <v>0</v>
      </c>
      <c r="Z746" s="607">
        <v>0</v>
      </c>
      <c r="AA746" s="607">
        <v>0</v>
      </c>
      <c r="AB746" s="607">
        <v>0</v>
      </c>
      <c r="AC746" s="607">
        <v>75.900000000000006</v>
      </c>
      <c r="AD746" s="607">
        <v>75.900000000000006</v>
      </c>
      <c r="AE746" s="607">
        <v>75.900000000000006</v>
      </c>
      <c r="AF746" s="607">
        <v>75.900000000000006</v>
      </c>
      <c r="AG746" s="607">
        <v>75.900000000000006</v>
      </c>
      <c r="AH746" s="607">
        <v>75.900000000000006</v>
      </c>
      <c r="AI746" s="607">
        <v>75.900000000000006</v>
      </c>
      <c r="AJ746" s="607">
        <v>75.900000000000006</v>
      </c>
      <c r="AK746" s="607">
        <v>75.900000000000006</v>
      </c>
      <c r="AL746" s="607">
        <v>75.900000000000006</v>
      </c>
      <c r="AM746" s="607">
        <v>75.900000000000006</v>
      </c>
      <c r="AN746" s="607">
        <v>75.900000000000006</v>
      </c>
      <c r="AO746" s="607">
        <v>75.900000000000006</v>
      </c>
      <c r="AP746" s="607">
        <v>75.900000000000006</v>
      </c>
      <c r="AQ746" s="607">
        <v>75.900000000000006</v>
      </c>
      <c r="AR746" s="607">
        <v>75.900000000000006</v>
      </c>
      <c r="AS746" s="607">
        <v>75.900000000000006</v>
      </c>
      <c r="AT746" s="607">
        <v>75.900000000000006</v>
      </c>
      <c r="AU746" s="607">
        <v>75.900000000000006</v>
      </c>
      <c r="AV746" s="607">
        <v>75.900000000000006</v>
      </c>
      <c r="AW746" s="607">
        <v>75.900000000000006</v>
      </c>
      <c r="AX746" s="607">
        <v>75.900000000000006</v>
      </c>
      <c r="AY746" s="607">
        <v>75.900000000000006</v>
      </c>
      <c r="AZ746" s="607">
        <v>75.900000000000006</v>
      </c>
      <c r="BA746" s="607">
        <v>75.900000000000006</v>
      </c>
      <c r="BB746" s="607">
        <v>75.900000000000006</v>
      </c>
      <c r="BC746" s="607">
        <v>75.900000000000006</v>
      </c>
      <c r="BD746" s="607">
        <v>75.900000000000006</v>
      </c>
      <c r="BE746" s="607">
        <v>75.900000000000006</v>
      </c>
      <c r="BF746" s="607">
        <v>75.900000000000006</v>
      </c>
      <c r="BG746" s="607">
        <v>75.900000000000006</v>
      </c>
      <c r="BH746" s="607">
        <v>75.900000000000006</v>
      </c>
      <c r="BI746" s="607">
        <v>75.900000000000006</v>
      </c>
      <c r="BJ746" s="607">
        <v>75.900000000000006</v>
      </c>
      <c r="BK746" s="607">
        <v>75.900000000000006</v>
      </c>
      <c r="BL746" s="607">
        <v>75.900000000000006</v>
      </c>
      <c r="BM746" s="607">
        <v>75.900000000000006</v>
      </c>
      <c r="BN746" s="607">
        <v>75.900000000000006</v>
      </c>
      <c r="BO746" s="607">
        <v>75.900000000000006</v>
      </c>
      <c r="BP746" s="607">
        <v>75.900000000000006</v>
      </c>
      <c r="BQ746" s="607">
        <v>75.900000000000006</v>
      </c>
      <c r="BR746" s="607">
        <v>75.900000000000006</v>
      </c>
      <c r="BS746" s="607">
        <v>75.900000000000006</v>
      </c>
      <c r="BT746" s="607">
        <v>75.900000000000006</v>
      </c>
      <c r="BU746" s="607">
        <v>75.900000000000006</v>
      </c>
      <c r="BV746" s="607">
        <v>75.900000000000006</v>
      </c>
      <c r="BW746" s="607">
        <v>75.900000000000006</v>
      </c>
      <c r="BX746" s="607">
        <v>75.900000000000006</v>
      </c>
      <c r="BY746" s="607">
        <v>75.900000000000006</v>
      </c>
      <c r="BZ746" s="607">
        <v>75.900000000000006</v>
      </c>
      <c r="CA746" s="607">
        <v>75.900000000000006</v>
      </c>
      <c r="CB746" s="607">
        <v>75.900000000000006</v>
      </c>
      <c r="CC746" s="607">
        <v>75.900000000000006</v>
      </c>
      <c r="CD746" s="607">
        <v>75.900000000000006</v>
      </c>
      <c r="CE746" s="616">
        <v>75.900000000000006</v>
      </c>
      <c r="CF746" s="616">
        <v>75.900000000000006</v>
      </c>
      <c r="CG746" s="616">
        <v>75.900000000000006</v>
      </c>
      <c r="CH746" s="616">
        <v>75.900000000000006</v>
      </c>
      <c r="CI746" s="616">
        <v>75.900000000000006</v>
      </c>
      <c r="CJ746" s="616">
        <v>75.900000000000006</v>
      </c>
      <c r="CK746" s="616">
        <v>75.900000000000006</v>
      </c>
      <c r="CL746" s="616">
        <v>75.900000000000006</v>
      </c>
      <c r="CM746" s="616">
        <v>75.900000000000006</v>
      </c>
      <c r="CN746" s="616">
        <v>75.900000000000006</v>
      </c>
      <c r="CO746" s="616">
        <v>75.900000000000006</v>
      </c>
      <c r="CP746" s="616">
        <v>75.900000000000006</v>
      </c>
      <c r="CQ746" s="616">
        <v>75.900000000000006</v>
      </c>
      <c r="CR746" s="616">
        <v>75.900000000000006</v>
      </c>
      <c r="CS746" s="616">
        <v>75.900000000000006</v>
      </c>
      <c r="CT746" s="616">
        <v>75.900000000000006</v>
      </c>
      <c r="CU746" s="616">
        <v>75.900000000000006</v>
      </c>
      <c r="CV746" s="616">
        <v>75.900000000000006</v>
      </c>
      <c r="CW746" s="616">
        <v>75.900000000000006</v>
      </c>
      <c r="CX746" s="616">
        <v>75.900000000000006</v>
      </c>
      <c r="CY746" s="617">
        <v>75.900000000000006</v>
      </c>
      <c r="CZ746" s="618">
        <v>0</v>
      </c>
      <c r="DA746" s="619">
        <v>0</v>
      </c>
      <c r="DB746" s="619">
        <v>0</v>
      </c>
      <c r="DC746" s="619">
        <v>0</v>
      </c>
      <c r="DD746" s="619">
        <v>0</v>
      </c>
      <c r="DE746" s="619">
        <v>0</v>
      </c>
      <c r="DF746" s="619">
        <v>0</v>
      </c>
      <c r="DG746" s="619">
        <v>0</v>
      </c>
      <c r="DH746" s="619">
        <v>0</v>
      </c>
      <c r="DI746" s="619">
        <v>0</v>
      </c>
      <c r="DJ746" s="619">
        <v>0</v>
      </c>
      <c r="DK746" s="619">
        <v>0</v>
      </c>
      <c r="DL746" s="619">
        <v>0</v>
      </c>
      <c r="DM746" s="619">
        <v>0</v>
      </c>
      <c r="DN746" s="619">
        <v>0</v>
      </c>
      <c r="DO746" s="619">
        <v>0</v>
      </c>
      <c r="DP746" s="619">
        <v>0</v>
      </c>
      <c r="DQ746" s="619">
        <v>0</v>
      </c>
      <c r="DR746" s="619">
        <v>0</v>
      </c>
      <c r="DS746" s="619">
        <v>0</v>
      </c>
      <c r="DT746" s="619">
        <v>0</v>
      </c>
      <c r="DU746" s="619">
        <v>0</v>
      </c>
      <c r="DV746" s="619">
        <v>0</v>
      </c>
      <c r="DW746" s="620">
        <v>0</v>
      </c>
    </row>
    <row r="747" spans="2:127" x14ac:dyDescent="0.2">
      <c r="B747" s="641"/>
      <c r="C747" s="642"/>
      <c r="D747" s="643"/>
      <c r="E747" s="643"/>
      <c r="F747" s="643"/>
      <c r="G747" s="643"/>
      <c r="H747" s="643"/>
      <c r="I747" s="644"/>
      <c r="J747" s="644"/>
      <c r="K747" s="644"/>
      <c r="L747" s="644"/>
      <c r="M747" s="644"/>
      <c r="N747" s="644"/>
      <c r="O747" s="644"/>
      <c r="P747" s="644"/>
      <c r="Q747" s="644"/>
      <c r="R747" s="645"/>
      <c r="S747" s="644"/>
      <c r="T747" s="644"/>
      <c r="U747" s="646" t="s">
        <v>494</v>
      </c>
      <c r="V747" s="647" t="s">
        <v>124</v>
      </c>
      <c r="W747" s="640" t="s">
        <v>490</v>
      </c>
      <c r="X747" s="607">
        <v>0</v>
      </c>
      <c r="Y747" s="607">
        <v>0</v>
      </c>
      <c r="Z747" s="607">
        <v>0</v>
      </c>
      <c r="AA747" s="607">
        <v>0</v>
      </c>
      <c r="AB747" s="607">
        <v>0</v>
      </c>
      <c r="AC747" s="607">
        <v>0</v>
      </c>
      <c r="AD747" s="607">
        <v>0</v>
      </c>
      <c r="AE747" s="607">
        <v>0</v>
      </c>
      <c r="AF747" s="607">
        <v>0</v>
      </c>
      <c r="AG747" s="607">
        <v>0</v>
      </c>
      <c r="AH747" s="607">
        <v>0</v>
      </c>
      <c r="AI747" s="607">
        <v>0</v>
      </c>
      <c r="AJ747" s="607">
        <v>0</v>
      </c>
      <c r="AK747" s="607">
        <v>0</v>
      </c>
      <c r="AL747" s="607">
        <v>0</v>
      </c>
      <c r="AM747" s="607">
        <v>0</v>
      </c>
      <c r="AN747" s="607">
        <v>0</v>
      </c>
      <c r="AO747" s="607">
        <v>0</v>
      </c>
      <c r="AP747" s="607">
        <v>0</v>
      </c>
      <c r="AQ747" s="607">
        <v>0</v>
      </c>
      <c r="AR747" s="607">
        <v>0</v>
      </c>
      <c r="AS747" s="607">
        <v>0</v>
      </c>
      <c r="AT747" s="607">
        <v>0</v>
      </c>
      <c r="AU747" s="607">
        <v>0</v>
      </c>
      <c r="AV747" s="607">
        <v>0</v>
      </c>
      <c r="AW747" s="607">
        <v>0</v>
      </c>
      <c r="AX747" s="607">
        <v>0</v>
      </c>
      <c r="AY747" s="607">
        <v>0</v>
      </c>
      <c r="AZ747" s="607">
        <v>0</v>
      </c>
      <c r="BA747" s="607">
        <v>0</v>
      </c>
      <c r="BB747" s="607">
        <v>0</v>
      </c>
      <c r="BC747" s="607">
        <v>0</v>
      </c>
      <c r="BD747" s="607">
        <v>0</v>
      </c>
      <c r="BE747" s="607">
        <v>0</v>
      </c>
      <c r="BF747" s="607">
        <v>0</v>
      </c>
      <c r="BG747" s="607">
        <v>0</v>
      </c>
      <c r="BH747" s="607">
        <v>0</v>
      </c>
      <c r="BI747" s="607">
        <v>0</v>
      </c>
      <c r="BJ747" s="607">
        <v>0</v>
      </c>
      <c r="BK747" s="607">
        <v>0</v>
      </c>
      <c r="BL747" s="607">
        <v>0</v>
      </c>
      <c r="BM747" s="607">
        <v>0</v>
      </c>
      <c r="BN747" s="607">
        <v>0</v>
      </c>
      <c r="BO747" s="607">
        <v>0</v>
      </c>
      <c r="BP747" s="607">
        <v>0</v>
      </c>
      <c r="BQ747" s="607">
        <v>0</v>
      </c>
      <c r="BR747" s="607">
        <v>0</v>
      </c>
      <c r="BS747" s="607">
        <v>0</v>
      </c>
      <c r="BT747" s="607">
        <v>0</v>
      </c>
      <c r="BU747" s="607">
        <v>0</v>
      </c>
      <c r="BV747" s="607">
        <v>0</v>
      </c>
      <c r="BW747" s="607">
        <v>0</v>
      </c>
      <c r="BX747" s="607">
        <v>0</v>
      </c>
      <c r="BY747" s="607">
        <v>0</v>
      </c>
      <c r="BZ747" s="607">
        <v>0</v>
      </c>
      <c r="CA747" s="607">
        <v>0</v>
      </c>
      <c r="CB747" s="607">
        <v>0</v>
      </c>
      <c r="CC747" s="607">
        <v>0</v>
      </c>
      <c r="CD747" s="607">
        <v>0</v>
      </c>
      <c r="CE747" s="616">
        <v>0</v>
      </c>
      <c r="CF747" s="616">
        <v>0</v>
      </c>
      <c r="CG747" s="616">
        <v>0</v>
      </c>
      <c r="CH747" s="616">
        <v>0</v>
      </c>
      <c r="CI747" s="616">
        <v>0</v>
      </c>
      <c r="CJ747" s="616">
        <v>0</v>
      </c>
      <c r="CK747" s="616">
        <v>0</v>
      </c>
      <c r="CL747" s="616">
        <v>0</v>
      </c>
      <c r="CM747" s="616">
        <v>0</v>
      </c>
      <c r="CN747" s="616">
        <v>0</v>
      </c>
      <c r="CO747" s="616">
        <v>0</v>
      </c>
      <c r="CP747" s="616">
        <v>0</v>
      </c>
      <c r="CQ747" s="616">
        <v>0</v>
      </c>
      <c r="CR747" s="616">
        <v>0</v>
      </c>
      <c r="CS747" s="616">
        <v>0</v>
      </c>
      <c r="CT747" s="616">
        <v>0</v>
      </c>
      <c r="CU747" s="616">
        <v>0</v>
      </c>
      <c r="CV747" s="616">
        <v>0</v>
      </c>
      <c r="CW747" s="616">
        <v>0</v>
      </c>
      <c r="CX747" s="616">
        <v>0</v>
      </c>
      <c r="CY747" s="617">
        <v>0</v>
      </c>
      <c r="CZ747" s="618">
        <v>0</v>
      </c>
      <c r="DA747" s="619">
        <v>0</v>
      </c>
      <c r="DB747" s="619">
        <v>0</v>
      </c>
      <c r="DC747" s="619">
        <v>0</v>
      </c>
      <c r="DD747" s="619">
        <v>0</v>
      </c>
      <c r="DE747" s="619">
        <v>0</v>
      </c>
      <c r="DF747" s="619">
        <v>0</v>
      </c>
      <c r="DG747" s="619">
        <v>0</v>
      </c>
      <c r="DH747" s="619">
        <v>0</v>
      </c>
      <c r="DI747" s="619">
        <v>0</v>
      </c>
      <c r="DJ747" s="619">
        <v>0</v>
      </c>
      <c r="DK747" s="619">
        <v>0</v>
      </c>
      <c r="DL747" s="619">
        <v>0</v>
      </c>
      <c r="DM747" s="619">
        <v>0</v>
      </c>
      <c r="DN747" s="619">
        <v>0</v>
      </c>
      <c r="DO747" s="619">
        <v>0</v>
      </c>
      <c r="DP747" s="619">
        <v>0</v>
      </c>
      <c r="DQ747" s="619">
        <v>0</v>
      </c>
      <c r="DR747" s="619">
        <v>0</v>
      </c>
      <c r="DS747" s="619">
        <v>0</v>
      </c>
      <c r="DT747" s="619">
        <v>0</v>
      </c>
      <c r="DU747" s="619">
        <v>0</v>
      </c>
      <c r="DV747" s="619">
        <v>0</v>
      </c>
      <c r="DW747" s="620">
        <v>0</v>
      </c>
    </row>
    <row r="748" spans="2:127" x14ac:dyDescent="0.2">
      <c r="B748" s="641"/>
      <c r="C748" s="642"/>
      <c r="D748" s="643"/>
      <c r="E748" s="643"/>
      <c r="F748" s="643"/>
      <c r="G748" s="643"/>
      <c r="H748" s="643"/>
      <c r="I748" s="644"/>
      <c r="J748" s="644"/>
      <c r="K748" s="644"/>
      <c r="L748" s="644"/>
      <c r="M748" s="644"/>
      <c r="N748" s="644"/>
      <c r="O748" s="644"/>
      <c r="P748" s="644"/>
      <c r="Q748" s="644"/>
      <c r="R748" s="645"/>
      <c r="S748" s="644"/>
      <c r="T748" s="644"/>
      <c r="U748" s="626" t="s">
        <v>495</v>
      </c>
      <c r="V748" s="614" t="s">
        <v>124</v>
      </c>
      <c r="W748" s="640" t="s">
        <v>490</v>
      </c>
      <c r="X748" s="607">
        <v>0.2303</v>
      </c>
      <c r="Y748" s="607">
        <v>0.26319999999999999</v>
      </c>
      <c r="Z748" s="607">
        <v>0.32900000000000001</v>
      </c>
      <c r="AA748" s="607">
        <v>1.3160000000000001</v>
      </c>
      <c r="AB748" s="607">
        <v>1.1515</v>
      </c>
      <c r="AC748" s="607">
        <v>0</v>
      </c>
      <c r="AD748" s="607">
        <v>0</v>
      </c>
      <c r="AE748" s="607">
        <v>0</v>
      </c>
      <c r="AF748" s="607">
        <v>0</v>
      </c>
      <c r="AG748" s="607">
        <v>0</v>
      </c>
      <c r="AH748" s="607">
        <v>0</v>
      </c>
      <c r="AI748" s="607">
        <v>0</v>
      </c>
      <c r="AJ748" s="607">
        <v>0</v>
      </c>
      <c r="AK748" s="607">
        <v>0</v>
      </c>
      <c r="AL748" s="607">
        <v>0</v>
      </c>
      <c r="AM748" s="607">
        <v>0</v>
      </c>
      <c r="AN748" s="607">
        <v>0</v>
      </c>
      <c r="AO748" s="607">
        <v>0</v>
      </c>
      <c r="AP748" s="607">
        <v>0</v>
      </c>
      <c r="AQ748" s="607">
        <v>0</v>
      </c>
      <c r="AR748" s="607">
        <v>5.5581568228105907E-2</v>
      </c>
      <c r="AS748" s="607">
        <v>6.3521792260692461E-2</v>
      </c>
      <c r="AT748" s="607">
        <v>7.9402240325865597E-2</v>
      </c>
      <c r="AU748" s="607">
        <v>0.31760896130346239</v>
      </c>
      <c r="AV748" s="607">
        <v>0.27790784114052952</v>
      </c>
      <c r="AW748" s="607">
        <v>0</v>
      </c>
      <c r="AX748" s="607">
        <v>0</v>
      </c>
      <c r="AY748" s="607">
        <v>0</v>
      </c>
      <c r="AZ748" s="607">
        <v>0</v>
      </c>
      <c r="BA748" s="607">
        <v>0</v>
      </c>
      <c r="BB748" s="607">
        <v>0</v>
      </c>
      <c r="BC748" s="607">
        <v>0</v>
      </c>
      <c r="BD748" s="607">
        <v>0</v>
      </c>
      <c r="BE748" s="607">
        <v>0</v>
      </c>
      <c r="BF748" s="607">
        <v>0</v>
      </c>
      <c r="BG748" s="607">
        <v>0</v>
      </c>
      <c r="BH748" s="607">
        <v>0</v>
      </c>
      <c r="BI748" s="607">
        <v>0</v>
      </c>
      <c r="BJ748" s="607">
        <v>0</v>
      </c>
      <c r="BK748" s="607">
        <v>0</v>
      </c>
      <c r="BL748" s="607">
        <v>5.5581568228105907E-2</v>
      </c>
      <c r="BM748" s="607">
        <v>6.3521792260692461E-2</v>
      </c>
      <c r="BN748" s="607">
        <v>7.9402240325865597E-2</v>
      </c>
      <c r="BO748" s="607">
        <v>0.31760896130346239</v>
      </c>
      <c r="BP748" s="607">
        <v>0.27790784114052952</v>
      </c>
      <c r="BQ748" s="607">
        <v>0</v>
      </c>
      <c r="BR748" s="607">
        <v>0</v>
      </c>
      <c r="BS748" s="607">
        <v>0</v>
      </c>
      <c r="BT748" s="607">
        <v>0</v>
      </c>
      <c r="BU748" s="607">
        <v>0</v>
      </c>
      <c r="BV748" s="607">
        <v>0</v>
      </c>
      <c r="BW748" s="607">
        <v>0</v>
      </c>
      <c r="BX748" s="607">
        <v>0</v>
      </c>
      <c r="BY748" s="607">
        <v>0</v>
      </c>
      <c r="BZ748" s="607">
        <v>0</v>
      </c>
      <c r="CA748" s="607">
        <v>0</v>
      </c>
      <c r="CB748" s="607">
        <v>0</v>
      </c>
      <c r="CC748" s="607">
        <v>0</v>
      </c>
      <c r="CD748" s="607">
        <v>0</v>
      </c>
      <c r="CE748" s="616">
        <v>0</v>
      </c>
      <c r="CF748" s="616">
        <v>0.19989039375424303</v>
      </c>
      <c r="CG748" s="616">
        <v>0.2284461642905635</v>
      </c>
      <c r="CH748" s="616">
        <v>0.28555770536320429</v>
      </c>
      <c r="CI748" s="616">
        <v>1.1422308214528172</v>
      </c>
      <c r="CJ748" s="616">
        <v>0.99945196877121523</v>
      </c>
      <c r="CK748" s="616">
        <v>0</v>
      </c>
      <c r="CL748" s="616">
        <v>0</v>
      </c>
      <c r="CM748" s="616">
        <v>0</v>
      </c>
      <c r="CN748" s="616">
        <v>0</v>
      </c>
      <c r="CO748" s="616">
        <v>0</v>
      </c>
      <c r="CP748" s="616">
        <v>0</v>
      </c>
      <c r="CQ748" s="616">
        <v>0</v>
      </c>
      <c r="CR748" s="616">
        <v>0</v>
      </c>
      <c r="CS748" s="616">
        <v>0</v>
      </c>
      <c r="CT748" s="616">
        <v>0</v>
      </c>
      <c r="CU748" s="616">
        <v>0</v>
      </c>
      <c r="CV748" s="616">
        <v>0</v>
      </c>
      <c r="CW748" s="616">
        <v>0</v>
      </c>
      <c r="CX748" s="616">
        <v>0</v>
      </c>
      <c r="CY748" s="617">
        <v>0</v>
      </c>
      <c r="CZ748" s="618">
        <v>0</v>
      </c>
      <c r="DA748" s="619">
        <v>0</v>
      </c>
      <c r="DB748" s="619">
        <v>0</v>
      </c>
      <c r="DC748" s="619">
        <v>0</v>
      </c>
      <c r="DD748" s="619">
        <v>0</v>
      </c>
      <c r="DE748" s="619">
        <v>0</v>
      </c>
      <c r="DF748" s="619">
        <v>0</v>
      </c>
      <c r="DG748" s="619">
        <v>0</v>
      </c>
      <c r="DH748" s="619">
        <v>0</v>
      </c>
      <c r="DI748" s="619">
        <v>0</v>
      </c>
      <c r="DJ748" s="619">
        <v>0</v>
      </c>
      <c r="DK748" s="619">
        <v>0</v>
      </c>
      <c r="DL748" s="619">
        <v>0</v>
      </c>
      <c r="DM748" s="619">
        <v>0</v>
      </c>
      <c r="DN748" s="619">
        <v>0</v>
      </c>
      <c r="DO748" s="619">
        <v>0</v>
      </c>
      <c r="DP748" s="619">
        <v>0</v>
      </c>
      <c r="DQ748" s="619">
        <v>0</v>
      </c>
      <c r="DR748" s="619">
        <v>0</v>
      </c>
      <c r="DS748" s="619">
        <v>0</v>
      </c>
      <c r="DT748" s="619">
        <v>0</v>
      </c>
      <c r="DU748" s="619">
        <v>0</v>
      </c>
      <c r="DV748" s="619">
        <v>0</v>
      </c>
      <c r="DW748" s="620">
        <v>0</v>
      </c>
    </row>
    <row r="749" spans="2:127" x14ac:dyDescent="0.2">
      <c r="B749" s="648"/>
      <c r="C749" s="642"/>
      <c r="D749" s="643"/>
      <c r="E749" s="643"/>
      <c r="F749" s="643"/>
      <c r="G749" s="643"/>
      <c r="H749" s="643"/>
      <c r="I749" s="644"/>
      <c r="J749" s="644"/>
      <c r="K749" s="644"/>
      <c r="L749" s="644"/>
      <c r="M749" s="644"/>
      <c r="N749" s="644"/>
      <c r="O749" s="644"/>
      <c r="P749" s="644"/>
      <c r="Q749" s="644"/>
      <c r="R749" s="645"/>
      <c r="S749" s="644"/>
      <c r="T749" s="644"/>
      <c r="U749" s="626" t="s">
        <v>496</v>
      </c>
      <c r="V749" s="614" t="s">
        <v>124</v>
      </c>
      <c r="W749" s="640" t="s">
        <v>490</v>
      </c>
      <c r="X749" s="607">
        <v>0</v>
      </c>
      <c r="Y749" s="607">
        <v>0</v>
      </c>
      <c r="Z749" s="607">
        <v>0</v>
      </c>
      <c r="AA749" s="607">
        <v>0</v>
      </c>
      <c r="AB749" s="607">
        <v>0</v>
      </c>
      <c r="AC749" s="607">
        <v>1.04</v>
      </c>
      <c r="AD749" s="607">
        <v>1.04</v>
      </c>
      <c r="AE749" s="607">
        <v>1.04</v>
      </c>
      <c r="AF749" s="607">
        <v>1.04</v>
      </c>
      <c r="AG749" s="607">
        <v>1.04</v>
      </c>
      <c r="AH749" s="607">
        <v>1.04</v>
      </c>
      <c r="AI749" s="607">
        <v>1.04</v>
      </c>
      <c r="AJ749" s="607">
        <v>1.04</v>
      </c>
      <c r="AK749" s="607">
        <v>1.04</v>
      </c>
      <c r="AL749" s="607">
        <v>1.04</v>
      </c>
      <c r="AM749" s="607">
        <v>1.04</v>
      </c>
      <c r="AN749" s="607">
        <v>1.04</v>
      </c>
      <c r="AO749" s="607">
        <v>1.04</v>
      </c>
      <c r="AP749" s="607">
        <v>1.04</v>
      </c>
      <c r="AQ749" s="607">
        <v>1.04</v>
      </c>
      <c r="AR749" s="607">
        <v>1.04</v>
      </c>
      <c r="AS749" s="607">
        <v>1.04</v>
      </c>
      <c r="AT749" s="607">
        <v>1.04</v>
      </c>
      <c r="AU749" s="607">
        <v>1.04</v>
      </c>
      <c r="AV749" s="607">
        <v>1.04</v>
      </c>
      <c r="AW749" s="607">
        <v>1.04</v>
      </c>
      <c r="AX749" s="607">
        <v>1.04</v>
      </c>
      <c r="AY749" s="607">
        <v>1.04</v>
      </c>
      <c r="AZ749" s="607">
        <v>1.04</v>
      </c>
      <c r="BA749" s="607">
        <v>1.04</v>
      </c>
      <c r="BB749" s="607">
        <v>1.04</v>
      </c>
      <c r="BC749" s="607">
        <v>1.04</v>
      </c>
      <c r="BD749" s="607">
        <v>1.04</v>
      </c>
      <c r="BE749" s="607">
        <v>1.04</v>
      </c>
      <c r="BF749" s="607">
        <v>1.04</v>
      </c>
      <c r="BG749" s="607">
        <v>1.04</v>
      </c>
      <c r="BH749" s="607">
        <v>1.04</v>
      </c>
      <c r="BI749" s="607">
        <v>1.04</v>
      </c>
      <c r="BJ749" s="607">
        <v>1.04</v>
      </c>
      <c r="BK749" s="607">
        <v>1.04</v>
      </c>
      <c r="BL749" s="607">
        <v>1.04</v>
      </c>
      <c r="BM749" s="607">
        <v>1.04</v>
      </c>
      <c r="BN749" s="607">
        <v>1.04</v>
      </c>
      <c r="BO749" s="607">
        <v>1.04</v>
      </c>
      <c r="BP749" s="607">
        <v>1.04</v>
      </c>
      <c r="BQ749" s="607">
        <v>1.04</v>
      </c>
      <c r="BR749" s="607">
        <v>1.04</v>
      </c>
      <c r="BS749" s="607">
        <v>1.04</v>
      </c>
      <c r="BT749" s="607">
        <v>1.04</v>
      </c>
      <c r="BU749" s="607">
        <v>1.04</v>
      </c>
      <c r="BV749" s="607">
        <v>1.04</v>
      </c>
      <c r="BW749" s="607">
        <v>1.04</v>
      </c>
      <c r="BX749" s="607">
        <v>1.04</v>
      </c>
      <c r="BY749" s="607">
        <v>1.04</v>
      </c>
      <c r="BZ749" s="607">
        <v>1.04</v>
      </c>
      <c r="CA749" s="607">
        <v>1.04</v>
      </c>
      <c r="CB749" s="607">
        <v>1.04</v>
      </c>
      <c r="CC749" s="607">
        <v>1.04</v>
      </c>
      <c r="CD749" s="607">
        <v>1.04</v>
      </c>
      <c r="CE749" s="616">
        <v>1.04</v>
      </c>
      <c r="CF749" s="616">
        <v>1.04</v>
      </c>
      <c r="CG749" s="616">
        <v>1.04</v>
      </c>
      <c r="CH749" s="616">
        <v>1.04</v>
      </c>
      <c r="CI749" s="616">
        <v>1.04</v>
      </c>
      <c r="CJ749" s="616">
        <v>1.04</v>
      </c>
      <c r="CK749" s="616">
        <v>1.04</v>
      </c>
      <c r="CL749" s="616">
        <v>1.04</v>
      </c>
      <c r="CM749" s="616">
        <v>1.04</v>
      </c>
      <c r="CN749" s="616">
        <v>1.04</v>
      </c>
      <c r="CO749" s="616">
        <v>1.04</v>
      </c>
      <c r="CP749" s="616">
        <v>1.04</v>
      </c>
      <c r="CQ749" s="616">
        <v>1.04</v>
      </c>
      <c r="CR749" s="616">
        <v>1.04</v>
      </c>
      <c r="CS749" s="616">
        <v>1.04</v>
      </c>
      <c r="CT749" s="616">
        <v>1.04</v>
      </c>
      <c r="CU749" s="616">
        <v>1.04</v>
      </c>
      <c r="CV749" s="616">
        <v>1.04</v>
      </c>
      <c r="CW749" s="616">
        <v>1.04</v>
      </c>
      <c r="CX749" s="616">
        <v>1.04</v>
      </c>
      <c r="CY749" s="617">
        <v>1.04</v>
      </c>
      <c r="CZ749" s="618">
        <v>0</v>
      </c>
      <c r="DA749" s="619">
        <v>0</v>
      </c>
      <c r="DB749" s="619">
        <v>0</v>
      </c>
      <c r="DC749" s="619">
        <v>0</v>
      </c>
      <c r="DD749" s="619">
        <v>0</v>
      </c>
      <c r="DE749" s="619">
        <v>0</v>
      </c>
      <c r="DF749" s="619">
        <v>0</v>
      </c>
      <c r="DG749" s="619">
        <v>0</v>
      </c>
      <c r="DH749" s="619">
        <v>0</v>
      </c>
      <c r="DI749" s="619">
        <v>0</v>
      </c>
      <c r="DJ749" s="619">
        <v>0</v>
      </c>
      <c r="DK749" s="619">
        <v>0</v>
      </c>
      <c r="DL749" s="619">
        <v>0</v>
      </c>
      <c r="DM749" s="619">
        <v>0</v>
      </c>
      <c r="DN749" s="619">
        <v>0</v>
      </c>
      <c r="DO749" s="619">
        <v>0</v>
      </c>
      <c r="DP749" s="619">
        <v>0</v>
      </c>
      <c r="DQ749" s="619">
        <v>0</v>
      </c>
      <c r="DR749" s="619">
        <v>0</v>
      </c>
      <c r="DS749" s="619">
        <v>0</v>
      </c>
      <c r="DT749" s="619">
        <v>0</v>
      </c>
      <c r="DU749" s="619">
        <v>0</v>
      </c>
      <c r="DV749" s="619">
        <v>0</v>
      </c>
      <c r="DW749" s="620">
        <v>0</v>
      </c>
    </row>
    <row r="750" spans="2:127" x14ac:dyDescent="0.2">
      <c r="B750" s="648"/>
      <c r="C750" s="642"/>
      <c r="D750" s="643"/>
      <c r="E750" s="643"/>
      <c r="F750" s="643"/>
      <c r="G750" s="643"/>
      <c r="H750" s="643"/>
      <c r="I750" s="644"/>
      <c r="J750" s="644"/>
      <c r="K750" s="644"/>
      <c r="L750" s="644"/>
      <c r="M750" s="644"/>
      <c r="N750" s="644"/>
      <c r="O750" s="644"/>
      <c r="P750" s="644"/>
      <c r="Q750" s="644"/>
      <c r="R750" s="645"/>
      <c r="S750" s="644"/>
      <c r="T750" s="644"/>
      <c r="U750" s="626" t="s">
        <v>497</v>
      </c>
      <c r="V750" s="614" t="s">
        <v>124</v>
      </c>
      <c r="W750" s="640" t="s">
        <v>490</v>
      </c>
      <c r="X750" s="607">
        <v>2.4233720000000001</v>
      </c>
      <c r="Y750" s="607">
        <v>2.7695679999999996</v>
      </c>
      <c r="Z750" s="607">
        <v>3.4619599999999999</v>
      </c>
      <c r="AA750" s="607">
        <v>13.84784</v>
      </c>
      <c r="AB750" s="607">
        <v>12.116859999999999</v>
      </c>
      <c r="AC750" s="607">
        <v>0</v>
      </c>
      <c r="AD750" s="607">
        <v>0</v>
      </c>
      <c r="AE750" s="607">
        <v>0</v>
      </c>
      <c r="AF750" s="607">
        <v>0</v>
      </c>
      <c r="AG750" s="607">
        <v>0</v>
      </c>
      <c r="AH750" s="607">
        <v>0</v>
      </c>
      <c r="AI750" s="607">
        <v>0</v>
      </c>
      <c r="AJ750" s="607">
        <v>0</v>
      </c>
      <c r="AK750" s="607">
        <v>0</v>
      </c>
      <c r="AL750" s="607">
        <v>0</v>
      </c>
      <c r="AM750" s="607">
        <v>0</v>
      </c>
      <c r="AN750" s="607">
        <v>0</v>
      </c>
      <c r="AO750" s="607">
        <v>0</v>
      </c>
      <c r="AP750" s="607">
        <v>0</v>
      </c>
      <c r="AQ750" s="607">
        <v>0</v>
      </c>
      <c r="AR750" s="607">
        <v>0.58486676578411401</v>
      </c>
      <c r="AS750" s="607">
        <v>0.66841916089613029</v>
      </c>
      <c r="AT750" s="607">
        <v>0.83552395112016287</v>
      </c>
      <c r="AU750" s="607">
        <v>3.3420958044806515</v>
      </c>
      <c r="AV750" s="607">
        <v>2.9243338289205698</v>
      </c>
      <c r="AW750" s="607">
        <v>0</v>
      </c>
      <c r="AX750" s="607">
        <v>0</v>
      </c>
      <c r="AY750" s="607">
        <v>0</v>
      </c>
      <c r="AZ750" s="607">
        <v>0</v>
      </c>
      <c r="BA750" s="607">
        <v>0</v>
      </c>
      <c r="BB750" s="607">
        <v>0</v>
      </c>
      <c r="BC750" s="607">
        <v>0</v>
      </c>
      <c r="BD750" s="607">
        <v>0</v>
      </c>
      <c r="BE750" s="607">
        <v>0</v>
      </c>
      <c r="BF750" s="607">
        <v>0</v>
      </c>
      <c r="BG750" s="607">
        <v>0</v>
      </c>
      <c r="BH750" s="607">
        <v>0</v>
      </c>
      <c r="BI750" s="607">
        <v>0</v>
      </c>
      <c r="BJ750" s="607">
        <v>0</v>
      </c>
      <c r="BK750" s="607">
        <v>0</v>
      </c>
      <c r="BL750" s="607">
        <v>0.58486676578411401</v>
      </c>
      <c r="BM750" s="607">
        <v>0.66841916089613029</v>
      </c>
      <c r="BN750" s="607">
        <v>0.83552395112016287</v>
      </c>
      <c r="BO750" s="607">
        <v>3.3420958044806515</v>
      </c>
      <c r="BP750" s="607">
        <v>2.9243338289205698</v>
      </c>
      <c r="BQ750" s="607">
        <v>0</v>
      </c>
      <c r="BR750" s="607">
        <v>0</v>
      </c>
      <c r="BS750" s="607">
        <v>0</v>
      </c>
      <c r="BT750" s="607">
        <v>0</v>
      </c>
      <c r="BU750" s="607">
        <v>0</v>
      </c>
      <c r="BV750" s="607">
        <v>0</v>
      </c>
      <c r="BW750" s="607">
        <v>0</v>
      </c>
      <c r="BX750" s="607">
        <v>0</v>
      </c>
      <c r="BY750" s="607">
        <v>0</v>
      </c>
      <c r="BZ750" s="607">
        <v>0</v>
      </c>
      <c r="CA750" s="607">
        <v>0</v>
      </c>
      <c r="CB750" s="607">
        <v>0</v>
      </c>
      <c r="CC750" s="607">
        <v>0</v>
      </c>
      <c r="CD750" s="607">
        <v>0</v>
      </c>
      <c r="CE750" s="616">
        <v>0</v>
      </c>
      <c r="CF750" s="616">
        <v>2.1033816035302104</v>
      </c>
      <c r="CG750" s="616">
        <v>2.4038646897488118</v>
      </c>
      <c r="CH750" s="616">
        <v>3.0048308621860147</v>
      </c>
      <c r="CI750" s="616">
        <v>12.019323448744059</v>
      </c>
      <c r="CJ750" s="616">
        <v>10.516908017651053</v>
      </c>
      <c r="CK750" s="616">
        <v>0</v>
      </c>
      <c r="CL750" s="616">
        <v>0</v>
      </c>
      <c r="CM750" s="616">
        <v>0</v>
      </c>
      <c r="CN750" s="616">
        <v>0</v>
      </c>
      <c r="CO750" s="616">
        <v>0</v>
      </c>
      <c r="CP750" s="616">
        <v>0</v>
      </c>
      <c r="CQ750" s="616">
        <v>0</v>
      </c>
      <c r="CR750" s="616">
        <v>0</v>
      </c>
      <c r="CS750" s="616">
        <v>0</v>
      </c>
      <c r="CT750" s="616">
        <v>0</v>
      </c>
      <c r="CU750" s="616">
        <v>0</v>
      </c>
      <c r="CV750" s="616">
        <v>0</v>
      </c>
      <c r="CW750" s="616">
        <v>0</v>
      </c>
      <c r="CX750" s="616">
        <v>0</v>
      </c>
      <c r="CY750" s="617">
        <v>0</v>
      </c>
      <c r="CZ750" s="618">
        <v>0</v>
      </c>
      <c r="DA750" s="619">
        <v>0</v>
      </c>
      <c r="DB750" s="619">
        <v>0</v>
      </c>
      <c r="DC750" s="619">
        <v>0</v>
      </c>
      <c r="DD750" s="619">
        <v>0</v>
      </c>
      <c r="DE750" s="619">
        <v>0</v>
      </c>
      <c r="DF750" s="619">
        <v>0</v>
      </c>
      <c r="DG750" s="619">
        <v>0</v>
      </c>
      <c r="DH750" s="619">
        <v>0</v>
      </c>
      <c r="DI750" s="619">
        <v>0</v>
      </c>
      <c r="DJ750" s="619">
        <v>0</v>
      </c>
      <c r="DK750" s="619">
        <v>0</v>
      </c>
      <c r="DL750" s="619">
        <v>0</v>
      </c>
      <c r="DM750" s="619">
        <v>0</v>
      </c>
      <c r="DN750" s="619">
        <v>0</v>
      </c>
      <c r="DO750" s="619">
        <v>0</v>
      </c>
      <c r="DP750" s="619">
        <v>0</v>
      </c>
      <c r="DQ750" s="619">
        <v>0</v>
      </c>
      <c r="DR750" s="619">
        <v>0</v>
      </c>
      <c r="DS750" s="619">
        <v>0</v>
      </c>
      <c r="DT750" s="619">
        <v>0</v>
      </c>
      <c r="DU750" s="619">
        <v>0</v>
      </c>
      <c r="DV750" s="619">
        <v>0</v>
      </c>
      <c r="DW750" s="620">
        <v>0</v>
      </c>
    </row>
    <row r="751" spans="2:127" x14ac:dyDescent="0.2">
      <c r="B751" s="648"/>
      <c r="C751" s="642"/>
      <c r="D751" s="643"/>
      <c r="E751" s="643"/>
      <c r="F751" s="643"/>
      <c r="G751" s="643"/>
      <c r="H751" s="643"/>
      <c r="I751" s="644"/>
      <c r="J751" s="644"/>
      <c r="K751" s="644"/>
      <c r="L751" s="644"/>
      <c r="M751" s="644"/>
      <c r="N751" s="644"/>
      <c r="O751" s="644"/>
      <c r="P751" s="644"/>
      <c r="Q751" s="644"/>
      <c r="R751" s="645"/>
      <c r="S751" s="644"/>
      <c r="T751" s="644"/>
      <c r="U751" s="626" t="s">
        <v>498</v>
      </c>
      <c r="V751" s="614" t="s">
        <v>124</v>
      </c>
      <c r="W751" s="640" t="s">
        <v>490</v>
      </c>
      <c r="X751" s="607">
        <v>0</v>
      </c>
      <c r="Y751" s="607">
        <v>0</v>
      </c>
      <c r="Z751" s="607">
        <v>0</v>
      </c>
      <c r="AA751" s="607">
        <v>0</v>
      </c>
      <c r="AB751" s="607">
        <v>0</v>
      </c>
      <c r="AC751" s="607">
        <v>11.256650623060732</v>
      </c>
      <c r="AD751" s="607">
        <v>10.427796334627917</v>
      </c>
      <c r="AE751" s="607">
        <v>9.9111994234918548</v>
      </c>
      <c r="AF751" s="607">
        <v>9.7351781246936824</v>
      </c>
      <c r="AG751" s="607">
        <v>9.0717400157794703</v>
      </c>
      <c r="AH751" s="607">
        <v>8.5636564482462614</v>
      </c>
      <c r="AI751" s="607">
        <v>8.0555728807130542</v>
      </c>
      <c r="AJ751" s="607">
        <v>7.5474893131798435</v>
      </c>
      <c r="AK751" s="607">
        <v>7.0394057456466363</v>
      </c>
      <c r="AL751" s="607">
        <v>6.5313221781134274</v>
      </c>
      <c r="AM751" s="607">
        <v>6.0232386105802185</v>
      </c>
      <c r="AN751" s="607">
        <v>5.5151550430470087</v>
      </c>
      <c r="AO751" s="607">
        <v>5.0070714755137988</v>
      </c>
      <c r="AP751" s="607">
        <v>4.4989879079805926</v>
      </c>
      <c r="AQ751" s="607">
        <v>3.9909043404473832</v>
      </c>
      <c r="AR751" s="607">
        <v>3.4828207729141751</v>
      </c>
      <c r="AS751" s="607">
        <v>2.9747372053809666</v>
      </c>
      <c r="AT751" s="607">
        <v>2.4666536378477582</v>
      </c>
      <c r="AU751" s="607">
        <v>1.9585700703145499</v>
      </c>
      <c r="AV751" s="607">
        <v>1.4504865027813414</v>
      </c>
      <c r="AW751" s="607">
        <v>1.4504865027813414</v>
      </c>
      <c r="AX751" s="607">
        <v>1.4504865027813414</v>
      </c>
      <c r="AY751" s="607">
        <v>1.4504865027813414</v>
      </c>
      <c r="AZ751" s="607">
        <v>1.4504865027813414</v>
      </c>
      <c r="BA751" s="607">
        <v>1.4504865027813414</v>
      </c>
      <c r="BB751" s="607">
        <v>1.4504865027813414</v>
      </c>
      <c r="BC751" s="607">
        <v>1.4504865027813414</v>
      </c>
      <c r="BD751" s="607">
        <v>1.4504865027813414</v>
      </c>
      <c r="BE751" s="607">
        <v>1.4504865027813414</v>
      </c>
      <c r="BF751" s="607">
        <v>1.4504865027813414</v>
      </c>
      <c r="BG751" s="607">
        <v>1.4504865027813414</v>
      </c>
      <c r="BH751" s="607">
        <v>1.4504865027813414</v>
      </c>
      <c r="BI751" s="607">
        <v>1.4504865027813414</v>
      </c>
      <c r="BJ751" s="607">
        <v>1.4504865027813414</v>
      </c>
      <c r="BK751" s="607">
        <v>1.4504865027813414</v>
      </c>
      <c r="BL751" s="607">
        <v>1.4504865027813414</v>
      </c>
      <c r="BM751" s="607">
        <v>1.4504865027813414</v>
      </c>
      <c r="BN751" s="607">
        <v>1.4504865027813414</v>
      </c>
      <c r="BO751" s="607">
        <v>1.4504865027813414</v>
      </c>
      <c r="BP751" s="607">
        <v>1.4504865027813414</v>
      </c>
      <c r="BQ751" s="607">
        <v>1.4504865027813414</v>
      </c>
      <c r="BR751" s="607">
        <v>1.4504865027813414</v>
      </c>
      <c r="BS751" s="607">
        <v>1.4504865027813414</v>
      </c>
      <c r="BT751" s="607">
        <v>1.4504865027813414</v>
      </c>
      <c r="BU751" s="607">
        <v>1.4504865027813414</v>
      </c>
      <c r="BV751" s="607">
        <v>1.4504865027813414</v>
      </c>
      <c r="BW751" s="607">
        <v>1.4504865027813414</v>
      </c>
      <c r="BX751" s="607">
        <v>1.4504865027813414</v>
      </c>
      <c r="BY751" s="607">
        <v>1.4504865027813414</v>
      </c>
      <c r="BZ751" s="607">
        <v>1.4504865027813414</v>
      </c>
      <c r="CA751" s="607">
        <v>1.4504865027813414</v>
      </c>
      <c r="CB751" s="607">
        <v>1.4504865027813414</v>
      </c>
      <c r="CC751" s="607">
        <v>1.4504865027813414</v>
      </c>
      <c r="CD751" s="607">
        <v>1.4504865027813414</v>
      </c>
      <c r="CE751" s="616">
        <v>1.4504865027813414</v>
      </c>
      <c r="CF751" s="616">
        <v>1.4504865027813414</v>
      </c>
      <c r="CG751" s="616">
        <v>1.4504865027813414</v>
      </c>
      <c r="CH751" s="616">
        <v>1.4504865027813414</v>
      </c>
      <c r="CI751" s="616">
        <v>1.4504865027813414</v>
      </c>
      <c r="CJ751" s="616">
        <v>1.4504865027813414</v>
      </c>
      <c r="CK751" s="616">
        <v>1.4504865027813414</v>
      </c>
      <c r="CL751" s="616">
        <v>1.4504865027813414</v>
      </c>
      <c r="CM751" s="616">
        <v>1.4504865027813414</v>
      </c>
      <c r="CN751" s="616">
        <v>1.4504865027813414</v>
      </c>
      <c r="CO751" s="616">
        <v>1.4504865027813414</v>
      </c>
      <c r="CP751" s="616">
        <v>1.4504865027813414</v>
      </c>
      <c r="CQ751" s="616">
        <v>1.4504865027813414</v>
      </c>
      <c r="CR751" s="616">
        <v>1.4504865027813414</v>
      </c>
      <c r="CS751" s="616">
        <v>1.4504865027813414</v>
      </c>
      <c r="CT751" s="616">
        <v>1.4504865027813414</v>
      </c>
      <c r="CU751" s="616">
        <v>1.4504865027813414</v>
      </c>
      <c r="CV751" s="616">
        <v>1.4504865027813414</v>
      </c>
      <c r="CW751" s="616">
        <v>1.4504865027813414</v>
      </c>
      <c r="CX751" s="616">
        <v>1.4504865027813414</v>
      </c>
      <c r="CY751" s="617">
        <v>1.4504865027813414</v>
      </c>
      <c r="CZ751" s="618">
        <v>0</v>
      </c>
      <c r="DA751" s="619">
        <v>0</v>
      </c>
      <c r="DB751" s="619">
        <v>0</v>
      </c>
      <c r="DC751" s="619">
        <v>0</v>
      </c>
      <c r="DD751" s="619">
        <v>0</v>
      </c>
      <c r="DE751" s="619">
        <v>0</v>
      </c>
      <c r="DF751" s="619">
        <v>0</v>
      </c>
      <c r="DG751" s="619">
        <v>0</v>
      </c>
      <c r="DH751" s="619">
        <v>0</v>
      </c>
      <c r="DI751" s="619">
        <v>0</v>
      </c>
      <c r="DJ751" s="619">
        <v>0</v>
      </c>
      <c r="DK751" s="619">
        <v>0</v>
      </c>
      <c r="DL751" s="619">
        <v>0</v>
      </c>
      <c r="DM751" s="619">
        <v>0</v>
      </c>
      <c r="DN751" s="619">
        <v>0</v>
      </c>
      <c r="DO751" s="619">
        <v>0</v>
      </c>
      <c r="DP751" s="619">
        <v>0</v>
      </c>
      <c r="DQ751" s="619">
        <v>0</v>
      </c>
      <c r="DR751" s="619">
        <v>0</v>
      </c>
      <c r="DS751" s="619">
        <v>0</v>
      </c>
      <c r="DT751" s="619">
        <v>0</v>
      </c>
      <c r="DU751" s="619">
        <v>0</v>
      </c>
      <c r="DV751" s="619">
        <v>0</v>
      </c>
      <c r="DW751" s="620">
        <v>0</v>
      </c>
    </row>
    <row r="752" spans="2:127" x14ac:dyDescent="0.2">
      <c r="B752" s="648"/>
      <c r="C752" s="642"/>
      <c r="D752" s="643"/>
      <c r="E752" s="643"/>
      <c r="F752" s="643"/>
      <c r="G752" s="643"/>
      <c r="H752" s="643"/>
      <c r="I752" s="644"/>
      <c r="J752" s="644"/>
      <c r="K752" s="644"/>
      <c r="L752" s="644"/>
      <c r="M752" s="644"/>
      <c r="N752" s="644"/>
      <c r="O752" s="644"/>
      <c r="P752" s="644"/>
      <c r="Q752" s="644"/>
      <c r="R752" s="645"/>
      <c r="S752" s="644"/>
      <c r="T752" s="644"/>
      <c r="U752" s="649" t="s">
        <v>499</v>
      </c>
      <c r="V752" s="614" t="s">
        <v>124</v>
      </c>
      <c r="W752" s="640" t="s">
        <v>490</v>
      </c>
      <c r="X752" s="607">
        <v>0</v>
      </c>
      <c r="Y752" s="607">
        <v>0</v>
      </c>
      <c r="Z752" s="607">
        <v>0</v>
      </c>
      <c r="AA752" s="607">
        <v>0</v>
      </c>
      <c r="AB752" s="607">
        <v>0</v>
      </c>
      <c r="AC752" s="607">
        <v>0</v>
      </c>
      <c r="AD752" s="607">
        <v>0</v>
      </c>
      <c r="AE752" s="607">
        <v>0</v>
      </c>
      <c r="AF752" s="607">
        <v>0</v>
      </c>
      <c r="AG752" s="607">
        <v>0</v>
      </c>
      <c r="AH752" s="607">
        <v>0</v>
      </c>
      <c r="AI752" s="607">
        <v>0</v>
      </c>
      <c r="AJ752" s="607">
        <v>0</v>
      </c>
      <c r="AK752" s="607">
        <v>0</v>
      </c>
      <c r="AL752" s="607">
        <v>0</v>
      </c>
      <c r="AM752" s="607">
        <v>0</v>
      </c>
      <c r="AN752" s="607">
        <v>0</v>
      </c>
      <c r="AO752" s="607">
        <v>0</v>
      </c>
      <c r="AP752" s="607">
        <v>0</v>
      </c>
      <c r="AQ752" s="607">
        <v>0</v>
      </c>
      <c r="AR752" s="607">
        <v>0</v>
      </c>
      <c r="AS752" s="607">
        <v>0</v>
      </c>
      <c r="AT752" s="607">
        <v>0</v>
      </c>
      <c r="AU752" s="607">
        <v>0</v>
      </c>
      <c r="AV752" s="607">
        <v>0</v>
      </c>
      <c r="AW752" s="607">
        <v>0</v>
      </c>
      <c r="AX752" s="607">
        <v>0</v>
      </c>
      <c r="AY752" s="607">
        <v>0</v>
      </c>
      <c r="AZ752" s="607">
        <v>0</v>
      </c>
      <c r="BA752" s="607">
        <v>0</v>
      </c>
      <c r="BB752" s="607">
        <v>0</v>
      </c>
      <c r="BC752" s="607">
        <v>0</v>
      </c>
      <c r="BD752" s="607">
        <v>0</v>
      </c>
      <c r="BE752" s="607">
        <v>0</v>
      </c>
      <c r="BF752" s="607">
        <v>0</v>
      </c>
      <c r="BG752" s="607">
        <v>0</v>
      </c>
      <c r="BH752" s="607">
        <v>0</v>
      </c>
      <c r="BI752" s="607">
        <v>0</v>
      </c>
      <c r="BJ752" s="607">
        <v>0</v>
      </c>
      <c r="BK752" s="607">
        <v>0</v>
      </c>
      <c r="BL752" s="607">
        <v>0</v>
      </c>
      <c r="BM752" s="607">
        <v>0</v>
      </c>
      <c r="BN752" s="607">
        <v>0</v>
      </c>
      <c r="BO752" s="607">
        <v>0</v>
      </c>
      <c r="BP752" s="607">
        <v>0</v>
      </c>
      <c r="BQ752" s="607">
        <v>0</v>
      </c>
      <c r="BR752" s="607">
        <v>0</v>
      </c>
      <c r="BS752" s="607">
        <v>0</v>
      </c>
      <c r="BT752" s="607">
        <v>0</v>
      </c>
      <c r="BU752" s="607">
        <v>0</v>
      </c>
      <c r="BV752" s="607">
        <v>0</v>
      </c>
      <c r="BW752" s="607">
        <v>0</v>
      </c>
      <c r="BX752" s="607">
        <v>0</v>
      </c>
      <c r="BY752" s="607">
        <v>0</v>
      </c>
      <c r="BZ752" s="607">
        <v>0</v>
      </c>
      <c r="CA752" s="607">
        <v>0</v>
      </c>
      <c r="CB752" s="607">
        <v>0</v>
      </c>
      <c r="CC752" s="607">
        <v>0</v>
      </c>
      <c r="CD752" s="607">
        <v>0</v>
      </c>
      <c r="CE752" s="607">
        <v>0</v>
      </c>
      <c r="CF752" s="607">
        <v>0</v>
      </c>
      <c r="CG752" s="607">
        <v>0</v>
      </c>
      <c r="CH752" s="607">
        <v>0</v>
      </c>
      <c r="CI752" s="607">
        <v>0</v>
      </c>
      <c r="CJ752" s="607">
        <v>0</v>
      </c>
      <c r="CK752" s="607">
        <v>0</v>
      </c>
      <c r="CL752" s="607">
        <v>0</v>
      </c>
      <c r="CM752" s="607">
        <v>0</v>
      </c>
      <c r="CN752" s="607">
        <v>0</v>
      </c>
      <c r="CO752" s="607">
        <v>0</v>
      </c>
      <c r="CP752" s="607">
        <v>0</v>
      </c>
      <c r="CQ752" s="607">
        <v>0</v>
      </c>
      <c r="CR752" s="607">
        <v>0</v>
      </c>
      <c r="CS752" s="607">
        <v>0</v>
      </c>
      <c r="CT752" s="607">
        <v>0</v>
      </c>
      <c r="CU752" s="607">
        <v>0</v>
      </c>
      <c r="CV752" s="607">
        <v>0</v>
      </c>
      <c r="CW752" s="607">
        <v>0</v>
      </c>
      <c r="CX752" s="607">
        <v>0</v>
      </c>
      <c r="CY752" s="607">
        <v>0</v>
      </c>
      <c r="CZ752" s="618">
        <v>0</v>
      </c>
      <c r="DA752" s="619">
        <v>0</v>
      </c>
      <c r="DB752" s="619">
        <v>0</v>
      </c>
      <c r="DC752" s="619">
        <v>0</v>
      </c>
      <c r="DD752" s="619">
        <v>0</v>
      </c>
      <c r="DE752" s="619">
        <v>0</v>
      </c>
      <c r="DF752" s="619">
        <v>0</v>
      </c>
      <c r="DG752" s="619">
        <v>0</v>
      </c>
      <c r="DH752" s="619">
        <v>0</v>
      </c>
      <c r="DI752" s="619">
        <v>0</v>
      </c>
      <c r="DJ752" s="619">
        <v>0</v>
      </c>
      <c r="DK752" s="619">
        <v>0</v>
      </c>
      <c r="DL752" s="619">
        <v>0</v>
      </c>
      <c r="DM752" s="619">
        <v>0</v>
      </c>
      <c r="DN752" s="619">
        <v>0</v>
      </c>
      <c r="DO752" s="619">
        <v>0</v>
      </c>
      <c r="DP752" s="619">
        <v>0</v>
      </c>
      <c r="DQ752" s="619">
        <v>0</v>
      </c>
      <c r="DR752" s="619">
        <v>0</v>
      </c>
      <c r="DS752" s="619">
        <v>0</v>
      </c>
      <c r="DT752" s="619">
        <v>0</v>
      </c>
      <c r="DU752" s="619">
        <v>0</v>
      </c>
      <c r="DV752" s="619">
        <v>0</v>
      </c>
      <c r="DW752" s="620">
        <v>0</v>
      </c>
    </row>
    <row r="753" spans="2:127" ht="15.75" thickBot="1" x14ac:dyDescent="0.25">
      <c r="B753" s="650"/>
      <c r="C753" s="651"/>
      <c r="D753" s="652"/>
      <c r="E753" s="652"/>
      <c r="F753" s="652"/>
      <c r="G753" s="652"/>
      <c r="H753" s="652"/>
      <c r="I753" s="653"/>
      <c r="J753" s="653"/>
      <c r="K753" s="653"/>
      <c r="L753" s="653"/>
      <c r="M753" s="653"/>
      <c r="N753" s="653"/>
      <c r="O753" s="653"/>
      <c r="P753" s="653"/>
      <c r="Q753" s="653"/>
      <c r="R753" s="654"/>
      <c r="S753" s="653"/>
      <c r="T753" s="653"/>
      <c r="U753" s="655" t="s">
        <v>127</v>
      </c>
      <c r="V753" s="656" t="s">
        <v>500</v>
      </c>
      <c r="W753" s="657" t="s">
        <v>490</v>
      </c>
      <c r="X753" s="658">
        <f>SUM(X742:X752)</f>
        <v>415.09367200000003</v>
      </c>
      <c r="Y753" s="658">
        <f t="shared" ref="Y753:CJ753" si="144">SUM(Y742:Y752)</f>
        <v>474.39276799999999</v>
      </c>
      <c r="Z753" s="658">
        <f t="shared" si="144"/>
        <v>592.99095999999997</v>
      </c>
      <c r="AA753" s="658">
        <f t="shared" si="144"/>
        <v>2371.9638399999999</v>
      </c>
      <c r="AB753" s="658">
        <f t="shared" si="144"/>
        <v>2075.4683599999998</v>
      </c>
      <c r="AC753" s="658">
        <f t="shared" si="144"/>
        <v>100.59665062306075</v>
      </c>
      <c r="AD753" s="658">
        <f t="shared" si="144"/>
        <v>99.767796334627931</v>
      </c>
      <c r="AE753" s="658">
        <f t="shared" si="144"/>
        <v>99.251199423491869</v>
      </c>
      <c r="AF753" s="658">
        <f t="shared" si="144"/>
        <v>99.075178124693707</v>
      </c>
      <c r="AG753" s="658">
        <f t="shared" si="144"/>
        <v>98.411740015779486</v>
      </c>
      <c r="AH753" s="658">
        <f t="shared" si="144"/>
        <v>97.903656448246281</v>
      </c>
      <c r="AI753" s="658">
        <f t="shared" si="144"/>
        <v>97.395572880713075</v>
      </c>
      <c r="AJ753" s="658">
        <f t="shared" si="144"/>
        <v>96.887489313179856</v>
      </c>
      <c r="AK753" s="658">
        <f t="shared" si="144"/>
        <v>96.37940574564665</v>
      </c>
      <c r="AL753" s="658">
        <f t="shared" si="144"/>
        <v>95.871322178113445</v>
      </c>
      <c r="AM753" s="658">
        <f t="shared" si="144"/>
        <v>95.36323861058024</v>
      </c>
      <c r="AN753" s="658">
        <f t="shared" si="144"/>
        <v>94.85515504304702</v>
      </c>
      <c r="AO753" s="658">
        <f t="shared" si="144"/>
        <v>94.347071475513815</v>
      </c>
      <c r="AP753" s="658">
        <f t="shared" si="144"/>
        <v>93.838987907980609</v>
      </c>
      <c r="AQ753" s="658">
        <f t="shared" si="144"/>
        <v>93.330904340447404</v>
      </c>
      <c r="AR753" s="658">
        <f t="shared" si="144"/>
        <v>193.00326910692641</v>
      </c>
      <c r="AS753" s="658">
        <f t="shared" si="144"/>
        <v>206.80667815853778</v>
      </c>
      <c r="AT753" s="658">
        <f t="shared" si="144"/>
        <v>234.92157982929379</v>
      </c>
      <c r="AU753" s="658">
        <f t="shared" si="144"/>
        <v>663.75827483609851</v>
      </c>
      <c r="AV753" s="658">
        <f t="shared" si="144"/>
        <v>591.69272817284241</v>
      </c>
      <c r="AW753" s="658">
        <f t="shared" si="144"/>
        <v>90.790486502781363</v>
      </c>
      <c r="AX753" s="658">
        <f t="shared" si="144"/>
        <v>90.790486502781363</v>
      </c>
      <c r="AY753" s="658">
        <f t="shared" si="144"/>
        <v>90.790486502781363</v>
      </c>
      <c r="AZ753" s="658">
        <f t="shared" si="144"/>
        <v>90.790486502781363</v>
      </c>
      <c r="BA753" s="658">
        <f t="shared" si="144"/>
        <v>90.790486502781363</v>
      </c>
      <c r="BB753" s="658">
        <f t="shared" si="144"/>
        <v>90.790486502781363</v>
      </c>
      <c r="BC753" s="658">
        <f t="shared" si="144"/>
        <v>90.790486502781363</v>
      </c>
      <c r="BD753" s="658">
        <f t="shared" si="144"/>
        <v>90.790486502781363</v>
      </c>
      <c r="BE753" s="658">
        <f t="shared" si="144"/>
        <v>90.790486502781363</v>
      </c>
      <c r="BF753" s="658">
        <f t="shared" si="144"/>
        <v>90.790486502781363</v>
      </c>
      <c r="BG753" s="658">
        <f t="shared" si="144"/>
        <v>90.790486502781363</v>
      </c>
      <c r="BH753" s="658">
        <f t="shared" si="144"/>
        <v>90.790486502781363</v>
      </c>
      <c r="BI753" s="658">
        <f t="shared" si="144"/>
        <v>90.790486502781363</v>
      </c>
      <c r="BJ753" s="658">
        <f t="shared" si="144"/>
        <v>90.790486502781363</v>
      </c>
      <c r="BK753" s="658">
        <f t="shared" si="144"/>
        <v>90.790486502781363</v>
      </c>
      <c r="BL753" s="658">
        <f t="shared" si="144"/>
        <v>190.97093483679356</v>
      </c>
      <c r="BM753" s="658">
        <f t="shared" si="144"/>
        <v>205.28242745593815</v>
      </c>
      <c r="BN753" s="658">
        <f t="shared" si="144"/>
        <v>233.90541269422735</v>
      </c>
      <c r="BO753" s="658">
        <f t="shared" si="144"/>
        <v>663.25019126856535</v>
      </c>
      <c r="BP753" s="658">
        <f t="shared" si="144"/>
        <v>591.69272817284241</v>
      </c>
      <c r="BQ753" s="658">
        <f t="shared" si="144"/>
        <v>90.790486502781363</v>
      </c>
      <c r="BR753" s="658">
        <f t="shared" si="144"/>
        <v>90.790486502781363</v>
      </c>
      <c r="BS753" s="658">
        <f t="shared" si="144"/>
        <v>90.790486502781363</v>
      </c>
      <c r="BT753" s="658">
        <f t="shared" si="144"/>
        <v>90.790486502781363</v>
      </c>
      <c r="BU753" s="658">
        <f t="shared" si="144"/>
        <v>90.790486502781363</v>
      </c>
      <c r="BV753" s="658">
        <f t="shared" si="144"/>
        <v>90.790486502781363</v>
      </c>
      <c r="BW753" s="658">
        <f t="shared" si="144"/>
        <v>90.790486502781363</v>
      </c>
      <c r="BX753" s="658">
        <f t="shared" si="144"/>
        <v>90.790486502781363</v>
      </c>
      <c r="BY753" s="658">
        <f t="shared" si="144"/>
        <v>90.790486502781363</v>
      </c>
      <c r="BZ753" s="658">
        <f t="shared" si="144"/>
        <v>90.790486502781363</v>
      </c>
      <c r="CA753" s="658">
        <f t="shared" si="144"/>
        <v>90.790486502781363</v>
      </c>
      <c r="CB753" s="658">
        <f t="shared" si="144"/>
        <v>90.790486502781363</v>
      </c>
      <c r="CC753" s="658">
        <f t="shared" si="144"/>
        <v>90.790486502781363</v>
      </c>
      <c r="CD753" s="658">
        <f t="shared" si="144"/>
        <v>90.790486502781363</v>
      </c>
      <c r="CE753" s="658">
        <f t="shared" si="144"/>
        <v>90.790486502781363</v>
      </c>
      <c r="CF753" s="658">
        <f t="shared" si="144"/>
        <v>451.07375850006582</v>
      </c>
      <c r="CG753" s="658">
        <f t="shared" si="144"/>
        <v>502.5427973568207</v>
      </c>
      <c r="CH753" s="658">
        <f t="shared" si="144"/>
        <v>605.48087507033051</v>
      </c>
      <c r="CI753" s="658">
        <f t="shared" si="144"/>
        <v>2149.5520407729782</v>
      </c>
      <c r="CJ753" s="658">
        <f t="shared" si="144"/>
        <v>1892.2068464892038</v>
      </c>
      <c r="CK753" s="658">
        <f t="shared" ref="CK753:DW753" si="145">SUM(CK742:CK752)</f>
        <v>90.790486502781363</v>
      </c>
      <c r="CL753" s="658">
        <f t="shared" si="145"/>
        <v>90.790486502781363</v>
      </c>
      <c r="CM753" s="658">
        <f t="shared" si="145"/>
        <v>90.790486502781363</v>
      </c>
      <c r="CN753" s="658">
        <f t="shared" si="145"/>
        <v>90.790486502781363</v>
      </c>
      <c r="CO753" s="658">
        <f t="shared" si="145"/>
        <v>90.790486502781363</v>
      </c>
      <c r="CP753" s="658">
        <f t="shared" si="145"/>
        <v>90.790486502781363</v>
      </c>
      <c r="CQ753" s="658">
        <f t="shared" si="145"/>
        <v>90.790486502781363</v>
      </c>
      <c r="CR753" s="658">
        <f t="shared" si="145"/>
        <v>90.790486502781363</v>
      </c>
      <c r="CS753" s="658">
        <f t="shared" si="145"/>
        <v>90.790486502781363</v>
      </c>
      <c r="CT753" s="658">
        <f t="shared" si="145"/>
        <v>90.790486502781363</v>
      </c>
      <c r="CU753" s="658">
        <f t="shared" si="145"/>
        <v>90.790486502781363</v>
      </c>
      <c r="CV753" s="658">
        <f t="shared" si="145"/>
        <v>90.790486502781363</v>
      </c>
      <c r="CW753" s="658">
        <f t="shared" si="145"/>
        <v>90.790486502781363</v>
      </c>
      <c r="CX753" s="658">
        <f t="shared" si="145"/>
        <v>90.790486502781363</v>
      </c>
      <c r="CY753" s="659">
        <f t="shared" si="145"/>
        <v>90.790486502781363</v>
      </c>
      <c r="CZ753" s="660">
        <f t="shared" si="145"/>
        <v>0</v>
      </c>
      <c r="DA753" s="661">
        <f t="shared" si="145"/>
        <v>0</v>
      </c>
      <c r="DB753" s="661">
        <f t="shared" si="145"/>
        <v>0</v>
      </c>
      <c r="DC753" s="661">
        <f t="shared" si="145"/>
        <v>0</v>
      </c>
      <c r="DD753" s="661">
        <f t="shared" si="145"/>
        <v>0</v>
      </c>
      <c r="DE753" s="661">
        <f t="shared" si="145"/>
        <v>0</v>
      </c>
      <c r="DF753" s="661">
        <f t="shared" si="145"/>
        <v>0</v>
      </c>
      <c r="DG753" s="661">
        <f t="shared" si="145"/>
        <v>0</v>
      </c>
      <c r="DH753" s="661">
        <f t="shared" si="145"/>
        <v>0</v>
      </c>
      <c r="DI753" s="661">
        <f t="shared" si="145"/>
        <v>0</v>
      </c>
      <c r="DJ753" s="661">
        <f t="shared" si="145"/>
        <v>0</v>
      </c>
      <c r="DK753" s="661">
        <f t="shared" si="145"/>
        <v>0</v>
      </c>
      <c r="DL753" s="661">
        <f t="shared" si="145"/>
        <v>0</v>
      </c>
      <c r="DM753" s="661">
        <f t="shared" si="145"/>
        <v>0</v>
      </c>
      <c r="DN753" s="661">
        <f t="shared" si="145"/>
        <v>0</v>
      </c>
      <c r="DO753" s="661">
        <f t="shared" si="145"/>
        <v>0</v>
      </c>
      <c r="DP753" s="661">
        <f t="shared" si="145"/>
        <v>0</v>
      </c>
      <c r="DQ753" s="661">
        <f t="shared" si="145"/>
        <v>0</v>
      </c>
      <c r="DR753" s="661">
        <f t="shared" si="145"/>
        <v>0</v>
      </c>
      <c r="DS753" s="661">
        <f t="shared" si="145"/>
        <v>0</v>
      </c>
      <c r="DT753" s="661">
        <f t="shared" si="145"/>
        <v>0</v>
      </c>
      <c r="DU753" s="661">
        <f t="shared" si="145"/>
        <v>0</v>
      </c>
      <c r="DV753" s="661">
        <f t="shared" si="145"/>
        <v>0</v>
      </c>
      <c r="DW753" s="662">
        <f t="shared" si="145"/>
        <v>0</v>
      </c>
    </row>
    <row r="754" spans="2:127" ht="25.5" x14ac:dyDescent="0.2">
      <c r="B754" s="603" t="s">
        <v>485</v>
      </c>
      <c r="C754" s="604" t="s">
        <v>996</v>
      </c>
      <c r="D754" s="605" t="s">
        <v>859</v>
      </c>
      <c r="E754" s="606" t="s">
        <v>557</v>
      </c>
      <c r="F754" s="607" t="s">
        <v>754</v>
      </c>
      <c r="G754" s="608" t="s">
        <v>59</v>
      </c>
      <c r="H754" s="609" t="s">
        <v>487</v>
      </c>
      <c r="I754" s="609">
        <f>MAX(X754:AV754)</f>
        <v>3.6</v>
      </c>
      <c r="J754" s="609">
        <f>SUMPRODUCT($X$2:$CY$2,$X754:$CY754)*365</f>
        <v>31348.017017358146</v>
      </c>
      <c r="K754" s="609">
        <f>SUMPRODUCT($X$2:$CY$2,$X755:$CY755)+SUMPRODUCT($X$2:$CY$2,$X756:$CY756)+SUMPRODUCT($X$2:$CY$2,$X757:$CY757)</f>
        <v>14397.916001609814</v>
      </c>
      <c r="L754" s="609">
        <f>SUMPRODUCT($X$2:$CY$2,$X758:$CY758) +SUMPRODUCT($X$2:$CY$2,$X759:$CY759)</f>
        <v>6887.4981072384326</v>
      </c>
      <c r="M754" s="609">
        <f>SUMPRODUCT($X$2:$CY$2,$X760:$CY760)</f>
        <v>0</v>
      </c>
      <c r="N754" s="609">
        <f>SUMPRODUCT($X$2:$CY$2,$X763:$CY763) +SUMPRODUCT($X$2:$CY$2,$X764:$CY764)</f>
        <v>349.43781826324624</v>
      </c>
      <c r="O754" s="609">
        <f>SUMPRODUCT($X$2:$CY$2,$X761:$CY761) +SUMPRODUCT($X$2:$CY$2,$X762:$CY762) +SUMPRODUCT($X$2:$CY$2,$X765:$CY765)</f>
        <v>65.784814439823975</v>
      </c>
      <c r="P754" s="609">
        <f>SUM(K754:O754)</f>
        <v>21700.636741551316</v>
      </c>
      <c r="Q754" s="609">
        <f>(SUM(K754:M754)*100000)/(J754*1000)</f>
        <v>67.900352666843347</v>
      </c>
      <c r="R754" s="610">
        <f>(P754*100000)/(J754*1000)</f>
        <v>69.224910556655487</v>
      </c>
      <c r="S754" s="611">
        <v>3</v>
      </c>
      <c r="T754" s="612">
        <v>3</v>
      </c>
      <c r="U754" s="613" t="s">
        <v>488</v>
      </c>
      <c r="V754" s="614" t="s">
        <v>124</v>
      </c>
      <c r="W754" s="615" t="s">
        <v>75</v>
      </c>
      <c r="X754" s="607">
        <v>0</v>
      </c>
      <c r="Y754" s="607">
        <v>0</v>
      </c>
      <c r="Z754" s="607">
        <v>0</v>
      </c>
      <c r="AA754" s="607">
        <v>0</v>
      </c>
      <c r="AB754" s="607">
        <v>0</v>
      </c>
      <c r="AC754" s="607">
        <v>3.6</v>
      </c>
      <c r="AD754" s="607">
        <v>3.6</v>
      </c>
      <c r="AE754" s="607">
        <v>3.6</v>
      </c>
      <c r="AF754" s="607">
        <v>3.6</v>
      </c>
      <c r="AG754" s="607">
        <v>3.6</v>
      </c>
      <c r="AH754" s="607">
        <v>3.6</v>
      </c>
      <c r="AI754" s="607">
        <v>3.6</v>
      </c>
      <c r="AJ754" s="607">
        <v>3.6</v>
      </c>
      <c r="AK754" s="607">
        <v>3.6</v>
      </c>
      <c r="AL754" s="607">
        <v>3.6</v>
      </c>
      <c r="AM754" s="607">
        <v>3.6</v>
      </c>
      <c r="AN754" s="607">
        <v>3.6</v>
      </c>
      <c r="AO754" s="607">
        <v>3.6</v>
      </c>
      <c r="AP754" s="607">
        <v>3.6</v>
      </c>
      <c r="AQ754" s="607">
        <v>3.6</v>
      </c>
      <c r="AR754" s="607">
        <v>3.6</v>
      </c>
      <c r="AS754" s="607">
        <v>3.6</v>
      </c>
      <c r="AT754" s="607">
        <v>3.6</v>
      </c>
      <c r="AU754" s="607">
        <v>3.6</v>
      </c>
      <c r="AV754" s="607">
        <v>3.6</v>
      </c>
      <c r="AW754" s="607">
        <v>3.6</v>
      </c>
      <c r="AX754" s="607">
        <v>3.6</v>
      </c>
      <c r="AY754" s="607">
        <v>3.6</v>
      </c>
      <c r="AZ754" s="607">
        <v>3.6</v>
      </c>
      <c r="BA754" s="607">
        <v>3.6</v>
      </c>
      <c r="BB754" s="607">
        <v>3.6</v>
      </c>
      <c r="BC754" s="607">
        <v>3.6</v>
      </c>
      <c r="BD754" s="607">
        <v>3.6</v>
      </c>
      <c r="BE754" s="607">
        <v>3.6</v>
      </c>
      <c r="BF754" s="607">
        <v>3.6</v>
      </c>
      <c r="BG754" s="607">
        <v>3.6</v>
      </c>
      <c r="BH754" s="607">
        <v>3.6</v>
      </c>
      <c r="BI754" s="607">
        <v>3.6</v>
      </c>
      <c r="BJ754" s="607">
        <v>3.6</v>
      </c>
      <c r="BK754" s="607">
        <v>3.6</v>
      </c>
      <c r="BL754" s="607">
        <v>3.6</v>
      </c>
      <c r="BM754" s="607">
        <v>3.6</v>
      </c>
      <c r="BN754" s="607">
        <v>3.6</v>
      </c>
      <c r="BO754" s="607">
        <v>3.6</v>
      </c>
      <c r="BP754" s="607">
        <v>3.6</v>
      </c>
      <c r="BQ754" s="607">
        <v>3.6</v>
      </c>
      <c r="BR754" s="607">
        <v>3.6</v>
      </c>
      <c r="BS754" s="607">
        <v>3.6</v>
      </c>
      <c r="BT754" s="607">
        <v>3.6</v>
      </c>
      <c r="BU754" s="607">
        <v>3.6</v>
      </c>
      <c r="BV754" s="607">
        <v>3.6</v>
      </c>
      <c r="BW754" s="607">
        <v>3.6</v>
      </c>
      <c r="BX754" s="607">
        <v>3.6</v>
      </c>
      <c r="BY754" s="607">
        <v>3.6</v>
      </c>
      <c r="BZ754" s="607">
        <v>3.6</v>
      </c>
      <c r="CA754" s="607">
        <v>3.6</v>
      </c>
      <c r="CB754" s="607">
        <v>3.6</v>
      </c>
      <c r="CC754" s="607">
        <v>3.6</v>
      </c>
      <c r="CD754" s="607">
        <v>3.6</v>
      </c>
      <c r="CE754" s="616">
        <v>3.6</v>
      </c>
      <c r="CF754" s="616">
        <v>3.6</v>
      </c>
      <c r="CG754" s="616">
        <v>3.6</v>
      </c>
      <c r="CH754" s="616">
        <v>3.6</v>
      </c>
      <c r="CI754" s="616">
        <v>3.6</v>
      </c>
      <c r="CJ754" s="616">
        <v>3.6</v>
      </c>
      <c r="CK754" s="616">
        <v>3.6</v>
      </c>
      <c r="CL754" s="616">
        <v>3.6</v>
      </c>
      <c r="CM754" s="616">
        <v>3.6</v>
      </c>
      <c r="CN754" s="616">
        <v>3.6</v>
      </c>
      <c r="CO754" s="616">
        <v>3.6</v>
      </c>
      <c r="CP754" s="616">
        <v>3.6</v>
      </c>
      <c r="CQ754" s="616">
        <v>3.6</v>
      </c>
      <c r="CR754" s="616">
        <v>3.6</v>
      </c>
      <c r="CS754" s="616">
        <v>3.6</v>
      </c>
      <c r="CT754" s="616">
        <v>3.6</v>
      </c>
      <c r="CU754" s="616">
        <v>3.6</v>
      </c>
      <c r="CV754" s="616">
        <v>3.6</v>
      </c>
      <c r="CW754" s="616">
        <v>3.6</v>
      </c>
      <c r="CX754" s="616">
        <v>3.6</v>
      </c>
      <c r="CY754" s="617">
        <v>3.6</v>
      </c>
      <c r="CZ754" s="618">
        <v>0</v>
      </c>
      <c r="DA754" s="619">
        <v>0</v>
      </c>
      <c r="DB754" s="619">
        <v>0</v>
      </c>
      <c r="DC754" s="619">
        <v>0</v>
      </c>
      <c r="DD754" s="619">
        <v>0</v>
      </c>
      <c r="DE754" s="619">
        <v>0</v>
      </c>
      <c r="DF754" s="619">
        <v>0</v>
      </c>
      <c r="DG754" s="619">
        <v>0</v>
      </c>
      <c r="DH754" s="619">
        <v>0</v>
      </c>
      <c r="DI754" s="619">
        <v>0</v>
      </c>
      <c r="DJ754" s="619">
        <v>0</v>
      </c>
      <c r="DK754" s="619">
        <v>0</v>
      </c>
      <c r="DL754" s="619">
        <v>0</v>
      </c>
      <c r="DM754" s="619">
        <v>0</v>
      </c>
      <c r="DN754" s="619">
        <v>0</v>
      </c>
      <c r="DO754" s="619">
        <v>0</v>
      </c>
      <c r="DP754" s="619">
        <v>0</v>
      </c>
      <c r="DQ754" s="619">
        <v>0</v>
      </c>
      <c r="DR754" s="619">
        <v>0</v>
      </c>
      <c r="DS754" s="619">
        <v>0</v>
      </c>
      <c r="DT754" s="619">
        <v>0</v>
      </c>
      <c r="DU754" s="619">
        <v>0</v>
      </c>
      <c r="DV754" s="619">
        <v>0</v>
      </c>
      <c r="DW754" s="620">
        <v>0</v>
      </c>
    </row>
    <row r="755" spans="2:127" x14ac:dyDescent="0.2">
      <c r="B755" s="621"/>
      <c r="C755" s="622"/>
      <c r="D755" s="623"/>
      <c r="E755" s="624"/>
      <c r="F755" s="624"/>
      <c r="G755" s="623"/>
      <c r="H755" s="624"/>
      <c r="I755" s="624"/>
      <c r="J755" s="624"/>
      <c r="K755" s="624"/>
      <c r="L755" s="624"/>
      <c r="M755" s="624"/>
      <c r="N755" s="624"/>
      <c r="O755" s="624"/>
      <c r="P755" s="624"/>
      <c r="Q755" s="624"/>
      <c r="R755" s="625"/>
      <c r="S755" s="624"/>
      <c r="T755" s="624"/>
      <c r="U755" s="626" t="s">
        <v>489</v>
      </c>
      <c r="V755" s="614" t="s">
        <v>124</v>
      </c>
      <c r="W755" s="615" t="s">
        <v>490</v>
      </c>
      <c r="X755" s="607">
        <v>694.05000000000007</v>
      </c>
      <c r="Y755" s="607">
        <v>793.2</v>
      </c>
      <c r="Z755" s="607">
        <v>991.5</v>
      </c>
      <c r="AA755" s="607">
        <v>3966</v>
      </c>
      <c r="AB755" s="607">
        <v>3470.25</v>
      </c>
      <c r="AC755" s="607">
        <v>0</v>
      </c>
      <c r="AD755" s="607">
        <v>0</v>
      </c>
      <c r="AE755" s="607">
        <v>0</v>
      </c>
      <c r="AF755" s="607">
        <v>0</v>
      </c>
      <c r="AG755" s="607">
        <v>0</v>
      </c>
      <c r="AH755" s="607">
        <v>0</v>
      </c>
      <c r="AI755" s="607">
        <v>0</v>
      </c>
      <c r="AJ755" s="607">
        <v>0</v>
      </c>
      <c r="AK755" s="607">
        <v>0</v>
      </c>
      <c r="AL755" s="607">
        <v>0</v>
      </c>
      <c r="AM755" s="607">
        <v>0</v>
      </c>
      <c r="AN755" s="607">
        <v>0</v>
      </c>
      <c r="AO755" s="607">
        <v>0</v>
      </c>
      <c r="AP755" s="607">
        <v>0</v>
      </c>
      <c r="AQ755" s="607">
        <v>0</v>
      </c>
      <c r="AR755" s="607">
        <v>409.15</v>
      </c>
      <c r="AS755" s="607">
        <v>467.6</v>
      </c>
      <c r="AT755" s="607">
        <v>584.5</v>
      </c>
      <c r="AU755" s="607">
        <v>2338</v>
      </c>
      <c r="AV755" s="607">
        <v>2045.75</v>
      </c>
      <c r="AW755" s="607">
        <v>0</v>
      </c>
      <c r="AX755" s="607">
        <v>0</v>
      </c>
      <c r="AY755" s="607">
        <v>0</v>
      </c>
      <c r="AZ755" s="607">
        <v>0</v>
      </c>
      <c r="BA755" s="607">
        <v>0</v>
      </c>
      <c r="BB755" s="607">
        <v>0</v>
      </c>
      <c r="BC755" s="607">
        <v>0</v>
      </c>
      <c r="BD755" s="607">
        <v>0</v>
      </c>
      <c r="BE755" s="607">
        <v>0</v>
      </c>
      <c r="BF755" s="607">
        <v>0</v>
      </c>
      <c r="BG755" s="607">
        <v>0</v>
      </c>
      <c r="BH755" s="607">
        <v>0</v>
      </c>
      <c r="BI755" s="607">
        <v>0</v>
      </c>
      <c r="BJ755" s="607">
        <v>0</v>
      </c>
      <c r="BK755" s="607">
        <v>0</v>
      </c>
      <c r="BL755" s="607">
        <v>409.15</v>
      </c>
      <c r="BM755" s="607">
        <v>467.6</v>
      </c>
      <c r="BN755" s="607">
        <v>584.5</v>
      </c>
      <c r="BO755" s="607">
        <v>2338</v>
      </c>
      <c r="BP755" s="607">
        <v>2045.75</v>
      </c>
      <c r="BQ755" s="607">
        <v>0</v>
      </c>
      <c r="BR755" s="607">
        <v>0</v>
      </c>
      <c r="BS755" s="607">
        <v>0</v>
      </c>
      <c r="BT755" s="607">
        <v>0</v>
      </c>
      <c r="BU755" s="607">
        <v>0</v>
      </c>
      <c r="BV755" s="607">
        <v>0</v>
      </c>
      <c r="BW755" s="607">
        <v>0</v>
      </c>
      <c r="BX755" s="607">
        <v>0</v>
      </c>
      <c r="BY755" s="607">
        <v>0</v>
      </c>
      <c r="BZ755" s="607">
        <v>0</v>
      </c>
      <c r="CA755" s="607">
        <v>0</v>
      </c>
      <c r="CB755" s="607">
        <v>0</v>
      </c>
      <c r="CC755" s="607">
        <v>0</v>
      </c>
      <c r="CD755" s="607">
        <v>0</v>
      </c>
      <c r="CE755" s="616">
        <v>0</v>
      </c>
      <c r="CF755" s="616">
        <v>680.26</v>
      </c>
      <c r="CG755" s="616">
        <v>777.44</v>
      </c>
      <c r="CH755" s="616">
        <v>971.8</v>
      </c>
      <c r="CI755" s="616">
        <v>3887.2</v>
      </c>
      <c r="CJ755" s="616">
        <v>3401.3</v>
      </c>
      <c r="CK755" s="616">
        <v>0</v>
      </c>
      <c r="CL755" s="616">
        <v>0</v>
      </c>
      <c r="CM755" s="616">
        <v>0</v>
      </c>
      <c r="CN755" s="616">
        <v>0</v>
      </c>
      <c r="CO755" s="616">
        <v>0</v>
      </c>
      <c r="CP755" s="616">
        <v>0</v>
      </c>
      <c r="CQ755" s="616">
        <v>0</v>
      </c>
      <c r="CR755" s="616">
        <v>0</v>
      </c>
      <c r="CS755" s="616">
        <v>0</v>
      </c>
      <c r="CT755" s="616">
        <v>0</v>
      </c>
      <c r="CU755" s="616">
        <v>0</v>
      </c>
      <c r="CV755" s="616">
        <v>0</v>
      </c>
      <c r="CW755" s="616">
        <v>0</v>
      </c>
      <c r="CX755" s="616">
        <v>0</v>
      </c>
      <c r="CY755" s="617">
        <v>0</v>
      </c>
      <c r="CZ755" s="618">
        <v>0</v>
      </c>
      <c r="DA755" s="619">
        <v>0</v>
      </c>
      <c r="DB755" s="619">
        <v>0</v>
      </c>
      <c r="DC755" s="619">
        <v>0</v>
      </c>
      <c r="DD755" s="619">
        <v>0</v>
      </c>
      <c r="DE755" s="619">
        <v>0</v>
      </c>
      <c r="DF755" s="619">
        <v>0</v>
      </c>
      <c r="DG755" s="619">
        <v>0</v>
      </c>
      <c r="DH755" s="619">
        <v>0</v>
      </c>
      <c r="DI755" s="619">
        <v>0</v>
      </c>
      <c r="DJ755" s="619">
        <v>0</v>
      </c>
      <c r="DK755" s="619">
        <v>0</v>
      </c>
      <c r="DL755" s="619">
        <v>0</v>
      </c>
      <c r="DM755" s="619">
        <v>0</v>
      </c>
      <c r="DN755" s="619">
        <v>0</v>
      </c>
      <c r="DO755" s="619">
        <v>0</v>
      </c>
      <c r="DP755" s="619">
        <v>0</v>
      </c>
      <c r="DQ755" s="619">
        <v>0</v>
      </c>
      <c r="DR755" s="619">
        <v>0</v>
      </c>
      <c r="DS755" s="619">
        <v>0</v>
      </c>
      <c r="DT755" s="619">
        <v>0</v>
      </c>
      <c r="DU755" s="619">
        <v>0</v>
      </c>
      <c r="DV755" s="619">
        <v>0</v>
      </c>
      <c r="DW755" s="620">
        <v>0</v>
      </c>
    </row>
    <row r="756" spans="2:127" x14ac:dyDescent="0.2">
      <c r="B756" s="627"/>
      <c r="C756" s="628"/>
      <c r="D756" s="629"/>
      <c r="E756" s="629"/>
      <c r="F756" s="629"/>
      <c r="G756" s="629"/>
      <c r="H756" s="629"/>
      <c r="I756" s="630"/>
      <c r="J756" s="630"/>
      <c r="K756" s="630"/>
      <c r="L756" s="630"/>
      <c r="M756" s="630"/>
      <c r="N756" s="630"/>
      <c r="O756" s="630"/>
      <c r="P756" s="630"/>
      <c r="Q756" s="630"/>
      <c r="R756" s="631"/>
      <c r="S756" s="630"/>
      <c r="T756" s="630"/>
      <c r="U756" s="626" t="s">
        <v>491</v>
      </c>
      <c r="V756" s="614" t="s">
        <v>124</v>
      </c>
      <c r="W756" s="615" t="s">
        <v>490</v>
      </c>
      <c r="X756" s="607">
        <v>0</v>
      </c>
      <c r="Y756" s="607">
        <v>0</v>
      </c>
      <c r="Z756" s="607">
        <v>0</v>
      </c>
      <c r="AA756" s="607">
        <v>0</v>
      </c>
      <c r="AB756" s="607">
        <v>0</v>
      </c>
      <c r="AC756" s="607">
        <v>0</v>
      </c>
      <c r="AD756" s="607">
        <v>0</v>
      </c>
      <c r="AE756" s="607">
        <v>0</v>
      </c>
      <c r="AF756" s="607">
        <v>0</v>
      </c>
      <c r="AG756" s="607">
        <v>0</v>
      </c>
      <c r="AH756" s="607">
        <v>0</v>
      </c>
      <c r="AI756" s="607">
        <v>0</v>
      </c>
      <c r="AJ756" s="607">
        <v>0</v>
      </c>
      <c r="AK756" s="607">
        <v>0</v>
      </c>
      <c r="AL756" s="607">
        <v>0</v>
      </c>
      <c r="AM756" s="607">
        <v>0</v>
      </c>
      <c r="AN756" s="607">
        <v>0</v>
      </c>
      <c r="AO756" s="607">
        <v>0</v>
      </c>
      <c r="AP756" s="607">
        <v>0</v>
      </c>
      <c r="AQ756" s="607">
        <v>0</v>
      </c>
      <c r="AR756" s="607">
        <v>0</v>
      </c>
      <c r="AS756" s="607">
        <v>0</v>
      </c>
      <c r="AT756" s="607">
        <v>0</v>
      </c>
      <c r="AU756" s="607">
        <v>0</v>
      </c>
      <c r="AV756" s="607">
        <v>0</v>
      </c>
      <c r="AW756" s="607">
        <v>0</v>
      </c>
      <c r="AX756" s="607">
        <v>0</v>
      </c>
      <c r="AY756" s="607">
        <v>0</v>
      </c>
      <c r="AZ756" s="607">
        <v>0</v>
      </c>
      <c r="BA756" s="607">
        <v>0</v>
      </c>
      <c r="BB756" s="607">
        <v>0</v>
      </c>
      <c r="BC756" s="607">
        <v>0</v>
      </c>
      <c r="BD756" s="607">
        <v>0</v>
      </c>
      <c r="BE756" s="607">
        <v>0</v>
      </c>
      <c r="BF756" s="607">
        <v>0</v>
      </c>
      <c r="BG756" s="607">
        <v>0</v>
      </c>
      <c r="BH756" s="607">
        <v>0</v>
      </c>
      <c r="BI756" s="607">
        <v>0</v>
      </c>
      <c r="BJ756" s="607">
        <v>0</v>
      </c>
      <c r="BK756" s="607">
        <v>0</v>
      </c>
      <c r="BL756" s="607">
        <v>0</v>
      </c>
      <c r="BM756" s="607">
        <v>0</v>
      </c>
      <c r="BN756" s="607">
        <v>0</v>
      </c>
      <c r="BO756" s="607">
        <v>0</v>
      </c>
      <c r="BP756" s="607">
        <v>0</v>
      </c>
      <c r="BQ756" s="607">
        <v>0</v>
      </c>
      <c r="BR756" s="607">
        <v>0</v>
      </c>
      <c r="BS756" s="607">
        <v>0</v>
      </c>
      <c r="BT756" s="607">
        <v>0</v>
      </c>
      <c r="BU756" s="607">
        <v>0</v>
      </c>
      <c r="BV756" s="607">
        <v>0</v>
      </c>
      <c r="BW756" s="607">
        <v>0</v>
      </c>
      <c r="BX756" s="607">
        <v>0</v>
      </c>
      <c r="BY756" s="607">
        <v>0</v>
      </c>
      <c r="BZ756" s="607">
        <v>0</v>
      </c>
      <c r="CA756" s="607">
        <v>0</v>
      </c>
      <c r="CB756" s="607">
        <v>0</v>
      </c>
      <c r="CC756" s="607">
        <v>0</v>
      </c>
      <c r="CD756" s="607">
        <v>0</v>
      </c>
      <c r="CE756" s="616">
        <v>0</v>
      </c>
      <c r="CF756" s="616">
        <v>0</v>
      </c>
      <c r="CG756" s="616">
        <v>0</v>
      </c>
      <c r="CH756" s="616">
        <v>0</v>
      </c>
      <c r="CI756" s="616">
        <v>0</v>
      </c>
      <c r="CJ756" s="616">
        <v>0</v>
      </c>
      <c r="CK756" s="616">
        <v>0</v>
      </c>
      <c r="CL756" s="616">
        <v>0</v>
      </c>
      <c r="CM756" s="616">
        <v>0</v>
      </c>
      <c r="CN756" s="616">
        <v>0</v>
      </c>
      <c r="CO756" s="616">
        <v>0</v>
      </c>
      <c r="CP756" s="616">
        <v>0</v>
      </c>
      <c r="CQ756" s="616">
        <v>0</v>
      </c>
      <c r="CR756" s="616">
        <v>0</v>
      </c>
      <c r="CS756" s="616">
        <v>0</v>
      </c>
      <c r="CT756" s="616">
        <v>0</v>
      </c>
      <c r="CU756" s="616">
        <v>0</v>
      </c>
      <c r="CV756" s="616">
        <v>0</v>
      </c>
      <c r="CW756" s="616">
        <v>0</v>
      </c>
      <c r="CX756" s="616">
        <v>0</v>
      </c>
      <c r="CY756" s="617">
        <v>0</v>
      </c>
      <c r="CZ756" s="618">
        <v>0</v>
      </c>
      <c r="DA756" s="619">
        <v>0</v>
      </c>
      <c r="DB756" s="619">
        <v>0</v>
      </c>
      <c r="DC756" s="619">
        <v>0</v>
      </c>
      <c r="DD756" s="619">
        <v>0</v>
      </c>
      <c r="DE756" s="619">
        <v>0</v>
      </c>
      <c r="DF756" s="619">
        <v>0</v>
      </c>
      <c r="DG756" s="619">
        <v>0</v>
      </c>
      <c r="DH756" s="619">
        <v>0</v>
      </c>
      <c r="DI756" s="619">
        <v>0</v>
      </c>
      <c r="DJ756" s="619">
        <v>0</v>
      </c>
      <c r="DK756" s="619">
        <v>0</v>
      </c>
      <c r="DL756" s="619">
        <v>0</v>
      </c>
      <c r="DM756" s="619">
        <v>0</v>
      </c>
      <c r="DN756" s="619">
        <v>0</v>
      </c>
      <c r="DO756" s="619">
        <v>0</v>
      </c>
      <c r="DP756" s="619">
        <v>0</v>
      </c>
      <c r="DQ756" s="619">
        <v>0</v>
      </c>
      <c r="DR756" s="619">
        <v>0</v>
      </c>
      <c r="DS756" s="619">
        <v>0</v>
      </c>
      <c r="DT756" s="619">
        <v>0</v>
      </c>
      <c r="DU756" s="619">
        <v>0</v>
      </c>
      <c r="DV756" s="619">
        <v>0</v>
      </c>
      <c r="DW756" s="620">
        <v>0</v>
      </c>
    </row>
    <row r="757" spans="2:127" x14ac:dyDescent="0.2">
      <c r="B757" s="627"/>
      <c r="C757" s="628"/>
      <c r="D757" s="629"/>
      <c r="E757" s="629"/>
      <c r="F757" s="629"/>
      <c r="G757" s="629"/>
      <c r="H757" s="629"/>
      <c r="I757" s="630"/>
      <c r="J757" s="630"/>
      <c r="K757" s="630"/>
      <c r="L757" s="630"/>
      <c r="M757" s="630"/>
      <c r="N757" s="630"/>
      <c r="O757" s="630"/>
      <c r="P757" s="630"/>
      <c r="Q757" s="630"/>
      <c r="R757" s="631"/>
      <c r="S757" s="630"/>
      <c r="T757" s="630"/>
      <c r="U757" s="632" t="s">
        <v>828</v>
      </c>
      <c r="V757" s="633" t="s">
        <v>124</v>
      </c>
      <c r="W757" s="634" t="s">
        <v>490</v>
      </c>
      <c r="X757" s="607">
        <v>0</v>
      </c>
      <c r="Y757" s="607">
        <v>0</v>
      </c>
      <c r="Z757" s="607">
        <v>0</v>
      </c>
      <c r="AA757" s="607">
        <v>0</v>
      </c>
      <c r="AB757" s="607">
        <v>0</v>
      </c>
      <c r="AC757" s="607">
        <v>0</v>
      </c>
      <c r="AD757" s="607">
        <v>0</v>
      </c>
      <c r="AE757" s="607">
        <v>0</v>
      </c>
      <c r="AF757" s="607">
        <v>0</v>
      </c>
      <c r="AG757" s="607">
        <v>0</v>
      </c>
      <c r="AH757" s="607">
        <v>0</v>
      </c>
      <c r="AI757" s="607">
        <v>0</v>
      </c>
      <c r="AJ757" s="607">
        <v>0</v>
      </c>
      <c r="AK757" s="607">
        <v>0</v>
      </c>
      <c r="AL757" s="607">
        <v>0</v>
      </c>
      <c r="AM757" s="607">
        <v>0</v>
      </c>
      <c r="AN757" s="607">
        <v>0</v>
      </c>
      <c r="AO757" s="607">
        <v>0</v>
      </c>
      <c r="AP757" s="607">
        <v>0</v>
      </c>
      <c r="AQ757" s="607">
        <v>0</v>
      </c>
      <c r="AR757" s="607">
        <v>0</v>
      </c>
      <c r="AS757" s="607">
        <v>0</v>
      </c>
      <c r="AT757" s="607">
        <v>0</v>
      </c>
      <c r="AU757" s="607">
        <v>0</v>
      </c>
      <c r="AV757" s="607">
        <v>0</v>
      </c>
      <c r="AW757" s="607">
        <v>0</v>
      </c>
      <c r="AX757" s="607">
        <v>0</v>
      </c>
      <c r="AY757" s="607">
        <v>0</v>
      </c>
      <c r="AZ757" s="607">
        <v>0</v>
      </c>
      <c r="BA757" s="607">
        <v>0</v>
      </c>
      <c r="BB757" s="607">
        <v>0</v>
      </c>
      <c r="BC757" s="607">
        <v>0</v>
      </c>
      <c r="BD757" s="607">
        <v>0</v>
      </c>
      <c r="BE757" s="607">
        <v>0</v>
      </c>
      <c r="BF757" s="607">
        <v>0</v>
      </c>
      <c r="BG757" s="607">
        <v>0</v>
      </c>
      <c r="BH757" s="607">
        <v>0</v>
      </c>
      <c r="BI757" s="607">
        <v>0</v>
      </c>
      <c r="BJ757" s="607">
        <v>0</v>
      </c>
      <c r="BK757" s="607">
        <v>0</v>
      </c>
      <c r="BL757" s="607">
        <v>0</v>
      </c>
      <c r="BM757" s="607">
        <v>0</v>
      </c>
      <c r="BN757" s="607">
        <v>0</v>
      </c>
      <c r="BO757" s="607">
        <v>0</v>
      </c>
      <c r="BP757" s="607">
        <v>0</v>
      </c>
      <c r="BQ757" s="607">
        <v>0</v>
      </c>
      <c r="BR757" s="607">
        <v>0</v>
      </c>
      <c r="BS757" s="607">
        <v>0</v>
      </c>
      <c r="BT757" s="607">
        <v>0</v>
      </c>
      <c r="BU757" s="607">
        <v>0</v>
      </c>
      <c r="BV757" s="607">
        <v>0</v>
      </c>
      <c r="BW757" s="607">
        <v>0</v>
      </c>
      <c r="BX757" s="607">
        <v>0</v>
      </c>
      <c r="BY757" s="607">
        <v>0</v>
      </c>
      <c r="BZ757" s="607">
        <v>0</v>
      </c>
      <c r="CA757" s="607">
        <v>0</v>
      </c>
      <c r="CB757" s="607">
        <v>0</v>
      </c>
      <c r="CC757" s="607">
        <v>0</v>
      </c>
      <c r="CD757" s="607">
        <v>0</v>
      </c>
      <c r="CE757" s="607">
        <v>0</v>
      </c>
      <c r="CF757" s="607">
        <v>0</v>
      </c>
      <c r="CG757" s="607">
        <v>0</v>
      </c>
      <c r="CH757" s="607">
        <v>0</v>
      </c>
      <c r="CI757" s="607">
        <v>0</v>
      </c>
      <c r="CJ757" s="607">
        <v>0</v>
      </c>
      <c r="CK757" s="607">
        <v>0</v>
      </c>
      <c r="CL757" s="607">
        <v>0</v>
      </c>
      <c r="CM757" s="607">
        <v>0</v>
      </c>
      <c r="CN757" s="607">
        <v>0</v>
      </c>
      <c r="CO757" s="607">
        <v>0</v>
      </c>
      <c r="CP757" s="607">
        <v>0</v>
      </c>
      <c r="CQ757" s="607">
        <v>0</v>
      </c>
      <c r="CR757" s="607">
        <v>0</v>
      </c>
      <c r="CS757" s="607">
        <v>0</v>
      </c>
      <c r="CT757" s="607">
        <v>0</v>
      </c>
      <c r="CU757" s="607">
        <v>0</v>
      </c>
      <c r="CV757" s="607">
        <v>0</v>
      </c>
      <c r="CW757" s="607">
        <v>0</v>
      </c>
      <c r="CX757" s="607">
        <v>0</v>
      </c>
      <c r="CY757" s="607">
        <v>0</v>
      </c>
      <c r="CZ757" s="618">
        <v>0</v>
      </c>
      <c r="DA757" s="619">
        <v>0</v>
      </c>
      <c r="DB757" s="619">
        <v>0</v>
      </c>
      <c r="DC757" s="619">
        <v>0</v>
      </c>
      <c r="DD757" s="619">
        <v>0</v>
      </c>
      <c r="DE757" s="619">
        <v>0</v>
      </c>
      <c r="DF757" s="619">
        <v>0</v>
      </c>
      <c r="DG757" s="619">
        <v>0</v>
      </c>
      <c r="DH757" s="619">
        <v>0</v>
      </c>
      <c r="DI757" s="619">
        <v>0</v>
      </c>
      <c r="DJ757" s="619">
        <v>0</v>
      </c>
      <c r="DK757" s="619">
        <v>0</v>
      </c>
      <c r="DL757" s="619">
        <v>0</v>
      </c>
      <c r="DM757" s="619">
        <v>0</v>
      </c>
      <c r="DN757" s="619">
        <v>0</v>
      </c>
      <c r="DO757" s="619">
        <v>0</v>
      </c>
      <c r="DP757" s="619">
        <v>0</v>
      </c>
      <c r="DQ757" s="619">
        <v>0</v>
      </c>
      <c r="DR757" s="619">
        <v>0</v>
      </c>
      <c r="DS757" s="619">
        <v>0</v>
      </c>
      <c r="DT757" s="619">
        <v>0</v>
      </c>
      <c r="DU757" s="619">
        <v>0</v>
      </c>
      <c r="DV757" s="619">
        <v>0</v>
      </c>
      <c r="DW757" s="620">
        <v>0</v>
      </c>
    </row>
    <row r="758" spans="2:127" x14ac:dyDescent="0.2">
      <c r="B758" s="635"/>
      <c r="C758" s="636"/>
      <c r="D758" s="637"/>
      <c r="E758" s="637"/>
      <c r="F758" s="637"/>
      <c r="G758" s="637"/>
      <c r="H758" s="637"/>
      <c r="I758" s="638"/>
      <c r="J758" s="638"/>
      <c r="K758" s="638"/>
      <c r="L758" s="638"/>
      <c r="M758" s="638"/>
      <c r="N758" s="638"/>
      <c r="O758" s="638"/>
      <c r="P758" s="638"/>
      <c r="Q758" s="638"/>
      <c r="R758" s="639"/>
      <c r="S758" s="638"/>
      <c r="T758" s="638"/>
      <c r="U758" s="626" t="s">
        <v>492</v>
      </c>
      <c r="V758" s="614" t="s">
        <v>124</v>
      </c>
      <c r="W758" s="640" t="s">
        <v>490</v>
      </c>
      <c r="X758" s="607">
        <v>0</v>
      </c>
      <c r="Y758" s="607">
        <v>0</v>
      </c>
      <c r="Z758" s="607">
        <v>0</v>
      </c>
      <c r="AA758" s="607">
        <v>0</v>
      </c>
      <c r="AB758" s="607">
        <v>0</v>
      </c>
      <c r="AC758" s="607">
        <v>33</v>
      </c>
      <c r="AD758" s="607">
        <v>33</v>
      </c>
      <c r="AE758" s="607">
        <v>33</v>
      </c>
      <c r="AF758" s="607">
        <v>33</v>
      </c>
      <c r="AG758" s="607">
        <v>33</v>
      </c>
      <c r="AH758" s="607">
        <v>33</v>
      </c>
      <c r="AI758" s="607">
        <v>33</v>
      </c>
      <c r="AJ758" s="607">
        <v>33</v>
      </c>
      <c r="AK758" s="607">
        <v>33</v>
      </c>
      <c r="AL758" s="607">
        <v>33</v>
      </c>
      <c r="AM758" s="607">
        <v>33</v>
      </c>
      <c r="AN758" s="607">
        <v>33</v>
      </c>
      <c r="AO758" s="607">
        <v>33</v>
      </c>
      <c r="AP758" s="607">
        <v>33</v>
      </c>
      <c r="AQ758" s="607">
        <v>33</v>
      </c>
      <c r="AR758" s="607">
        <v>33</v>
      </c>
      <c r="AS758" s="607">
        <v>33</v>
      </c>
      <c r="AT758" s="607">
        <v>33</v>
      </c>
      <c r="AU758" s="607">
        <v>33</v>
      </c>
      <c r="AV758" s="607">
        <v>33</v>
      </c>
      <c r="AW758" s="607">
        <v>33</v>
      </c>
      <c r="AX758" s="607">
        <v>33</v>
      </c>
      <c r="AY758" s="607">
        <v>33</v>
      </c>
      <c r="AZ758" s="607">
        <v>33</v>
      </c>
      <c r="BA758" s="607">
        <v>33</v>
      </c>
      <c r="BB758" s="607">
        <v>33</v>
      </c>
      <c r="BC758" s="607">
        <v>33</v>
      </c>
      <c r="BD758" s="607">
        <v>33</v>
      </c>
      <c r="BE758" s="607">
        <v>33</v>
      </c>
      <c r="BF758" s="607">
        <v>33</v>
      </c>
      <c r="BG758" s="607">
        <v>33</v>
      </c>
      <c r="BH758" s="607">
        <v>33</v>
      </c>
      <c r="BI758" s="607">
        <v>33</v>
      </c>
      <c r="BJ758" s="607">
        <v>33</v>
      </c>
      <c r="BK758" s="607">
        <v>33</v>
      </c>
      <c r="BL758" s="607">
        <v>33</v>
      </c>
      <c r="BM758" s="607">
        <v>33</v>
      </c>
      <c r="BN758" s="607">
        <v>33</v>
      </c>
      <c r="BO758" s="607">
        <v>33</v>
      </c>
      <c r="BP758" s="607">
        <v>33</v>
      </c>
      <c r="BQ758" s="607">
        <v>33</v>
      </c>
      <c r="BR758" s="607">
        <v>33</v>
      </c>
      <c r="BS758" s="607">
        <v>33</v>
      </c>
      <c r="BT758" s="607">
        <v>33</v>
      </c>
      <c r="BU758" s="607">
        <v>33</v>
      </c>
      <c r="BV758" s="607">
        <v>33</v>
      </c>
      <c r="BW758" s="607">
        <v>33</v>
      </c>
      <c r="BX758" s="607">
        <v>33</v>
      </c>
      <c r="BY758" s="607">
        <v>33</v>
      </c>
      <c r="BZ758" s="607">
        <v>33</v>
      </c>
      <c r="CA758" s="607">
        <v>33</v>
      </c>
      <c r="CB758" s="607">
        <v>33</v>
      </c>
      <c r="CC758" s="607">
        <v>33</v>
      </c>
      <c r="CD758" s="607">
        <v>33</v>
      </c>
      <c r="CE758" s="616">
        <v>33</v>
      </c>
      <c r="CF758" s="616">
        <v>33</v>
      </c>
      <c r="CG758" s="616">
        <v>33</v>
      </c>
      <c r="CH758" s="616">
        <v>33</v>
      </c>
      <c r="CI758" s="616">
        <v>33</v>
      </c>
      <c r="CJ758" s="616">
        <v>33</v>
      </c>
      <c r="CK758" s="616">
        <v>33</v>
      </c>
      <c r="CL758" s="616">
        <v>33</v>
      </c>
      <c r="CM758" s="616">
        <v>33</v>
      </c>
      <c r="CN758" s="616">
        <v>33</v>
      </c>
      <c r="CO758" s="616">
        <v>33</v>
      </c>
      <c r="CP758" s="616">
        <v>33</v>
      </c>
      <c r="CQ758" s="616">
        <v>33</v>
      </c>
      <c r="CR758" s="616">
        <v>33</v>
      </c>
      <c r="CS758" s="616">
        <v>33</v>
      </c>
      <c r="CT758" s="616">
        <v>33</v>
      </c>
      <c r="CU758" s="616">
        <v>33</v>
      </c>
      <c r="CV758" s="616">
        <v>33</v>
      </c>
      <c r="CW758" s="616">
        <v>33</v>
      </c>
      <c r="CX758" s="616">
        <v>33</v>
      </c>
      <c r="CY758" s="617">
        <v>33</v>
      </c>
      <c r="CZ758" s="618">
        <v>0</v>
      </c>
      <c r="DA758" s="619">
        <v>0</v>
      </c>
      <c r="DB758" s="619">
        <v>0</v>
      </c>
      <c r="DC758" s="619">
        <v>0</v>
      </c>
      <c r="DD758" s="619">
        <v>0</v>
      </c>
      <c r="DE758" s="619">
        <v>0</v>
      </c>
      <c r="DF758" s="619">
        <v>0</v>
      </c>
      <c r="DG758" s="619">
        <v>0</v>
      </c>
      <c r="DH758" s="619">
        <v>0</v>
      </c>
      <c r="DI758" s="619">
        <v>0</v>
      </c>
      <c r="DJ758" s="619">
        <v>0</v>
      </c>
      <c r="DK758" s="619">
        <v>0</v>
      </c>
      <c r="DL758" s="619">
        <v>0</v>
      </c>
      <c r="DM758" s="619">
        <v>0</v>
      </c>
      <c r="DN758" s="619">
        <v>0</v>
      </c>
      <c r="DO758" s="619">
        <v>0</v>
      </c>
      <c r="DP758" s="619">
        <v>0</v>
      </c>
      <c r="DQ758" s="619">
        <v>0</v>
      </c>
      <c r="DR758" s="619">
        <v>0</v>
      </c>
      <c r="DS758" s="619">
        <v>0</v>
      </c>
      <c r="DT758" s="619">
        <v>0</v>
      </c>
      <c r="DU758" s="619">
        <v>0</v>
      </c>
      <c r="DV758" s="619">
        <v>0</v>
      </c>
      <c r="DW758" s="620">
        <v>0</v>
      </c>
    </row>
    <row r="759" spans="2:127" x14ac:dyDescent="0.2">
      <c r="B759" s="641"/>
      <c r="C759" s="642"/>
      <c r="D759" s="643"/>
      <c r="E759" s="643"/>
      <c r="F759" s="643"/>
      <c r="G759" s="643"/>
      <c r="H759" s="643"/>
      <c r="I759" s="644"/>
      <c r="J759" s="644"/>
      <c r="K759" s="644"/>
      <c r="L759" s="644"/>
      <c r="M759" s="644"/>
      <c r="N759" s="644"/>
      <c r="O759" s="644"/>
      <c r="P759" s="644"/>
      <c r="Q759" s="644"/>
      <c r="R759" s="645"/>
      <c r="S759" s="644"/>
      <c r="T759" s="644"/>
      <c r="U759" s="626" t="s">
        <v>493</v>
      </c>
      <c r="V759" s="614" t="s">
        <v>124</v>
      </c>
      <c r="W759" s="640" t="s">
        <v>490</v>
      </c>
      <c r="X759" s="607">
        <v>0</v>
      </c>
      <c r="Y759" s="607">
        <v>0</v>
      </c>
      <c r="Z759" s="607">
        <v>0</v>
      </c>
      <c r="AA759" s="607">
        <v>0</v>
      </c>
      <c r="AB759" s="607">
        <v>0</v>
      </c>
      <c r="AC759" s="607">
        <v>255.7</v>
      </c>
      <c r="AD759" s="607">
        <v>255.7</v>
      </c>
      <c r="AE759" s="607">
        <v>255.7</v>
      </c>
      <c r="AF759" s="607">
        <v>255.7</v>
      </c>
      <c r="AG759" s="607">
        <v>255.7</v>
      </c>
      <c r="AH759" s="607">
        <v>255.7</v>
      </c>
      <c r="AI759" s="607">
        <v>255.7</v>
      </c>
      <c r="AJ759" s="607">
        <v>255.7</v>
      </c>
      <c r="AK759" s="607">
        <v>255.7</v>
      </c>
      <c r="AL759" s="607">
        <v>255.7</v>
      </c>
      <c r="AM759" s="607">
        <v>255.7</v>
      </c>
      <c r="AN759" s="607">
        <v>255.7</v>
      </c>
      <c r="AO759" s="607">
        <v>255.7</v>
      </c>
      <c r="AP759" s="607">
        <v>255.7</v>
      </c>
      <c r="AQ759" s="607">
        <v>255.7</v>
      </c>
      <c r="AR759" s="607">
        <v>255.7</v>
      </c>
      <c r="AS759" s="607">
        <v>255.7</v>
      </c>
      <c r="AT759" s="607">
        <v>255.7</v>
      </c>
      <c r="AU759" s="607">
        <v>255.7</v>
      </c>
      <c r="AV759" s="607">
        <v>255.7</v>
      </c>
      <c r="AW759" s="607">
        <v>255.7</v>
      </c>
      <c r="AX759" s="607">
        <v>255.7</v>
      </c>
      <c r="AY759" s="607">
        <v>255.7</v>
      </c>
      <c r="AZ759" s="607">
        <v>255.7</v>
      </c>
      <c r="BA759" s="607">
        <v>255.7</v>
      </c>
      <c r="BB759" s="607">
        <v>255.7</v>
      </c>
      <c r="BC759" s="607">
        <v>255.7</v>
      </c>
      <c r="BD759" s="607">
        <v>255.7</v>
      </c>
      <c r="BE759" s="607">
        <v>255.7</v>
      </c>
      <c r="BF759" s="607">
        <v>255.7</v>
      </c>
      <c r="BG759" s="607">
        <v>255.7</v>
      </c>
      <c r="BH759" s="607">
        <v>255.7</v>
      </c>
      <c r="BI759" s="607">
        <v>255.7</v>
      </c>
      <c r="BJ759" s="607">
        <v>255.7</v>
      </c>
      <c r="BK759" s="607">
        <v>255.7</v>
      </c>
      <c r="BL759" s="607">
        <v>255.7</v>
      </c>
      <c r="BM759" s="607">
        <v>255.7</v>
      </c>
      <c r="BN759" s="607">
        <v>255.7</v>
      </c>
      <c r="BO759" s="607">
        <v>255.7</v>
      </c>
      <c r="BP759" s="607">
        <v>255.7</v>
      </c>
      <c r="BQ759" s="607">
        <v>255.7</v>
      </c>
      <c r="BR759" s="607">
        <v>255.7</v>
      </c>
      <c r="BS759" s="607">
        <v>255.7</v>
      </c>
      <c r="BT759" s="607">
        <v>255.7</v>
      </c>
      <c r="BU759" s="607">
        <v>255.7</v>
      </c>
      <c r="BV759" s="607">
        <v>255.7</v>
      </c>
      <c r="BW759" s="607">
        <v>255.7</v>
      </c>
      <c r="BX759" s="607">
        <v>255.7</v>
      </c>
      <c r="BY759" s="607">
        <v>255.7</v>
      </c>
      <c r="BZ759" s="607">
        <v>255.7</v>
      </c>
      <c r="CA759" s="607">
        <v>255.7</v>
      </c>
      <c r="CB759" s="607">
        <v>255.7</v>
      </c>
      <c r="CC759" s="607">
        <v>255.7</v>
      </c>
      <c r="CD759" s="607">
        <v>255.7</v>
      </c>
      <c r="CE759" s="616">
        <v>255.7</v>
      </c>
      <c r="CF759" s="616">
        <v>255.7</v>
      </c>
      <c r="CG759" s="616">
        <v>255.7</v>
      </c>
      <c r="CH759" s="616">
        <v>255.7</v>
      </c>
      <c r="CI759" s="616">
        <v>255.7</v>
      </c>
      <c r="CJ759" s="616">
        <v>255.7</v>
      </c>
      <c r="CK759" s="616">
        <v>255.7</v>
      </c>
      <c r="CL759" s="616">
        <v>255.7</v>
      </c>
      <c r="CM759" s="616">
        <v>255.7</v>
      </c>
      <c r="CN759" s="616">
        <v>255.7</v>
      </c>
      <c r="CO759" s="616">
        <v>255.7</v>
      </c>
      <c r="CP759" s="616">
        <v>255.7</v>
      </c>
      <c r="CQ759" s="616">
        <v>255.7</v>
      </c>
      <c r="CR759" s="616">
        <v>255.7</v>
      </c>
      <c r="CS759" s="616">
        <v>255.7</v>
      </c>
      <c r="CT759" s="616">
        <v>255.7</v>
      </c>
      <c r="CU759" s="616">
        <v>255.7</v>
      </c>
      <c r="CV759" s="616">
        <v>255.7</v>
      </c>
      <c r="CW759" s="616">
        <v>255.7</v>
      </c>
      <c r="CX759" s="616">
        <v>255.7</v>
      </c>
      <c r="CY759" s="617">
        <v>255.7</v>
      </c>
      <c r="CZ759" s="618">
        <v>0</v>
      </c>
      <c r="DA759" s="619">
        <v>0</v>
      </c>
      <c r="DB759" s="619">
        <v>0</v>
      </c>
      <c r="DC759" s="619">
        <v>0</v>
      </c>
      <c r="DD759" s="619">
        <v>0</v>
      </c>
      <c r="DE759" s="619">
        <v>0</v>
      </c>
      <c r="DF759" s="619">
        <v>0</v>
      </c>
      <c r="DG759" s="619">
        <v>0</v>
      </c>
      <c r="DH759" s="619">
        <v>0</v>
      </c>
      <c r="DI759" s="619">
        <v>0</v>
      </c>
      <c r="DJ759" s="619">
        <v>0</v>
      </c>
      <c r="DK759" s="619">
        <v>0</v>
      </c>
      <c r="DL759" s="619">
        <v>0</v>
      </c>
      <c r="DM759" s="619">
        <v>0</v>
      </c>
      <c r="DN759" s="619">
        <v>0</v>
      </c>
      <c r="DO759" s="619">
        <v>0</v>
      </c>
      <c r="DP759" s="619">
        <v>0</v>
      </c>
      <c r="DQ759" s="619">
        <v>0</v>
      </c>
      <c r="DR759" s="619">
        <v>0</v>
      </c>
      <c r="DS759" s="619">
        <v>0</v>
      </c>
      <c r="DT759" s="619">
        <v>0</v>
      </c>
      <c r="DU759" s="619">
        <v>0</v>
      </c>
      <c r="DV759" s="619">
        <v>0</v>
      </c>
      <c r="DW759" s="620">
        <v>0</v>
      </c>
    </row>
    <row r="760" spans="2:127" x14ac:dyDescent="0.2">
      <c r="B760" s="641"/>
      <c r="C760" s="642"/>
      <c r="D760" s="643"/>
      <c r="E760" s="643"/>
      <c r="F760" s="643"/>
      <c r="G760" s="643"/>
      <c r="H760" s="643"/>
      <c r="I760" s="644"/>
      <c r="J760" s="644"/>
      <c r="K760" s="644"/>
      <c r="L760" s="644"/>
      <c r="M760" s="644"/>
      <c r="N760" s="644"/>
      <c r="O760" s="644"/>
      <c r="P760" s="644"/>
      <c r="Q760" s="644"/>
      <c r="R760" s="645"/>
      <c r="S760" s="644"/>
      <c r="T760" s="644"/>
      <c r="U760" s="646" t="s">
        <v>494</v>
      </c>
      <c r="V760" s="647" t="s">
        <v>124</v>
      </c>
      <c r="W760" s="640" t="s">
        <v>490</v>
      </c>
      <c r="X760" s="607">
        <v>0</v>
      </c>
      <c r="Y760" s="607">
        <v>0</v>
      </c>
      <c r="Z760" s="607">
        <v>0</v>
      </c>
      <c r="AA760" s="607">
        <v>0</v>
      </c>
      <c r="AB760" s="607">
        <v>0</v>
      </c>
      <c r="AC760" s="607">
        <v>0</v>
      </c>
      <c r="AD760" s="607">
        <v>0</v>
      </c>
      <c r="AE760" s="607">
        <v>0</v>
      </c>
      <c r="AF760" s="607">
        <v>0</v>
      </c>
      <c r="AG760" s="607">
        <v>0</v>
      </c>
      <c r="AH760" s="607">
        <v>0</v>
      </c>
      <c r="AI760" s="607">
        <v>0</v>
      </c>
      <c r="AJ760" s="607">
        <v>0</v>
      </c>
      <c r="AK760" s="607">
        <v>0</v>
      </c>
      <c r="AL760" s="607">
        <v>0</v>
      </c>
      <c r="AM760" s="607">
        <v>0</v>
      </c>
      <c r="AN760" s="607">
        <v>0</v>
      </c>
      <c r="AO760" s="607">
        <v>0</v>
      </c>
      <c r="AP760" s="607">
        <v>0</v>
      </c>
      <c r="AQ760" s="607">
        <v>0</v>
      </c>
      <c r="AR760" s="607">
        <v>0</v>
      </c>
      <c r="AS760" s="607">
        <v>0</v>
      </c>
      <c r="AT760" s="607">
        <v>0</v>
      </c>
      <c r="AU760" s="607">
        <v>0</v>
      </c>
      <c r="AV760" s="607">
        <v>0</v>
      </c>
      <c r="AW760" s="607">
        <v>0</v>
      </c>
      <c r="AX760" s="607">
        <v>0</v>
      </c>
      <c r="AY760" s="607">
        <v>0</v>
      </c>
      <c r="AZ760" s="607">
        <v>0</v>
      </c>
      <c r="BA760" s="607">
        <v>0</v>
      </c>
      <c r="BB760" s="607">
        <v>0</v>
      </c>
      <c r="BC760" s="607">
        <v>0</v>
      </c>
      <c r="BD760" s="607">
        <v>0</v>
      </c>
      <c r="BE760" s="607">
        <v>0</v>
      </c>
      <c r="BF760" s="607">
        <v>0</v>
      </c>
      <c r="BG760" s="607">
        <v>0</v>
      </c>
      <c r="BH760" s="607">
        <v>0</v>
      </c>
      <c r="BI760" s="607">
        <v>0</v>
      </c>
      <c r="BJ760" s="607">
        <v>0</v>
      </c>
      <c r="BK760" s="607">
        <v>0</v>
      </c>
      <c r="BL760" s="607">
        <v>0</v>
      </c>
      <c r="BM760" s="607">
        <v>0</v>
      </c>
      <c r="BN760" s="607">
        <v>0</v>
      </c>
      <c r="BO760" s="607">
        <v>0</v>
      </c>
      <c r="BP760" s="607">
        <v>0</v>
      </c>
      <c r="BQ760" s="607">
        <v>0</v>
      </c>
      <c r="BR760" s="607">
        <v>0</v>
      </c>
      <c r="BS760" s="607">
        <v>0</v>
      </c>
      <c r="BT760" s="607">
        <v>0</v>
      </c>
      <c r="BU760" s="607">
        <v>0</v>
      </c>
      <c r="BV760" s="607">
        <v>0</v>
      </c>
      <c r="BW760" s="607">
        <v>0</v>
      </c>
      <c r="BX760" s="607">
        <v>0</v>
      </c>
      <c r="BY760" s="607">
        <v>0</v>
      </c>
      <c r="BZ760" s="607">
        <v>0</v>
      </c>
      <c r="CA760" s="607">
        <v>0</v>
      </c>
      <c r="CB760" s="607">
        <v>0</v>
      </c>
      <c r="CC760" s="607">
        <v>0</v>
      </c>
      <c r="CD760" s="607">
        <v>0</v>
      </c>
      <c r="CE760" s="616">
        <v>0</v>
      </c>
      <c r="CF760" s="616">
        <v>0</v>
      </c>
      <c r="CG760" s="616">
        <v>0</v>
      </c>
      <c r="CH760" s="616">
        <v>0</v>
      </c>
      <c r="CI760" s="616">
        <v>0</v>
      </c>
      <c r="CJ760" s="616">
        <v>0</v>
      </c>
      <c r="CK760" s="616">
        <v>0</v>
      </c>
      <c r="CL760" s="616">
        <v>0</v>
      </c>
      <c r="CM760" s="616">
        <v>0</v>
      </c>
      <c r="CN760" s="616">
        <v>0</v>
      </c>
      <c r="CO760" s="616">
        <v>0</v>
      </c>
      <c r="CP760" s="616">
        <v>0</v>
      </c>
      <c r="CQ760" s="616">
        <v>0</v>
      </c>
      <c r="CR760" s="616">
        <v>0</v>
      </c>
      <c r="CS760" s="616">
        <v>0</v>
      </c>
      <c r="CT760" s="616">
        <v>0</v>
      </c>
      <c r="CU760" s="616">
        <v>0</v>
      </c>
      <c r="CV760" s="616">
        <v>0</v>
      </c>
      <c r="CW760" s="616">
        <v>0</v>
      </c>
      <c r="CX760" s="616">
        <v>0</v>
      </c>
      <c r="CY760" s="617">
        <v>0</v>
      </c>
      <c r="CZ760" s="618">
        <v>0</v>
      </c>
      <c r="DA760" s="619">
        <v>0</v>
      </c>
      <c r="DB760" s="619">
        <v>0</v>
      </c>
      <c r="DC760" s="619">
        <v>0</v>
      </c>
      <c r="DD760" s="619">
        <v>0</v>
      </c>
      <c r="DE760" s="619">
        <v>0</v>
      </c>
      <c r="DF760" s="619">
        <v>0</v>
      </c>
      <c r="DG760" s="619">
        <v>0</v>
      </c>
      <c r="DH760" s="619">
        <v>0</v>
      </c>
      <c r="DI760" s="619">
        <v>0</v>
      </c>
      <c r="DJ760" s="619">
        <v>0</v>
      </c>
      <c r="DK760" s="619">
        <v>0</v>
      </c>
      <c r="DL760" s="619">
        <v>0</v>
      </c>
      <c r="DM760" s="619">
        <v>0</v>
      </c>
      <c r="DN760" s="619">
        <v>0</v>
      </c>
      <c r="DO760" s="619">
        <v>0</v>
      </c>
      <c r="DP760" s="619">
        <v>0</v>
      </c>
      <c r="DQ760" s="619">
        <v>0</v>
      </c>
      <c r="DR760" s="619">
        <v>0</v>
      </c>
      <c r="DS760" s="619">
        <v>0</v>
      </c>
      <c r="DT760" s="619">
        <v>0</v>
      </c>
      <c r="DU760" s="619">
        <v>0</v>
      </c>
      <c r="DV760" s="619">
        <v>0</v>
      </c>
      <c r="DW760" s="620">
        <v>0</v>
      </c>
    </row>
    <row r="761" spans="2:127" x14ac:dyDescent="0.2">
      <c r="B761" s="641"/>
      <c r="C761" s="642"/>
      <c r="D761" s="643"/>
      <c r="E761" s="643"/>
      <c r="F761" s="643"/>
      <c r="G761" s="643"/>
      <c r="H761" s="643"/>
      <c r="I761" s="644"/>
      <c r="J761" s="644"/>
      <c r="K761" s="644"/>
      <c r="L761" s="644"/>
      <c r="M761" s="644"/>
      <c r="N761" s="644"/>
      <c r="O761" s="644"/>
      <c r="P761" s="644"/>
      <c r="Q761" s="644"/>
      <c r="R761" s="645"/>
      <c r="S761" s="644"/>
      <c r="T761" s="644"/>
      <c r="U761" s="626" t="s">
        <v>495</v>
      </c>
      <c r="V761" s="614" t="s">
        <v>124</v>
      </c>
      <c r="W761" s="640" t="s">
        <v>490</v>
      </c>
      <c r="X761" s="607">
        <v>0.45710000000000001</v>
      </c>
      <c r="Y761" s="607">
        <v>0.52239999999999998</v>
      </c>
      <c r="Z761" s="607">
        <v>0.65300000000000002</v>
      </c>
      <c r="AA761" s="607">
        <v>2.6120000000000001</v>
      </c>
      <c r="AB761" s="607">
        <v>2.2854999999999999</v>
      </c>
      <c r="AC761" s="607">
        <v>0</v>
      </c>
      <c r="AD761" s="607">
        <v>0</v>
      </c>
      <c r="AE761" s="607">
        <v>0</v>
      </c>
      <c r="AF761" s="607">
        <v>0</v>
      </c>
      <c r="AG761" s="607">
        <v>0</v>
      </c>
      <c r="AH761" s="607">
        <v>0</v>
      </c>
      <c r="AI761" s="607">
        <v>0</v>
      </c>
      <c r="AJ761" s="607">
        <v>0</v>
      </c>
      <c r="AK761" s="607">
        <v>0</v>
      </c>
      <c r="AL761" s="607">
        <v>0</v>
      </c>
      <c r="AM761" s="607">
        <v>0</v>
      </c>
      <c r="AN761" s="607">
        <v>0</v>
      </c>
      <c r="AO761" s="607">
        <v>0</v>
      </c>
      <c r="AP761" s="607">
        <v>0</v>
      </c>
      <c r="AQ761" s="607">
        <v>0</v>
      </c>
      <c r="AR761" s="607">
        <v>0.26946540595057994</v>
      </c>
      <c r="AS761" s="607">
        <v>0.30796046394351995</v>
      </c>
      <c r="AT761" s="607">
        <v>0.38495057992939991</v>
      </c>
      <c r="AU761" s="607">
        <v>1.5398023197175996</v>
      </c>
      <c r="AV761" s="607">
        <v>1.3473270297528996</v>
      </c>
      <c r="AW761" s="607">
        <v>0</v>
      </c>
      <c r="AX761" s="607">
        <v>0</v>
      </c>
      <c r="AY761" s="607">
        <v>0</v>
      </c>
      <c r="AZ761" s="607">
        <v>0</v>
      </c>
      <c r="BA761" s="607">
        <v>0</v>
      </c>
      <c r="BB761" s="607">
        <v>0</v>
      </c>
      <c r="BC761" s="607">
        <v>0</v>
      </c>
      <c r="BD761" s="607">
        <v>0</v>
      </c>
      <c r="BE761" s="607">
        <v>0</v>
      </c>
      <c r="BF761" s="607">
        <v>0</v>
      </c>
      <c r="BG761" s="607">
        <v>0</v>
      </c>
      <c r="BH761" s="607">
        <v>0</v>
      </c>
      <c r="BI761" s="607">
        <v>0</v>
      </c>
      <c r="BJ761" s="607">
        <v>0</v>
      </c>
      <c r="BK761" s="607">
        <v>0</v>
      </c>
      <c r="BL761" s="607">
        <v>0.26946540595057994</v>
      </c>
      <c r="BM761" s="607">
        <v>0.30796046394351995</v>
      </c>
      <c r="BN761" s="607">
        <v>0.38495057992939991</v>
      </c>
      <c r="BO761" s="607">
        <v>1.5398023197175996</v>
      </c>
      <c r="BP761" s="607">
        <v>1.3473270297528996</v>
      </c>
      <c r="BQ761" s="607">
        <v>0</v>
      </c>
      <c r="BR761" s="607">
        <v>0</v>
      </c>
      <c r="BS761" s="607">
        <v>0</v>
      </c>
      <c r="BT761" s="607">
        <v>0</v>
      </c>
      <c r="BU761" s="607">
        <v>0</v>
      </c>
      <c r="BV761" s="607">
        <v>0</v>
      </c>
      <c r="BW761" s="607">
        <v>0</v>
      </c>
      <c r="BX761" s="607">
        <v>0</v>
      </c>
      <c r="BY761" s="607">
        <v>0</v>
      </c>
      <c r="BZ761" s="607">
        <v>0</v>
      </c>
      <c r="CA761" s="607">
        <v>0</v>
      </c>
      <c r="CB761" s="607">
        <v>0</v>
      </c>
      <c r="CC761" s="607">
        <v>0</v>
      </c>
      <c r="CD761" s="607">
        <v>0</v>
      </c>
      <c r="CE761" s="616">
        <v>0</v>
      </c>
      <c r="CF761" s="616">
        <v>0.44801793242561777</v>
      </c>
      <c r="CG761" s="616">
        <v>0.51202049420070606</v>
      </c>
      <c r="CH761" s="616">
        <v>0.64002561775088251</v>
      </c>
      <c r="CI761" s="616">
        <v>2.5601024710035301</v>
      </c>
      <c r="CJ761" s="616">
        <v>2.240089662128089</v>
      </c>
      <c r="CK761" s="616">
        <v>0</v>
      </c>
      <c r="CL761" s="616">
        <v>0</v>
      </c>
      <c r="CM761" s="616">
        <v>0</v>
      </c>
      <c r="CN761" s="616">
        <v>0</v>
      </c>
      <c r="CO761" s="616">
        <v>0</v>
      </c>
      <c r="CP761" s="616">
        <v>0</v>
      </c>
      <c r="CQ761" s="616">
        <v>0</v>
      </c>
      <c r="CR761" s="616">
        <v>0</v>
      </c>
      <c r="CS761" s="616">
        <v>0</v>
      </c>
      <c r="CT761" s="616">
        <v>0</v>
      </c>
      <c r="CU761" s="616">
        <v>0</v>
      </c>
      <c r="CV761" s="616">
        <v>0</v>
      </c>
      <c r="CW761" s="616">
        <v>0</v>
      </c>
      <c r="CX761" s="616">
        <v>0</v>
      </c>
      <c r="CY761" s="617">
        <v>0</v>
      </c>
      <c r="CZ761" s="618">
        <v>0</v>
      </c>
      <c r="DA761" s="619">
        <v>0</v>
      </c>
      <c r="DB761" s="619">
        <v>0</v>
      </c>
      <c r="DC761" s="619">
        <v>0</v>
      </c>
      <c r="DD761" s="619">
        <v>0</v>
      </c>
      <c r="DE761" s="619">
        <v>0</v>
      </c>
      <c r="DF761" s="619">
        <v>0</v>
      </c>
      <c r="DG761" s="619">
        <v>0</v>
      </c>
      <c r="DH761" s="619">
        <v>0</v>
      </c>
      <c r="DI761" s="619">
        <v>0</v>
      </c>
      <c r="DJ761" s="619">
        <v>0</v>
      </c>
      <c r="DK761" s="619">
        <v>0</v>
      </c>
      <c r="DL761" s="619">
        <v>0</v>
      </c>
      <c r="DM761" s="619">
        <v>0</v>
      </c>
      <c r="DN761" s="619">
        <v>0</v>
      </c>
      <c r="DO761" s="619">
        <v>0</v>
      </c>
      <c r="DP761" s="619">
        <v>0</v>
      </c>
      <c r="DQ761" s="619">
        <v>0</v>
      </c>
      <c r="DR761" s="619">
        <v>0</v>
      </c>
      <c r="DS761" s="619">
        <v>0</v>
      </c>
      <c r="DT761" s="619">
        <v>0</v>
      </c>
      <c r="DU761" s="619">
        <v>0</v>
      </c>
      <c r="DV761" s="619">
        <v>0</v>
      </c>
      <c r="DW761" s="620">
        <v>0</v>
      </c>
    </row>
    <row r="762" spans="2:127" x14ac:dyDescent="0.2">
      <c r="B762" s="648"/>
      <c r="C762" s="642"/>
      <c r="D762" s="643"/>
      <c r="E762" s="643"/>
      <c r="F762" s="643"/>
      <c r="G762" s="643"/>
      <c r="H762" s="643"/>
      <c r="I762" s="644"/>
      <c r="J762" s="644"/>
      <c r="K762" s="644"/>
      <c r="L762" s="644"/>
      <c r="M762" s="644"/>
      <c r="N762" s="644"/>
      <c r="O762" s="644"/>
      <c r="P762" s="644"/>
      <c r="Q762" s="644"/>
      <c r="R762" s="645"/>
      <c r="S762" s="644"/>
      <c r="T762" s="644"/>
      <c r="U762" s="626" t="s">
        <v>496</v>
      </c>
      <c r="V762" s="614" t="s">
        <v>124</v>
      </c>
      <c r="W762" s="640" t="s">
        <v>490</v>
      </c>
      <c r="X762" s="607">
        <v>0</v>
      </c>
      <c r="Y762" s="607">
        <v>0</v>
      </c>
      <c r="Z762" s="607">
        <v>0</v>
      </c>
      <c r="AA762" s="607">
        <v>0</v>
      </c>
      <c r="AB762" s="607">
        <v>0</v>
      </c>
      <c r="AC762" s="607">
        <v>2.36</v>
      </c>
      <c r="AD762" s="607">
        <v>2.36</v>
      </c>
      <c r="AE762" s="607">
        <v>2.36</v>
      </c>
      <c r="AF762" s="607">
        <v>2.36</v>
      </c>
      <c r="AG762" s="607">
        <v>2.36</v>
      </c>
      <c r="AH762" s="607">
        <v>2.36</v>
      </c>
      <c r="AI762" s="607">
        <v>2.36</v>
      </c>
      <c r="AJ762" s="607">
        <v>2.36</v>
      </c>
      <c r="AK762" s="607">
        <v>2.36</v>
      </c>
      <c r="AL762" s="607">
        <v>2.36</v>
      </c>
      <c r="AM762" s="607">
        <v>2.36</v>
      </c>
      <c r="AN762" s="607">
        <v>2.36</v>
      </c>
      <c r="AO762" s="607">
        <v>2.36</v>
      </c>
      <c r="AP762" s="607">
        <v>2.36</v>
      </c>
      <c r="AQ762" s="607">
        <v>2.36</v>
      </c>
      <c r="AR762" s="607">
        <v>2.36</v>
      </c>
      <c r="AS762" s="607">
        <v>2.36</v>
      </c>
      <c r="AT762" s="607">
        <v>2.36</v>
      </c>
      <c r="AU762" s="607">
        <v>2.36</v>
      </c>
      <c r="AV762" s="607">
        <v>2.36</v>
      </c>
      <c r="AW762" s="607">
        <v>2.36</v>
      </c>
      <c r="AX762" s="607">
        <v>2.36</v>
      </c>
      <c r="AY762" s="607">
        <v>2.36</v>
      </c>
      <c r="AZ762" s="607">
        <v>2.36</v>
      </c>
      <c r="BA762" s="607">
        <v>2.36</v>
      </c>
      <c r="BB762" s="607">
        <v>2.36</v>
      </c>
      <c r="BC762" s="607">
        <v>2.36</v>
      </c>
      <c r="BD762" s="607">
        <v>2.36</v>
      </c>
      <c r="BE762" s="607">
        <v>2.36</v>
      </c>
      <c r="BF762" s="607">
        <v>2.36</v>
      </c>
      <c r="BG762" s="607">
        <v>2.36</v>
      </c>
      <c r="BH762" s="607">
        <v>2.36</v>
      </c>
      <c r="BI762" s="607">
        <v>2.36</v>
      </c>
      <c r="BJ762" s="607">
        <v>2.36</v>
      </c>
      <c r="BK762" s="607">
        <v>2.36</v>
      </c>
      <c r="BL762" s="607">
        <v>2.36</v>
      </c>
      <c r="BM762" s="607">
        <v>2.36</v>
      </c>
      <c r="BN762" s="607">
        <v>2.36</v>
      </c>
      <c r="BO762" s="607">
        <v>2.36</v>
      </c>
      <c r="BP762" s="607">
        <v>2.36</v>
      </c>
      <c r="BQ762" s="607">
        <v>2.36</v>
      </c>
      <c r="BR762" s="607">
        <v>2.36</v>
      </c>
      <c r="BS762" s="607">
        <v>2.36</v>
      </c>
      <c r="BT762" s="607">
        <v>2.36</v>
      </c>
      <c r="BU762" s="607">
        <v>2.36</v>
      </c>
      <c r="BV762" s="607">
        <v>2.36</v>
      </c>
      <c r="BW762" s="607">
        <v>2.36</v>
      </c>
      <c r="BX762" s="607">
        <v>2.36</v>
      </c>
      <c r="BY762" s="607">
        <v>2.36</v>
      </c>
      <c r="BZ762" s="607">
        <v>2.36</v>
      </c>
      <c r="CA762" s="607">
        <v>2.36</v>
      </c>
      <c r="CB762" s="607">
        <v>2.36</v>
      </c>
      <c r="CC762" s="607">
        <v>2.36</v>
      </c>
      <c r="CD762" s="607">
        <v>2.36</v>
      </c>
      <c r="CE762" s="616">
        <v>2.36</v>
      </c>
      <c r="CF762" s="616">
        <v>2.36</v>
      </c>
      <c r="CG762" s="616">
        <v>2.36</v>
      </c>
      <c r="CH762" s="616">
        <v>2.36</v>
      </c>
      <c r="CI762" s="616">
        <v>2.36</v>
      </c>
      <c r="CJ762" s="616">
        <v>2.36</v>
      </c>
      <c r="CK762" s="616">
        <v>2.36</v>
      </c>
      <c r="CL762" s="616">
        <v>2.36</v>
      </c>
      <c r="CM762" s="616">
        <v>2.36</v>
      </c>
      <c r="CN762" s="616">
        <v>2.36</v>
      </c>
      <c r="CO762" s="616">
        <v>2.36</v>
      </c>
      <c r="CP762" s="616">
        <v>2.36</v>
      </c>
      <c r="CQ762" s="616">
        <v>2.36</v>
      </c>
      <c r="CR762" s="616">
        <v>2.36</v>
      </c>
      <c r="CS762" s="616">
        <v>2.36</v>
      </c>
      <c r="CT762" s="616">
        <v>2.36</v>
      </c>
      <c r="CU762" s="616">
        <v>2.36</v>
      </c>
      <c r="CV762" s="616">
        <v>2.36</v>
      </c>
      <c r="CW762" s="616">
        <v>2.36</v>
      </c>
      <c r="CX762" s="616">
        <v>2.36</v>
      </c>
      <c r="CY762" s="617">
        <v>2.36</v>
      </c>
      <c r="CZ762" s="618">
        <v>0</v>
      </c>
      <c r="DA762" s="619">
        <v>0</v>
      </c>
      <c r="DB762" s="619">
        <v>0</v>
      </c>
      <c r="DC762" s="619">
        <v>0</v>
      </c>
      <c r="DD762" s="619">
        <v>0</v>
      </c>
      <c r="DE762" s="619">
        <v>0</v>
      </c>
      <c r="DF762" s="619">
        <v>0</v>
      </c>
      <c r="DG762" s="619">
        <v>0</v>
      </c>
      <c r="DH762" s="619">
        <v>0</v>
      </c>
      <c r="DI762" s="619">
        <v>0</v>
      </c>
      <c r="DJ762" s="619">
        <v>0</v>
      </c>
      <c r="DK762" s="619">
        <v>0</v>
      </c>
      <c r="DL762" s="619">
        <v>0</v>
      </c>
      <c r="DM762" s="619">
        <v>0</v>
      </c>
      <c r="DN762" s="619">
        <v>0</v>
      </c>
      <c r="DO762" s="619">
        <v>0</v>
      </c>
      <c r="DP762" s="619">
        <v>0</v>
      </c>
      <c r="DQ762" s="619">
        <v>0</v>
      </c>
      <c r="DR762" s="619">
        <v>0</v>
      </c>
      <c r="DS762" s="619">
        <v>0</v>
      </c>
      <c r="DT762" s="619">
        <v>0</v>
      </c>
      <c r="DU762" s="619">
        <v>0</v>
      </c>
      <c r="DV762" s="619">
        <v>0</v>
      </c>
      <c r="DW762" s="620">
        <v>0</v>
      </c>
    </row>
    <row r="763" spans="2:127" x14ac:dyDescent="0.2">
      <c r="B763" s="648"/>
      <c r="C763" s="642"/>
      <c r="D763" s="643"/>
      <c r="E763" s="643"/>
      <c r="F763" s="643"/>
      <c r="G763" s="643"/>
      <c r="H763" s="643"/>
      <c r="I763" s="644"/>
      <c r="J763" s="644"/>
      <c r="K763" s="644"/>
      <c r="L763" s="644"/>
      <c r="M763" s="644"/>
      <c r="N763" s="644"/>
      <c r="O763" s="644"/>
      <c r="P763" s="644"/>
      <c r="Q763" s="644"/>
      <c r="R763" s="645"/>
      <c r="S763" s="644"/>
      <c r="T763" s="644"/>
      <c r="U763" s="626" t="s">
        <v>497</v>
      </c>
      <c r="V763" s="614" t="s">
        <v>124</v>
      </c>
      <c r="W763" s="640" t="s">
        <v>490</v>
      </c>
      <c r="X763" s="607">
        <v>8.1234160000000006</v>
      </c>
      <c r="Y763" s="607">
        <v>9.2839039999999979</v>
      </c>
      <c r="Z763" s="607">
        <v>11.60488</v>
      </c>
      <c r="AA763" s="607">
        <v>46.419519999999999</v>
      </c>
      <c r="AB763" s="607">
        <v>40.617079999999994</v>
      </c>
      <c r="AC763" s="607">
        <v>0</v>
      </c>
      <c r="AD763" s="607">
        <v>0</v>
      </c>
      <c r="AE763" s="607">
        <v>0</v>
      </c>
      <c r="AF763" s="607">
        <v>0</v>
      </c>
      <c r="AG763" s="607">
        <v>0</v>
      </c>
      <c r="AH763" s="607">
        <v>0</v>
      </c>
      <c r="AI763" s="607">
        <v>0</v>
      </c>
      <c r="AJ763" s="607">
        <v>0</v>
      </c>
      <c r="AK763" s="607">
        <v>0</v>
      </c>
      <c r="AL763" s="607">
        <v>0</v>
      </c>
      <c r="AM763" s="607">
        <v>0</v>
      </c>
      <c r="AN763" s="607">
        <v>0</v>
      </c>
      <c r="AO763" s="607">
        <v>0</v>
      </c>
      <c r="AP763" s="607">
        <v>0</v>
      </c>
      <c r="AQ763" s="607">
        <v>0</v>
      </c>
      <c r="AR763" s="607">
        <v>4.7888418073625818</v>
      </c>
      <c r="AS763" s="607">
        <v>5.472962065557236</v>
      </c>
      <c r="AT763" s="607">
        <v>6.8412025819465452</v>
      </c>
      <c r="AU763" s="607">
        <v>27.364810327786181</v>
      </c>
      <c r="AV763" s="607">
        <v>23.944209036812907</v>
      </c>
      <c r="AW763" s="607">
        <v>0</v>
      </c>
      <c r="AX763" s="607">
        <v>0</v>
      </c>
      <c r="AY763" s="607">
        <v>0</v>
      </c>
      <c r="AZ763" s="607">
        <v>0</v>
      </c>
      <c r="BA763" s="607">
        <v>0</v>
      </c>
      <c r="BB763" s="607">
        <v>0</v>
      </c>
      <c r="BC763" s="607">
        <v>0</v>
      </c>
      <c r="BD763" s="607">
        <v>0</v>
      </c>
      <c r="BE763" s="607">
        <v>0</v>
      </c>
      <c r="BF763" s="607">
        <v>0</v>
      </c>
      <c r="BG763" s="607">
        <v>0</v>
      </c>
      <c r="BH763" s="607">
        <v>0</v>
      </c>
      <c r="BI763" s="607">
        <v>0</v>
      </c>
      <c r="BJ763" s="607">
        <v>0</v>
      </c>
      <c r="BK763" s="607">
        <v>0</v>
      </c>
      <c r="BL763" s="607">
        <v>4.7888418073625818</v>
      </c>
      <c r="BM763" s="607">
        <v>5.472962065557236</v>
      </c>
      <c r="BN763" s="607">
        <v>6.8412025819465452</v>
      </c>
      <c r="BO763" s="607">
        <v>27.364810327786181</v>
      </c>
      <c r="BP763" s="607">
        <v>23.944209036812907</v>
      </c>
      <c r="BQ763" s="607">
        <v>0</v>
      </c>
      <c r="BR763" s="607">
        <v>0</v>
      </c>
      <c r="BS763" s="607">
        <v>0</v>
      </c>
      <c r="BT763" s="607">
        <v>0</v>
      </c>
      <c r="BU763" s="607">
        <v>0</v>
      </c>
      <c r="BV763" s="607">
        <v>0</v>
      </c>
      <c r="BW763" s="607">
        <v>0</v>
      </c>
      <c r="BX763" s="607">
        <v>0</v>
      </c>
      <c r="BY763" s="607">
        <v>0</v>
      </c>
      <c r="BZ763" s="607">
        <v>0</v>
      </c>
      <c r="CA763" s="607">
        <v>0</v>
      </c>
      <c r="CB763" s="607">
        <v>0</v>
      </c>
      <c r="CC763" s="607">
        <v>0</v>
      </c>
      <c r="CD763" s="607">
        <v>0</v>
      </c>
      <c r="CE763" s="616">
        <v>0</v>
      </c>
      <c r="CF763" s="616">
        <v>7.962012777407967</v>
      </c>
      <c r="CG763" s="616">
        <v>9.0994431741805339</v>
      </c>
      <c r="CH763" s="616">
        <v>11.374303967725668</v>
      </c>
      <c r="CI763" s="616">
        <v>45.497215870902671</v>
      </c>
      <c r="CJ763" s="616">
        <v>39.810063887039831</v>
      </c>
      <c r="CK763" s="616">
        <v>0</v>
      </c>
      <c r="CL763" s="616">
        <v>0</v>
      </c>
      <c r="CM763" s="616">
        <v>0</v>
      </c>
      <c r="CN763" s="616">
        <v>0</v>
      </c>
      <c r="CO763" s="616">
        <v>0</v>
      </c>
      <c r="CP763" s="616">
        <v>0</v>
      </c>
      <c r="CQ763" s="616">
        <v>0</v>
      </c>
      <c r="CR763" s="616">
        <v>0</v>
      </c>
      <c r="CS763" s="616">
        <v>0</v>
      </c>
      <c r="CT763" s="616">
        <v>0</v>
      </c>
      <c r="CU763" s="616">
        <v>0</v>
      </c>
      <c r="CV763" s="616">
        <v>0</v>
      </c>
      <c r="CW763" s="616">
        <v>0</v>
      </c>
      <c r="CX763" s="616">
        <v>0</v>
      </c>
      <c r="CY763" s="617">
        <v>0</v>
      </c>
      <c r="CZ763" s="618">
        <v>0</v>
      </c>
      <c r="DA763" s="619">
        <v>0</v>
      </c>
      <c r="DB763" s="619">
        <v>0</v>
      </c>
      <c r="DC763" s="619">
        <v>0</v>
      </c>
      <c r="DD763" s="619">
        <v>0</v>
      </c>
      <c r="DE763" s="619">
        <v>0</v>
      </c>
      <c r="DF763" s="619">
        <v>0</v>
      </c>
      <c r="DG763" s="619">
        <v>0</v>
      </c>
      <c r="DH763" s="619">
        <v>0</v>
      </c>
      <c r="DI763" s="619">
        <v>0</v>
      </c>
      <c r="DJ763" s="619">
        <v>0</v>
      </c>
      <c r="DK763" s="619">
        <v>0</v>
      </c>
      <c r="DL763" s="619">
        <v>0</v>
      </c>
      <c r="DM763" s="619">
        <v>0</v>
      </c>
      <c r="DN763" s="619">
        <v>0</v>
      </c>
      <c r="DO763" s="619">
        <v>0</v>
      </c>
      <c r="DP763" s="619">
        <v>0</v>
      </c>
      <c r="DQ763" s="619">
        <v>0</v>
      </c>
      <c r="DR763" s="619">
        <v>0</v>
      </c>
      <c r="DS763" s="619">
        <v>0</v>
      </c>
      <c r="DT763" s="619">
        <v>0</v>
      </c>
      <c r="DU763" s="619">
        <v>0</v>
      </c>
      <c r="DV763" s="619">
        <v>0</v>
      </c>
      <c r="DW763" s="620">
        <v>0</v>
      </c>
    </row>
    <row r="764" spans="2:127" x14ac:dyDescent="0.2">
      <c r="B764" s="648"/>
      <c r="C764" s="642"/>
      <c r="D764" s="643"/>
      <c r="E764" s="643"/>
      <c r="F764" s="643"/>
      <c r="G764" s="643"/>
      <c r="H764" s="643"/>
      <c r="I764" s="644"/>
      <c r="J764" s="644"/>
      <c r="K764" s="644"/>
      <c r="L764" s="644"/>
      <c r="M764" s="644"/>
      <c r="N764" s="644"/>
      <c r="O764" s="644"/>
      <c r="P764" s="644"/>
      <c r="Q764" s="644"/>
      <c r="R764" s="645"/>
      <c r="S764" s="644"/>
      <c r="T764" s="644"/>
      <c r="U764" s="626" t="s">
        <v>498</v>
      </c>
      <c r="V764" s="614" t="s">
        <v>124</v>
      </c>
      <c r="W764" s="640" t="s">
        <v>490</v>
      </c>
      <c r="X764" s="607">
        <v>0</v>
      </c>
      <c r="Y764" s="607">
        <v>0</v>
      </c>
      <c r="Z764" s="607">
        <v>0</v>
      </c>
      <c r="AA764" s="607">
        <v>0</v>
      </c>
      <c r="AB764" s="607">
        <v>0</v>
      </c>
      <c r="AC764" s="607">
        <v>20.064925871347505</v>
      </c>
      <c r="AD764" s="607">
        <v>18.587497068371043</v>
      </c>
      <c r="AE764" s="607">
        <v>17.666665546241614</v>
      </c>
      <c r="AF764" s="607">
        <v>17.352908423414316</v>
      </c>
      <c r="AG764" s="607">
        <v>16.17033316889593</v>
      </c>
      <c r="AH764" s="607">
        <v>15.264676641001339</v>
      </c>
      <c r="AI764" s="607">
        <v>14.359020113106753</v>
      </c>
      <c r="AJ764" s="607">
        <v>13.453363585212166</v>
      </c>
      <c r="AK764" s="607">
        <v>12.547707057317581</v>
      </c>
      <c r="AL764" s="607">
        <v>11.642050529422994</v>
      </c>
      <c r="AM764" s="607">
        <v>10.736394001528407</v>
      </c>
      <c r="AN764" s="607">
        <v>9.8307374736338176</v>
      </c>
      <c r="AO764" s="607">
        <v>8.9250809457392304</v>
      </c>
      <c r="AP764" s="607">
        <v>8.0194244178446468</v>
      </c>
      <c r="AQ764" s="607">
        <v>7.1137678899500596</v>
      </c>
      <c r="AR764" s="607">
        <v>6.2081113620554733</v>
      </c>
      <c r="AS764" s="607">
        <v>5.302454834160887</v>
      </c>
      <c r="AT764" s="607">
        <v>4.3967983062663016</v>
      </c>
      <c r="AU764" s="607">
        <v>3.4911417783717149</v>
      </c>
      <c r="AV764" s="607">
        <v>2.5854852504771286</v>
      </c>
      <c r="AW764" s="607">
        <v>2.5854852504771286</v>
      </c>
      <c r="AX764" s="607">
        <v>2.5854852504771286</v>
      </c>
      <c r="AY764" s="607">
        <v>2.5854852504771286</v>
      </c>
      <c r="AZ764" s="607">
        <v>2.5854852504771286</v>
      </c>
      <c r="BA764" s="607">
        <v>2.5854852504771286</v>
      </c>
      <c r="BB764" s="607">
        <v>2.5854852504771286</v>
      </c>
      <c r="BC764" s="607">
        <v>2.5854852504771286</v>
      </c>
      <c r="BD764" s="607">
        <v>2.5854852504771286</v>
      </c>
      <c r="BE764" s="607">
        <v>2.5854852504771286</v>
      </c>
      <c r="BF764" s="607">
        <v>2.5854852504771286</v>
      </c>
      <c r="BG764" s="607">
        <v>2.5854852504771286</v>
      </c>
      <c r="BH764" s="607">
        <v>2.5854852504771286</v>
      </c>
      <c r="BI764" s="607">
        <v>2.5854852504771286</v>
      </c>
      <c r="BJ764" s="607">
        <v>2.5854852504771286</v>
      </c>
      <c r="BK764" s="607">
        <v>2.5854852504771286</v>
      </c>
      <c r="BL764" s="607">
        <v>2.5854852504771286</v>
      </c>
      <c r="BM764" s="607">
        <v>2.5854852504771286</v>
      </c>
      <c r="BN764" s="607">
        <v>2.5854852504771286</v>
      </c>
      <c r="BO764" s="607">
        <v>2.5854852504771286</v>
      </c>
      <c r="BP764" s="607">
        <v>2.5854852504771286</v>
      </c>
      <c r="BQ764" s="607">
        <v>2.5854852504771286</v>
      </c>
      <c r="BR764" s="607">
        <v>2.5854852504771286</v>
      </c>
      <c r="BS764" s="607">
        <v>2.5854852504771286</v>
      </c>
      <c r="BT764" s="607">
        <v>2.5854852504771286</v>
      </c>
      <c r="BU764" s="607">
        <v>2.5854852504771286</v>
      </c>
      <c r="BV764" s="607">
        <v>2.5854852504771286</v>
      </c>
      <c r="BW764" s="607">
        <v>2.5854852504771286</v>
      </c>
      <c r="BX764" s="607">
        <v>2.5854852504771286</v>
      </c>
      <c r="BY764" s="607">
        <v>2.5854852504771286</v>
      </c>
      <c r="BZ764" s="607">
        <v>2.5854852504771286</v>
      </c>
      <c r="CA764" s="607">
        <v>2.5854852504771286</v>
      </c>
      <c r="CB764" s="607">
        <v>2.5854852504771286</v>
      </c>
      <c r="CC764" s="607">
        <v>2.5854852504771286</v>
      </c>
      <c r="CD764" s="607">
        <v>2.5854852504771286</v>
      </c>
      <c r="CE764" s="616">
        <v>2.5854852504771286</v>
      </c>
      <c r="CF764" s="616">
        <v>2.5854852504771286</v>
      </c>
      <c r="CG764" s="616">
        <v>2.5854852504771286</v>
      </c>
      <c r="CH764" s="616">
        <v>2.5854852504771286</v>
      </c>
      <c r="CI764" s="616">
        <v>2.5854852504771286</v>
      </c>
      <c r="CJ764" s="616">
        <v>2.5854852504771286</v>
      </c>
      <c r="CK764" s="616">
        <v>2.5854852504771286</v>
      </c>
      <c r="CL764" s="616">
        <v>2.5854852504771286</v>
      </c>
      <c r="CM764" s="616">
        <v>2.5854852504771286</v>
      </c>
      <c r="CN764" s="616">
        <v>2.5854852504771286</v>
      </c>
      <c r="CO764" s="616">
        <v>2.5854852504771286</v>
      </c>
      <c r="CP764" s="616">
        <v>2.5854852504771286</v>
      </c>
      <c r="CQ764" s="616">
        <v>2.5854852504771286</v>
      </c>
      <c r="CR764" s="616">
        <v>2.5854852504771286</v>
      </c>
      <c r="CS764" s="616">
        <v>2.5854852504771286</v>
      </c>
      <c r="CT764" s="616">
        <v>2.5854852504771286</v>
      </c>
      <c r="CU764" s="616">
        <v>2.5854852504771286</v>
      </c>
      <c r="CV764" s="616">
        <v>2.5854852504771286</v>
      </c>
      <c r="CW764" s="616">
        <v>2.5854852504771286</v>
      </c>
      <c r="CX764" s="616">
        <v>2.5854852504771286</v>
      </c>
      <c r="CY764" s="617">
        <v>2.5854852504771286</v>
      </c>
      <c r="CZ764" s="618">
        <v>0</v>
      </c>
      <c r="DA764" s="619">
        <v>0</v>
      </c>
      <c r="DB764" s="619">
        <v>0</v>
      </c>
      <c r="DC764" s="619">
        <v>0</v>
      </c>
      <c r="DD764" s="619">
        <v>0</v>
      </c>
      <c r="DE764" s="619">
        <v>0</v>
      </c>
      <c r="DF764" s="619">
        <v>0</v>
      </c>
      <c r="DG764" s="619">
        <v>0</v>
      </c>
      <c r="DH764" s="619">
        <v>0</v>
      </c>
      <c r="DI764" s="619">
        <v>0</v>
      </c>
      <c r="DJ764" s="619">
        <v>0</v>
      </c>
      <c r="DK764" s="619">
        <v>0</v>
      </c>
      <c r="DL764" s="619">
        <v>0</v>
      </c>
      <c r="DM764" s="619">
        <v>0</v>
      </c>
      <c r="DN764" s="619">
        <v>0</v>
      </c>
      <c r="DO764" s="619">
        <v>0</v>
      </c>
      <c r="DP764" s="619">
        <v>0</v>
      </c>
      <c r="DQ764" s="619">
        <v>0</v>
      </c>
      <c r="DR764" s="619">
        <v>0</v>
      </c>
      <c r="DS764" s="619">
        <v>0</v>
      </c>
      <c r="DT764" s="619">
        <v>0</v>
      </c>
      <c r="DU764" s="619">
        <v>0</v>
      </c>
      <c r="DV764" s="619">
        <v>0</v>
      </c>
      <c r="DW764" s="620">
        <v>0</v>
      </c>
    </row>
    <row r="765" spans="2:127" x14ac:dyDescent="0.2">
      <c r="B765" s="648"/>
      <c r="C765" s="642"/>
      <c r="D765" s="643"/>
      <c r="E765" s="643"/>
      <c r="F765" s="643"/>
      <c r="G765" s="643"/>
      <c r="H765" s="643"/>
      <c r="I765" s="644"/>
      <c r="J765" s="644"/>
      <c r="K765" s="644"/>
      <c r="L765" s="644"/>
      <c r="M765" s="644"/>
      <c r="N765" s="644"/>
      <c r="O765" s="644"/>
      <c r="P765" s="644"/>
      <c r="Q765" s="644"/>
      <c r="R765" s="645"/>
      <c r="S765" s="644"/>
      <c r="T765" s="644"/>
      <c r="U765" s="649" t="s">
        <v>499</v>
      </c>
      <c r="V765" s="614" t="s">
        <v>124</v>
      </c>
      <c r="W765" s="640" t="s">
        <v>490</v>
      </c>
      <c r="X765" s="607">
        <v>0</v>
      </c>
      <c r="Y765" s="607">
        <v>0</v>
      </c>
      <c r="Z765" s="607">
        <v>0</v>
      </c>
      <c r="AA765" s="607">
        <v>0</v>
      </c>
      <c r="AB765" s="607">
        <v>0</v>
      </c>
      <c r="AC765" s="607">
        <v>0</v>
      </c>
      <c r="AD765" s="607">
        <v>0</v>
      </c>
      <c r="AE765" s="607">
        <v>0</v>
      </c>
      <c r="AF765" s="607">
        <v>0</v>
      </c>
      <c r="AG765" s="607">
        <v>0</v>
      </c>
      <c r="AH765" s="607">
        <v>0</v>
      </c>
      <c r="AI765" s="607">
        <v>0</v>
      </c>
      <c r="AJ765" s="607">
        <v>0</v>
      </c>
      <c r="AK765" s="607">
        <v>0</v>
      </c>
      <c r="AL765" s="607">
        <v>0</v>
      </c>
      <c r="AM765" s="607">
        <v>0</v>
      </c>
      <c r="AN765" s="607">
        <v>0</v>
      </c>
      <c r="AO765" s="607">
        <v>0</v>
      </c>
      <c r="AP765" s="607">
        <v>0</v>
      </c>
      <c r="AQ765" s="607">
        <v>0</v>
      </c>
      <c r="AR765" s="607">
        <v>0</v>
      </c>
      <c r="AS765" s="607">
        <v>0</v>
      </c>
      <c r="AT765" s="607">
        <v>0</v>
      </c>
      <c r="AU765" s="607">
        <v>0</v>
      </c>
      <c r="AV765" s="607">
        <v>0</v>
      </c>
      <c r="AW765" s="607">
        <v>0</v>
      </c>
      <c r="AX765" s="607">
        <v>0</v>
      </c>
      <c r="AY765" s="607">
        <v>0</v>
      </c>
      <c r="AZ765" s="607">
        <v>0</v>
      </c>
      <c r="BA765" s="607">
        <v>0</v>
      </c>
      <c r="BB765" s="607">
        <v>0</v>
      </c>
      <c r="BC765" s="607">
        <v>0</v>
      </c>
      <c r="BD765" s="607">
        <v>0</v>
      </c>
      <c r="BE765" s="607">
        <v>0</v>
      </c>
      <c r="BF765" s="607">
        <v>0</v>
      </c>
      <c r="BG765" s="607">
        <v>0</v>
      </c>
      <c r="BH765" s="607">
        <v>0</v>
      </c>
      <c r="BI765" s="607">
        <v>0</v>
      </c>
      <c r="BJ765" s="607">
        <v>0</v>
      </c>
      <c r="BK765" s="607">
        <v>0</v>
      </c>
      <c r="BL765" s="607">
        <v>0</v>
      </c>
      <c r="BM765" s="607">
        <v>0</v>
      </c>
      <c r="BN765" s="607">
        <v>0</v>
      </c>
      <c r="BO765" s="607">
        <v>0</v>
      </c>
      <c r="BP765" s="607">
        <v>0</v>
      </c>
      <c r="BQ765" s="607">
        <v>0</v>
      </c>
      <c r="BR765" s="607">
        <v>0</v>
      </c>
      <c r="BS765" s="607">
        <v>0</v>
      </c>
      <c r="BT765" s="607">
        <v>0</v>
      </c>
      <c r="BU765" s="607">
        <v>0</v>
      </c>
      <c r="BV765" s="607">
        <v>0</v>
      </c>
      <c r="BW765" s="607">
        <v>0</v>
      </c>
      <c r="BX765" s="607">
        <v>0</v>
      </c>
      <c r="BY765" s="607">
        <v>0</v>
      </c>
      <c r="BZ765" s="607">
        <v>0</v>
      </c>
      <c r="CA765" s="607">
        <v>0</v>
      </c>
      <c r="CB765" s="607">
        <v>0</v>
      </c>
      <c r="CC765" s="607">
        <v>0</v>
      </c>
      <c r="CD765" s="607">
        <v>0</v>
      </c>
      <c r="CE765" s="607">
        <v>0</v>
      </c>
      <c r="CF765" s="607">
        <v>0</v>
      </c>
      <c r="CG765" s="607">
        <v>0</v>
      </c>
      <c r="CH765" s="607">
        <v>0</v>
      </c>
      <c r="CI765" s="607">
        <v>0</v>
      </c>
      <c r="CJ765" s="607">
        <v>0</v>
      </c>
      <c r="CK765" s="607">
        <v>0</v>
      </c>
      <c r="CL765" s="607">
        <v>0</v>
      </c>
      <c r="CM765" s="607">
        <v>0</v>
      </c>
      <c r="CN765" s="607">
        <v>0</v>
      </c>
      <c r="CO765" s="607">
        <v>0</v>
      </c>
      <c r="CP765" s="607">
        <v>0</v>
      </c>
      <c r="CQ765" s="607">
        <v>0</v>
      </c>
      <c r="CR765" s="607">
        <v>0</v>
      </c>
      <c r="CS765" s="607">
        <v>0</v>
      </c>
      <c r="CT765" s="607">
        <v>0</v>
      </c>
      <c r="CU765" s="607">
        <v>0</v>
      </c>
      <c r="CV765" s="607">
        <v>0</v>
      </c>
      <c r="CW765" s="607">
        <v>0</v>
      </c>
      <c r="CX765" s="607">
        <v>0</v>
      </c>
      <c r="CY765" s="607">
        <v>0</v>
      </c>
      <c r="CZ765" s="618">
        <v>0</v>
      </c>
      <c r="DA765" s="619">
        <v>0</v>
      </c>
      <c r="DB765" s="619">
        <v>0</v>
      </c>
      <c r="DC765" s="619">
        <v>0</v>
      </c>
      <c r="DD765" s="619">
        <v>0</v>
      </c>
      <c r="DE765" s="619">
        <v>0</v>
      </c>
      <c r="DF765" s="619">
        <v>0</v>
      </c>
      <c r="DG765" s="619">
        <v>0</v>
      </c>
      <c r="DH765" s="619">
        <v>0</v>
      </c>
      <c r="DI765" s="619">
        <v>0</v>
      </c>
      <c r="DJ765" s="619">
        <v>0</v>
      </c>
      <c r="DK765" s="619">
        <v>0</v>
      </c>
      <c r="DL765" s="619">
        <v>0</v>
      </c>
      <c r="DM765" s="619">
        <v>0</v>
      </c>
      <c r="DN765" s="619">
        <v>0</v>
      </c>
      <c r="DO765" s="619">
        <v>0</v>
      </c>
      <c r="DP765" s="619">
        <v>0</v>
      </c>
      <c r="DQ765" s="619">
        <v>0</v>
      </c>
      <c r="DR765" s="619">
        <v>0</v>
      </c>
      <c r="DS765" s="619">
        <v>0</v>
      </c>
      <c r="DT765" s="619">
        <v>0</v>
      </c>
      <c r="DU765" s="619">
        <v>0</v>
      </c>
      <c r="DV765" s="619">
        <v>0</v>
      </c>
      <c r="DW765" s="620">
        <v>0</v>
      </c>
    </row>
    <row r="766" spans="2:127" ht="15.75" thickBot="1" x14ac:dyDescent="0.25">
      <c r="B766" s="650"/>
      <c r="C766" s="651"/>
      <c r="D766" s="652"/>
      <c r="E766" s="652"/>
      <c r="F766" s="652"/>
      <c r="G766" s="652"/>
      <c r="H766" s="652"/>
      <c r="I766" s="653"/>
      <c r="J766" s="653"/>
      <c r="K766" s="653"/>
      <c r="L766" s="653"/>
      <c r="M766" s="653"/>
      <c r="N766" s="653"/>
      <c r="O766" s="653"/>
      <c r="P766" s="653"/>
      <c r="Q766" s="653"/>
      <c r="R766" s="654"/>
      <c r="S766" s="653"/>
      <c r="T766" s="653"/>
      <c r="U766" s="655" t="s">
        <v>127</v>
      </c>
      <c r="V766" s="656" t="s">
        <v>500</v>
      </c>
      <c r="W766" s="657" t="s">
        <v>490</v>
      </c>
      <c r="X766" s="658">
        <f>SUM(X755:X765)</f>
        <v>702.63051600000006</v>
      </c>
      <c r="Y766" s="658">
        <f t="shared" ref="Y766:CJ766" si="146">SUM(Y755:Y765)</f>
        <v>803.006304</v>
      </c>
      <c r="Z766" s="658">
        <f t="shared" si="146"/>
        <v>1003.75788</v>
      </c>
      <c r="AA766" s="658">
        <f t="shared" si="146"/>
        <v>4015.03152</v>
      </c>
      <c r="AB766" s="658">
        <f t="shared" si="146"/>
        <v>3513.1525799999999</v>
      </c>
      <c r="AC766" s="658">
        <f t="shared" si="146"/>
        <v>311.1249258713475</v>
      </c>
      <c r="AD766" s="658">
        <f t="shared" si="146"/>
        <v>309.64749706837102</v>
      </c>
      <c r="AE766" s="658">
        <f t="shared" si="146"/>
        <v>308.72666554624163</v>
      </c>
      <c r="AF766" s="658">
        <f t="shared" si="146"/>
        <v>308.41290842341431</v>
      </c>
      <c r="AG766" s="658">
        <f t="shared" si="146"/>
        <v>307.23033316889592</v>
      </c>
      <c r="AH766" s="658">
        <f t="shared" si="146"/>
        <v>306.32467664100136</v>
      </c>
      <c r="AI766" s="658">
        <f t="shared" si="146"/>
        <v>305.41902011310674</v>
      </c>
      <c r="AJ766" s="658">
        <f t="shared" si="146"/>
        <v>304.51336358521218</v>
      </c>
      <c r="AK766" s="658">
        <f t="shared" si="146"/>
        <v>303.60770705731761</v>
      </c>
      <c r="AL766" s="658">
        <f t="shared" si="146"/>
        <v>302.70205052942299</v>
      </c>
      <c r="AM766" s="658">
        <f t="shared" si="146"/>
        <v>301.79639400152843</v>
      </c>
      <c r="AN766" s="658">
        <f t="shared" si="146"/>
        <v>300.89073747363381</v>
      </c>
      <c r="AO766" s="658">
        <f t="shared" si="146"/>
        <v>299.98508094573924</v>
      </c>
      <c r="AP766" s="658">
        <f t="shared" si="146"/>
        <v>299.07942441784462</v>
      </c>
      <c r="AQ766" s="658">
        <f t="shared" si="146"/>
        <v>298.17376788995006</v>
      </c>
      <c r="AR766" s="658">
        <f t="shared" si="146"/>
        <v>711.47641857536848</v>
      </c>
      <c r="AS766" s="658">
        <f t="shared" si="146"/>
        <v>769.74337736366169</v>
      </c>
      <c r="AT766" s="658">
        <f t="shared" si="146"/>
        <v>887.18295146814228</v>
      </c>
      <c r="AU766" s="658">
        <f t="shared" si="146"/>
        <v>2661.4557544258755</v>
      </c>
      <c r="AV766" s="658">
        <f t="shared" si="146"/>
        <v>2364.6870213170428</v>
      </c>
      <c r="AW766" s="658">
        <f t="shared" si="146"/>
        <v>293.64548525047712</v>
      </c>
      <c r="AX766" s="658">
        <f t="shared" si="146"/>
        <v>293.64548525047712</v>
      </c>
      <c r="AY766" s="658">
        <f t="shared" si="146"/>
        <v>293.64548525047712</v>
      </c>
      <c r="AZ766" s="658">
        <f t="shared" si="146"/>
        <v>293.64548525047712</v>
      </c>
      <c r="BA766" s="658">
        <f t="shared" si="146"/>
        <v>293.64548525047712</v>
      </c>
      <c r="BB766" s="658">
        <f t="shared" si="146"/>
        <v>293.64548525047712</v>
      </c>
      <c r="BC766" s="658">
        <f t="shared" si="146"/>
        <v>293.64548525047712</v>
      </c>
      <c r="BD766" s="658">
        <f t="shared" si="146"/>
        <v>293.64548525047712</v>
      </c>
      <c r="BE766" s="658">
        <f t="shared" si="146"/>
        <v>293.64548525047712</v>
      </c>
      <c r="BF766" s="658">
        <f t="shared" si="146"/>
        <v>293.64548525047712</v>
      </c>
      <c r="BG766" s="658">
        <f t="shared" si="146"/>
        <v>293.64548525047712</v>
      </c>
      <c r="BH766" s="658">
        <f t="shared" si="146"/>
        <v>293.64548525047712</v>
      </c>
      <c r="BI766" s="658">
        <f t="shared" si="146"/>
        <v>293.64548525047712</v>
      </c>
      <c r="BJ766" s="658">
        <f t="shared" si="146"/>
        <v>293.64548525047712</v>
      </c>
      <c r="BK766" s="658">
        <f t="shared" si="146"/>
        <v>293.64548525047712</v>
      </c>
      <c r="BL766" s="658">
        <f t="shared" si="146"/>
        <v>707.85379246379023</v>
      </c>
      <c r="BM766" s="658">
        <f t="shared" si="146"/>
        <v>767.02640777997794</v>
      </c>
      <c r="BN766" s="658">
        <f t="shared" si="146"/>
        <v>885.37163841235315</v>
      </c>
      <c r="BO766" s="658">
        <f t="shared" si="146"/>
        <v>2660.5500978979808</v>
      </c>
      <c r="BP766" s="658">
        <f t="shared" si="146"/>
        <v>2364.6870213170428</v>
      </c>
      <c r="BQ766" s="658">
        <f t="shared" si="146"/>
        <v>293.64548525047712</v>
      </c>
      <c r="BR766" s="658">
        <f t="shared" si="146"/>
        <v>293.64548525047712</v>
      </c>
      <c r="BS766" s="658">
        <f t="shared" si="146"/>
        <v>293.64548525047712</v>
      </c>
      <c r="BT766" s="658">
        <f t="shared" si="146"/>
        <v>293.64548525047712</v>
      </c>
      <c r="BU766" s="658">
        <f t="shared" si="146"/>
        <v>293.64548525047712</v>
      </c>
      <c r="BV766" s="658">
        <f t="shared" si="146"/>
        <v>293.64548525047712</v>
      </c>
      <c r="BW766" s="658">
        <f t="shared" si="146"/>
        <v>293.64548525047712</v>
      </c>
      <c r="BX766" s="658">
        <f t="shared" si="146"/>
        <v>293.64548525047712</v>
      </c>
      <c r="BY766" s="658">
        <f t="shared" si="146"/>
        <v>293.64548525047712</v>
      </c>
      <c r="BZ766" s="658">
        <f t="shared" si="146"/>
        <v>293.64548525047712</v>
      </c>
      <c r="CA766" s="658">
        <f t="shared" si="146"/>
        <v>293.64548525047712</v>
      </c>
      <c r="CB766" s="658">
        <f t="shared" si="146"/>
        <v>293.64548525047712</v>
      </c>
      <c r="CC766" s="658">
        <f t="shared" si="146"/>
        <v>293.64548525047712</v>
      </c>
      <c r="CD766" s="658">
        <f t="shared" si="146"/>
        <v>293.64548525047712</v>
      </c>
      <c r="CE766" s="658">
        <f t="shared" si="146"/>
        <v>293.64548525047712</v>
      </c>
      <c r="CF766" s="658">
        <f t="shared" si="146"/>
        <v>982.31551596031079</v>
      </c>
      <c r="CG766" s="658">
        <f t="shared" si="146"/>
        <v>1080.6969489188584</v>
      </c>
      <c r="CH766" s="658">
        <f t="shared" si="146"/>
        <v>1277.4598148359535</v>
      </c>
      <c r="CI766" s="658">
        <f t="shared" si="146"/>
        <v>4228.902803592382</v>
      </c>
      <c r="CJ766" s="658">
        <f t="shared" si="146"/>
        <v>3736.9956387996449</v>
      </c>
      <c r="CK766" s="658">
        <f t="shared" ref="CK766:DW766" si="147">SUM(CK755:CK765)</f>
        <v>293.64548525047712</v>
      </c>
      <c r="CL766" s="658">
        <f t="shared" si="147"/>
        <v>293.64548525047712</v>
      </c>
      <c r="CM766" s="658">
        <f t="shared" si="147"/>
        <v>293.64548525047712</v>
      </c>
      <c r="CN766" s="658">
        <f t="shared" si="147"/>
        <v>293.64548525047712</v>
      </c>
      <c r="CO766" s="658">
        <f t="shared" si="147"/>
        <v>293.64548525047712</v>
      </c>
      <c r="CP766" s="658">
        <f t="shared" si="147"/>
        <v>293.64548525047712</v>
      </c>
      <c r="CQ766" s="658">
        <f t="shared" si="147"/>
        <v>293.64548525047712</v>
      </c>
      <c r="CR766" s="658">
        <f t="shared" si="147"/>
        <v>293.64548525047712</v>
      </c>
      <c r="CS766" s="658">
        <f t="shared" si="147"/>
        <v>293.64548525047712</v>
      </c>
      <c r="CT766" s="658">
        <f t="shared" si="147"/>
        <v>293.64548525047712</v>
      </c>
      <c r="CU766" s="658">
        <f t="shared" si="147"/>
        <v>293.64548525047712</v>
      </c>
      <c r="CV766" s="658">
        <f t="shared" si="147"/>
        <v>293.64548525047712</v>
      </c>
      <c r="CW766" s="658">
        <f t="shared" si="147"/>
        <v>293.64548525047712</v>
      </c>
      <c r="CX766" s="658">
        <f t="shared" si="147"/>
        <v>293.64548525047712</v>
      </c>
      <c r="CY766" s="659">
        <f t="shared" si="147"/>
        <v>293.64548525047712</v>
      </c>
      <c r="CZ766" s="660">
        <f t="shared" si="147"/>
        <v>0</v>
      </c>
      <c r="DA766" s="661">
        <f t="shared" si="147"/>
        <v>0</v>
      </c>
      <c r="DB766" s="661">
        <f t="shared" si="147"/>
        <v>0</v>
      </c>
      <c r="DC766" s="661">
        <f t="shared" si="147"/>
        <v>0</v>
      </c>
      <c r="DD766" s="661">
        <f t="shared" si="147"/>
        <v>0</v>
      </c>
      <c r="DE766" s="661">
        <f t="shared" si="147"/>
        <v>0</v>
      </c>
      <c r="DF766" s="661">
        <f t="shared" si="147"/>
        <v>0</v>
      </c>
      <c r="DG766" s="661">
        <f t="shared" si="147"/>
        <v>0</v>
      </c>
      <c r="DH766" s="661">
        <f t="shared" si="147"/>
        <v>0</v>
      </c>
      <c r="DI766" s="661">
        <f t="shared" si="147"/>
        <v>0</v>
      </c>
      <c r="DJ766" s="661">
        <f t="shared" si="147"/>
        <v>0</v>
      </c>
      <c r="DK766" s="661">
        <f t="shared" si="147"/>
        <v>0</v>
      </c>
      <c r="DL766" s="661">
        <f t="shared" si="147"/>
        <v>0</v>
      </c>
      <c r="DM766" s="661">
        <f t="shared" si="147"/>
        <v>0</v>
      </c>
      <c r="DN766" s="661">
        <f t="shared" si="147"/>
        <v>0</v>
      </c>
      <c r="DO766" s="661">
        <f t="shared" si="147"/>
        <v>0</v>
      </c>
      <c r="DP766" s="661">
        <f t="shared" si="147"/>
        <v>0</v>
      </c>
      <c r="DQ766" s="661">
        <f t="shared" si="147"/>
        <v>0</v>
      </c>
      <c r="DR766" s="661">
        <f t="shared" si="147"/>
        <v>0</v>
      </c>
      <c r="DS766" s="661">
        <f t="shared" si="147"/>
        <v>0</v>
      </c>
      <c r="DT766" s="661">
        <f t="shared" si="147"/>
        <v>0</v>
      </c>
      <c r="DU766" s="661">
        <f t="shared" si="147"/>
        <v>0</v>
      </c>
      <c r="DV766" s="661">
        <f t="shared" si="147"/>
        <v>0</v>
      </c>
      <c r="DW766" s="662">
        <f t="shared" si="147"/>
        <v>0</v>
      </c>
    </row>
    <row r="767" spans="2:127" x14ac:dyDescent="0.2">
      <c r="B767" s="666" t="s">
        <v>512</v>
      </c>
      <c r="C767" s="667" t="s">
        <v>929</v>
      </c>
      <c r="D767" s="587"/>
      <c r="E767" s="587"/>
      <c r="F767" s="587"/>
      <c r="G767" s="587"/>
      <c r="H767" s="587"/>
      <c r="I767" s="587"/>
      <c r="J767" s="587"/>
      <c r="K767" s="587"/>
      <c r="L767" s="587"/>
      <c r="M767" s="587"/>
      <c r="N767" s="587"/>
      <c r="O767" s="587"/>
      <c r="P767" s="587"/>
      <c r="Q767" s="587"/>
      <c r="R767" s="589"/>
      <c r="S767" s="664"/>
      <c r="T767" s="589"/>
      <c r="U767" s="668"/>
      <c r="V767" s="585"/>
      <c r="W767" s="585"/>
      <c r="X767" s="585"/>
      <c r="Y767" s="585"/>
      <c r="Z767" s="585"/>
      <c r="AA767" s="585"/>
      <c r="AB767" s="585"/>
      <c r="AC767" s="585"/>
      <c r="AD767" s="585"/>
      <c r="AE767" s="585"/>
      <c r="AF767" s="585"/>
      <c r="AG767" s="585"/>
      <c r="AH767" s="585"/>
      <c r="AI767" s="585"/>
      <c r="AJ767" s="585"/>
      <c r="AK767" s="585"/>
      <c r="AL767" s="585"/>
      <c r="AM767" s="585"/>
      <c r="AN767" s="585"/>
      <c r="AO767" s="585"/>
      <c r="AP767" s="585"/>
      <c r="AQ767" s="585"/>
      <c r="AR767" s="585"/>
      <c r="AS767" s="585"/>
      <c r="AT767" s="585"/>
      <c r="AU767" s="585"/>
      <c r="AV767" s="585"/>
      <c r="AW767" s="585"/>
      <c r="AX767" s="585"/>
      <c r="AY767" s="585"/>
      <c r="AZ767" s="585"/>
      <c r="BA767" s="585"/>
      <c r="BB767" s="585"/>
      <c r="BC767" s="585"/>
      <c r="BD767" s="585"/>
      <c r="BE767" s="585"/>
      <c r="BF767" s="585"/>
      <c r="BG767" s="585"/>
      <c r="BH767" s="585"/>
      <c r="BI767" s="585"/>
      <c r="BJ767" s="585"/>
      <c r="BK767" s="585"/>
      <c r="BL767" s="585"/>
      <c r="BM767" s="585"/>
      <c r="BN767" s="585"/>
      <c r="BO767" s="585"/>
      <c r="BP767" s="585"/>
      <c r="BQ767" s="585"/>
      <c r="BR767" s="585"/>
      <c r="BS767" s="585"/>
      <c r="BT767" s="585"/>
      <c r="BU767" s="585"/>
      <c r="BV767" s="585"/>
      <c r="BW767" s="585"/>
      <c r="BX767" s="585"/>
      <c r="BY767" s="585"/>
      <c r="BZ767" s="585"/>
      <c r="CA767" s="585"/>
      <c r="CB767" s="585"/>
      <c r="CC767" s="585"/>
      <c r="CD767" s="585"/>
      <c r="CE767" s="585"/>
      <c r="CF767" s="585"/>
      <c r="CG767" s="585"/>
      <c r="CH767" s="585"/>
      <c r="CI767" s="585"/>
      <c r="CJ767" s="585"/>
      <c r="CK767" s="585"/>
      <c r="CL767" s="585"/>
      <c r="CM767" s="585"/>
      <c r="CN767" s="585"/>
      <c r="CO767" s="585"/>
      <c r="CP767" s="585"/>
      <c r="CQ767" s="585"/>
      <c r="CR767" s="585"/>
      <c r="CS767" s="585"/>
      <c r="CT767" s="585"/>
      <c r="CU767" s="585"/>
      <c r="CV767" s="585"/>
      <c r="CW767" s="585"/>
      <c r="CX767" s="585"/>
      <c r="CY767" s="600"/>
      <c r="CZ767" s="601"/>
      <c r="DA767" s="601"/>
      <c r="DB767" s="601"/>
      <c r="DC767" s="601"/>
      <c r="DD767" s="601"/>
      <c r="DE767" s="601"/>
      <c r="DF767" s="601"/>
      <c r="DG767" s="601"/>
      <c r="DH767" s="601"/>
      <c r="DI767" s="601"/>
      <c r="DJ767" s="601"/>
      <c r="DK767" s="601"/>
      <c r="DL767" s="601"/>
      <c r="DM767" s="601"/>
      <c r="DN767" s="601"/>
      <c r="DO767" s="601"/>
      <c r="DP767" s="601"/>
      <c r="DQ767" s="601"/>
      <c r="DR767" s="601"/>
      <c r="DS767" s="601"/>
      <c r="DT767" s="601"/>
      <c r="DU767" s="601"/>
      <c r="DV767" s="601"/>
      <c r="DW767" s="665"/>
    </row>
    <row r="768" spans="2:127" x14ac:dyDescent="0.2">
      <c r="B768" s="593" t="s">
        <v>513</v>
      </c>
      <c r="C768" s="594" t="s">
        <v>514</v>
      </c>
      <c r="D768" s="587"/>
      <c r="E768" s="587"/>
      <c r="F768" s="587"/>
      <c r="G768" s="587"/>
      <c r="H768" s="587"/>
      <c r="I768" s="587"/>
      <c r="J768" s="587"/>
      <c r="K768" s="587"/>
      <c r="L768" s="587"/>
      <c r="M768" s="587"/>
      <c r="N768" s="587"/>
      <c r="O768" s="587"/>
      <c r="P768" s="587"/>
      <c r="Q768" s="587"/>
      <c r="R768" s="589"/>
      <c r="S768" s="664"/>
      <c r="T768" s="589"/>
      <c r="U768" s="664"/>
      <c r="V768" s="587"/>
      <c r="W768" s="587"/>
      <c r="X768" s="585">
        <f t="shared" ref="X768:BC768" si="148">SUMIF($C:$C,"59.1x",X:X)</f>
        <v>0</v>
      </c>
      <c r="Y768" s="585">
        <f t="shared" si="148"/>
        <v>0</v>
      </c>
      <c r="Z768" s="585">
        <f t="shared" si="148"/>
        <v>0</v>
      </c>
      <c r="AA768" s="585">
        <f t="shared" si="148"/>
        <v>0</v>
      </c>
      <c r="AB768" s="585">
        <f t="shared" si="148"/>
        <v>0</v>
      </c>
      <c r="AC768" s="585">
        <f t="shared" si="148"/>
        <v>0</v>
      </c>
      <c r="AD768" s="585">
        <f t="shared" si="148"/>
        <v>0</v>
      </c>
      <c r="AE768" s="585">
        <f t="shared" si="148"/>
        <v>0</v>
      </c>
      <c r="AF768" s="585">
        <f t="shared" si="148"/>
        <v>0</v>
      </c>
      <c r="AG768" s="585">
        <f t="shared" si="148"/>
        <v>0</v>
      </c>
      <c r="AH768" s="585">
        <f t="shared" si="148"/>
        <v>0</v>
      </c>
      <c r="AI768" s="585">
        <f t="shared" si="148"/>
        <v>0</v>
      </c>
      <c r="AJ768" s="585">
        <f t="shared" si="148"/>
        <v>0</v>
      </c>
      <c r="AK768" s="585">
        <f t="shared" si="148"/>
        <v>0</v>
      </c>
      <c r="AL768" s="585">
        <f t="shared" si="148"/>
        <v>0</v>
      </c>
      <c r="AM768" s="585">
        <f t="shared" si="148"/>
        <v>0</v>
      </c>
      <c r="AN768" s="585">
        <f t="shared" si="148"/>
        <v>0</v>
      </c>
      <c r="AO768" s="585">
        <f t="shared" si="148"/>
        <v>0</v>
      </c>
      <c r="AP768" s="585">
        <f t="shared" si="148"/>
        <v>0</v>
      </c>
      <c r="AQ768" s="585">
        <f t="shared" si="148"/>
        <v>0</v>
      </c>
      <c r="AR768" s="585">
        <f t="shared" si="148"/>
        <v>0</v>
      </c>
      <c r="AS768" s="585">
        <f t="shared" si="148"/>
        <v>0</v>
      </c>
      <c r="AT768" s="585">
        <f t="shared" si="148"/>
        <v>0</v>
      </c>
      <c r="AU768" s="585">
        <f t="shared" si="148"/>
        <v>0</v>
      </c>
      <c r="AV768" s="585">
        <f t="shared" si="148"/>
        <v>0</v>
      </c>
      <c r="AW768" s="585">
        <f t="shared" si="148"/>
        <v>0</v>
      </c>
      <c r="AX768" s="585">
        <f t="shared" si="148"/>
        <v>0</v>
      </c>
      <c r="AY768" s="585">
        <f t="shared" si="148"/>
        <v>0</v>
      </c>
      <c r="AZ768" s="585">
        <f t="shared" si="148"/>
        <v>0</v>
      </c>
      <c r="BA768" s="585">
        <f t="shared" si="148"/>
        <v>0</v>
      </c>
      <c r="BB768" s="585">
        <f t="shared" si="148"/>
        <v>0</v>
      </c>
      <c r="BC768" s="585">
        <f t="shared" si="148"/>
        <v>0</v>
      </c>
      <c r="BD768" s="585">
        <f t="shared" ref="BD768:CI768" si="149">SUMIF($C:$C,"59.1x",BD:BD)</f>
        <v>0</v>
      </c>
      <c r="BE768" s="585">
        <f t="shared" si="149"/>
        <v>0</v>
      </c>
      <c r="BF768" s="585">
        <f t="shared" si="149"/>
        <v>0</v>
      </c>
      <c r="BG768" s="585">
        <f t="shared" si="149"/>
        <v>0</v>
      </c>
      <c r="BH768" s="585">
        <f t="shared" si="149"/>
        <v>0</v>
      </c>
      <c r="BI768" s="585">
        <f t="shared" si="149"/>
        <v>0</v>
      </c>
      <c r="BJ768" s="585">
        <f t="shared" si="149"/>
        <v>0</v>
      </c>
      <c r="BK768" s="585">
        <f t="shared" si="149"/>
        <v>0</v>
      </c>
      <c r="BL768" s="585">
        <f t="shared" si="149"/>
        <v>0</v>
      </c>
      <c r="BM768" s="585">
        <f t="shared" si="149"/>
        <v>0</v>
      </c>
      <c r="BN768" s="585">
        <f t="shared" si="149"/>
        <v>0</v>
      </c>
      <c r="BO768" s="585">
        <f t="shared" si="149"/>
        <v>0</v>
      </c>
      <c r="BP768" s="585">
        <f t="shared" si="149"/>
        <v>0</v>
      </c>
      <c r="BQ768" s="585">
        <f t="shared" si="149"/>
        <v>0</v>
      </c>
      <c r="BR768" s="585">
        <f t="shared" si="149"/>
        <v>0</v>
      </c>
      <c r="BS768" s="585">
        <f t="shared" si="149"/>
        <v>0</v>
      </c>
      <c r="BT768" s="585">
        <f t="shared" si="149"/>
        <v>0</v>
      </c>
      <c r="BU768" s="585">
        <f t="shared" si="149"/>
        <v>0</v>
      </c>
      <c r="BV768" s="585">
        <f t="shared" si="149"/>
        <v>0</v>
      </c>
      <c r="BW768" s="585">
        <f t="shared" si="149"/>
        <v>0</v>
      </c>
      <c r="BX768" s="585">
        <f t="shared" si="149"/>
        <v>0</v>
      </c>
      <c r="BY768" s="585">
        <f t="shared" si="149"/>
        <v>0</v>
      </c>
      <c r="BZ768" s="585">
        <f t="shared" si="149"/>
        <v>0</v>
      </c>
      <c r="CA768" s="585">
        <f t="shared" si="149"/>
        <v>0</v>
      </c>
      <c r="CB768" s="585">
        <f t="shared" si="149"/>
        <v>0</v>
      </c>
      <c r="CC768" s="585">
        <f t="shared" si="149"/>
        <v>0</v>
      </c>
      <c r="CD768" s="585">
        <f t="shared" si="149"/>
        <v>0</v>
      </c>
      <c r="CE768" s="585">
        <f t="shared" si="149"/>
        <v>0</v>
      </c>
      <c r="CF768" s="585">
        <f t="shared" si="149"/>
        <v>0</v>
      </c>
      <c r="CG768" s="585">
        <f t="shared" si="149"/>
        <v>0</v>
      </c>
      <c r="CH768" s="585">
        <f t="shared" si="149"/>
        <v>0</v>
      </c>
      <c r="CI768" s="585">
        <f t="shared" si="149"/>
        <v>0</v>
      </c>
      <c r="CJ768" s="585">
        <f t="shared" ref="CJ768:DO768" si="150">SUMIF($C:$C,"59.1x",CJ:CJ)</f>
        <v>0</v>
      </c>
      <c r="CK768" s="585">
        <f t="shared" si="150"/>
        <v>0</v>
      </c>
      <c r="CL768" s="585">
        <f t="shared" si="150"/>
        <v>0</v>
      </c>
      <c r="CM768" s="585">
        <f t="shared" si="150"/>
        <v>0</v>
      </c>
      <c r="CN768" s="585">
        <f t="shared" si="150"/>
        <v>0</v>
      </c>
      <c r="CO768" s="585">
        <f t="shared" si="150"/>
        <v>0</v>
      </c>
      <c r="CP768" s="585">
        <f t="shared" si="150"/>
        <v>0</v>
      </c>
      <c r="CQ768" s="585">
        <f t="shared" si="150"/>
        <v>0</v>
      </c>
      <c r="CR768" s="585">
        <f t="shared" si="150"/>
        <v>0</v>
      </c>
      <c r="CS768" s="585">
        <f t="shared" si="150"/>
        <v>0</v>
      </c>
      <c r="CT768" s="585">
        <f t="shared" si="150"/>
        <v>0</v>
      </c>
      <c r="CU768" s="585">
        <f t="shared" si="150"/>
        <v>0</v>
      </c>
      <c r="CV768" s="585">
        <f t="shared" si="150"/>
        <v>0</v>
      </c>
      <c r="CW768" s="585">
        <f t="shared" si="150"/>
        <v>0</v>
      </c>
      <c r="CX768" s="585">
        <f t="shared" si="150"/>
        <v>0</v>
      </c>
      <c r="CY768" s="600">
        <f t="shared" si="150"/>
        <v>0</v>
      </c>
      <c r="CZ768" s="601">
        <f t="shared" si="150"/>
        <v>0</v>
      </c>
      <c r="DA768" s="601">
        <f t="shared" si="150"/>
        <v>0</v>
      </c>
      <c r="DB768" s="601">
        <f t="shared" si="150"/>
        <v>0</v>
      </c>
      <c r="DC768" s="601">
        <f t="shared" si="150"/>
        <v>0</v>
      </c>
      <c r="DD768" s="601">
        <f t="shared" si="150"/>
        <v>0</v>
      </c>
      <c r="DE768" s="601">
        <f t="shared" si="150"/>
        <v>0</v>
      </c>
      <c r="DF768" s="601">
        <f t="shared" si="150"/>
        <v>0</v>
      </c>
      <c r="DG768" s="601">
        <f t="shared" si="150"/>
        <v>0</v>
      </c>
      <c r="DH768" s="601">
        <f t="shared" si="150"/>
        <v>0</v>
      </c>
      <c r="DI768" s="601">
        <f t="shared" si="150"/>
        <v>0</v>
      </c>
      <c r="DJ768" s="601">
        <f t="shared" si="150"/>
        <v>0</v>
      </c>
      <c r="DK768" s="601">
        <f t="shared" si="150"/>
        <v>0</v>
      </c>
      <c r="DL768" s="601">
        <f t="shared" si="150"/>
        <v>0</v>
      </c>
      <c r="DM768" s="601">
        <f t="shared" si="150"/>
        <v>0</v>
      </c>
      <c r="DN768" s="601">
        <f t="shared" si="150"/>
        <v>0</v>
      </c>
      <c r="DO768" s="601">
        <f t="shared" si="150"/>
        <v>0</v>
      </c>
      <c r="DP768" s="601">
        <f t="shared" ref="DP768:DW768" si="151">SUMIF($C:$C,"59.1x",DP:DP)</f>
        <v>0</v>
      </c>
      <c r="DQ768" s="601">
        <f t="shared" si="151"/>
        <v>0</v>
      </c>
      <c r="DR768" s="601">
        <f t="shared" si="151"/>
        <v>0</v>
      </c>
      <c r="DS768" s="601">
        <f t="shared" si="151"/>
        <v>0</v>
      </c>
      <c r="DT768" s="601">
        <f t="shared" si="151"/>
        <v>0</v>
      </c>
      <c r="DU768" s="601">
        <f t="shared" si="151"/>
        <v>0</v>
      </c>
      <c r="DV768" s="601">
        <f t="shared" si="151"/>
        <v>0</v>
      </c>
      <c r="DW768" s="665">
        <f t="shared" si="151"/>
        <v>0</v>
      </c>
    </row>
    <row r="769" spans="2:128" ht="25.5" x14ac:dyDescent="0.2">
      <c r="B769" s="603" t="s">
        <v>485</v>
      </c>
      <c r="C769" s="604" t="s">
        <v>952</v>
      </c>
      <c r="D769" s="605" t="s">
        <v>953</v>
      </c>
      <c r="E769" s="606" t="s">
        <v>561</v>
      </c>
      <c r="F769" s="607" t="s">
        <v>827</v>
      </c>
      <c r="G769" s="608" t="s">
        <v>954</v>
      </c>
      <c r="H769" s="607" t="s">
        <v>487</v>
      </c>
      <c r="I769" s="609">
        <v>130.35</v>
      </c>
      <c r="J769" s="609">
        <v>1008224.0077426332</v>
      </c>
      <c r="K769" s="609">
        <v>848066.80588367186</v>
      </c>
      <c r="L769" s="609">
        <v>30789.803953741088</v>
      </c>
      <c r="M769" s="609">
        <v>-106578.9726714173</v>
      </c>
      <c r="N769" s="609">
        <v>115.95047536293579</v>
      </c>
      <c r="O769" s="609">
        <v>293559.48492045107</v>
      </c>
      <c r="P769" s="609">
        <v>1065953.0725618098</v>
      </c>
      <c r="Q769" s="609">
        <v>76.597822630219795</v>
      </c>
      <c r="R769" s="610">
        <v>105.72581731597815</v>
      </c>
      <c r="S769" s="669">
        <v>3</v>
      </c>
      <c r="T769" s="670">
        <v>3</v>
      </c>
      <c r="U769" s="613" t="s">
        <v>488</v>
      </c>
      <c r="V769" s="614" t="s">
        <v>124</v>
      </c>
      <c r="W769" s="615" t="s">
        <v>75</v>
      </c>
      <c r="X769" s="607">
        <v>0</v>
      </c>
      <c r="Y769" s="607">
        <v>0.06</v>
      </c>
      <c r="Z769" s="607">
        <v>15.27</v>
      </c>
      <c r="AA769" s="607">
        <v>36.32</v>
      </c>
      <c r="AB769" s="607">
        <v>59.05</v>
      </c>
      <c r="AC769" s="607">
        <v>59.59</v>
      </c>
      <c r="AD769" s="607">
        <v>60.23</v>
      </c>
      <c r="AE769" s="607">
        <v>60.96</v>
      </c>
      <c r="AF769" s="607">
        <v>61.79</v>
      </c>
      <c r="AG769" s="607">
        <v>62.7</v>
      </c>
      <c r="AH769" s="607">
        <v>63.7</v>
      </c>
      <c r="AI769" s="607">
        <v>87.01</v>
      </c>
      <c r="AJ769" s="607">
        <v>88.26</v>
      </c>
      <c r="AK769" s="607">
        <v>92.72</v>
      </c>
      <c r="AL769" s="607">
        <v>99.52</v>
      </c>
      <c r="AM769" s="607">
        <v>110.96</v>
      </c>
      <c r="AN769" s="607">
        <v>112.71</v>
      </c>
      <c r="AO769" s="607">
        <v>114.57</v>
      </c>
      <c r="AP769" s="607">
        <v>116.51</v>
      </c>
      <c r="AQ769" s="607">
        <v>118.56</v>
      </c>
      <c r="AR769" s="607">
        <v>120.69</v>
      </c>
      <c r="AS769" s="607">
        <v>122.94</v>
      </c>
      <c r="AT769" s="607">
        <v>125.29</v>
      </c>
      <c r="AU769" s="607">
        <v>127.76</v>
      </c>
      <c r="AV769" s="607">
        <v>130.35</v>
      </c>
      <c r="AW769" s="607">
        <v>133.04</v>
      </c>
      <c r="AX769" s="607">
        <v>133.04</v>
      </c>
      <c r="AY769" s="607">
        <v>133.04</v>
      </c>
      <c r="AZ769" s="607">
        <v>133.04</v>
      </c>
      <c r="BA769" s="607">
        <v>133.04</v>
      </c>
      <c r="BB769" s="607">
        <v>133.04</v>
      </c>
      <c r="BC769" s="607">
        <v>133.04</v>
      </c>
      <c r="BD769" s="607">
        <v>133.04</v>
      </c>
      <c r="BE769" s="607">
        <v>133.04</v>
      </c>
      <c r="BF769" s="607">
        <v>133.04</v>
      </c>
      <c r="BG769" s="607">
        <v>133.04</v>
      </c>
      <c r="BH769" s="607">
        <v>133.04</v>
      </c>
      <c r="BI769" s="607">
        <v>133.04</v>
      </c>
      <c r="BJ769" s="607">
        <v>133.04</v>
      </c>
      <c r="BK769" s="607">
        <v>133.04</v>
      </c>
      <c r="BL769" s="607">
        <v>133.04</v>
      </c>
      <c r="BM769" s="607">
        <v>133.04</v>
      </c>
      <c r="BN769" s="607">
        <v>133.04</v>
      </c>
      <c r="BO769" s="607">
        <v>133.04</v>
      </c>
      <c r="BP769" s="607">
        <v>133.04</v>
      </c>
      <c r="BQ769" s="607">
        <v>133.04</v>
      </c>
      <c r="BR769" s="607">
        <v>133.04</v>
      </c>
      <c r="BS769" s="607">
        <v>133.04</v>
      </c>
      <c r="BT769" s="607">
        <v>133.04</v>
      </c>
      <c r="BU769" s="607">
        <v>133.04</v>
      </c>
      <c r="BV769" s="607">
        <v>133.04</v>
      </c>
      <c r="BW769" s="607">
        <v>133.04</v>
      </c>
      <c r="BX769" s="607">
        <v>133.04</v>
      </c>
      <c r="BY769" s="607">
        <v>133.04</v>
      </c>
      <c r="BZ769" s="607">
        <v>133.04</v>
      </c>
      <c r="CA769" s="607">
        <v>133.04</v>
      </c>
      <c r="CB769" s="607">
        <v>133.04</v>
      </c>
      <c r="CC769" s="607">
        <v>133.04</v>
      </c>
      <c r="CD769" s="607">
        <v>133.04</v>
      </c>
      <c r="CE769" s="607">
        <v>133.04</v>
      </c>
      <c r="CF769" s="607">
        <v>133.04</v>
      </c>
      <c r="CG769" s="607">
        <v>133.04</v>
      </c>
      <c r="CH769" s="607">
        <v>133.04</v>
      </c>
      <c r="CI769" s="607">
        <v>133.04</v>
      </c>
      <c r="CJ769" s="607">
        <v>133.04</v>
      </c>
      <c r="CK769" s="607">
        <v>133.04</v>
      </c>
      <c r="CL769" s="607">
        <v>133.04</v>
      </c>
      <c r="CM769" s="607">
        <v>133.04</v>
      </c>
      <c r="CN769" s="607">
        <v>133.04</v>
      </c>
      <c r="CO769" s="607">
        <v>133.04</v>
      </c>
      <c r="CP769" s="607">
        <v>133.04</v>
      </c>
      <c r="CQ769" s="607">
        <v>133.04</v>
      </c>
      <c r="CR769" s="607">
        <v>133.04</v>
      </c>
      <c r="CS769" s="607">
        <v>133.04</v>
      </c>
      <c r="CT769" s="607">
        <v>133.04</v>
      </c>
      <c r="CU769" s="607">
        <v>133.04</v>
      </c>
      <c r="CV769" s="607">
        <v>133.04</v>
      </c>
      <c r="CW769" s="607">
        <v>133.04</v>
      </c>
      <c r="CX769" s="607">
        <v>133.04</v>
      </c>
      <c r="CY769" s="607">
        <v>133.04</v>
      </c>
      <c r="CZ769" s="618">
        <v>0</v>
      </c>
      <c r="DA769" s="619">
        <v>0</v>
      </c>
      <c r="DB769" s="619">
        <v>0</v>
      </c>
      <c r="DC769" s="619">
        <v>0</v>
      </c>
      <c r="DD769" s="619">
        <v>0</v>
      </c>
      <c r="DE769" s="619">
        <v>0</v>
      </c>
      <c r="DF769" s="619">
        <v>0</v>
      </c>
      <c r="DG769" s="619">
        <v>0</v>
      </c>
      <c r="DH769" s="619">
        <v>0</v>
      </c>
      <c r="DI769" s="619">
        <v>0</v>
      </c>
      <c r="DJ769" s="619">
        <v>0</v>
      </c>
      <c r="DK769" s="619">
        <v>0</v>
      </c>
      <c r="DL769" s="619">
        <v>0</v>
      </c>
      <c r="DM769" s="619">
        <v>0</v>
      </c>
      <c r="DN769" s="619">
        <v>0</v>
      </c>
      <c r="DO769" s="619">
        <v>0</v>
      </c>
      <c r="DP769" s="619">
        <v>0</v>
      </c>
      <c r="DQ769" s="619">
        <v>0</v>
      </c>
      <c r="DR769" s="619">
        <v>0</v>
      </c>
      <c r="DS769" s="619">
        <v>0</v>
      </c>
      <c r="DT769" s="619">
        <v>0</v>
      </c>
      <c r="DU769" s="619">
        <v>0</v>
      </c>
      <c r="DV769" s="619">
        <v>0</v>
      </c>
      <c r="DW769" s="620">
        <v>0</v>
      </c>
    </row>
    <row r="770" spans="2:128" x14ac:dyDescent="0.2">
      <c r="B770" s="621"/>
      <c r="C770" s="622"/>
      <c r="D770" s="623"/>
      <c r="E770" s="624"/>
      <c r="F770" s="624"/>
      <c r="G770" s="623"/>
      <c r="H770" s="624"/>
      <c r="I770" s="624"/>
      <c r="J770" s="624"/>
      <c r="K770" s="624"/>
      <c r="L770" s="624"/>
      <c r="M770" s="624"/>
      <c r="N770" s="624"/>
      <c r="O770" s="624"/>
      <c r="P770" s="624"/>
      <c r="Q770" s="624"/>
      <c r="R770" s="625"/>
      <c r="S770" s="624"/>
      <c r="T770" s="624"/>
      <c r="U770" s="626" t="s">
        <v>489</v>
      </c>
      <c r="V770" s="614" t="s">
        <v>124</v>
      </c>
      <c r="W770" s="615" t="s">
        <v>490</v>
      </c>
      <c r="X770" s="607">
        <v>280.48842999999999</v>
      </c>
      <c r="Y770" s="607">
        <v>368.48448999999999</v>
      </c>
      <c r="Z770" s="607">
        <v>415.93878000000001</v>
      </c>
      <c r="AA770" s="607">
        <v>448.75584999999995</v>
      </c>
      <c r="AB770" s="607">
        <v>323.45062000000001</v>
      </c>
      <c r="AC770" s="607">
        <v>324.68256000000002</v>
      </c>
      <c r="AD770" s="607">
        <v>325.94855000000001</v>
      </c>
      <c r="AE770" s="607">
        <v>327.29930000000002</v>
      </c>
      <c r="AF770" s="607">
        <v>328.73597999999998</v>
      </c>
      <c r="AG770" s="607">
        <v>330.26011</v>
      </c>
      <c r="AH770" s="607">
        <v>494.96564000000001</v>
      </c>
      <c r="AI770" s="607">
        <v>363.90992999999997</v>
      </c>
      <c r="AJ770" s="607">
        <v>392.07226000000003</v>
      </c>
      <c r="AK770" s="607">
        <v>421.64843999999999</v>
      </c>
      <c r="AL770" s="607">
        <v>486.92010999999997</v>
      </c>
      <c r="AM770" s="607">
        <v>430.06263999999999</v>
      </c>
      <c r="AN770" s="607">
        <v>439.10586999999998</v>
      </c>
      <c r="AO770" s="607">
        <v>450.00628</v>
      </c>
      <c r="AP770" s="607">
        <v>463.81801000000002</v>
      </c>
      <c r="AQ770" s="607">
        <v>483.59985999999998</v>
      </c>
      <c r="AR770" s="607">
        <v>510.8707</v>
      </c>
      <c r="AS770" s="607">
        <v>515.42878000000007</v>
      </c>
      <c r="AT770" s="607">
        <v>520.29996999999992</v>
      </c>
      <c r="AU770" s="607">
        <v>525.51542000000006</v>
      </c>
      <c r="AV770" s="607">
        <v>531.11173999999994</v>
      </c>
      <c r="AW770" s="607">
        <v>531.11173999999994</v>
      </c>
      <c r="AX770" s="607">
        <v>531.11173999999994</v>
      </c>
      <c r="AY770" s="607">
        <v>531.11173999999994</v>
      </c>
      <c r="AZ770" s="607">
        <v>531.11173999999994</v>
      </c>
      <c r="BA770" s="607">
        <v>531.11173999999994</v>
      </c>
      <c r="BB770" s="607">
        <v>531.11173999999994</v>
      </c>
      <c r="BC770" s="607">
        <v>531.11173999999994</v>
      </c>
      <c r="BD770" s="607">
        <v>531.11173999999994</v>
      </c>
      <c r="BE770" s="607">
        <v>531.11173999999994</v>
      </c>
      <c r="BF770" s="607">
        <v>531.11173999999994</v>
      </c>
      <c r="BG770" s="607">
        <v>531.11173999999994</v>
      </c>
      <c r="BH770" s="607">
        <v>531.11173999999994</v>
      </c>
      <c r="BI770" s="607">
        <v>531.11173999999994</v>
      </c>
      <c r="BJ770" s="607">
        <v>531.11173999999994</v>
      </c>
      <c r="BK770" s="607">
        <v>531.11173999999994</v>
      </c>
      <c r="BL770" s="607">
        <v>531.11173999999994</v>
      </c>
      <c r="BM770" s="607">
        <v>531.11173999999994</v>
      </c>
      <c r="BN770" s="607">
        <v>531.11173999999994</v>
      </c>
      <c r="BO770" s="607">
        <v>531.11173999999994</v>
      </c>
      <c r="BP770" s="607">
        <v>531.11173999999994</v>
      </c>
      <c r="BQ770" s="607">
        <v>531.11173999999994</v>
      </c>
      <c r="BR770" s="607">
        <v>531.11173999999994</v>
      </c>
      <c r="BS770" s="607">
        <v>531.11173999999994</v>
      </c>
      <c r="BT770" s="607">
        <v>531.11173999999994</v>
      </c>
      <c r="BU770" s="607">
        <v>531.11173999999994</v>
      </c>
      <c r="BV770" s="607">
        <v>531.11173999999994</v>
      </c>
      <c r="BW770" s="607">
        <v>531.11173999999994</v>
      </c>
      <c r="BX770" s="607">
        <v>531.11173999999994</v>
      </c>
      <c r="BY770" s="607">
        <v>531.11173999999994</v>
      </c>
      <c r="BZ770" s="607">
        <v>531.11173999999994</v>
      </c>
      <c r="CA770" s="607">
        <v>531.11173999999994</v>
      </c>
      <c r="CB770" s="607">
        <v>531.11173999999994</v>
      </c>
      <c r="CC770" s="607">
        <v>531.11173999999994</v>
      </c>
      <c r="CD770" s="607">
        <v>531.11173999999994</v>
      </c>
      <c r="CE770" s="607">
        <v>531.11173999999994</v>
      </c>
      <c r="CF770" s="607">
        <v>531.11173999999994</v>
      </c>
      <c r="CG770" s="607">
        <v>531.11173999999994</v>
      </c>
      <c r="CH770" s="607">
        <v>531.11173999999994</v>
      </c>
      <c r="CI770" s="607">
        <v>531.11173999999994</v>
      </c>
      <c r="CJ770" s="607">
        <v>531.11173999999994</v>
      </c>
      <c r="CK770" s="607">
        <v>531.11173999999994</v>
      </c>
      <c r="CL770" s="607">
        <v>531.11173999999994</v>
      </c>
      <c r="CM770" s="607">
        <v>531.11173999999994</v>
      </c>
      <c r="CN770" s="607">
        <v>531.11173999999994</v>
      </c>
      <c r="CO770" s="607">
        <v>531.11173999999994</v>
      </c>
      <c r="CP770" s="607">
        <v>531.11173999999994</v>
      </c>
      <c r="CQ770" s="607">
        <v>531.11173999999994</v>
      </c>
      <c r="CR770" s="607">
        <v>531.11173999999994</v>
      </c>
      <c r="CS770" s="607">
        <v>531.11173999999994</v>
      </c>
      <c r="CT770" s="607">
        <v>531.11173999999994</v>
      </c>
      <c r="CU770" s="607">
        <v>531.11173999999994</v>
      </c>
      <c r="CV770" s="607">
        <v>531.11173999999994</v>
      </c>
      <c r="CW770" s="607">
        <v>531.11173999999994</v>
      </c>
      <c r="CX770" s="607">
        <v>531.11173999999994</v>
      </c>
      <c r="CY770" s="607">
        <v>531.11173999999994</v>
      </c>
      <c r="CZ770" s="618">
        <v>0</v>
      </c>
      <c r="DA770" s="619">
        <v>0</v>
      </c>
      <c r="DB770" s="619">
        <v>0</v>
      </c>
      <c r="DC770" s="619">
        <v>0</v>
      </c>
      <c r="DD770" s="619">
        <v>0</v>
      </c>
      <c r="DE770" s="619">
        <v>0</v>
      </c>
      <c r="DF770" s="619">
        <v>0</v>
      </c>
      <c r="DG770" s="619">
        <v>0</v>
      </c>
      <c r="DH770" s="619">
        <v>0</v>
      </c>
      <c r="DI770" s="619">
        <v>0</v>
      </c>
      <c r="DJ770" s="619">
        <v>0</v>
      </c>
      <c r="DK770" s="619">
        <v>0</v>
      </c>
      <c r="DL770" s="619">
        <v>0</v>
      </c>
      <c r="DM770" s="619">
        <v>0</v>
      </c>
      <c r="DN770" s="619">
        <v>0</v>
      </c>
      <c r="DO770" s="619">
        <v>0</v>
      </c>
      <c r="DP770" s="619">
        <v>0</v>
      </c>
      <c r="DQ770" s="619">
        <v>0</v>
      </c>
      <c r="DR770" s="619">
        <v>0</v>
      </c>
      <c r="DS770" s="619">
        <v>0</v>
      </c>
      <c r="DT770" s="619">
        <v>0</v>
      </c>
      <c r="DU770" s="619">
        <v>0</v>
      </c>
      <c r="DV770" s="619">
        <v>0</v>
      </c>
      <c r="DW770" s="620">
        <v>0</v>
      </c>
    </row>
    <row r="771" spans="2:128" x14ac:dyDescent="0.2">
      <c r="B771" s="627"/>
      <c r="C771" s="628"/>
      <c r="D771" s="629"/>
      <c r="E771" s="629"/>
      <c r="F771" s="629"/>
      <c r="G771" s="629"/>
      <c r="H771" s="629"/>
      <c r="I771" s="630"/>
      <c r="J771" s="630"/>
      <c r="K771" s="630"/>
      <c r="L771" s="630"/>
      <c r="M771" s="630"/>
      <c r="N771" s="630"/>
      <c r="O771" s="630"/>
      <c r="P771" s="630"/>
      <c r="Q771" s="630"/>
      <c r="R771" s="631"/>
      <c r="S771" s="630"/>
      <c r="T771" s="630"/>
      <c r="U771" s="626" t="s">
        <v>491</v>
      </c>
      <c r="V771" s="614" t="s">
        <v>124</v>
      </c>
      <c r="W771" s="615" t="s">
        <v>490</v>
      </c>
      <c r="X771" s="607">
        <v>5982.9726800000008</v>
      </c>
      <c r="Y771" s="607">
        <v>9498.1412300000011</v>
      </c>
      <c r="Z771" s="607">
        <v>13018.25095</v>
      </c>
      <c r="AA771" s="607">
        <v>16861.428210000002</v>
      </c>
      <c r="AB771" s="607">
        <v>14273.05775</v>
      </c>
      <c r="AC771" s="607">
        <v>14397.212649999999</v>
      </c>
      <c r="AD771" s="607">
        <v>14537.09252</v>
      </c>
      <c r="AE771" s="607">
        <v>14693.656279999999</v>
      </c>
      <c r="AF771" s="607">
        <v>14866.841609999999</v>
      </c>
      <c r="AG771" s="607">
        <v>15056.628550000001</v>
      </c>
      <c r="AH771" s="607">
        <v>22783.421289999998</v>
      </c>
      <c r="AI771" s="607">
        <v>20255.53139</v>
      </c>
      <c r="AJ771" s="607">
        <v>21848.316280000003</v>
      </c>
      <c r="AK771" s="607">
        <v>24162.398289999997</v>
      </c>
      <c r="AL771" s="607">
        <v>29124.302059999998</v>
      </c>
      <c r="AM771" s="607">
        <v>28599.362069999999</v>
      </c>
      <c r="AN771" s="607">
        <v>29583.121899999998</v>
      </c>
      <c r="AO771" s="607">
        <v>30746.007030000001</v>
      </c>
      <c r="AP771" s="607">
        <v>32178.89184</v>
      </c>
      <c r="AQ771" s="607">
        <v>34140.447049999995</v>
      </c>
      <c r="AR771" s="607">
        <v>36580.730459999999</v>
      </c>
      <c r="AS771" s="607">
        <v>37507.225310000002</v>
      </c>
      <c r="AT771" s="607">
        <v>38507.621009999995</v>
      </c>
      <c r="AU771" s="607">
        <v>39588.13177</v>
      </c>
      <c r="AV771" s="607">
        <v>40756.045140000002</v>
      </c>
      <c r="AW771" s="607">
        <v>40756.045140000002</v>
      </c>
      <c r="AX771" s="607">
        <v>40756.045140000002</v>
      </c>
      <c r="AY771" s="607">
        <v>40756.045140000002</v>
      </c>
      <c r="AZ771" s="607">
        <v>40756.045140000002</v>
      </c>
      <c r="BA771" s="607">
        <v>40756.045140000002</v>
      </c>
      <c r="BB771" s="607">
        <v>40756.045140000002</v>
      </c>
      <c r="BC771" s="607">
        <v>40756.045140000002</v>
      </c>
      <c r="BD771" s="607">
        <v>40756.045140000002</v>
      </c>
      <c r="BE771" s="607">
        <v>40756.045140000002</v>
      </c>
      <c r="BF771" s="607">
        <v>40756.045140000002</v>
      </c>
      <c r="BG771" s="607">
        <v>40756.045140000002</v>
      </c>
      <c r="BH771" s="607">
        <v>40756.045140000002</v>
      </c>
      <c r="BI771" s="607">
        <v>40756.045140000002</v>
      </c>
      <c r="BJ771" s="607">
        <v>40756.045140000002</v>
      </c>
      <c r="BK771" s="607">
        <v>40756.045140000002</v>
      </c>
      <c r="BL771" s="607">
        <v>40756.045140000002</v>
      </c>
      <c r="BM771" s="607">
        <v>40756.045140000002</v>
      </c>
      <c r="BN771" s="607">
        <v>40756.045140000002</v>
      </c>
      <c r="BO771" s="607">
        <v>40756.045140000002</v>
      </c>
      <c r="BP771" s="607">
        <v>40756.045140000002</v>
      </c>
      <c r="BQ771" s="607">
        <v>40756.045140000002</v>
      </c>
      <c r="BR771" s="607">
        <v>40756.045140000002</v>
      </c>
      <c r="BS771" s="607">
        <v>40756.045140000002</v>
      </c>
      <c r="BT771" s="607">
        <v>40756.045140000002</v>
      </c>
      <c r="BU771" s="607">
        <v>40756.045140000002</v>
      </c>
      <c r="BV771" s="607">
        <v>40756.045140000002</v>
      </c>
      <c r="BW771" s="607">
        <v>40756.045140000002</v>
      </c>
      <c r="BX771" s="607">
        <v>40756.045140000002</v>
      </c>
      <c r="BY771" s="607">
        <v>40756.045140000002</v>
      </c>
      <c r="BZ771" s="607">
        <v>40756.045140000002</v>
      </c>
      <c r="CA771" s="607">
        <v>40756.045140000002</v>
      </c>
      <c r="CB771" s="607">
        <v>40756.045140000002</v>
      </c>
      <c r="CC771" s="607">
        <v>40756.045140000002</v>
      </c>
      <c r="CD771" s="607">
        <v>40756.045140000002</v>
      </c>
      <c r="CE771" s="607">
        <v>40756.045140000002</v>
      </c>
      <c r="CF771" s="607">
        <v>40756.045140000002</v>
      </c>
      <c r="CG771" s="607">
        <v>40756.045140000002</v>
      </c>
      <c r="CH771" s="607">
        <v>40756.045140000002</v>
      </c>
      <c r="CI771" s="607">
        <v>40756.045140000002</v>
      </c>
      <c r="CJ771" s="607">
        <v>40756.045140000002</v>
      </c>
      <c r="CK771" s="607">
        <v>40756.045140000002</v>
      </c>
      <c r="CL771" s="607">
        <v>40756.045140000002</v>
      </c>
      <c r="CM771" s="607">
        <v>40756.045140000002</v>
      </c>
      <c r="CN771" s="607">
        <v>40756.045140000002</v>
      </c>
      <c r="CO771" s="607">
        <v>40756.045140000002</v>
      </c>
      <c r="CP771" s="607">
        <v>40756.045140000002</v>
      </c>
      <c r="CQ771" s="607">
        <v>40756.045140000002</v>
      </c>
      <c r="CR771" s="607">
        <v>40756.045140000002</v>
      </c>
      <c r="CS771" s="607">
        <v>40756.045140000002</v>
      </c>
      <c r="CT771" s="607">
        <v>40756.045140000002</v>
      </c>
      <c r="CU771" s="607">
        <v>40756.045140000002</v>
      </c>
      <c r="CV771" s="607">
        <v>40756.045140000002</v>
      </c>
      <c r="CW771" s="607">
        <v>40756.045140000002</v>
      </c>
      <c r="CX771" s="607">
        <v>40756.045140000002</v>
      </c>
      <c r="CY771" s="607">
        <v>40756.045140000002</v>
      </c>
      <c r="CZ771" s="618">
        <v>0</v>
      </c>
      <c r="DA771" s="619">
        <v>0</v>
      </c>
      <c r="DB771" s="619">
        <v>0</v>
      </c>
      <c r="DC771" s="619">
        <v>0</v>
      </c>
      <c r="DD771" s="619">
        <v>0</v>
      </c>
      <c r="DE771" s="619">
        <v>0</v>
      </c>
      <c r="DF771" s="619">
        <v>0</v>
      </c>
      <c r="DG771" s="619">
        <v>0</v>
      </c>
      <c r="DH771" s="619">
        <v>0</v>
      </c>
      <c r="DI771" s="619">
        <v>0</v>
      </c>
      <c r="DJ771" s="619">
        <v>0</v>
      </c>
      <c r="DK771" s="619">
        <v>0</v>
      </c>
      <c r="DL771" s="619">
        <v>0</v>
      </c>
      <c r="DM771" s="619">
        <v>0</v>
      </c>
      <c r="DN771" s="619">
        <v>0</v>
      </c>
      <c r="DO771" s="619">
        <v>0</v>
      </c>
      <c r="DP771" s="619">
        <v>0</v>
      </c>
      <c r="DQ771" s="619">
        <v>0</v>
      </c>
      <c r="DR771" s="619">
        <v>0</v>
      </c>
      <c r="DS771" s="619">
        <v>0</v>
      </c>
      <c r="DT771" s="619">
        <v>0</v>
      </c>
      <c r="DU771" s="619">
        <v>0</v>
      </c>
      <c r="DV771" s="619">
        <v>0</v>
      </c>
      <c r="DW771" s="620">
        <v>0</v>
      </c>
    </row>
    <row r="772" spans="2:128" x14ac:dyDescent="0.2">
      <c r="B772" s="627"/>
      <c r="C772" s="628"/>
      <c r="D772" s="629"/>
      <c r="E772" s="629"/>
      <c r="F772" s="629"/>
      <c r="G772" s="629"/>
      <c r="H772" s="629"/>
      <c r="I772" s="630"/>
      <c r="J772" s="630"/>
      <c r="K772" s="630"/>
      <c r="L772" s="630"/>
      <c r="M772" s="630"/>
      <c r="N772" s="630"/>
      <c r="O772" s="630"/>
      <c r="P772" s="630"/>
      <c r="Q772" s="630"/>
      <c r="R772" s="631"/>
      <c r="S772" s="630"/>
      <c r="T772" s="630"/>
      <c r="U772" s="632" t="s">
        <v>828</v>
      </c>
      <c r="V772" s="633" t="s">
        <v>124</v>
      </c>
      <c r="W772" s="634" t="s">
        <v>490</v>
      </c>
      <c r="X772" s="607"/>
      <c r="Y772" s="607"/>
      <c r="Z772" s="607"/>
      <c r="AA772" s="607"/>
      <c r="AB772" s="607"/>
      <c r="AC772" s="607"/>
      <c r="AD772" s="607"/>
      <c r="AE772" s="607"/>
      <c r="AF772" s="607"/>
      <c r="AG772" s="607"/>
      <c r="AH772" s="607"/>
      <c r="AI772" s="607"/>
      <c r="AJ772" s="607"/>
      <c r="AK772" s="607"/>
      <c r="AL772" s="607"/>
      <c r="AM772" s="607"/>
      <c r="AN772" s="607"/>
      <c r="AO772" s="607"/>
      <c r="AP772" s="607"/>
      <c r="AQ772" s="607"/>
      <c r="AR772" s="607"/>
      <c r="AS772" s="607"/>
      <c r="AT772" s="607"/>
      <c r="AU772" s="607"/>
      <c r="AV772" s="607"/>
      <c r="AW772" s="607"/>
      <c r="AX772" s="607"/>
      <c r="AY772" s="607"/>
      <c r="AZ772" s="607"/>
      <c r="BA772" s="607"/>
      <c r="BB772" s="607"/>
      <c r="BC772" s="607"/>
      <c r="BD772" s="607"/>
      <c r="BE772" s="607"/>
      <c r="BF772" s="607"/>
      <c r="BG772" s="607"/>
      <c r="BH772" s="607"/>
      <c r="BI772" s="607"/>
      <c r="BJ772" s="607"/>
      <c r="BK772" s="607"/>
      <c r="BL772" s="607"/>
      <c r="BM772" s="607"/>
      <c r="BN772" s="607"/>
      <c r="BO772" s="607"/>
      <c r="BP772" s="607"/>
      <c r="BQ772" s="607"/>
      <c r="BR772" s="607"/>
      <c r="BS772" s="607"/>
      <c r="BT772" s="607"/>
      <c r="BU772" s="607"/>
      <c r="BV772" s="607"/>
      <c r="BW772" s="607"/>
      <c r="BX772" s="607"/>
      <c r="BY772" s="607"/>
      <c r="BZ772" s="607"/>
      <c r="CA772" s="607"/>
      <c r="CB772" s="607"/>
      <c r="CC772" s="607"/>
      <c r="CD772" s="607"/>
      <c r="CE772" s="607"/>
      <c r="CF772" s="607"/>
      <c r="CG772" s="607"/>
      <c r="CH772" s="607"/>
      <c r="CI772" s="607"/>
      <c r="CJ772" s="607"/>
      <c r="CK772" s="607"/>
      <c r="CL772" s="607"/>
      <c r="CM772" s="607"/>
      <c r="CN772" s="607"/>
      <c r="CO772" s="607"/>
      <c r="CP772" s="607"/>
      <c r="CQ772" s="607"/>
      <c r="CR772" s="607"/>
      <c r="CS772" s="607"/>
      <c r="CT772" s="607"/>
      <c r="CU772" s="607"/>
      <c r="CV772" s="607"/>
      <c r="CW772" s="607"/>
      <c r="CX772" s="607"/>
      <c r="CY772" s="607"/>
      <c r="CZ772" s="618">
        <v>0</v>
      </c>
      <c r="DA772" s="619">
        <v>0</v>
      </c>
      <c r="DB772" s="619">
        <v>0</v>
      </c>
      <c r="DC772" s="619">
        <v>0</v>
      </c>
      <c r="DD772" s="619">
        <v>0</v>
      </c>
      <c r="DE772" s="619">
        <v>0</v>
      </c>
      <c r="DF772" s="619">
        <v>0</v>
      </c>
      <c r="DG772" s="619">
        <v>0</v>
      </c>
      <c r="DH772" s="619">
        <v>0</v>
      </c>
      <c r="DI772" s="619">
        <v>0</v>
      </c>
      <c r="DJ772" s="619">
        <v>0</v>
      </c>
      <c r="DK772" s="619">
        <v>0</v>
      </c>
      <c r="DL772" s="619">
        <v>0</v>
      </c>
      <c r="DM772" s="619">
        <v>0</v>
      </c>
      <c r="DN772" s="619">
        <v>0</v>
      </c>
      <c r="DO772" s="619">
        <v>0</v>
      </c>
      <c r="DP772" s="619">
        <v>0</v>
      </c>
      <c r="DQ772" s="619">
        <v>0</v>
      </c>
      <c r="DR772" s="619">
        <v>0</v>
      </c>
      <c r="DS772" s="619">
        <v>0</v>
      </c>
      <c r="DT772" s="619">
        <v>0</v>
      </c>
      <c r="DU772" s="619">
        <v>0</v>
      </c>
      <c r="DV772" s="619">
        <v>0</v>
      </c>
      <c r="DW772" s="620">
        <v>0</v>
      </c>
    </row>
    <row r="773" spans="2:128" x14ac:dyDescent="0.2">
      <c r="B773" s="635"/>
      <c r="C773" s="636"/>
      <c r="D773" s="637"/>
      <c r="E773" s="637"/>
      <c r="F773" s="637"/>
      <c r="G773" s="637"/>
      <c r="H773" s="637"/>
      <c r="I773" s="638"/>
      <c r="J773" s="638"/>
      <c r="K773" s="638"/>
      <c r="L773" s="638"/>
      <c r="M773" s="638"/>
      <c r="N773" s="638"/>
      <c r="O773" s="638"/>
      <c r="P773" s="638"/>
      <c r="Q773" s="638"/>
      <c r="R773" s="639"/>
      <c r="S773" s="638"/>
      <c r="T773" s="638"/>
      <c r="U773" s="626" t="s">
        <v>492</v>
      </c>
      <c r="V773" s="614" t="s">
        <v>124</v>
      </c>
      <c r="W773" s="640" t="s">
        <v>490</v>
      </c>
      <c r="X773" s="607"/>
      <c r="Y773" s="607"/>
      <c r="Z773" s="607"/>
      <c r="AA773" s="607"/>
      <c r="AB773" s="607"/>
      <c r="AC773" s="607"/>
      <c r="AD773" s="607"/>
      <c r="AE773" s="607"/>
      <c r="AF773" s="607"/>
      <c r="AG773" s="607"/>
      <c r="AH773" s="607"/>
      <c r="AI773" s="607"/>
      <c r="AJ773" s="607"/>
      <c r="AK773" s="607"/>
      <c r="AL773" s="607"/>
      <c r="AM773" s="607"/>
      <c r="AN773" s="607"/>
      <c r="AO773" s="607"/>
      <c r="AP773" s="607"/>
      <c r="AQ773" s="607"/>
      <c r="AR773" s="607"/>
      <c r="AS773" s="607"/>
      <c r="AT773" s="607"/>
      <c r="AU773" s="607"/>
      <c r="AV773" s="607"/>
      <c r="AW773" s="607"/>
      <c r="AX773" s="607"/>
      <c r="AY773" s="607"/>
      <c r="AZ773" s="607"/>
      <c r="BA773" s="607"/>
      <c r="BB773" s="607"/>
      <c r="BC773" s="607"/>
      <c r="BD773" s="607"/>
      <c r="BE773" s="607"/>
      <c r="BF773" s="607"/>
      <c r="BG773" s="607"/>
      <c r="BH773" s="607"/>
      <c r="BI773" s="607"/>
      <c r="BJ773" s="607"/>
      <c r="BK773" s="607"/>
      <c r="BL773" s="607"/>
      <c r="BM773" s="607"/>
      <c r="BN773" s="607"/>
      <c r="BO773" s="607"/>
      <c r="BP773" s="607"/>
      <c r="BQ773" s="607"/>
      <c r="BR773" s="607"/>
      <c r="BS773" s="607"/>
      <c r="BT773" s="607"/>
      <c r="BU773" s="607"/>
      <c r="BV773" s="607"/>
      <c r="BW773" s="607"/>
      <c r="BX773" s="607"/>
      <c r="BY773" s="607"/>
      <c r="BZ773" s="607"/>
      <c r="CA773" s="607"/>
      <c r="CB773" s="607"/>
      <c r="CC773" s="607"/>
      <c r="CD773" s="607"/>
      <c r="CE773" s="607"/>
      <c r="CF773" s="607"/>
      <c r="CG773" s="607"/>
      <c r="CH773" s="607"/>
      <c r="CI773" s="607"/>
      <c r="CJ773" s="607"/>
      <c r="CK773" s="607"/>
      <c r="CL773" s="607"/>
      <c r="CM773" s="607"/>
      <c r="CN773" s="607"/>
      <c r="CO773" s="607"/>
      <c r="CP773" s="607"/>
      <c r="CQ773" s="607"/>
      <c r="CR773" s="607"/>
      <c r="CS773" s="607"/>
      <c r="CT773" s="607"/>
      <c r="CU773" s="607"/>
      <c r="CV773" s="607"/>
      <c r="CW773" s="607"/>
      <c r="CX773" s="607"/>
      <c r="CY773" s="607"/>
      <c r="CZ773" s="618">
        <v>0</v>
      </c>
      <c r="DA773" s="619">
        <v>0</v>
      </c>
      <c r="DB773" s="619">
        <v>0</v>
      </c>
      <c r="DC773" s="619">
        <v>0</v>
      </c>
      <c r="DD773" s="619">
        <v>0</v>
      </c>
      <c r="DE773" s="619">
        <v>0</v>
      </c>
      <c r="DF773" s="619">
        <v>0</v>
      </c>
      <c r="DG773" s="619">
        <v>0</v>
      </c>
      <c r="DH773" s="619">
        <v>0</v>
      </c>
      <c r="DI773" s="619">
        <v>0</v>
      </c>
      <c r="DJ773" s="619">
        <v>0</v>
      </c>
      <c r="DK773" s="619">
        <v>0</v>
      </c>
      <c r="DL773" s="619">
        <v>0</v>
      </c>
      <c r="DM773" s="619">
        <v>0</v>
      </c>
      <c r="DN773" s="619">
        <v>0</v>
      </c>
      <c r="DO773" s="619">
        <v>0</v>
      </c>
      <c r="DP773" s="619">
        <v>0</v>
      </c>
      <c r="DQ773" s="619">
        <v>0</v>
      </c>
      <c r="DR773" s="619">
        <v>0</v>
      </c>
      <c r="DS773" s="619">
        <v>0</v>
      </c>
      <c r="DT773" s="619">
        <v>0</v>
      </c>
      <c r="DU773" s="619">
        <v>0</v>
      </c>
      <c r="DV773" s="619">
        <v>0</v>
      </c>
      <c r="DW773" s="620">
        <v>0</v>
      </c>
    </row>
    <row r="774" spans="2:128" x14ac:dyDescent="0.2">
      <c r="B774" s="641"/>
      <c r="C774" s="642"/>
      <c r="D774" s="643"/>
      <c r="E774" s="643"/>
      <c r="F774" s="643"/>
      <c r="G774" s="643"/>
      <c r="H774" s="643"/>
      <c r="I774" s="644"/>
      <c r="J774" s="644"/>
      <c r="K774" s="644"/>
      <c r="L774" s="644"/>
      <c r="M774" s="644"/>
      <c r="N774" s="644"/>
      <c r="O774" s="644"/>
      <c r="P774" s="644"/>
      <c r="Q774" s="644"/>
      <c r="R774" s="645"/>
      <c r="S774" s="644"/>
      <c r="T774" s="644"/>
      <c r="U774" s="626" t="s">
        <v>493</v>
      </c>
      <c r="V774" s="614" t="s">
        <v>124</v>
      </c>
      <c r="W774" s="640" t="s">
        <v>490</v>
      </c>
      <c r="X774" s="607">
        <v>664.02586999999994</v>
      </c>
      <c r="Y774" s="607">
        <v>872.34699000000001</v>
      </c>
      <c r="Z774" s="607">
        <v>984.68985999999995</v>
      </c>
      <c r="AA774" s="607">
        <v>1062.38069</v>
      </c>
      <c r="AB774" s="607">
        <v>765.7341899999999</v>
      </c>
      <c r="AC774" s="607">
        <v>768.65068000000008</v>
      </c>
      <c r="AD774" s="607">
        <v>771.64776000000006</v>
      </c>
      <c r="AE774" s="607">
        <v>774.84551999999996</v>
      </c>
      <c r="AF774" s="607">
        <v>778.24669999999992</v>
      </c>
      <c r="AG774" s="607">
        <v>781.85491999999999</v>
      </c>
      <c r="AH774" s="607">
        <v>1171.77736</v>
      </c>
      <c r="AI774" s="607">
        <v>861.51718999999991</v>
      </c>
      <c r="AJ774" s="607">
        <v>928.18845999999996</v>
      </c>
      <c r="AK774" s="607">
        <v>998.20685000000003</v>
      </c>
      <c r="AL774" s="607">
        <v>1152.73044</v>
      </c>
      <c r="AM774" s="607">
        <v>1018.1265400000001</v>
      </c>
      <c r="AN774" s="607">
        <v>1039.5354199999999</v>
      </c>
      <c r="AO774" s="607">
        <v>1065.34096</v>
      </c>
      <c r="AP774" s="607">
        <v>1098.03871</v>
      </c>
      <c r="AQ774" s="607">
        <v>1144.8701100000001</v>
      </c>
      <c r="AR774" s="607">
        <v>1209.4308500000002</v>
      </c>
      <c r="AS774" s="607">
        <v>1220.22162</v>
      </c>
      <c r="AT774" s="607">
        <v>1231.7536299999999</v>
      </c>
      <c r="AU774" s="607">
        <v>1244.1006399999999</v>
      </c>
      <c r="AV774" s="607">
        <v>1257.3493100000001</v>
      </c>
      <c r="AW774" s="607">
        <v>1257.3493100000001</v>
      </c>
      <c r="AX774" s="607">
        <v>1257.3493100000001</v>
      </c>
      <c r="AY774" s="607">
        <v>1257.3493100000001</v>
      </c>
      <c r="AZ774" s="607">
        <v>1257.3493100000001</v>
      </c>
      <c r="BA774" s="607">
        <v>1257.3493100000001</v>
      </c>
      <c r="BB774" s="607">
        <v>1257.3493100000001</v>
      </c>
      <c r="BC774" s="607">
        <v>1257.3493100000001</v>
      </c>
      <c r="BD774" s="607">
        <v>1257.3493100000001</v>
      </c>
      <c r="BE774" s="607">
        <v>1257.3493100000001</v>
      </c>
      <c r="BF774" s="607">
        <v>1257.3493100000001</v>
      </c>
      <c r="BG774" s="607">
        <v>1257.3493100000001</v>
      </c>
      <c r="BH774" s="607">
        <v>1257.3493100000001</v>
      </c>
      <c r="BI774" s="607">
        <v>1257.3493100000001</v>
      </c>
      <c r="BJ774" s="607">
        <v>1257.3493100000001</v>
      </c>
      <c r="BK774" s="607">
        <v>1257.3493100000001</v>
      </c>
      <c r="BL774" s="607">
        <v>1257.3493100000001</v>
      </c>
      <c r="BM774" s="607">
        <v>1257.3493100000001</v>
      </c>
      <c r="BN774" s="607">
        <v>1257.3493100000001</v>
      </c>
      <c r="BO774" s="607">
        <v>1257.3493100000001</v>
      </c>
      <c r="BP774" s="607">
        <v>1257.3493100000001</v>
      </c>
      <c r="BQ774" s="607">
        <v>1257.3493100000001</v>
      </c>
      <c r="BR774" s="607">
        <v>1257.3493100000001</v>
      </c>
      <c r="BS774" s="607">
        <v>1257.3493100000001</v>
      </c>
      <c r="BT774" s="607">
        <v>1257.3493100000001</v>
      </c>
      <c r="BU774" s="607">
        <v>1257.3493100000001</v>
      </c>
      <c r="BV774" s="607">
        <v>1257.3493100000001</v>
      </c>
      <c r="BW774" s="607">
        <v>1257.3493100000001</v>
      </c>
      <c r="BX774" s="607">
        <v>1257.3493100000001</v>
      </c>
      <c r="BY774" s="607">
        <v>1257.3493100000001</v>
      </c>
      <c r="BZ774" s="607">
        <v>1257.3493100000001</v>
      </c>
      <c r="CA774" s="607">
        <v>1257.3493100000001</v>
      </c>
      <c r="CB774" s="607">
        <v>1257.3493100000001</v>
      </c>
      <c r="CC774" s="607">
        <v>1257.3493100000001</v>
      </c>
      <c r="CD774" s="607">
        <v>1257.3493100000001</v>
      </c>
      <c r="CE774" s="607">
        <v>1257.3493100000001</v>
      </c>
      <c r="CF774" s="607">
        <v>1257.3493100000001</v>
      </c>
      <c r="CG774" s="607">
        <v>1257.3493100000001</v>
      </c>
      <c r="CH774" s="607">
        <v>1257.3493100000001</v>
      </c>
      <c r="CI774" s="607">
        <v>1257.3493100000001</v>
      </c>
      <c r="CJ774" s="607">
        <v>1257.3493100000001</v>
      </c>
      <c r="CK774" s="607">
        <v>1257.3493100000001</v>
      </c>
      <c r="CL774" s="607">
        <v>1257.3493100000001</v>
      </c>
      <c r="CM774" s="607">
        <v>1257.3493100000001</v>
      </c>
      <c r="CN774" s="607">
        <v>1257.3493100000001</v>
      </c>
      <c r="CO774" s="607">
        <v>1257.3493100000001</v>
      </c>
      <c r="CP774" s="607">
        <v>1257.3493100000001</v>
      </c>
      <c r="CQ774" s="607">
        <v>1257.3493100000001</v>
      </c>
      <c r="CR774" s="607">
        <v>1257.3493100000001</v>
      </c>
      <c r="CS774" s="607">
        <v>1257.3493100000001</v>
      </c>
      <c r="CT774" s="607">
        <v>1257.3493100000001</v>
      </c>
      <c r="CU774" s="607">
        <v>1257.3493100000001</v>
      </c>
      <c r="CV774" s="607">
        <v>1257.3493100000001</v>
      </c>
      <c r="CW774" s="607">
        <v>1257.3493100000001</v>
      </c>
      <c r="CX774" s="607">
        <v>1257.3493100000001</v>
      </c>
      <c r="CY774" s="607">
        <v>1257.3493100000001</v>
      </c>
      <c r="CZ774" s="618">
        <v>0</v>
      </c>
      <c r="DA774" s="619">
        <v>0</v>
      </c>
      <c r="DB774" s="619">
        <v>0</v>
      </c>
      <c r="DC774" s="619">
        <v>0</v>
      </c>
      <c r="DD774" s="619">
        <v>0</v>
      </c>
      <c r="DE774" s="619">
        <v>0</v>
      </c>
      <c r="DF774" s="619">
        <v>0</v>
      </c>
      <c r="DG774" s="619">
        <v>0</v>
      </c>
      <c r="DH774" s="619">
        <v>0</v>
      </c>
      <c r="DI774" s="619">
        <v>0</v>
      </c>
      <c r="DJ774" s="619">
        <v>0</v>
      </c>
      <c r="DK774" s="619">
        <v>0</v>
      </c>
      <c r="DL774" s="619">
        <v>0</v>
      </c>
      <c r="DM774" s="619">
        <v>0</v>
      </c>
      <c r="DN774" s="619">
        <v>0</v>
      </c>
      <c r="DO774" s="619">
        <v>0</v>
      </c>
      <c r="DP774" s="619">
        <v>0</v>
      </c>
      <c r="DQ774" s="619">
        <v>0</v>
      </c>
      <c r="DR774" s="619">
        <v>0</v>
      </c>
      <c r="DS774" s="619">
        <v>0</v>
      </c>
      <c r="DT774" s="619">
        <v>0</v>
      </c>
      <c r="DU774" s="619">
        <v>0</v>
      </c>
      <c r="DV774" s="619">
        <v>0</v>
      </c>
      <c r="DW774" s="620">
        <v>0</v>
      </c>
    </row>
    <row r="775" spans="2:128" x14ac:dyDescent="0.2">
      <c r="B775" s="641"/>
      <c r="C775" s="642"/>
      <c r="D775" s="643"/>
      <c r="E775" s="643"/>
      <c r="F775" s="643"/>
      <c r="G775" s="643"/>
      <c r="H775" s="643"/>
      <c r="I775" s="644"/>
      <c r="J775" s="644"/>
      <c r="K775" s="644"/>
      <c r="L775" s="644"/>
      <c r="M775" s="644"/>
      <c r="N775" s="644"/>
      <c r="O775" s="644"/>
      <c r="P775" s="644"/>
      <c r="Q775" s="644"/>
      <c r="R775" s="645"/>
      <c r="S775" s="644"/>
      <c r="T775" s="644"/>
      <c r="U775" s="646" t="s">
        <v>494</v>
      </c>
      <c r="V775" s="647" t="s">
        <v>124</v>
      </c>
      <c r="W775" s="640" t="s">
        <v>490</v>
      </c>
      <c r="X775" s="607">
        <v>0</v>
      </c>
      <c r="Y775" s="607">
        <v>2.3150405897692665</v>
      </c>
      <c r="Z775" s="607">
        <v>589.17783009627851</v>
      </c>
      <c r="AA775" s="607">
        <v>1401.3712370069964</v>
      </c>
      <c r="AB775" s="607">
        <v>2278.3857804312534</v>
      </c>
      <c r="AC775" s="607">
        <v>2299.2211457391772</v>
      </c>
      <c r="AD775" s="607">
        <v>2323.914912030049</v>
      </c>
      <c r="AE775" s="607">
        <v>2352.081239205575</v>
      </c>
      <c r="AF775" s="607">
        <v>2384.1059673640498</v>
      </c>
      <c r="AG775" s="607">
        <v>2419.2174163088839</v>
      </c>
      <c r="AH775" s="607">
        <v>2457.8014261383719</v>
      </c>
      <c r="AI775" s="607">
        <v>3357.1946952637322</v>
      </c>
      <c r="AJ775" s="607">
        <v>3405.4247075505918</v>
      </c>
      <c r="AK775" s="607">
        <v>3577.5093913901069</v>
      </c>
      <c r="AL775" s="607">
        <v>3839.8806582306242</v>
      </c>
      <c r="AM775" s="607">
        <v>4281.2817306799634</v>
      </c>
      <c r="AN775" s="607">
        <v>4348.8037478815677</v>
      </c>
      <c r="AO775" s="607">
        <v>4420.5700061644147</v>
      </c>
      <c r="AP775" s="607">
        <v>4495.4229852336221</v>
      </c>
      <c r="AQ775" s="607">
        <v>4574.5202053840721</v>
      </c>
      <c r="AR775" s="607">
        <v>4656.7041463208807</v>
      </c>
      <c r="AS775" s="607">
        <v>4743.5181684372274</v>
      </c>
      <c r="AT775" s="607">
        <v>4834.1905915365251</v>
      </c>
      <c r="AU775" s="607">
        <v>4929.49309581536</v>
      </c>
      <c r="AV775" s="607">
        <v>5029.4256812737322</v>
      </c>
      <c r="AW775" s="607">
        <v>5133.2166677150544</v>
      </c>
      <c r="AX775" s="607">
        <v>5133.2166677150544</v>
      </c>
      <c r="AY775" s="607">
        <v>5133.2166677150544</v>
      </c>
      <c r="AZ775" s="607">
        <v>5133.2166677150544</v>
      </c>
      <c r="BA775" s="607">
        <v>5133.2166677150544</v>
      </c>
      <c r="BB775" s="607">
        <v>5133.2166677150544</v>
      </c>
      <c r="BC775" s="607">
        <v>5133.2166677150544</v>
      </c>
      <c r="BD775" s="607">
        <v>5133.2166677150544</v>
      </c>
      <c r="BE775" s="607">
        <v>5133.2166677150544</v>
      </c>
      <c r="BF775" s="607">
        <v>5133.2166677150544</v>
      </c>
      <c r="BG775" s="607">
        <v>5133.2166677150544</v>
      </c>
      <c r="BH775" s="607">
        <v>5133.2166677150544</v>
      </c>
      <c r="BI775" s="607">
        <v>5133.2166677150544</v>
      </c>
      <c r="BJ775" s="607">
        <v>5133.2166677150544</v>
      </c>
      <c r="BK775" s="607">
        <v>5133.2166677150544</v>
      </c>
      <c r="BL775" s="607">
        <v>5133.2166677150544</v>
      </c>
      <c r="BM775" s="607">
        <v>5133.2166677150544</v>
      </c>
      <c r="BN775" s="607">
        <v>5133.2166677150544</v>
      </c>
      <c r="BO775" s="607">
        <v>5133.2166677150544</v>
      </c>
      <c r="BP775" s="607">
        <v>5133.2166677150544</v>
      </c>
      <c r="BQ775" s="607">
        <v>5133.2166677150544</v>
      </c>
      <c r="BR775" s="607">
        <v>5133.2166677150544</v>
      </c>
      <c r="BS775" s="607">
        <v>5133.2166677150544</v>
      </c>
      <c r="BT775" s="607">
        <v>5133.2166677150544</v>
      </c>
      <c r="BU775" s="607">
        <v>5133.2166677150544</v>
      </c>
      <c r="BV775" s="607">
        <v>5133.2166677150544</v>
      </c>
      <c r="BW775" s="607">
        <v>5133.2166677150544</v>
      </c>
      <c r="BX775" s="607">
        <v>5133.2166677150544</v>
      </c>
      <c r="BY775" s="607">
        <v>5133.2166677150544</v>
      </c>
      <c r="BZ775" s="607">
        <v>5133.2166677150544</v>
      </c>
      <c r="CA775" s="607">
        <v>5133.2166677150544</v>
      </c>
      <c r="CB775" s="607">
        <v>5133.2166677150544</v>
      </c>
      <c r="CC775" s="607">
        <v>5133.2166677150544</v>
      </c>
      <c r="CD775" s="607">
        <v>5133.2166677150544</v>
      </c>
      <c r="CE775" s="607">
        <v>5133.2166677150544</v>
      </c>
      <c r="CF775" s="607">
        <v>5133.2166677150544</v>
      </c>
      <c r="CG775" s="607">
        <v>5133.2166677150544</v>
      </c>
      <c r="CH775" s="607">
        <v>5133.2166677150544</v>
      </c>
      <c r="CI775" s="607">
        <v>5133.2166677150544</v>
      </c>
      <c r="CJ775" s="607">
        <v>5133.2166677150544</v>
      </c>
      <c r="CK775" s="607">
        <v>5133.2166677150544</v>
      </c>
      <c r="CL775" s="607">
        <v>5133.2166677150544</v>
      </c>
      <c r="CM775" s="607">
        <v>5133.2166677150544</v>
      </c>
      <c r="CN775" s="607">
        <v>5133.2166677150544</v>
      </c>
      <c r="CO775" s="607">
        <v>5133.2166677150544</v>
      </c>
      <c r="CP775" s="607">
        <v>5133.2166677150544</v>
      </c>
      <c r="CQ775" s="607">
        <v>5133.2166677150544</v>
      </c>
      <c r="CR775" s="607">
        <v>5133.2166677150544</v>
      </c>
      <c r="CS775" s="607">
        <v>5133.2166677150544</v>
      </c>
      <c r="CT775" s="607">
        <v>5133.2166677150544</v>
      </c>
      <c r="CU775" s="607">
        <v>5133.2166677150544</v>
      </c>
      <c r="CV775" s="607">
        <v>5133.2166677150544</v>
      </c>
      <c r="CW775" s="607">
        <v>5133.2166677150544</v>
      </c>
      <c r="CX775" s="607">
        <v>5133.2166677150544</v>
      </c>
      <c r="CY775" s="607">
        <v>5133.2166677150544</v>
      </c>
      <c r="CZ775" s="618">
        <v>0</v>
      </c>
      <c r="DA775" s="619">
        <v>0</v>
      </c>
      <c r="DB775" s="619">
        <v>0</v>
      </c>
      <c r="DC775" s="619">
        <v>0</v>
      </c>
      <c r="DD775" s="619">
        <v>0</v>
      </c>
      <c r="DE775" s="619">
        <v>0</v>
      </c>
      <c r="DF775" s="619">
        <v>0</v>
      </c>
      <c r="DG775" s="619">
        <v>0</v>
      </c>
      <c r="DH775" s="619">
        <v>0</v>
      </c>
      <c r="DI775" s="619">
        <v>0</v>
      </c>
      <c r="DJ775" s="619">
        <v>0</v>
      </c>
      <c r="DK775" s="619">
        <v>0</v>
      </c>
      <c r="DL775" s="619">
        <v>0</v>
      </c>
      <c r="DM775" s="619">
        <v>0</v>
      </c>
      <c r="DN775" s="619">
        <v>0</v>
      </c>
      <c r="DO775" s="619">
        <v>0</v>
      </c>
      <c r="DP775" s="619">
        <v>0</v>
      </c>
      <c r="DQ775" s="619">
        <v>0</v>
      </c>
      <c r="DR775" s="619">
        <v>0</v>
      </c>
      <c r="DS775" s="619">
        <v>0</v>
      </c>
      <c r="DT775" s="619">
        <v>0</v>
      </c>
      <c r="DU775" s="619">
        <v>0</v>
      </c>
      <c r="DV775" s="619">
        <v>0</v>
      </c>
      <c r="DW775" s="620">
        <v>0</v>
      </c>
    </row>
    <row r="776" spans="2:128" x14ac:dyDescent="0.2">
      <c r="B776" s="641"/>
      <c r="C776" s="642"/>
      <c r="D776" s="643"/>
      <c r="E776" s="643"/>
      <c r="F776" s="643"/>
      <c r="G776" s="643"/>
      <c r="H776" s="643"/>
      <c r="I776" s="644"/>
      <c r="J776" s="644"/>
      <c r="K776" s="644"/>
      <c r="L776" s="644"/>
      <c r="M776" s="644"/>
      <c r="N776" s="644"/>
      <c r="O776" s="644"/>
      <c r="P776" s="644"/>
      <c r="Q776" s="644"/>
      <c r="R776" s="645"/>
      <c r="S776" s="644"/>
      <c r="T776" s="644"/>
      <c r="U776" s="626" t="s">
        <v>495</v>
      </c>
      <c r="V776" s="614" t="s">
        <v>124</v>
      </c>
      <c r="W776" s="640" t="s">
        <v>490</v>
      </c>
      <c r="X776" s="607"/>
      <c r="Y776" s="607"/>
      <c r="Z776" s="607"/>
      <c r="AA776" s="607"/>
      <c r="AB776" s="607"/>
      <c r="AC776" s="607"/>
      <c r="AD776" s="607"/>
      <c r="AE776" s="607"/>
      <c r="AF776" s="607"/>
      <c r="AG776" s="607"/>
      <c r="AH776" s="607"/>
      <c r="AI776" s="607"/>
      <c r="AJ776" s="607"/>
      <c r="AK776" s="607"/>
      <c r="AL776" s="607"/>
      <c r="AM776" s="607"/>
      <c r="AN776" s="607"/>
      <c r="AO776" s="607"/>
      <c r="AP776" s="607"/>
      <c r="AQ776" s="607"/>
      <c r="AR776" s="607"/>
      <c r="AS776" s="607"/>
      <c r="AT776" s="607"/>
      <c r="AU776" s="607"/>
      <c r="AV776" s="607"/>
      <c r="AW776" s="607"/>
      <c r="AX776" s="607"/>
      <c r="AY776" s="607"/>
      <c r="AZ776" s="607"/>
      <c r="BA776" s="607"/>
      <c r="BB776" s="607"/>
      <c r="BC776" s="607"/>
      <c r="BD776" s="607"/>
      <c r="BE776" s="607"/>
      <c r="BF776" s="607"/>
      <c r="BG776" s="607"/>
      <c r="BH776" s="607"/>
      <c r="BI776" s="607"/>
      <c r="BJ776" s="607"/>
      <c r="BK776" s="607"/>
      <c r="BL776" s="607"/>
      <c r="BM776" s="607"/>
      <c r="BN776" s="607"/>
      <c r="BO776" s="607"/>
      <c r="BP776" s="607"/>
      <c r="BQ776" s="607"/>
      <c r="BR776" s="607"/>
      <c r="BS776" s="607"/>
      <c r="BT776" s="607"/>
      <c r="BU776" s="607"/>
      <c r="BV776" s="607"/>
      <c r="BW776" s="607"/>
      <c r="BX776" s="607"/>
      <c r="BY776" s="607"/>
      <c r="BZ776" s="607"/>
      <c r="CA776" s="607"/>
      <c r="CB776" s="607"/>
      <c r="CC776" s="607"/>
      <c r="CD776" s="607"/>
      <c r="CE776" s="607"/>
      <c r="CF776" s="607"/>
      <c r="CG776" s="607"/>
      <c r="CH776" s="607"/>
      <c r="CI776" s="607"/>
      <c r="CJ776" s="607"/>
      <c r="CK776" s="607"/>
      <c r="CL776" s="607"/>
      <c r="CM776" s="607"/>
      <c r="CN776" s="607"/>
      <c r="CO776" s="607"/>
      <c r="CP776" s="607"/>
      <c r="CQ776" s="607"/>
      <c r="CR776" s="607"/>
      <c r="CS776" s="607"/>
      <c r="CT776" s="607"/>
      <c r="CU776" s="607"/>
      <c r="CV776" s="607"/>
      <c r="CW776" s="607"/>
      <c r="CX776" s="607"/>
      <c r="CY776" s="607"/>
      <c r="CZ776" s="618">
        <v>0</v>
      </c>
      <c r="DA776" s="619">
        <v>0</v>
      </c>
      <c r="DB776" s="619">
        <v>0</v>
      </c>
      <c r="DC776" s="619">
        <v>0</v>
      </c>
      <c r="DD776" s="619">
        <v>0</v>
      </c>
      <c r="DE776" s="619">
        <v>0</v>
      </c>
      <c r="DF776" s="619">
        <v>0</v>
      </c>
      <c r="DG776" s="619">
        <v>0</v>
      </c>
      <c r="DH776" s="619">
        <v>0</v>
      </c>
      <c r="DI776" s="619">
        <v>0</v>
      </c>
      <c r="DJ776" s="619">
        <v>0</v>
      </c>
      <c r="DK776" s="619">
        <v>0</v>
      </c>
      <c r="DL776" s="619">
        <v>0</v>
      </c>
      <c r="DM776" s="619">
        <v>0</v>
      </c>
      <c r="DN776" s="619">
        <v>0</v>
      </c>
      <c r="DO776" s="619">
        <v>0</v>
      </c>
      <c r="DP776" s="619">
        <v>0</v>
      </c>
      <c r="DQ776" s="619">
        <v>0</v>
      </c>
      <c r="DR776" s="619">
        <v>0</v>
      </c>
      <c r="DS776" s="619">
        <v>0</v>
      </c>
      <c r="DT776" s="619">
        <v>0</v>
      </c>
      <c r="DU776" s="619">
        <v>0</v>
      </c>
      <c r="DV776" s="619">
        <v>0</v>
      </c>
      <c r="DW776" s="620">
        <v>0</v>
      </c>
    </row>
    <row r="777" spans="2:128" x14ac:dyDescent="0.2">
      <c r="B777" s="648"/>
      <c r="C777" s="642"/>
      <c r="D777" s="643"/>
      <c r="E777" s="643"/>
      <c r="F777" s="643"/>
      <c r="G777" s="643"/>
      <c r="H777" s="643"/>
      <c r="I777" s="644"/>
      <c r="J777" s="644"/>
      <c r="K777" s="644"/>
      <c r="L777" s="644"/>
      <c r="M777" s="644"/>
      <c r="N777" s="644"/>
      <c r="O777" s="644"/>
      <c r="P777" s="644"/>
      <c r="Q777" s="644"/>
      <c r="R777" s="645"/>
      <c r="S777" s="644"/>
      <c r="T777" s="644"/>
      <c r="U777" s="626" t="s">
        <v>496</v>
      </c>
      <c r="V777" s="614" t="s">
        <v>124</v>
      </c>
      <c r="W777" s="640" t="s">
        <v>490</v>
      </c>
      <c r="X777" s="607">
        <v>3.54609</v>
      </c>
      <c r="Y777" s="607">
        <v>866.55694999999992</v>
      </c>
      <c r="Z777" s="607">
        <v>2186.6467200000002</v>
      </c>
      <c r="AA777" s="607">
        <v>3840.7996499999999</v>
      </c>
      <c r="AB777" s="607">
        <v>3883.6524300000001</v>
      </c>
      <c r="AC777" s="607">
        <v>3935.1646700000001</v>
      </c>
      <c r="AD777" s="607">
        <v>3994.5687400000002</v>
      </c>
      <c r="AE777" s="607">
        <v>4061.8005800000001</v>
      </c>
      <c r="AF777" s="607">
        <v>4136.8143799999998</v>
      </c>
      <c r="AG777" s="607">
        <v>4219.5825199999999</v>
      </c>
      <c r="AH777" s="607">
        <v>6438.5595999999996</v>
      </c>
      <c r="AI777" s="607">
        <v>6577.6972999999998</v>
      </c>
      <c r="AJ777" s="607">
        <v>7100.0161799999996</v>
      </c>
      <c r="AK777" s="607">
        <v>7985.9866099999999</v>
      </c>
      <c r="AL777" s="607">
        <v>9864.9218199999996</v>
      </c>
      <c r="AM777" s="607">
        <v>10226.112140000001</v>
      </c>
      <c r="AN777" s="607">
        <v>10642.32843</v>
      </c>
      <c r="AO777" s="607">
        <v>11131.969880000001</v>
      </c>
      <c r="AP777" s="607">
        <v>11731.031869999999</v>
      </c>
      <c r="AQ777" s="607">
        <v>12541.320740000001</v>
      </c>
      <c r="AR777" s="607">
        <v>13519.533609999999</v>
      </c>
      <c r="AS777" s="607">
        <v>13955.89986</v>
      </c>
      <c r="AT777" s="607">
        <v>14427.63809</v>
      </c>
      <c r="AU777" s="607">
        <v>14937.668609999999</v>
      </c>
      <c r="AV777" s="607">
        <v>15489.41532</v>
      </c>
      <c r="AW777" s="607">
        <v>15489.41532</v>
      </c>
      <c r="AX777" s="607">
        <v>15489.41532</v>
      </c>
      <c r="AY777" s="607">
        <v>15489.41532</v>
      </c>
      <c r="AZ777" s="607">
        <v>15489.41532</v>
      </c>
      <c r="BA777" s="607">
        <v>15489.41532</v>
      </c>
      <c r="BB777" s="607">
        <v>15489.41532</v>
      </c>
      <c r="BC777" s="607">
        <v>15489.41532</v>
      </c>
      <c r="BD777" s="607">
        <v>15489.41532</v>
      </c>
      <c r="BE777" s="607">
        <v>15489.41532</v>
      </c>
      <c r="BF777" s="607">
        <v>15489.41532</v>
      </c>
      <c r="BG777" s="607">
        <v>15489.41532</v>
      </c>
      <c r="BH777" s="607">
        <v>15489.41532</v>
      </c>
      <c r="BI777" s="607">
        <v>15489.41532</v>
      </c>
      <c r="BJ777" s="607">
        <v>15489.41532</v>
      </c>
      <c r="BK777" s="607">
        <v>15489.41532</v>
      </c>
      <c r="BL777" s="607">
        <v>15489.41532</v>
      </c>
      <c r="BM777" s="607">
        <v>15489.41532</v>
      </c>
      <c r="BN777" s="607">
        <v>15489.41532</v>
      </c>
      <c r="BO777" s="607">
        <v>15489.41532</v>
      </c>
      <c r="BP777" s="607">
        <v>15489.41532</v>
      </c>
      <c r="BQ777" s="607">
        <v>15489.41532</v>
      </c>
      <c r="BR777" s="607">
        <v>15489.41532</v>
      </c>
      <c r="BS777" s="607">
        <v>15489.41532</v>
      </c>
      <c r="BT777" s="607">
        <v>15489.41532</v>
      </c>
      <c r="BU777" s="607">
        <v>15489.41532</v>
      </c>
      <c r="BV777" s="607">
        <v>15489.41532</v>
      </c>
      <c r="BW777" s="607">
        <v>15489.41532</v>
      </c>
      <c r="BX777" s="607">
        <v>15489.41532</v>
      </c>
      <c r="BY777" s="607">
        <v>15489.41532</v>
      </c>
      <c r="BZ777" s="607">
        <v>15489.41532</v>
      </c>
      <c r="CA777" s="607">
        <v>15489.41532</v>
      </c>
      <c r="CB777" s="607">
        <v>15489.41532</v>
      </c>
      <c r="CC777" s="607">
        <v>15489.41532</v>
      </c>
      <c r="CD777" s="607">
        <v>15489.41532</v>
      </c>
      <c r="CE777" s="607">
        <v>15489.41532</v>
      </c>
      <c r="CF777" s="607">
        <v>15489.41532</v>
      </c>
      <c r="CG777" s="607">
        <v>15489.41532</v>
      </c>
      <c r="CH777" s="607">
        <v>15489.41532</v>
      </c>
      <c r="CI777" s="607">
        <v>15489.41532</v>
      </c>
      <c r="CJ777" s="607">
        <v>15489.41532</v>
      </c>
      <c r="CK777" s="607">
        <v>15489.41532</v>
      </c>
      <c r="CL777" s="607">
        <v>15489.41532</v>
      </c>
      <c r="CM777" s="607">
        <v>15489.41532</v>
      </c>
      <c r="CN777" s="607">
        <v>15489.41532</v>
      </c>
      <c r="CO777" s="607">
        <v>15489.41532</v>
      </c>
      <c r="CP777" s="607">
        <v>15489.41532</v>
      </c>
      <c r="CQ777" s="607">
        <v>15489.41532</v>
      </c>
      <c r="CR777" s="607">
        <v>15489.41532</v>
      </c>
      <c r="CS777" s="607">
        <v>15489.41532</v>
      </c>
      <c r="CT777" s="607">
        <v>15489.41532</v>
      </c>
      <c r="CU777" s="607">
        <v>15489.41532</v>
      </c>
      <c r="CV777" s="607">
        <v>15489.41532</v>
      </c>
      <c r="CW777" s="607">
        <v>15489.41532</v>
      </c>
      <c r="CX777" s="607">
        <v>15489.41532</v>
      </c>
      <c r="CY777" s="607">
        <v>15489.41532</v>
      </c>
      <c r="CZ777" s="618">
        <v>0</v>
      </c>
      <c r="DA777" s="619">
        <v>0</v>
      </c>
      <c r="DB777" s="619">
        <v>0</v>
      </c>
      <c r="DC777" s="619">
        <v>0</v>
      </c>
      <c r="DD777" s="619">
        <v>0</v>
      </c>
      <c r="DE777" s="619">
        <v>0</v>
      </c>
      <c r="DF777" s="619">
        <v>0</v>
      </c>
      <c r="DG777" s="619">
        <v>0</v>
      </c>
      <c r="DH777" s="619">
        <v>0</v>
      </c>
      <c r="DI777" s="619">
        <v>0</v>
      </c>
      <c r="DJ777" s="619">
        <v>0</v>
      </c>
      <c r="DK777" s="619">
        <v>0</v>
      </c>
      <c r="DL777" s="619">
        <v>0</v>
      </c>
      <c r="DM777" s="619">
        <v>0</v>
      </c>
      <c r="DN777" s="619">
        <v>0</v>
      </c>
      <c r="DO777" s="619">
        <v>0</v>
      </c>
      <c r="DP777" s="619">
        <v>0</v>
      </c>
      <c r="DQ777" s="619">
        <v>0</v>
      </c>
      <c r="DR777" s="619">
        <v>0</v>
      </c>
      <c r="DS777" s="619">
        <v>0</v>
      </c>
      <c r="DT777" s="619">
        <v>0</v>
      </c>
      <c r="DU777" s="619">
        <v>0</v>
      </c>
      <c r="DV777" s="619">
        <v>0</v>
      </c>
      <c r="DW777" s="620">
        <v>0</v>
      </c>
    </row>
    <row r="778" spans="2:128" x14ac:dyDescent="0.2">
      <c r="B778" s="648"/>
      <c r="C778" s="642"/>
      <c r="D778" s="643"/>
      <c r="E778" s="643"/>
      <c r="F778" s="643"/>
      <c r="G778" s="643"/>
      <c r="H778" s="643"/>
      <c r="I778" s="644"/>
      <c r="J778" s="644"/>
      <c r="K778" s="644"/>
      <c r="L778" s="644"/>
      <c r="M778" s="644"/>
      <c r="N778" s="644"/>
      <c r="O778" s="644"/>
      <c r="P778" s="644"/>
      <c r="Q778" s="644"/>
      <c r="R778" s="645"/>
      <c r="S778" s="644"/>
      <c r="T778" s="644"/>
      <c r="U778" s="626" t="s">
        <v>497</v>
      </c>
      <c r="V778" s="614" t="s">
        <v>124</v>
      </c>
      <c r="W778" s="640" t="s">
        <v>490</v>
      </c>
      <c r="X778" s="607"/>
      <c r="Y778" s="607"/>
      <c r="Z778" s="607"/>
      <c r="AA778" s="607"/>
      <c r="AB778" s="607"/>
      <c r="AC778" s="607"/>
      <c r="AD778" s="607"/>
      <c r="AE778" s="607"/>
      <c r="AF778" s="607"/>
      <c r="AG778" s="607"/>
      <c r="AH778" s="607"/>
      <c r="AI778" s="607"/>
      <c r="AJ778" s="607"/>
      <c r="AK778" s="607"/>
      <c r="AL778" s="607"/>
      <c r="AM778" s="607"/>
      <c r="AN778" s="607"/>
      <c r="AO778" s="607"/>
      <c r="AP778" s="607"/>
      <c r="AQ778" s="607"/>
      <c r="AR778" s="607"/>
      <c r="AS778" s="607"/>
      <c r="AT778" s="607"/>
      <c r="AU778" s="607"/>
      <c r="AV778" s="607"/>
      <c r="AW778" s="607"/>
      <c r="AX778" s="607"/>
      <c r="AY778" s="607"/>
      <c r="AZ778" s="607"/>
      <c r="BA778" s="607"/>
      <c r="BB778" s="607"/>
      <c r="BC778" s="607"/>
      <c r="BD778" s="607"/>
      <c r="BE778" s="607"/>
      <c r="BF778" s="607"/>
      <c r="BG778" s="607"/>
      <c r="BH778" s="607"/>
      <c r="BI778" s="607"/>
      <c r="BJ778" s="607"/>
      <c r="BK778" s="607"/>
      <c r="BL778" s="607"/>
      <c r="BM778" s="607"/>
      <c r="BN778" s="607"/>
      <c r="BO778" s="607"/>
      <c r="BP778" s="607"/>
      <c r="BQ778" s="607"/>
      <c r="BR778" s="607"/>
      <c r="BS778" s="607"/>
      <c r="BT778" s="607"/>
      <c r="BU778" s="607"/>
      <c r="BV778" s="607"/>
      <c r="BW778" s="607"/>
      <c r="BX778" s="607"/>
      <c r="BY778" s="607"/>
      <c r="BZ778" s="607"/>
      <c r="CA778" s="607"/>
      <c r="CB778" s="607"/>
      <c r="CC778" s="607"/>
      <c r="CD778" s="607"/>
      <c r="CE778" s="607"/>
      <c r="CF778" s="607"/>
      <c r="CG778" s="607"/>
      <c r="CH778" s="607"/>
      <c r="CI778" s="607"/>
      <c r="CJ778" s="607"/>
      <c r="CK778" s="607"/>
      <c r="CL778" s="607"/>
      <c r="CM778" s="607"/>
      <c r="CN778" s="607"/>
      <c r="CO778" s="607"/>
      <c r="CP778" s="607"/>
      <c r="CQ778" s="607"/>
      <c r="CR778" s="607"/>
      <c r="CS778" s="607"/>
      <c r="CT778" s="607"/>
      <c r="CU778" s="607"/>
      <c r="CV778" s="607"/>
      <c r="CW778" s="607"/>
      <c r="CX778" s="607"/>
      <c r="CY778" s="607"/>
      <c r="CZ778" s="618">
        <v>0</v>
      </c>
      <c r="DA778" s="619">
        <v>0</v>
      </c>
      <c r="DB778" s="619">
        <v>0</v>
      </c>
      <c r="DC778" s="619">
        <v>0</v>
      </c>
      <c r="DD778" s="619">
        <v>0</v>
      </c>
      <c r="DE778" s="619">
        <v>0</v>
      </c>
      <c r="DF778" s="619">
        <v>0</v>
      </c>
      <c r="DG778" s="619">
        <v>0</v>
      </c>
      <c r="DH778" s="619">
        <v>0</v>
      </c>
      <c r="DI778" s="619">
        <v>0</v>
      </c>
      <c r="DJ778" s="619">
        <v>0</v>
      </c>
      <c r="DK778" s="619">
        <v>0</v>
      </c>
      <c r="DL778" s="619">
        <v>0</v>
      </c>
      <c r="DM778" s="619">
        <v>0</v>
      </c>
      <c r="DN778" s="619">
        <v>0</v>
      </c>
      <c r="DO778" s="619">
        <v>0</v>
      </c>
      <c r="DP778" s="619">
        <v>0</v>
      </c>
      <c r="DQ778" s="619">
        <v>0</v>
      </c>
      <c r="DR778" s="619">
        <v>0</v>
      </c>
      <c r="DS778" s="619">
        <v>0</v>
      </c>
      <c r="DT778" s="619">
        <v>0</v>
      </c>
      <c r="DU778" s="619">
        <v>0</v>
      </c>
      <c r="DV778" s="619">
        <v>0</v>
      </c>
      <c r="DW778" s="620">
        <v>0</v>
      </c>
    </row>
    <row r="779" spans="2:128" x14ac:dyDescent="0.2">
      <c r="B779" s="648"/>
      <c r="C779" s="642"/>
      <c r="D779" s="643"/>
      <c r="E779" s="643"/>
      <c r="F779" s="643"/>
      <c r="G779" s="643"/>
      <c r="H779" s="643"/>
      <c r="I779" s="644"/>
      <c r="J779" s="644"/>
      <c r="K779" s="644"/>
      <c r="L779" s="644"/>
      <c r="M779" s="644"/>
      <c r="N779" s="644"/>
      <c r="O779" s="644"/>
      <c r="P779" s="644"/>
      <c r="Q779" s="644"/>
      <c r="R779" s="645"/>
      <c r="S779" s="644"/>
      <c r="T779" s="644"/>
      <c r="U779" s="626" t="s">
        <v>498</v>
      </c>
      <c r="V779" s="614" t="s">
        <v>124</v>
      </c>
      <c r="W779" s="640" t="s">
        <v>490</v>
      </c>
      <c r="X779" s="607">
        <v>4.9553000000000003</v>
      </c>
      <c r="Y779" s="607">
        <v>6.2897487922705322</v>
      </c>
      <c r="Z779" s="607">
        <v>6.8596700039674214</v>
      </c>
      <c r="AA779" s="607">
        <v>7.1506198093901947</v>
      </c>
      <c r="AB779" s="607">
        <v>4.9796736073156751</v>
      </c>
      <c r="AC779" s="607">
        <v>4.8296086034905068</v>
      </c>
      <c r="AD779" s="607">
        <v>4.6844783801946495</v>
      </c>
      <c r="AE779" s="607">
        <v>4.544827672052441</v>
      </c>
      <c r="AF779" s="607">
        <v>4.4104117126904319</v>
      </c>
      <c r="AG779" s="607">
        <v>4.2810267303375227</v>
      </c>
      <c r="AH779" s="607">
        <v>6.1990625854155939</v>
      </c>
      <c r="AI779" s="607">
        <v>4.4035707892224361</v>
      </c>
      <c r="AJ779" s="607">
        <v>4.5839148117624635</v>
      </c>
      <c r="AK779" s="607">
        <v>4.7629982637212738</v>
      </c>
      <c r="AL779" s="607">
        <v>5.3143195832254131</v>
      </c>
      <c r="AM779" s="607">
        <v>4.5350376354689841</v>
      </c>
      <c r="AN779" s="607">
        <v>4.4738191783639323</v>
      </c>
      <c r="AO779" s="607">
        <v>4.4298313389206267</v>
      </c>
      <c r="AP779" s="607">
        <v>4.4113957808120388</v>
      </c>
      <c r="AQ779" s="607">
        <v>4.4440021563884855</v>
      </c>
      <c r="AR779" s="607">
        <v>4.5358480820319107</v>
      </c>
      <c r="AS779" s="607">
        <v>4.4215649398117822</v>
      </c>
      <c r="AT779" s="607">
        <v>4.3124185233908694</v>
      </c>
      <c r="AU779" s="607">
        <v>4.2083536835833186</v>
      </c>
      <c r="AV779" s="607">
        <v>4.1093386486174985</v>
      </c>
      <c r="AW779" s="607">
        <v>3.9703755059106269</v>
      </c>
      <c r="AX779" s="607">
        <v>3.8361115999136493</v>
      </c>
      <c r="AY779" s="607">
        <v>3.7063880192402405</v>
      </c>
      <c r="AZ779" s="607">
        <v>3.5810512263190732</v>
      </c>
      <c r="BA779" s="607">
        <v>3.4599528756706026</v>
      </c>
      <c r="BB779" s="607">
        <v>3.8656594049349686</v>
      </c>
      <c r="BC779" s="607">
        <v>3.7530673834320076</v>
      </c>
      <c r="BD779" s="607">
        <v>3.6437547411961249</v>
      </c>
      <c r="BE779" s="607">
        <v>3.5376259623263344</v>
      </c>
      <c r="BF779" s="607">
        <v>3.4345883129381898</v>
      </c>
      <c r="BG779" s="607">
        <v>3.3345517601341639</v>
      </c>
      <c r="BH779" s="607">
        <v>3.23742889333414</v>
      </c>
      <c r="BI779" s="607">
        <v>3.1431348478972234</v>
      </c>
      <c r="BJ779" s="607">
        <v>3.0515872309681784</v>
      </c>
      <c r="BK779" s="607">
        <v>2.9627060494836677</v>
      </c>
      <c r="BL779" s="607">
        <v>2.8764136402754059</v>
      </c>
      <c r="BM779" s="607">
        <v>2.792634602209132</v>
      </c>
      <c r="BN779" s="607">
        <v>2.7112957303001282</v>
      </c>
      <c r="BO779" s="607">
        <v>2.6323259517476973</v>
      </c>
      <c r="BP779" s="607">
        <v>2.5556562638327165</v>
      </c>
      <c r="BQ779" s="607">
        <v>2.481219673623996</v>
      </c>
      <c r="BR779" s="607">
        <v>2.4089511394407732</v>
      </c>
      <c r="BS779" s="607">
        <v>2.3387875140201677</v>
      </c>
      <c r="BT779" s="607">
        <v>2.270667489339969</v>
      </c>
      <c r="BU779" s="607">
        <v>2.204531543048514</v>
      </c>
      <c r="BV779" s="607">
        <v>2.1403218864548674</v>
      </c>
      <c r="BW779" s="607">
        <v>2.0779824140338521</v>
      </c>
      <c r="BX779" s="607">
        <v>2.0174586544017981</v>
      </c>
      <c r="BY779" s="607">
        <v>1.9586977227201927</v>
      </c>
      <c r="BZ779" s="607">
        <v>1.901648274485624</v>
      </c>
      <c r="CA779" s="607">
        <v>1.8462604606656541</v>
      </c>
      <c r="CB779" s="607">
        <v>1.792485884141412</v>
      </c>
      <c r="CC779" s="607">
        <v>1.7402775574188465</v>
      </c>
      <c r="CD779" s="607">
        <v>1.6895898615716956</v>
      </c>
      <c r="CE779" s="607">
        <v>1.6403785063802869</v>
      </c>
      <c r="CF779" s="607">
        <v>1.5926004916313465</v>
      </c>
      <c r="CG779" s="607">
        <v>1.5462140695449971</v>
      </c>
      <c r="CH779" s="607">
        <v>1.5011787082961137</v>
      </c>
      <c r="CI779" s="607">
        <v>1.4574550565981683</v>
      </c>
      <c r="CJ779" s="607">
        <v>1.4150049093186103</v>
      </c>
      <c r="CK779" s="607">
        <v>1.373791174095738</v>
      </c>
      <c r="CL779" s="607">
        <v>1.3337778389279014</v>
      </c>
      <c r="CM779" s="607">
        <v>1.2949299407067001</v>
      </c>
      <c r="CN779" s="607">
        <v>1.2572135346666991</v>
      </c>
      <c r="CO779" s="607">
        <v>1.2205956647249507</v>
      </c>
      <c r="CP779" s="607">
        <v>1.1850443346844182</v>
      </c>
      <c r="CQ779" s="607">
        <v>1.1505284802761342</v>
      </c>
      <c r="CR779" s="607">
        <v>1.1170179420156641</v>
      </c>
      <c r="CS779" s="607">
        <v>1.0844834388501594</v>
      </c>
      <c r="CT779" s="607">
        <v>1.0528965425729704</v>
      </c>
      <c r="CU779" s="607">
        <v>1.4724834539192106</v>
      </c>
      <c r="CV779" s="607">
        <v>1.4365692233358154</v>
      </c>
      <c r="CW779" s="607">
        <v>1.4015309495959176</v>
      </c>
      <c r="CX779" s="607">
        <v>1.3673472678984564</v>
      </c>
      <c r="CY779" s="607">
        <v>1.3339973345350791</v>
      </c>
      <c r="CZ779" s="618">
        <v>0</v>
      </c>
      <c r="DA779" s="619">
        <v>0</v>
      </c>
      <c r="DB779" s="619">
        <v>0</v>
      </c>
      <c r="DC779" s="619">
        <v>0</v>
      </c>
      <c r="DD779" s="619">
        <v>0</v>
      </c>
      <c r="DE779" s="619">
        <v>0</v>
      </c>
      <c r="DF779" s="619">
        <v>0</v>
      </c>
      <c r="DG779" s="619">
        <v>0</v>
      </c>
      <c r="DH779" s="619">
        <v>0</v>
      </c>
      <c r="DI779" s="619">
        <v>0</v>
      </c>
      <c r="DJ779" s="619">
        <v>0</v>
      </c>
      <c r="DK779" s="619">
        <v>0</v>
      </c>
      <c r="DL779" s="619">
        <v>0</v>
      </c>
      <c r="DM779" s="619">
        <v>0</v>
      </c>
      <c r="DN779" s="619">
        <v>0</v>
      </c>
      <c r="DO779" s="619">
        <v>0</v>
      </c>
      <c r="DP779" s="619">
        <v>0</v>
      </c>
      <c r="DQ779" s="619">
        <v>0</v>
      </c>
      <c r="DR779" s="619">
        <v>0</v>
      </c>
      <c r="DS779" s="619">
        <v>0</v>
      </c>
      <c r="DT779" s="619">
        <v>0</v>
      </c>
      <c r="DU779" s="619">
        <v>0</v>
      </c>
      <c r="DV779" s="619">
        <v>0</v>
      </c>
      <c r="DW779" s="620">
        <v>0</v>
      </c>
    </row>
    <row r="780" spans="2:128" x14ac:dyDescent="0.2">
      <c r="B780" s="648"/>
      <c r="C780" s="642"/>
      <c r="D780" s="643"/>
      <c r="E780" s="643"/>
      <c r="F780" s="643"/>
      <c r="G780" s="643"/>
      <c r="H780" s="643"/>
      <c r="I780" s="644"/>
      <c r="J780" s="644"/>
      <c r="K780" s="644"/>
      <c r="L780" s="644"/>
      <c r="M780" s="644"/>
      <c r="N780" s="644"/>
      <c r="O780" s="644"/>
      <c r="P780" s="644"/>
      <c r="Q780" s="644"/>
      <c r="R780" s="645"/>
      <c r="S780" s="644"/>
      <c r="T780" s="644"/>
      <c r="U780" s="649" t="s">
        <v>499</v>
      </c>
      <c r="V780" s="614" t="s">
        <v>124</v>
      </c>
      <c r="W780" s="640" t="s">
        <v>490</v>
      </c>
      <c r="X780" s="607"/>
      <c r="Y780" s="607"/>
      <c r="Z780" s="607"/>
      <c r="AA780" s="607"/>
      <c r="AB780" s="607"/>
      <c r="AC780" s="607"/>
      <c r="AD780" s="607"/>
      <c r="AE780" s="607"/>
      <c r="AF780" s="607"/>
      <c r="AG780" s="607"/>
      <c r="AH780" s="607"/>
      <c r="AI780" s="607"/>
      <c r="AJ780" s="607"/>
      <c r="AK780" s="607"/>
      <c r="AL780" s="607"/>
      <c r="AM780" s="607"/>
      <c r="AN780" s="607"/>
      <c r="AO780" s="607"/>
      <c r="AP780" s="607"/>
      <c r="AQ780" s="607"/>
      <c r="AR780" s="607"/>
      <c r="AS780" s="607"/>
      <c r="AT780" s="607"/>
      <c r="AU780" s="607"/>
      <c r="AV780" s="607"/>
      <c r="AW780" s="607"/>
      <c r="AX780" s="607"/>
      <c r="AY780" s="607"/>
      <c r="AZ780" s="607"/>
      <c r="BA780" s="607"/>
      <c r="BB780" s="607"/>
      <c r="BC780" s="607"/>
      <c r="BD780" s="607"/>
      <c r="BE780" s="607"/>
      <c r="BF780" s="607"/>
      <c r="BG780" s="607"/>
      <c r="BH780" s="607"/>
      <c r="BI780" s="607"/>
      <c r="BJ780" s="607"/>
      <c r="BK780" s="607"/>
      <c r="BL780" s="607"/>
      <c r="BM780" s="607"/>
      <c r="BN780" s="607"/>
      <c r="BO780" s="607"/>
      <c r="BP780" s="607"/>
      <c r="BQ780" s="607"/>
      <c r="BR780" s="607"/>
      <c r="BS780" s="607"/>
      <c r="BT780" s="607"/>
      <c r="BU780" s="607"/>
      <c r="BV780" s="607"/>
      <c r="BW780" s="607"/>
      <c r="BX780" s="607"/>
      <c r="BY780" s="607"/>
      <c r="BZ780" s="607"/>
      <c r="CA780" s="607"/>
      <c r="CB780" s="607"/>
      <c r="CC780" s="607"/>
      <c r="CD780" s="607"/>
      <c r="CE780" s="607"/>
      <c r="CF780" s="607"/>
      <c r="CG780" s="607"/>
      <c r="CH780" s="607"/>
      <c r="CI780" s="607"/>
      <c r="CJ780" s="607"/>
      <c r="CK780" s="607"/>
      <c r="CL780" s="607"/>
      <c r="CM780" s="607"/>
      <c r="CN780" s="607"/>
      <c r="CO780" s="607"/>
      <c r="CP780" s="607"/>
      <c r="CQ780" s="607"/>
      <c r="CR780" s="607"/>
      <c r="CS780" s="607"/>
      <c r="CT780" s="607"/>
      <c r="CU780" s="607"/>
      <c r="CV780" s="607"/>
      <c r="CW780" s="607"/>
      <c r="CX780" s="607"/>
      <c r="CY780" s="607"/>
      <c r="CZ780" s="618">
        <v>0</v>
      </c>
      <c r="DA780" s="619">
        <v>0</v>
      </c>
      <c r="DB780" s="619">
        <v>0</v>
      </c>
      <c r="DC780" s="619">
        <v>0</v>
      </c>
      <c r="DD780" s="619">
        <v>0</v>
      </c>
      <c r="DE780" s="619">
        <v>0</v>
      </c>
      <c r="DF780" s="619">
        <v>0</v>
      </c>
      <c r="DG780" s="619">
        <v>0</v>
      </c>
      <c r="DH780" s="619">
        <v>0</v>
      </c>
      <c r="DI780" s="619">
        <v>0</v>
      </c>
      <c r="DJ780" s="619">
        <v>0</v>
      </c>
      <c r="DK780" s="619">
        <v>0</v>
      </c>
      <c r="DL780" s="619">
        <v>0</v>
      </c>
      <c r="DM780" s="619">
        <v>0</v>
      </c>
      <c r="DN780" s="619">
        <v>0</v>
      </c>
      <c r="DO780" s="619">
        <v>0</v>
      </c>
      <c r="DP780" s="619">
        <v>0</v>
      </c>
      <c r="DQ780" s="619">
        <v>0</v>
      </c>
      <c r="DR780" s="619">
        <v>0</v>
      </c>
      <c r="DS780" s="619">
        <v>0</v>
      </c>
      <c r="DT780" s="619">
        <v>0</v>
      </c>
      <c r="DU780" s="619">
        <v>0</v>
      </c>
      <c r="DV780" s="619">
        <v>0</v>
      </c>
      <c r="DW780" s="620">
        <v>0</v>
      </c>
    </row>
    <row r="781" spans="2:128" ht="15.75" thickBot="1" x14ac:dyDescent="0.25">
      <c r="B781" s="650"/>
      <c r="C781" s="651"/>
      <c r="D781" s="652"/>
      <c r="E781" s="652"/>
      <c r="F781" s="652"/>
      <c r="G781" s="652"/>
      <c r="H781" s="652"/>
      <c r="I781" s="653"/>
      <c r="J781" s="653"/>
      <c r="K781" s="653"/>
      <c r="L781" s="653"/>
      <c r="M781" s="653"/>
      <c r="N781" s="653"/>
      <c r="O781" s="653"/>
      <c r="P781" s="653"/>
      <c r="Q781" s="653"/>
      <c r="R781" s="654"/>
      <c r="S781" s="653"/>
      <c r="T781" s="653"/>
      <c r="U781" s="655" t="s">
        <v>127</v>
      </c>
      <c r="V781" s="656" t="s">
        <v>500</v>
      </c>
      <c r="W781" s="657" t="s">
        <v>490</v>
      </c>
      <c r="X781" s="658">
        <v>6935.9883700000009</v>
      </c>
      <c r="Y781" s="658">
        <v>11614.134449382042</v>
      </c>
      <c r="Z781" s="658">
        <v>17201.563810100244</v>
      </c>
      <c r="AA781" s="658">
        <v>23621.88625681639</v>
      </c>
      <c r="AB781" s="658">
        <v>21529.260444038566</v>
      </c>
      <c r="AC781" s="658">
        <v>21729.761314342664</v>
      </c>
      <c r="AD781" s="658">
        <v>21957.856960410241</v>
      </c>
      <c r="AE781" s="658">
        <v>22214.227746877626</v>
      </c>
      <c r="AF781" s="658">
        <v>22499.15504907674</v>
      </c>
      <c r="AG781" s="658">
        <v>22811.82454303922</v>
      </c>
      <c r="AH781" s="658">
        <v>33352.724378723782</v>
      </c>
      <c r="AI781" s="658">
        <v>31420.254076052955</v>
      </c>
      <c r="AJ781" s="658">
        <v>33678.601802362355</v>
      </c>
      <c r="AK781" s="658">
        <v>37150.512579653827</v>
      </c>
      <c r="AL781" s="658">
        <v>44474.069407813848</v>
      </c>
      <c r="AM781" s="658">
        <v>44559.48015831544</v>
      </c>
      <c r="AN781" s="658">
        <v>46057.369187059929</v>
      </c>
      <c r="AO781" s="658">
        <v>47818.32398750334</v>
      </c>
      <c r="AP781" s="658">
        <v>49971.614811014435</v>
      </c>
      <c r="AQ781" s="658">
        <v>52889.201967540459</v>
      </c>
      <c r="AR781" s="658">
        <v>56481.805614402903</v>
      </c>
      <c r="AS781" s="658">
        <v>57946.715303377037</v>
      </c>
      <c r="AT781" s="658">
        <v>59525.815710059913</v>
      </c>
      <c r="AU781" s="658">
        <v>61229.11788949895</v>
      </c>
      <c r="AV781" s="658">
        <v>63067.456529922347</v>
      </c>
      <c r="AW781" s="658">
        <v>63171.108553220962</v>
      </c>
      <c r="AX781" s="658">
        <v>63170.974289314967</v>
      </c>
      <c r="AY781" s="658">
        <v>63170.844565734296</v>
      </c>
      <c r="AZ781" s="658">
        <v>63170.719228941372</v>
      </c>
      <c r="BA781" s="658">
        <v>63170.598130590726</v>
      </c>
      <c r="BB781" s="658">
        <v>63171.003837119984</v>
      </c>
      <c r="BC781" s="658">
        <v>63170.891245098486</v>
      </c>
      <c r="BD781" s="658">
        <v>63170.781932456252</v>
      </c>
      <c r="BE781" s="658">
        <v>63170.675803677383</v>
      </c>
      <c r="BF781" s="658">
        <v>63170.572766027988</v>
      </c>
      <c r="BG781" s="658">
        <v>63170.472729475186</v>
      </c>
      <c r="BH781" s="658">
        <v>63170.375606608388</v>
      </c>
      <c r="BI781" s="658">
        <v>63170.281312562947</v>
      </c>
      <c r="BJ781" s="658">
        <v>63170.189764946022</v>
      </c>
      <c r="BK781" s="658">
        <v>63170.100883764535</v>
      </c>
      <c r="BL781" s="658">
        <v>63170.014591355328</v>
      </c>
      <c r="BM781" s="658">
        <v>63169.93081231726</v>
      </c>
      <c r="BN781" s="658">
        <v>63169.849473445356</v>
      </c>
      <c r="BO781" s="658">
        <v>63169.770503666798</v>
      </c>
      <c r="BP781" s="658">
        <v>63169.693833978883</v>
      </c>
      <c r="BQ781" s="658">
        <v>63169.619397388677</v>
      </c>
      <c r="BR781" s="658">
        <v>63169.547128854494</v>
      </c>
      <c r="BS781" s="658">
        <v>63169.476965229071</v>
      </c>
      <c r="BT781" s="658">
        <v>63169.408845204394</v>
      </c>
      <c r="BU781" s="658">
        <v>63169.342709258104</v>
      </c>
      <c r="BV781" s="658">
        <v>63169.278499601511</v>
      </c>
      <c r="BW781" s="658">
        <v>63169.216160129086</v>
      </c>
      <c r="BX781" s="658">
        <v>63169.155636369454</v>
      </c>
      <c r="BY781" s="658">
        <v>63169.096875437775</v>
      </c>
      <c r="BZ781" s="658">
        <v>63169.039825989537</v>
      </c>
      <c r="CA781" s="658">
        <v>63168.984438175721</v>
      </c>
      <c r="CB781" s="658">
        <v>63168.930663599196</v>
      </c>
      <c r="CC781" s="658">
        <v>63168.878455272468</v>
      </c>
      <c r="CD781" s="658">
        <v>63168.827767576622</v>
      </c>
      <c r="CE781" s="658">
        <v>63168.778556221434</v>
      </c>
      <c r="CF781" s="658">
        <v>63168.730778206685</v>
      </c>
      <c r="CG781" s="658">
        <v>63168.684391784598</v>
      </c>
      <c r="CH781" s="658">
        <v>63168.639356423351</v>
      </c>
      <c r="CI781" s="658">
        <v>63168.595632771649</v>
      </c>
      <c r="CJ781" s="658">
        <v>63168.553182624368</v>
      </c>
      <c r="CK781" s="658">
        <v>63168.51196888915</v>
      </c>
      <c r="CL781" s="658">
        <v>63168.471955553978</v>
      </c>
      <c r="CM781" s="658">
        <v>63168.433107655757</v>
      </c>
      <c r="CN781" s="658">
        <v>63168.395391249716</v>
      </c>
      <c r="CO781" s="658">
        <v>63168.358773379776</v>
      </c>
      <c r="CP781" s="658">
        <v>63168.323222049738</v>
      </c>
      <c r="CQ781" s="658">
        <v>63168.28870619533</v>
      </c>
      <c r="CR781" s="658">
        <v>63168.255195657068</v>
      </c>
      <c r="CS781" s="658">
        <v>63168.222661153901</v>
      </c>
      <c r="CT781" s="658">
        <v>63168.191074257629</v>
      </c>
      <c r="CU781" s="658">
        <v>63168.610661168968</v>
      </c>
      <c r="CV781" s="658">
        <v>63168.574746938386</v>
      </c>
      <c r="CW781" s="658">
        <v>63168.539708664648</v>
      </c>
      <c r="CX781" s="658">
        <v>63168.505524982953</v>
      </c>
      <c r="CY781" s="659">
        <v>63168.472175049588</v>
      </c>
      <c r="CZ781" s="660">
        <f t="shared" ref="CZ781:DW781" si="152">SUM(CZ770:CZ780)</f>
        <v>0</v>
      </c>
      <c r="DA781" s="661">
        <f t="shared" si="152"/>
        <v>0</v>
      </c>
      <c r="DB781" s="661">
        <f t="shared" si="152"/>
        <v>0</v>
      </c>
      <c r="DC781" s="661">
        <f t="shared" si="152"/>
        <v>0</v>
      </c>
      <c r="DD781" s="661">
        <f t="shared" si="152"/>
        <v>0</v>
      </c>
      <c r="DE781" s="661">
        <f t="shared" si="152"/>
        <v>0</v>
      </c>
      <c r="DF781" s="661">
        <f t="shared" si="152"/>
        <v>0</v>
      </c>
      <c r="DG781" s="661">
        <f t="shared" si="152"/>
        <v>0</v>
      </c>
      <c r="DH781" s="661">
        <f t="shared" si="152"/>
        <v>0</v>
      </c>
      <c r="DI781" s="661">
        <f t="shared" si="152"/>
        <v>0</v>
      </c>
      <c r="DJ781" s="661">
        <f t="shared" si="152"/>
        <v>0</v>
      </c>
      <c r="DK781" s="661">
        <f t="shared" si="152"/>
        <v>0</v>
      </c>
      <c r="DL781" s="661">
        <f t="shared" si="152"/>
        <v>0</v>
      </c>
      <c r="DM781" s="661">
        <f t="shared" si="152"/>
        <v>0</v>
      </c>
      <c r="DN781" s="661">
        <f t="shared" si="152"/>
        <v>0</v>
      </c>
      <c r="DO781" s="661">
        <f t="shared" si="152"/>
        <v>0</v>
      </c>
      <c r="DP781" s="661">
        <f t="shared" si="152"/>
        <v>0</v>
      </c>
      <c r="DQ781" s="661">
        <f t="shared" si="152"/>
        <v>0</v>
      </c>
      <c r="DR781" s="661">
        <f t="shared" si="152"/>
        <v>0</v>
      </c>
      <c r="DS781" s="661">
        <f t="shared" si="152"/>
        <v>0</v>
      </c>
      <c r="DT781" s="661">
        <f t="shared" si="152"/>
        <v>0</v>
      </c>
      <c r="DU781" s="661">
        <f t="shared" si="152"/>
        <v>0</v>
      </c>
      <c r="DV781" s="661">
        <f t="shared" si="152"/>
        <v>0</v>
      </c>
      <c r="DW781" s="662">
        <f t="shared" si="152"/>
        <v>0</v>
      </c>
    </row>
    <row r="782" spans="2:128" s="538" customFormat="1" ht="28.5" x14ac:dyDescent="0.2">
      <c r="B782" s="845" t="s">
        <v>485</v>
      </c>
      <c r="C782" s="774" t="s">
        <v>955</v>
      </c>
      <c r="D782" s="775" t="s">
        <v>956</v>
      </c>
      <c r="E782" s="776" t="s">
        <v>561</v>
      </c>
      <c r="F782" s="777" t="s">
        <v>754</v>
      </c>
      <c r="G782" s="778" t="s">
        <v>954</v>
      </c>
      <c r="H782" s="779" t="s">
        <v>487</v>
      </c>
      <c r="I782" s="780">
        <f>MAX(X782:AV782)</f>
        <v>175.99</v>
      </c>
      <c r="J782" s="779">
        <f>SUMPRODUCT($X$2:$CY$2,$X782:$CY782)*365</f>
        <v>1316331.7191468482</v>
      </c>
      <c r="K782" s="779">
        <f>SUMPRODUCT($X$2:$CY$2,$X783:$CY783)+SUMPRODUCT($X$2:$CY$2,$X784:$CY784)+SUMPRODUCT($X$2:$CY$2,$X785:$CY785)</f>
        <v>1441847.192780813</v>
      </c>
      <c r="L782" s="779">
        <f>SUMPRODUCT($X$2:$CY$2,$X786:$CY786) +SUMPRODUCT($X$2:$CY$2,$X787:$CY787)</f>
        <v>38767.676253532292</v>
      </c>
      <c r="M782" s="779">
        <f>SUMPRODUCT($X$2:$CY$2,$X788:$CY788)*-1</f>
        <v>-139148.92052172206</v>
      </c>
      <c r="N782" s="779">
        <f>SUMPRODUCT($X$2:$CY$2,$X791:$CY791) +SUMPRODUCT($X$2:$CY$2,$X792:$CY792)</f>
        <v>138.97896701775028</v>
      </c>
      <c r="O782" s="779">
        <f>SUMPRODUCT($X$2:$CY$2,$X789:$CY789) +SUMPRODUCT($X$2:$CY$2,$X790:$CY790) +SUMPRODUCT($X$2:$CY$2,$X793:$CY793)</f>
        <v>566419.09633212478</v>
      </c>
      <c r="P782" s="779">
        <f>SUM(K782:O782)</f>
        <v>1908024.0238117655</v>
      </c>
      <c r="Q782" s="779">
        <f>(SUM(K782:M782)*100000)/(J782*1000)</f>
        <v>101.90941454955329</v>
      </c>
      <c r="R782" s="781">
        <f>(P782*100000)/(J782*1000)</f>
        <v>144.95009092756723</v>
      </c>
      <c r="S782" s="782">
        <v>3</v>
      </c>
      <c r="T782" s="783">
        <v>3</v>
      </c>
      <c r="U782" s="846" t="s">
        <v>488</v>
      </c>
      <c r="V782" s="847" t="s">
        <v>124</v>
      </c>
      <c r="W782" s="848" t="s">
        <v>75</v>
      </c>
      <c r="X782" s="849">
        <v>0</v>
      </c>
      <c r="Y782" s="849">
        <v>0.06</v>
      </c>
      <c r="Z782" s="849">
        <v>15.27</v>
      </c>
      <c r="AA782" s="849">
        <v>36.32</v>
      </c>
      <c r="AB782" s="849">
        <v>59.05</v>
      </c>
      <c r="AC782" s="849">
        <v>59.59</v>
      </c>
      <c r="AD782" s="849">
        <v>66.650000000000006</v>
      </c>
      <c r="AE782" s="849">
        <v>73.81</v>
      </c>
      <c r="AF782" s="849">
        <v>81.05</v>
      </c>
      <c r="AG782" s="849">
        <v>88.39</v>
      </c>
      <c r="AH782" s="849">
        <v>95.81</v>
      </c>
      <c r="AI782" s="849">
        <v>102.38</v>
      </c>
      <c r="AJ782" s="849">
        <v>109.08</v>
      </c>
      <c r="AK782" s="850">
        <v>115.92</v>
      </c>
      <c r="AL782" s="850">
        <v>122.89</v>
      </c>
      <c r="AM782" s="850">
        <v>129.99</v>
      </c>
      <c r="AN782" s="850">
        <v>134.84</v>
      </c>
      <c r="AO782" s="850">
        <v>139.79</v>
      </c>
      <c r="AP782" s="850">
        <v>144.83000000000001</v>
      </c>
      <c r="AQ782" s="850">
        <v>149.97</v>
      </c>
      <c r="AR782" s="850">
        <v>155.19999999999999</v>
      </c>
      <c r="AS782" s="850">
        <v>160.22</v>
      </c>
      <c r="AT782" s="850">
        <v>165.36</v>
      </c>
      <c r="AU782" s="850">
        <v>170.62</v>
      </c>
      <c r="AV782" s="850">
        <v>175.99</v>
      </c>
      <c r="AW782" s="850">
        <v>181.47</v>
      </c>
      <c r="AX782" s="850">
        <v>181.47</v>
      </c>
      <c r="AY782" s="850">
        <v>181.47</v>
      </c>
      <c r="AZ782" s="850">
        <v>181.47</v>
      </c>
      <c r="BA782" s="850">
        <v>181.47</v>
      </c>
      <c r="BB782" s="850">
        <v>181.47</v>
      </c>
      <c r="BC782" s="850">
        <v>181.47</v>
      </c>
      <c r="BD782" s="850">
        <v>181.47</v>
      </c>
      <c r="BE782" s="850">
        <v>181.47</v>
      </c>
      <c r="BF782" s="850">
        <v>181.47</v>
      </c>
      <c r="BG782" s="850">
        <v>181.47</v>
      </c>
      <c r="BH782" s="850">
        <v>181.47</v>
      </c>
      <c r="BI782" s="850">
        <v>181.47</v>
      </c>
      <c r="BJ782" s="850">
        <v>181.47</v>
      </c>
      <c r="BK782" s="850">
        <v>181.47</v>
      </c>
      <c r="BL782" s="850">
        <v>181.47</v>
      </c>
      <c r="BM782" s="850">
        <v>181.47</v>
      </c>
      <c r="BN782" s="850">
        <v>181.47</v>
      </c>
      <c r="BO782" s="850">
        <v>181.47</v>
      </c>
      <c r="BP782" s="850">
        <v>181.47</v>
      </c>
      <c r="BQ782" s="850">
        <v>181.47</v>
      </c>
      <c r="BR782" s="850">
        <v>181.47</v>
      </c>
      <c r="BS782" s="850">
        <v>181.47</v>
      </c>
      <c r="BT782" s="850">
        <v>181.47</v>
      </c>
      <c r="BU782" s="850">
        <v>181.47</v>
      </c>
      <c r="BV782" s="850">
        <v>181.47</v>
      </c>
      <c r="BW782" s="850">
        <v>181.47</v>
      </c>
      <c r="BX782" s="850">
        <v>181.47</v>
      </c>
      <c r="BY782" s="850">
        <v>181.47</v>
      </c>
      <c r="BZ782" s="850">
        <v>181.47</v>
      </c>
      <c r="CA782" s="850">
        <v>181.47</v>
      </c>
      <c r="CB782" s="850">
        <v>181.47</v>
      </c>
      <c r="CC782" s="850">
        <v>181.47</v>
      </c>
      <c r="CD782" s="850">
        <v>181.47</v>
      </c>
      <c r="CE782" s="851">
        <v>181.47</v>
      </c>
      <c r="CF782" s="851">
        <v>181.47</v>
      </c>
      <c r="CG782" s="851">
        <v>181.47</v>
      </c>
      <c r="CH782" s="851">
        <v>181.47</v>
      </c>
      <c r="CI782" s="851">
        <v>181.47</v>
      </c>
      <c r="CJ782" s="851">
        <v>181.47</v>
      </c>
      <c r="CK782" s="851">
        <v>181.47</v>
      </c>
      <c r="CL782" s="851">
        <v>181.47</v>
      </c>
      <c r="CM782" s="851">
        <v>181.47</v>
      </c>
      <c r="CN782" s="851">
        <v>181.47</v>
      </c>
      <c r="CO782" s="851">
        <v>181.47</v>
      </c>
      <c r="CP782" s="851">
        <v>181.47</v>
      </c>
      <c r="CQ782" s="851">
        <v>181.47</v>
      </c>
      <c r="CR782" s="851">
        <v>181.47</v>
      </c>
      <c r="CS782" s="851">
        <v>181.47</v>
      </c>
      <c r="CT782" s="851">
        <v>181.47</v>
      </c>
      <c r="CU782" s="851">
        <v>181.47</v>
      </c>
      <c r="CV782" s="851">
        <v>181.47</v>
      </c>
      <c r="CW782" s="851">
        <v>181.47</v>
      </c>
      <c r="CX782" s="851">
        <v>181.47</v>
      </c>
      <c r="CY782" s="852">
        <v>181.47</v>
      </c>
      <c r="CZ782" s="853">
        <v>181.47</v>
      </c>
      <c r="DA782" s="854"/>
      <c r="DB782" s="854"/>
      <c r="DC782" s="854"/>
      <c r="DD782" s="854"/>
      <c r="DE782" s="854"/>
      <c r="DF782" s="854"/>
      <c r="DG782" s="854"/>
      <c r="DH782" s="854"/>
      <c r="DI782" s="854"/>
      <c r="DJ782" s="854"/>
      <c r="DK782" s="854"/>
      <c r="DL782" s="854"/>
      <c r="DM782" s="854"/>
      <c r="DN782" s="854"/>
      <c r="DO782" s="854"/>
      <c r="DP782" s="854"/>
      <c r="DQ782" s="854"/>
      <c r="DR782" s="854"/>
      <c r="DS782" s="854"/>
      <c r="DT782" s="854"/>
      <c r="DU782" s="854"/>
      <c r="DV782" s="854"/>
      <c r="DW782" s="855"/>
      <c r="DX782" s="856"/>
    </row>
    <row r="783" spans="2:128" s="538" customFormat="1" x14ac:dyDescent="0.2">
      <c r="B783" s="857"/>
      <c r="C783" s="858"/>
      <c r="D783" s="791"/>
      <c r="E783" s="792"/>
      <c r="F783" s="792"/>
      <c r="G783" s="791"/>
      <c r="H783" s="792"/>
      <c r="I783" s="792"/>
      <c r="J783" s="792"/>
      <c r="K783" s="792"/>
      <c r="L783" s="792"/>
      <c r="M783" s="792"/>
      <c r="N783" s="792"/>
      <c r="O783" s="792"/>
      <c r="P783" s="792"/>
      <c r="Q783" s="792"/>
      <c r="R783" s="793"/>
      <c r="S783" s="792"/>
      <c r="T783" s="792"/>
      <c r="U783" s="859" t="s">
        <v>489</v>
      </c>
      <c r="V783" s="847" t="s">
        <v>124</v>
      </c>
      <c r="W783" s="848" t="s">
        <v>490</v>
      </c>
      <c r="X783" s="849">
        <v>280.48842999999999</v>
      </c>
      <c r="Y783" s="849">
        <v>368.48448999999999</v>
      </c>
      <c r="Z783" s="849">
        <v>415.93878000000001</v>
      </c>
      <c r="AA783" s="849">
        <v>448.75584999999995</v>
      </c>
      <c r="AB783" s="849">
        <v>323.45062000000001</v>
      </c>
      <c r="AC783" s="849">
        <v>368.88734999999997</v>
      </c>
      <c r="AD783" s="849">
        <v>378.32184999999998</v>
      </c>
      <c r="AE783" s="849">
        <v>389.13953999999995</v>
      </c>
      <c r="AF783" s="849">
        <v>401.78874999999999</v>
      </c>
      <c r="AG783" s="849">
        <v>416.98545000000001</v>
      </c>
      <c r="AH783" s="849">
        <v>427.44749000000002</v>
      </c>
      <c r="AI783" s="849">
        <v>448.96378999999996</v>
      </c>
      <c r="AJ783" s="849">
        <v>479.88128</v>
      </c>
      <c r="AK783" s="850">
        <v>552.59682999999995</v>
      </c>
      <c r="AL783" s="850">
        <v>565.45965000000001</v>
      </c>
      <c r="AM783" s="850">
        <v>553.85811999999999</v>
      </c>
      <c r="AN783" s="850">
        <v>564.24694999999997</v>
      </c>
      <c r="AO783" s="850">
        <v>575.76609999999994</v>
      </c>
      <c r="AP783" s="850">
        <v>588.66744999999992</v>
      </c>
      <c r="AQ783" s="850">
        <v>603.29917</v>
      </c>
      <c r="AR783" s="850">
        <v>616.38677000000007</v>
      </c>
      <c r="AS783" s="850">
        <v>635.28737999999998</v>
      </c>
      <c r="AT783" s="850">
        <v>658.09055000000001</v>
      </c>
      <c r="AU783" s="850">
        <v>686.87527999999998</v>
      </c>
      <c r="AV783" s="850">
        <v>726.49848999999995</v>
      </c>
      <c r="AW783" s="850">
        <v>726.49848999999995</v>
      </c>
      <c r="AX783" s="850">
        <v>726.49848999999995</v>
      </c>
      <c r="AY783" s="850">
        <v>726.49848999999995</v>
      </c>
      <c r="AZ783" s="850">
        <v>726.49848999999995</v>
      </c>
      <c r="BA783" s="850">
        <v>726.49848999999995</v>
      </c>
      <c r="BB783" s="850">
        <v>726.49848999999995</v>
      </c>
      <c r="BC783" s="850">
        <v>726.49848999999995</v>
      </c>
      <c r="BD783" s="850">
        <v>726.49848999999995</v>
      </c>
      <c r="BE783" s="850">
        <v>726.49848999999995</v>
      </c>
      <c r="BF783" s="850">
        <v>726.49848999999995</v>
      </c>
      <c r="BG783" s="850">
        <v>726.49848999999995</v>
      </c>
      <c r="BH783" s="850">
        <v>726.49848999999995</v>
      </c>
      <c r="BI783" s="850">
        <v>726.49848999999995</v>
      </c>
      <c r="BJ783" s="850">
        <v>726.49848999999995</v>
      </c>
      <c r="BK783" s="850">
        <v>726.49848999999995</v>
      </c>
      <c r="BL783" s="850">
        <v>726.49848999999995</v>
      </c>
      <c r="BM783" s="850">
        <v>726.49848999999995</v>
      </c>
      <c r="BN783" s="850">
        <v>726.49848999999995</v>
      </c>
      <c r="BO783" s="850">
        <v>726.49848999999995</v>
      </c>
      <c r="BP783" s="850">
        <v>726.49848999999995</v>
      </c>
      <c r="BQ783" s="850">
        <v>726.49848999999995</v>
      </c>
      <c r="BR783" s="850">
        <v>726.49848999999995</v>
      </c>
      <c r="BS783" s="850">
        <v>726.49848999999995</v>
      </c>
      <c r="BT783" s="850">
        <v>726.49848999999995</v>
      </c>
      <c r="BU783" s="850">
        <v>726.49848999999995</v>
      </c>
      <c r="BV783" s="850">
        <v>726.49848999999995</v>
      </c>
      <c r="BW783" s="850">
        <v>726.49848999999995</v>
      </c>
      <c r="BX783" s="850">
        <v>726.49848999999995</v>
      </c>
      <c r="BY783" s="850">
        <v>726.49848999999995</v>
      </c>
      <c r="BZ783" s="850">
        <v>726.49848999999995</v>
      </c>
      <c r="CA783" s="850">
        <v>726.49848999999995</v>
      </c>
      <c r="CB783" s="850">
        <v>726.49848999999995</v>
      </c>
      <c r="CC783" s="850">
        <v>726.49848999999995</v>
      </c>
      <c r="CD783" s="850">
        <v>726.49848999999995</v>
      </c>
      <c r="CE783" s="851">
        <v>726.49848999999995</v>
      </c>
      <c r="CF783" s="851">
        <v>726.49848999999995</v>
      </c>
      <c r="CG783" s="851">
        <v>726.49848999999995</v>
      </c>
      <c r="CH783" s="851">
        <v>726.49848999999995</v>
      </c>
      <c r="CI783" s="851">
        <v>726.49848999999995</v>
      </c>
      <c r="CJ783" s="851">
        <v>726.49848999999995</v>
      </c>
      <c r="CK783" s="851">
        <v>726.49848999999995</v>
      </c>
      <c r="CL783" s="851">
        <v>726.49848999999995</v>
      </c>
      <c r="CM783" s="851">
        <v>726.49848999999995</v>
      </c>
      <c r="CN783" s="851">
        <v>726.49848999999995</v>
      </c>
      <c r="CO783" s="851">
        <v>726.49848999999995</v>
      </c>
      <c r="CP783" s="851">
        <v>726.49848999999995</v>
      </c>
      <c r="CQ783" s="851">
        <v>726.49848999999995</v>
      </c>
      <c r="CR783" s="851">
        <v>726.49848999999995</v>
      </c>
      <c r="CS783" s="851">
        <v>726.49848999999995</v>
      </c>
      <c r="CT783" s="851">
        <v>726.49848999999995</v>
      </c>
      <c r="CU783" s="851">
        <v>726.49848999999995</v>
      </c>
      <c r="CV783" s="851">
        <v>726.49848999999995</v>
      </c>
      <c r="CW783" s="851">
        <v>726.49848999999995</v>
      </c>
      <c r="CX783" s="851">
        <v>726.49848999999995</v>
      </c>
      <c r="CY783" s="852">
        <v>726.49848999999995</v>
      </c>
      <c r="CZ783" s="853">
        <v>726.49848999999995</v>
      </c>
      <c r="DA783" s="854"/>
      <c r="DB783" s="854"/>
      <c r="DC783" s="854"/>
      <c r="DD783" s="854"/>
      <c r="DE783" s="854"/>
      <c r="DF783" s="854"/>
      <c r="DG783" s="854"/>
      <c r="DH783" s="854"/>
      <c r="DI783" s="854"/>
      <c r="DJ783" s="854"/>
      <c r="DK783" s="854"/>
      <c r="DL783" s="854"/>
      <c r="DM783" s="854"/>
      <c r="DN783" s="854"/>
      <c r="DO783" s="854"/>
      <c r="DP783" s="854"/>
      <c r="DQ783" s="854"/>
      <c r="DR783" s="854"/>
      <c r="DS783" s="854"/>
      <c r="DT783" s="854"/>
      <c r="DU783" s="854"/>
      <c r="DV783" s="854"/>
      <c r="DW783" s="855"/>
      <c r="DX783" s="856"/>
    </row>
    <row r="784" spans="2:128" s="538" customFormat="1" x14ac:dyDescent="0.2">
      <c r="B784" s="860"/>
      <c r="C784" s="861"/>
      <c r="D784" s="862"/>
      <c r="E784" s="862"/>
      <c r="F784" s="862"/>
      <c r="G784" s="862"/>
      <c r="H784" s="862"/>
      <c r="I784" s="862"/>
      <c r="J784" s="862"/>
      <c r="K784" s="862"/>
      <c r="L784" s="862"/>
      <c r="M784" s="862"/>
      <c r="N784" s="862"/>
      <c r="O784" s="862"/>
      <c r="P784" s="862"/>
      <c r="Q784" s="862"/>
      <c r="R784" s="863"/>
      <c r="S784" s="862"/>
      <c r="T784" s="862"/>
      <c r="U784" s="859" t="s">
        <v>491</v>
      </c>
      <c r="V784" s="847" t="s">
        <v>124</v>
      </c>
      <c r="W784" s="848" t="s">
        <v>490</v>
      </c>
      <c r="X784" s="849">
        <v>5982.9726800000008</v>
      </c>
      <c r="Y784" s="849">
        <v>9498.1412300000011</v>
      </c>
      <c r="Z784" s="849">
        <v>13018.25095</v>
      </c>
      <c r="AA784" s="849">
        <v>16861.428210000002</v>
      </c>
      <c r="AB784" s="849">
        <v>14273.05775</v>
      </c>
      <c r="AC784" s="849">
        <v>16352.844200000001</v>
      </c>
      <c r="AD784" s="849">
        <v>17765.256440000001</v>
      </c>
      <c r="AE784" s="849">
        <v>19330.044170000001</v>
      </c>
      <c r="AF784" s="849">
        <v>21090.690569999999</v>
      </c>
      <c r="AG784" s="849">
        <v>23115.525819999999</v>
      </c>
      <c r="AH784" s="849">
        <v>25071.587219999998</v>
      </c>
      <c r="AI784" s="849">
        <v>27636.632369999996</v>
      </c>
      <c r="AJ784" s="849">
        <v>31085.764210000001</v>
      </c>
      <c r="AK784" s="850">
        <v>37454.70203</v>
      </c>
      <c r="AL784" s="850">
        <v>40304.903180000001</v>
      </c>
      <c r="AM784" s="850">
        <v>41963.192790000001</v>
      </c>
      <c r="AN784" s="850">
        <v>44271.975539999999</v>
      </c>
      <c r="AO784" s="850">
        <v>46819.40324</v>
      </c>
      <c r="AP784" s="850">
        <v>49654.005379999995</v>
      </c>
      <c r="AQ784" s="850">
        <v>52842.258430000009</v>
      </c>
      <c r="AR784" s="850">
        <v>56207.640950000001</v>
      </c>
      <c r="AS784" s="850">
        <v>60187.653020000005</v>
      </c>
      <c r="AT784" s="850">
        <v>64925.713109999997</v>
      </c>
      <c r="AU784" s="850">
        <v>70801.092519999991</v>
      </c>
      <c r="AV784" s="850">
        <v>78683.220589999997</v>
      </c>
      <c r="AW784" s="850">
        <v>78683.220589999997</v>
      </c>
      <c r="AX784" s="850">
        <v>78683.220589999997</v>
      </c>
      <c r="AY784" s="850">
        <v>78683.220589999997</v>
      </c>
      <c r="AZ784" s="850">
        <v>78683.220589999997</v>
      </c>
      <c r="BA784" s="850">
        <v>78683.220589999997</v>
      </c>
      <c r="BB784" s="850">
        <v>78683.220589999997</v>
      </c>
      <c r="BC784" s="850">
        <v>78683.220589999997</v>
      </c>
      <c r="BD784" s="850">
        <v>78683.220589999997</v>
      </c>
      <c r="BE784" s="850">
        <v>78683.220589999997</v>
      </c>
      <c r="BF784" s="850">
        <v>78683.220589999997</v>
      </c>
      <c r="BG784" s="850">
        <v>78683.220589999997</v>
      </c>
      <c r="BH784" s="850">
        <v>78683.220589999997</v>
      </c>
      <c r="BI784" s="850">
        <v>78683.220589999997</v>
      </c>
      <c r="BJ784" s="850">
        <v>78683.220589999997</v>
      </c>
      <c r="BK784" s="850">
        <v>78683.220589999997</v>
      </c>
      <c r="BL784" s="850">
        <v>78683.220589999997</v>
      </c>
      <c r="BM784" s="850">
        <v>78683.220589999997</v>
      </c>
      <c r="BN784" s="850">
        <v>78683.220589999997</v>
      </c>
      <c r="BO784" s="850">
        <v>78683.220589999997</v>
      </c>
      <c r="BP784" s="850">
        <v>78683.220589999997</v>
      </c>
      <c r="BQ784" s="850">
        <v>78683.220589999997</v>
      </c>
      <c r="BR784" s="850">
        <v>78683.220589999997</v>
      </c>
      <c r="BS784" s="850">
        <v>78683.220589999997</v>
      </c>
      <c r="BT784" s="850">
        <v>78683.220589999997</v>
      </c>
      <c r="BU784" s="850">
        <v>78683.220589999997</v>
      </c>
      <c r="BV784" s="850">
        <v>78683.220589999997</v>
      </c>
      <c r="BW784" s="850">
        <v>78683.220589999997</v>
      </c>
      <c r="BX784" s="850">
        <v>78683.220589999997</v>
      </c>
      <c r="BY784" s="850">
        <v>78683.220589999997</v>
      </c>
      <c r="BZ784" s="850">
        <v>78683.220589999997</v>
      </c>
      <c r="CA784" s="850">
        <v>78683.220589999997</v>
      </c>
      <c r="CB784" s="850">
        <v>78683.220589999997</v>
      </c>
      <c r="CC784" s="850">
        <v>78683.220589999997</v>
      </c>
      <c r="CD784" s="850">
        <v>78683.220589999997</v>
      </c>
      <c r="CE784" s="851">
        <v>78683.220589999997</v>
      </c>
      <c r="CF784" s="851">
        <v>78683.220589999997</v>
      </c>
      <c r="CG784" s="851">
        <v>78683.220589999997</v>
      </c>
      <c r="CH784" s="851">
        <v>78683.220589999997</v>
      </c>
      <c r="CI784" s="851">
        <v>78683.220589999997</v>
      </c>
      <c r="CJ784" s="851">
        <v>78683.220589999997</v>
      </c>
      <c r="CK784" s="851">
        <v>78683.220589999997</v>
      </c>
      <c r="CL784" s="851">
        <v>78683.220589999997</v>
      </c>
      <c r="CM784" s="851">
        <v>78683.220589999997</v>
      </c>
      <c r="CN784" s="851">
        <v>78683.220589999997</v>
      </c>
      <c r="CO784" s="851">
        <v>78683.220589999997</v>
      </c>
      <c r="CP784" s="851">
        <v>78683.220589999997</v>
      </c>
      <c r="CQ784" s="851">
        <v>78683.220589999997</v>
      </c>
      <c r="CR784" s="851">
        <v>78683.220589999997</v>
      </c>
      <c r="CS784" s="851">
        <v>78683.220589999997</v>
      </c>
      <c r="CT784" s="851">
        <v>78683.220589999997</v>
      </c>
      <c r="CU784" s="851">
        <v>78683.220589999997</v>
      </c>
      <c r="CV784" s="851">
        <v>78683.220589999997</v>
      </c>
      <c r="CW784" s="851">
        <v>78683.220589999997</v>
      </c>
      <c r="CX784" s="851">
        <v>78683.220589999997</v>
      </c>
      <c r="CY784" s="852">
        <v>78683.220589999997</v>
      </c>
      <c r="CZ784" s="853">
        <v>78683.220589999997</v>
      </c>
      <c r="DA784" s="854"/>
      <c r="DB784" s="854"/>
      <c r="DC784" s="854"/>
      <c r="DD784" s="854"/>
      <c r="DE784" s="854"/>
      <c r="DF784" s="854"/>
      <c r="DG784" s="854"/>
      <c r="DH784" s="854"/>
      <c r="DI784" s="854"/>
      <c r="DJ784" s="854"/>
      <c r="DK784" s="854"/>
      <c r="DL784" s="854"/>
      <c r="DM784" s="854"/>
      <c r="DN784" s="854"/>
      <c r="DO784" s="854"/>
      <c r="DP784" s="854"/>
      <c r="DQ784" s="854"/>
      <c r="DR784" s="854"/>
      <c r="DS784" s="854"/>
      <c r="DT784" s="854"/>
      <c r="DU784" s="854"/>
      <c r="DV784" s="854"/>
      <c r="DW784" s="855"/>
      <c r="DX784" s="856"/>
    </row>
    <row r="785" spans="2:128" s="538" customFormat="1" x14ac:dyDescent="0.2">
      <c r="B785" s="860"/>
      <c r="C785" s="861"/>
      <c r="D785" s="862"/>
      <c r="E785" s="862"/>
      <c r="F785" s="862"/>
      <c r="G785" s="862"/>
      <c r="H785" s="862"/>
      <c r="I785" s="862"/>
      <c r="J785" s="862"/>
      <c r="K785" s="862"/>
      <c r="L785" s="862"/>
      <c r="M785" s="862"/>
      <c r="N785" s="862"/>
      <c r="O785" s="862"/>
      <c r="P785" s="862"/>
      <c r="Q785" s="862"/>
      <c r="R785" s="863"/>
      <c r="S785" s="862"/>
      <c r="T785" s="862"/>
      <c r="U785" s="859" t="s">
        <v>828</v>
      </c>
      <c r="V785" s="847" t="s">
        <v>124</v>
      </c>
      <c r="W785" s="848" t="s">
        <v>490</v>
      </c>
      <c r="X785" s="849"/>
      <c r="Y785" s="849"/>
      <c r="Z785" s="849"/>
      <c r="AA785" s="849"/>
      <c r="AB785" s="849"/>
      <c r="AC785" s="849"/>
      <c r="AD785" s="849"/>
      <c r="AE785" s="849"/>
      <c r="AF785" s="849"/>
      <c r="AG785" s="849"/>
      <c r="AH785" s="849"/>
      <c r="AI785" s="849"/>
      <c r="AJ785" s="849"/>
      <c r="AK785" s="850"/>
      <c r="AL785" s="850"/>
      <c r="AM785" s="850"/>
      <c r="AN785" s="850"/>
      <c r="AO785" s="850"/>
      <c r="AP785" s="850"/>
      <c r="AQ785" s="850"/>
      <c r="AR785" s="850"/>
      <c r="AS785" s="850"/>
      <c r="AT785" s="850"/>
      <c r="AU785" s="850"/>
      <c r="AV785" s="850"/>
      <c r="AW785" s="850"/>
      <c r="AX785" s="850"/>
      <c r="AY785" s="850"/>
      <c r="AZ785" s="850"/>
      <c r="BA785" s="850"/>
      <c r="BB785" s="850"/>
      <c r="BC785" s="850"/>
      <c r="BD785" s="850"/>
      <c r="BE785" s="850"/>
      <c r="BF785" s="850"/>
      <c r="BG785" s="850"/>
      <c r="BH785" s="850"/>
      <c r="BI785" s="850"/>
      <c r="BJ785" s="850"/>
      <c r="BK785" s="850"/>
      <c r="BL785" s="850"/>
      <c r="BM785" s="850"/>
      <c r="BN785" s="850"/>
      <c r="BO785" s="850"/>
      <c r="BP785" s="850"/>
      <c r="BQ785" s="850"/>
      <c r="BR785" s="850"/>
      <c r="BS785" s="850"/>
      <c r="BT785" s="850"/>
      <c r="BU785" s="850"/>
      <c r="BV785" s="850"/>
      <c r="BW785" s="850"/>
      <c r="BX785" s="850"/>
      <c r="BY785" s="850"/>
      <c r="BZ785" s="850"/>
      <c r="CA785" s="850"/>
      <c r="CB785" s="850"/>
      <c r="CC785" s="850"/>
      <c r="CD785" s="850"/>
      <c r="CE785" s="851"/>
      <c r="CF785" s="851"/>
      <c r="CG785" s="851"/>
      <c r="CH785" s="851"/>
      <c r="CI785" s="851"/>
      <c r="CJ785" s="851"/>
      <c r="CK785" s="851"/>
      <c r="CL785" s="851"/>
      <c r="CM785" s="851"/>
      <c r="CN785" s="851"/>
      <c r="CO785" s="851"/>
      <c r="CP785" s="851"/>
      <c r="CQ785" s="851"/>
      <c r="CR785" s="851"/>
      <c r="CS785" s="851"/>
      <c r="CT785" s="851"/>
      <c r="CU785" s="851"/>
      <c r="CV785" s="851"/>
      <c r="CW785" s="851"/>
      <c r="CX785" s="851"/>
      <c r="CY785" s="852"/>
      <c r="CZ785" s="853"/>
      <c r="DA785" s="854"/>
      <c r="DB785" s="854"/>
      <c r="DC785" s="854"/>
      <c r="DD785" s="854"/>
      <c r="DE785" s="854"/>
      <c r="DF785" s="854"/>
      <c r="DG785" s="854"/>
      <c r="DH785" s="854"/>
      <c r="DI785" s="854"/>
      <c r="DJ785" s="854"/>
      <c r="DK785" s="854"/>
      <c r="DL785" s="854"/>
      <c r="DM785" s="854"/>
      <c r="DN785" s="854"/>
      <c r="DO785" s="854"/>
      <c r="DP785" s="854"/>
      <c r="DQ785" s="854"/>
      <c r="DR785" s="854"/>
      <c r="DS785" s="854"/>
      <c r="DT785" s="854"/>
      <c r="DU785" s="854"/>
      <c r="DV785" s="854"/>
      <c r="DW785" s="855"/>
      <c r="DX785" s="856"/>
    </row>
    <row r="786" spans="2:128" s="538" customFormat="1" x14ac:dyDescent="0.2">
      <c r="B786" s="864"/>
      <c r="C786" s="865"/>
      <c r="D786" s="866"/>
      <c r="E786" s="866"/>
      <c r="F786" s="866"/>
      <c r="G786" s="866"/>
      <c r="H786" s="866"/>
      <c r="I786" s="866"/>
      <c r="J786" s="866"/>
      <c r="K786" s="866"/>
      <c r="L786" s="866"/>
      <c r="M786" s="866"/>
      <c r="N786" s="866"/>
      <c r="O786" s="866"/>
      <c r="P786" s="866"/>
      <c r="Q786" s="866"/>
      <c r="R786" s="867"/>
      <c r="S786" s="866"/>
      <c r="T786" s="866"/>
      <c r="U786" s="859" t="s">
        <v>492</v>
      </c>
      <c r="V786" s="847" t="s">
        <v>124</v>
      </c>
      <c r="W786" s="868" t="s">
        <v>490</v>
      </c>
      <c r="X786" s="849"/>
      <c r="Y786" s="849"/>
      <c r="Z786" s="849"/>
      <c r="AA786" s="849"/>
      <c r="AB786" s="849"/>
      <c r="AC786" s="849"/>
      <c r="AD786" s="849"/>
      <c r="AE786" s="849"/>
      <c r="AF786" s="849"/>
      <c r="AG786" s="849"/>
      <c r="AH786" s="849"/>
      <c r="AI786" s="849"/>
      <c r="AJ786" s="849"/>
      <c r="AK786" s="850"/>
      <c r="AL786" s="850"/>
      <c r="AM786" s="850"/>
      <c r="AN786" s="850"/>
      <c r="AO786" s="850"/>
      <c r="AP786" s="850"/>
      <c r="AQ786" s="850"/>
      <c r="AR786" s="850"/>
      <c r="AS786" s="850"/>
      <c r="AT786" s="850"/>
      <c r="AU786" s="850"/>
      <c r="AV786" s="850"/>
      <c r="AW786" s="850"/>
      <c r="AX786" s="850"/>
      <c r="AY786" s="850"/>
      <c r="AZ786" s="850"/>
      <c r="BA786" s="850"/>
      <c r="BB786" s="850"/>
      <c r="BC786" s="850"/>
      <c r="BD786" s="850"/>
      <c r="BE786" s="850"/>
      <c r="BF786" s="850"/>
      <c r="BG786" s="850"/>
      <c r="BH786" s="850"/>
      <c r="BI786" s="850"/>
      <c r="BJ786" s="850"/>
      <c r="BK786" s="850"/>
      <c r="BL786" s="850"/>
      <c r="BM786" s="850"/>
      <c r="BN786" s="850"/>
      <c r="BO786" s="850"/>
      <c r="BP786" s="850"/>
      <c r="BQ786" s="850"/>
      <c r="BR786" s="850"/>
      <c r="BS786" s="850"/>
      <c r="BT786" s="850"/>
      <c r="BU786" s="850"/>
      <c r="BV786" s="850"/>
      <c r="BW786" s="850"/>
      <c r="BX786" s="850"/>
      <c r="BY786" s="850"/>
      <c r="BZ786" s="850"/>
      <c r="CA786" s="850"/>
      <c r="CB786" s="850"/>
      <c r="CC786" s="850"/>
      <c r="CD786" s="850"/>
      <c r="CE786" s="851"/>
      <c r="CF786" s="851"/>
      <c r="CG786" s="851"/>
      <c r="CH786" s="851"/>
      <c r="CI786" s="851"/>
      <c r="CJ786" s="851"/>
      <c r="CK786" s="851"/>
      <c r="CL786" s="851"/>
      <c r="CM786" s="851"/>
      <c r="CN786" s="851"/>
      <c r="CO786" s="851"/>
      <c r="CP786" s="851"/>
      <c r="CQ786" s="851"/>
      <c r="CR786" s="851"/>
      <c r="CS786" s="851"/>
      <c r="CT786" s="851"/>
      <c r="CU786" s="851"/>
      <c r="CV786" s="851"/>
      <c r="CW786" s="851"/>
      <c r="CX786" s="851"/>
      <c r="CY786" s="852"/>
      <c r="CZ786" s="853"/>
      <c r="DA786" s="854"/>
      <c r="DB786" s="854"/>
      <c r="DC786" s="854"/>
      <c r="DD786" s="854"/>
      <c r="DE786" s="854"/>
      <c r="DF786" s="854"/>
      <c r="DG786" s="854"/>
      <c r="DH786" s="854"/>
      <c r="DI786" s="854"/>
      <c r="DJ786" s="854"/>
      <c r="DK786" s="854"/>
      <c r="DL786" s="854"/>
      <c r="DM786" s="854"/>
      <c r="DN786" s="854"/>
      <c r="DO786" s="854"/>
      <c r="DP786" s="854"/>
      <c r="DQ786" s="854"/>
      <c r="DR786" s="854"/>
      <c r="DS786" s="854"/>
      <c r="DT786" s="854"/>
      <c r="DU786" s="854"/>
      <c r="DV786" s="854"/>
      <c r="DW786" s="855"/>
      <c r="DX786" s="856"/>
    </row>
    <row r="787" spans="2:128" s="538" customFormat="1" x14ac:dyDescent="0.2">
      <c r="B787" s="869"/>
      <c r="C787" s="870"/>
      <c r="D787" s="871"/>
      <c r="E787" s="871"/>
      <c r="F787" s="871"/>
      <c r="G787" s="871"/>
      <c r="H787" s="871"/>
      <c r="I787" s="871"/>
      <c r="J787" s="871"/>
      <c r="K787" s="871"/>
      <c r="L787" s="871"/>
      <c r="M787" s="871"/>
      <c r="N787" s="871"/>
      <c r="O787" s="871"/>
      <c r="P787" s="871"/>
      <c r="Q787" s="871"/>
      <c r="R787" s="872"/>
      <c r="S787" s="871"/>
      <c r="T787" s="871"/>
      <c r="U787" s="859" t="s">
        <v>493</v>
      </c>
      <c r="V787" s="847" t="s">
        <v>124</v>
      </c>
      <c r="W787" s="868" t="s">
        <v>490</v>
      </c>
      <c r="X787" s="850">
        <v>664.02586999999994</v>
      </c>
      <c r="Y787" s="850">
        <v>872.34699000000001</v>
      </c>
      <c r="Z787" s="850">
        <v>984.68985999999995</v>
      </c>
      <c r="AA787" s="850">
        <v>1062.38069</v>
      </c>
      <c r="AB787" s="850">
        <v>765.7341899999999</v>
      </c>
      <c r="AC787" s="850">
        <v>873.30070999999998</v>
      </c>
      <c r="AD787" s="850">
        <v>895.63586999999995</v>
      </c>
      <c r="AE787" s="850">
        <v>921.24556000000007</v>
      </c>
      <c r="AF787" s="850">
        <v>951.19118999999989</v>
      </c>
      <c r="AG787" s="850">
        <v>987.16773000000001</v>
      </c>
      <c r="AH787" s="850">
        <v>1011.93547</v>
      </c>
      <c r="AI787" s="850">
        <v>1062.8729799999999</v>
      </c>
      <c r="AJ787" s="850">
        <v>1136.0667699999999</v>
      </c>
      <c r="AK787" s="850">
        <v>1308.2129399999999</v>
      </c>
      <c r="AL787" s="850">
        <v>1338.66426</v>
      </c>
      <c r="AM787" s="850">
        <v>1311.1988899999999</v>
      </c>
      <c r="AN787" s="850">
        <v>1335.79333</v>
      </c>
      <c r="AO787" s="850">
        <v>1363.0636499999998</v>
      </c>
      <c r="AP787" s="850">
        <v>1393.60619</v>
      </c>
      <c r="AQ787" s="850">
        <v>1428.24521</v>
      </c>
      <c r="AR787" s="850">
        <v>1459.2286899999999</v>
      </c>
      <c r="AS787" s="850">
        <v>1503.9738200000002</v>
      </c>
      <c r="AT787" s="850">
        <v>1557.95784</v>
      </c>
      <c r="AU787" s="850">
        <v>1626.10256</v>
      </c>
      <c r="AV787" s="850">
        <v>1719.9062200000001</v>
      </c>
      <c r="AW787" s="850">
        <v>1719.9062200000001</v>
      </c>
      <c r="AX787" s="850">
        <v>1719.9062200000001</v>
      </c>
      <c r="AY787" s="850">
        <v>1719.9062200000001</v>
      </c>
      <c r="AZ787" s="850">
        <v>1719.9062200000001</v>
      </c>
      <c r="BA787" s="850">
        <v>1719.9062200000001</v>
      </c>
      <c r="BB787" s="850">
        <v>1719.9062200000001</v>
      </c>
      <c r="BC787" s="850">
        <v>1719.9062200000001</v>
      </c>
      <c r="BD787" s="850">
        <v>1719.9062200000001</v>
      </c>
      <c r="BE787" s="850">
        <v>1719.9062200000001</v>
      </c>
      <c r="BF787" s="850">
        <v>1719.9062200000001</v>
      </c>
      <c r="BG787" s="850">
        <v>1719.9062200000001</v>
      </c>
      <c r="BH787" s="850">
        <v>1719.9062200000001</v>
      </c>
      <c r="BI787" s="850">
        <v>1719.9062200000001</v>
      </c>
      <c r="BJ787" s="850">
        <v>1719.9062200000001</v>
      </c>
      <c r="BK787" s="850">
        <v>1719.9062200000001</v>
      </c>
      <c r="BL787" s="850">
        <v>1719.9062200000001</v>
      </c>
      <c r="BM787" s="850">
        <v>1719.9062200000001</v>
      </c>
      <c r="BN787" s="850">
        <v>1719.9062200000001</v>
      </c>
      <c r="BO787" s="850">
        <v>1719.9062200000001</v>
      </c>
      <c r="BP787" s="850">
        <v>1719.9062200000001</v>
      </c>
      <c r="BQ787" s="850">
        <v>1719.9062200000001</v>
      </c>
      <c r="BR787" s="850">
        <v>1719.9062200000001</v>
      </c>
      <c r="BS787" s="850">
        <v>1719.9062200000001</v>
      </c>
      <c r="BT787" s="850">
        <v>1719.9062200000001</v>
      </c>
      <c r="BU787" s="850">
        <v>1719.9062200000001</v>
      </c>
      <c r="BV787" s="850">
        <v>1719.9062200000001</v>
      </c>
      <c r="BW787" s="850">
        <v>1719.9062200000001</v>
      </c>
      <c r="BX787" s="850">
        <v>1719.9062200000001</v>
      </c>
      <c r="BY787" s="850">
        <v>1719.9062200000001</v>
      </c>
      <c r="BZ787" s="850">
        <v>1719.9062200000001</v>
      </c>
      <c r="CA787" s="850">
        <v>1719.9062200000001</v>
      </c>
      <c r="CB787" s="850">
        <v>1719.9062200000001</v>
      </c>
      <c r="CC787" s="850">
        <v>1719.9062200000001</v>
      </c>
      <c r="CD787" s="850">
        <v>1719.9062200000001</v>
      </c>
      <c r="CE787" s="851">
        <v>1719.9062200000001</v>
      </c>
      <c r="CF787" s="851">
        <v>1719.9062200000001</v>
      </c>
      <c r="CG787" s="851">
        <v>1719.9062200000001</v>
      </c>
      <c r="CH787" s="851">
        <v>1719.9062200000001</v>
      </c>
      <c r="CI787" s="851">
        <v>1719.9062200000001</v>
      </c>
      <c r="CJ787" s="851">
        <v>1719.9062200000001</v>
      </c>
      <c r="CK787" s="851">
        <v>1719.9062200000001</v>
      </c>
      <c r="CL787" s="851">
        <v>1719.9062200000001</v>
      </c>
      <c r="CM787" s="851">
        <v>1719.9062200000001</v>
      </c>
      <c r="CN787" s="851">
        <v>1719.9062200000001</v>
      </c>
      <c r="CO787" s="851">
        <v>1719.9062200000001</v>
      </c>
      <c r="CP787" s="851">
        <v>1719.9062200000001</v>
      </c>
      <c r="CQ787" s="851">
        <v>1719.9062200000001</v>
      </c>
      <c r="CR787" s="851">
        <v>1719.9062200000001</v>
      </c>
      <c r="CS787" s="851">
        <v>1719.9062200000001</v>
      </c>
      <c r="CT787" s="851">
        <v>1719.9062200000001</v>
      </c>
      <c r="CU787" s="851">
        <v>1719.9062200000001</v>
      </c>
      <c r="CV787" s="851">
        <v>1719.9062200000001</v>
      </c>
      <c r="CW787" s="851">
        <v>1719.9062200000001</v>
      </c>
      <c r="CX787" s="851">
        <v>1719.9062200000001</v>
      </c>
      <c r="CY787" s="852">
        <v>1719.9062200000001</v>
      </c>
      <c r="CZ787" s="853">
        <v>1719.9062200000001</v>
      </c>
      <c r="DA787" s="854"/>
      <c r="DB787" s="854"/>
      <c r="DC787" s="854"/>
      <c r="DD787" s="854"/>
      <c r="DE787" s="854"/>
      <c r="DF787" s="854"/>
      <c r="DG787" s="854"/>
      <c r="DH787" s="854"/>
      <c r="DI787" s="854"/>
      <c r="DJ787" s="854"/>
      <c r="DK787" s="854"/>
      <c r="DL787" s="854"/>
      <c r="DM787" s="854"/>
      <c r="DN787" s="854"/>
      <c r="DO787" s="854"/>
      <c r="DP787" s="854"/>
      <c r="DQ787" s="854"/>
      <c r="DR787" s="854"/>
      <c r="DS787" s="854"/>
      <c r="DT787" s="854"/>
      <c r="DU787" s="854"/>
      <c r="DV787" s="854"/>
      <c r="DW787" s="855"/>
      <c r="DX787" s="856"/>
    </row>
    <row r="788" spans="2:128" s="538" customFormat="1" x14ac:dyDescent="0.2">
      <c r="B788" s="869"/>
      <c r="C788" s="870"/>
      <c r="D788" s="871"/>
      <c r="E788" s="871"/>
      <c r="F788" s="871"/>
      <c r="G788" s="871"/>
      <c r="H788" s="871"/>
      <c r="I788" s="871"/>
      <c r="J788" s="871"/>
      <c r="K788" s="871"/>
      <c r="L788" s="871"/>
      <c r="M788" s="871"/>
      <c r="N788" s="871"/>
      <c r="O788" s="871"/>
      <c r="P788" s="871"/>
      <c r="Q788" s="871"/>
      <c r="R788" s="872"/>
      <c r="S788" s="871"/>
      <c r="T788" s="871"/>
      <c r="U788" s="873" t="s">
        <v>494</v>
      </c>
      <c r="V788" s="874" t="s">
        <v>124</v>
      </c>
      <c r="W788" s="868" t="s">
        <v>490</v>
      </c>
      <c r="X788" s="850">
        <v>0</v>
      </c>
      <c r="Y788" s="850">
        <v>2.3150405897692665</v>
      </c>
      <c r="Z788" s="850">
        <v>589.17783009627851</v>
      </c>
      <c r="AA788" s="850">
        <v>1401.3712370069964</v>
      </c>
      <c r="AB788" s="850">
        <v>2278.3857804312534</v>
      </c>
      <c r="AC788" s="850">
        <v>2299.2211457391772</v>
      </c>
      <c r="AD788" s="850">
        <v>2571.6242551353612</v>
      </c>
      <c r="AE788" s="850">
        <v>2847.8857655144934</v>
      </c>
      <c r="AF788" s="850">
        <v>3127.2339966799846</v>
      </c>
      <c r="AG788" s="850">
        <v>3410.4406288284249</v>
      </c>
      <c r="AH788" s="850">
        <v>3696.7339817632246</v>
      </c>
      <c r="AI788" s="850">
        <v>3950.2309263429593</v>
      </c>
      <c r="AJ788" s="850">
        <v>4208.7437922005274</v>
      </c>
      <c r="AK788" s="850">
        <v>4472.658419434224</v>
      </c>
      <c r="AL788" s="850">
        <v>4741.5889679457532</v>
      </c>
      <c r="AM788" s="850">
        <v>5015.5354377351168</v>
      </c>
      <c r="AN788" s="850">
        <v>5202.667885408132</v>
      </c>
      <c r="AO788" s="850">
        <v>5393.6587340640963</v>
      </c>
      <c r="AP788" s="850">
        <v>5588.1221436047163</v>
      </c>
      <c r="AQ788" s="850">
        <v>5786.4439541282827</v>
      </c>
      <c r="AR788" s="850">
        <v>5988.2383255365039</v>
      </c>
      <c r="AS788" s="850">
        <v>6181.9300548805322</v>
      </c>
      <c r="AT788" s="850">
        <v>6380.2518654041005</v>
      </c>
      <c r="AU788" s="850">
        <v>6583.203757107206</v>
      </c>
      <c r="AV788" s="850">
        <v>6790.3998898915552</v>
      </c>
      <c r="AW788" s="850">
        <v>7001.840263757148</v>
      </c>
      <c r="AX788" s="850">
        <v>7001.840263757148</v>
      </c>
      <c r="AY788" s="850">
        <v>7001.840263757148</v>
      </c>
      <c r="AZ788" s="850">
        <v>7001.840263757148</v>
      </c>
      <c r="BA788" s="850">
        <v>7001.840263757148</v>
      </c>
      <c r="BB788" s="850">
        <v>7001.840263757148</v>
      </c>
      <c r="BC788" s="850">
        <v>7001.840263757148</v>
      </c>
      <c r="BD788" s="850">
        <v>7001.840263757148</v>
      </c>
      <c r="BE788" s="850">
        <v>7001.840263757148</v>
      </c>
      <c r="BF788" s="850">
        <v>7001.840263757148</v>
      </c>
      <c r="BG788" s="850">
        <v>7001.840263757148</v>
      </c>
      <c r="BH788" s="850">
        <v>7001.840263757148</v>
      </c>
      <c r="BI788" s="850">
        <v>7001.840263757148</v>
      </c>
      <c r="BJ788" s="850">
        <v>7001.840263757148</v>
      </c>
      <c r="BK788" s="850">
        <v>7001.840263757148</v>
      </c>
      <c r="BL788" s="850">
        <v>7001.840263757148</v>
      </c>
      <c r="BM788" s="850">
        <v>7001.840263757148</v>
      </c>
      <c r="BN788" s="850">
        <v>7001.840263757148</v>
      </c>
      <c r="BO788" s="850">
        <v>7001.840263757148</v>
      </c>
      <c r="BP788" s="850">
        <v>7001.840263757148</v>
      </c>
      <c r="BQ788" s="850">
        <v>7001.840263757148</v>
      </c>
      <c r="BR788" s="850">
        <v>7001.840263757148</v>
      </c>
      <c r="BS788" s="850">
        <v>7001.840263757148</v>
      </c>
      <c r="BT788" s="850">
        <v>7001.840263757148</v>
      </c>
      <c r="BU788" s="850">
        <v>7001.840263757148</v>
      </c>
      <c r="BV788" s="850">
        <v>7001.840263757148</v>
      </c>
      <c r="BW788" s="850">
        <v>7001.840263757148</v>
      </c>
      <c r="BX788" s="850">
        <v>7001.840263757148</v>
      </c>
      <c r="BY788" s="850">
        <v>7001.840263757148</v>
      </c>
      <c r="BZ788" s="850">
        <v>7001.840263757148</v>
      </c>
      <c r="CA788" s="850">
        <v>7001.840263757148</v>
      </c>
      <c r="CB788" s="850">
        <v>7001.840263757148</v>
      </c>
      <c r="CC788" s="850">
        <v>7001.840263757148</v>
      </c>
      <c r="CD788" s="850">
        <v>7001.840263757148</v>
      </c>
      <c r="CE788" s="851">
        <v>7001.840263757148</v>
      </c>
      <c r="CF788" s="851">
        <v>7001.840263757148</v>
      </c>
      <c r="CG788" s="851">
        <v>7001.840263757148</v>
      </c>
      <c r="CH788" s="851">
        <v>7001.840263757148</v>
      </c>
      <c r="CI788" s="851">
        <v>7001.840263757148</v>
      </c>
      <c r="CJ788" s="851">
        <v>7001.840263757148</v>
      </c>
      <c r="CK788" s="851">
        <v>7001.840263757148</v>
      </c>
      <c r="CL788" s="851">
        <v>7001.840263757148</v>
      </c>
      <c r="CM788" s="851">
        <v>7001.840263757148</v>
      </c>
      <c r="CN788" s="851">
        <v>7001.840263757148</v>
      </c>
      <c r="CO788" s="851">
        <v>7001.840263757148</v>
      </c>
      <c r="CP788" s="851">
        <v>7001.840263757148</v>
      </c>
      <c r="CQ788" s="851">
        <v>7001.840263757148</v>
      </c>
      <c r="CR788" s="851">
        <v>7001.840263757148</v>
      </c>
      <c r="CS788" s="851">
        <v>7001.840263757148</v>
      </c>
      <c r="CT788" s="851">
        <v>7001.840263757148</v>
      </c>
      <c r="CU788" s="851">
        <v>7001.840263757148</v>
      </c>
      <c r="CV788" s="851">
        <v>7001.840263757148</v>
      </c>
      <c r="CW788" s="851">
        <v>7001.840263757148</v>
      </c>
      <c r="CX788" s="851">
        <v>7001.840263757148</v>
      </c>
      <c r="CY788" s="852">
        <v>7001.840263757148</v>
      </c>
      <c r="CZ788" s="853">
        <v>7001.840263757148</v>
      </c>
      <c r="DA788" s="854"/>
      <c r="DB788" s="854"/>
      <c r="DC788" s="854"/>
      <c r="DD788" s="854"/>
      <c r="DE788" s="854"/>
      <c r="DF788" s="854"/>
      <c r="DG788" s="854"/>
      <c r="DH788" s="854"/>
      <c r="DI788" s="854"/>
      <c r="DJ788" s="854"/>
      <c r="DK788" s="854"/>
      <c r="DL788" s="854"/>
      <c r="DM788" s="854"/>
      <c r="DN788" s="854"/>
      <c r="DO788" s="854"/>
      <c r="DP788" s="854"/>
      <c r="DQ788" s="854"/>
      <c r="DR788" s="854"/>
      <c r="DS788" s="854"/>
      <c r="DT788" s="854"/>
      <c r="DU788" s="854"/>
      <c r="DV788" s="854"/>
      <c r="DW788" s="855"/>
      <c r="DX788" s="856"/>
    </row>
    <row r="789" spans="2:128" s="538" customFormat="1" x14ac:dyDescent="0.2">
      <c r="B789" s="869"/>
      <c r="C789" s="870"/>
      <c r="D789" s="871"/>
      <c r="E789" s="871"/>
      <c r="F789" s="871"/>
      <c r="G789" s="871"/>
      <c r="H789" s="871"/>
      <c r="I789" s="871"/>
      <c r="J789" s="871"/>
      <c r="K789" s="871"/>
      <c r="L789" s="871"/>
      <c r="M789" s="871"/>
      <c r="N789" s="871"/>
      <c r="O789" s="871"/>
      <c r="P789" s="871"/>
      <c r="Q789" s="871"/>
      <c r="R789" s="872"/>
      <c r="S789" s="871"/>
      <c r="T789" s="871"/>
      <c r="U789" s="859" t="s">
        <v>495</v>
      </c>
      <c r="V789" s="847" t="s">
        <v>124</v>
      </c>
      <c r="W789" s="868" t="s">
        <v>490</v>
      </c>
      <c r="X789" s="850"/>
      <c r="Y789" s="850"/>
      <c r="Z789" s="850"/>
      <c r="AA789" s="850"/>
      <c r="AB789" s="850"/>
      <c r="AC789" s="850"/>
      <c r="AD789" s="850"/>
      <c r="AE789" s="850"/>
      <c r="AF789" s="850"/>
      <c r="AG789" s="850"/>
      <c r="AH789" s="850"/>
      <c r="AI789" s="850"/>
      <c r="AJ789" s="850"/>
      <c r="AK789" s="850"/>
      <c r="AL789" s="850"/>
      <c r="AM789" s="850"/>
      <c r="AN789" s="850"/>
      <c r="AO789" s="850"/>
      <c r="AP789" s="850"/>
      <c r="AQ789" s="850"/>
      <c r="AR789" s="850"/>
      <c r="AS789" s="850"/>
      <c r="AT789" s="850"/>
      <c r="AU789" s="850"/>
      <c r="AV789" s="850"/>
      <c r="AW789" s="850"/>
      <c r="AX789" s="850"/>
      <c r="AY789" s="850"/>
      <c r="AZ789" s="850"/>
      <c r="BA789" s="850"/>
      <c r="BB789" s="850"/>
      <c r="BC789" s="850"/>
      <c r="BD789" s="850"/>
      <c r="BE789" s="850"/>
      <c r="BF789" s="850"/>
      <c r="BG789" s="850"/>
      <c r="BH789" s="850"/>
      <c r="BI789" s="850"/>
      <c r="BJ789" s="850"/>
      <c r="BK789" s="850"/>
      <c r="BL789" s="850"/>
      <c r="BM789" s="850"/>
      <c r="BN789" s="850"/>
      <c r="BO789" s="850"/>
      <c r="BP789" s="850"/>
      <c r="BQ789" s="850"/>
      <c r="BR789" s="850"/>
      <c r="BS789" s="850"/>
      <c r="BT789" s="850"/>
      <c r="BU789" s="850"/>
      <c r="BV789" s="850"/>
      <c r="BW789" s="850"/>
      <c r="BX789" s="850"/>
      <c r="BY789" s="850"/>
      <c r="BZ789" s="850"/>
      <c r="CA789" s="850"/>
      <c r="CB789" s="850"/>
      <c r="CC789" s="850"/>
      <c r="CD789" s="850"/>
      <c r="CE789" s="851"/>
      <c r="CF789" s="851"/>
      <c r="CG789" s="851"/>
      <c r="CH789" s="851"/>
      <c r="CI789" s="851"/>
      <c r="CJ789" s="851"/>
      <c r="CK789" s="851"/>
      <c r="CL789" s="851"/>
      <c r="CM789" s="851"/>
      <c r="CN789" s="851"/>
      <c r="CO789" s="851"/>
      <c r="CP789" s="851"/>
      <c r="CQ789" s="851"/>
      <c r="CR789" s="851"/>
      <c r="CS789" s="851"/>
      <c r="CT789" s="851"/>
      <c r="CU789" s="851"/>
      <c r="CV789" s="851"/>
      <c r="CW789" s="851"/>
      <c r="CX789" s="851"/>
      <c r="CY789" s="852"/>
      <c r="CZ789" s="853"/>
      <c r="DA789" s="854"/>
      <c r="DB789" s="854"/>
      <c r="DC789" s="854"/>
      <c r="DD789" s="854"/>
      <c r="DE789" s="854"/>
      <c r="DF789" s="854"/>
      <c r="DG789" s="854"/>
      <c r="DH789" s="854"/>
      <c r="DI789" s="854"/>
      <c r="DJ789" s="854"/>
      <c r="DK789" s="854"/>
      <c r="DL789" s="854"/>
      <c r="DM789" s="854"/>
      <c r="DN789" s="854"/>
      <c r="DO789" s="854"/>
      <c r="DP789" s="854"/>
      <c r="DQ789" s="854"/>
      <c r="DR789" s="854"/>
      <c r="DS789" s="854"/>
      <c r="DT789" s="854"/>
      <c r="DU789" s="854"/>
      <c r="DV789" s="854"/>
      <c r="DW789" s="855"/>
      <c r="DX789" s="856"/>
    </row>
    <row r="790" spans="2:128" s="538" customFormat="1" x14ac:dyDescent="0.2">
      <c r="B790" s="875"/>
      <c r="C790" s="870"/>
      <c r="D790" s="871"/>
      <c r="E790" s="871"/>
      <c r="F790" s="871"/>
      <c r="G790" s="871"/>
      <c r="H790" s="871"/>
      <c r="I790" s="871"/>
      <c r="J790" s="871"/>
      <c r="K790" s="871"/>
      <c r="L790" s="871"/>
      <c r="M790" s="871"/>
      <c r="N790" s="871"/>
      <c r="O790" s="871"/>
      <c r="P790" s="871"/>
      <c r="Q790" s="871"/>
      <c r="R790" s="872"/>
      <c r="S790" s="871"/>
      <c r="T790" s="871"/>
      <c r="U790" s="859" t="s">
        <v>496</v>
      </c>
      <c r="V790" s="847" t="s">
        <v>124</v>
      </c>
      <c r="W790" s="868" t="s">
        <v>490</v>
      </c>
      <c r="X790" s="850">
        <v>3.54609</v>
      </c>
      <c r="Y790" s="850">
        <v>866.55694999999992</v>
      </c>
      <c r="Z790" s="850">
        <v>2186.6467200000002</v>
      </c>
      <c r="AA790" s="850">
        <v>3840.7996499999999</v>
      </c>
      <c r="AB790" s="850">
        <v>3883.6524300000001</v>
      </c>
      <c r="AC790" s="850">
        <v>4468.5522899999996</v>
      </c>
      <c r="AD790" s="850">
        <v>5105.9122100000004</v>
      </c>
      <c r="AE790" s="850">
        <v>5807.9368199999999</v>
      </c>
      <c r="AF790" s="850">
        <v>6592.4781900000007</v>
      </c>
      <c r="AG790" s="850">
        <v>7487.4612400000005</v>
      </c>
      <c r="AH790" s="850">
        <v>8399.3361700000005</v>
      </c>
      <c r="AI790" s="850">
        <v>9507.6998999999996</v>
      </c>
      <c r="AJ790" s="850">
        <v>10975.825570000001</v>
      </c>
      <c r="AK790" s="850">
        <v>13511.606189999999</v>
      </c>
      <c r="AL790" s="850">
        <v>14867.00786</v>
      </c>
      <c r="AM790" s="850">
        <v>15869.54988</v>
      </c>
      <c r="AN790" s="850">
        <v>16967.825100000002</v>
      </c>
      <c r="AO790" s="850">
        <v>18178.989249999999</v>
      </c>
      <c r="AP790" s="850">
        <v>19525.751749999999</v>
      </c>
      <c r="AQ790" s="850">
        <v>21039.185219999999</v>
      </c>
      <c r="AR790" s="850">
        <v>22663.122869999999</v>
      </c>
      <c r="AS790" s="850">
        <v>24545.275129999998</v>
      </c>
      <c r="AT790" s="850">
        <v>26782.516039999999</v>
      </c>
      <c r="AU790" s="850">
        <v>29551.088329999999</v>
      </c>
      <c r="AV790" s="850">
        <v>33253.983939999998</v>
      </c>
      <c r="AW790" s="850">
        <v>33253.983939999998</v>
      </c>
      <c r="AX790" s="850">
        <v>33253.983939999998</v>
      </c>
      <c r="AY790" s="850">
        <v>33253.983939999998</v>
      </c>
      <c r="AZ790" s="850">
        <v>33253.983939999998</v>
      </c>
      <c r="BA790" s="850">
        <v>33253.983939999998</v>
      </c>
      <c r="BB790" s="850">
        <v>33253.983939999998</v>
      </c>
      <c r="BC790" s="850">
        <v>33253.983939999998</v>
      </c>
      <c r="BD790" s="850">
        <v>33253.983939999998</v>
      </c>
      <c r="BE790" s="850">
        <v>33253.983939999998</v>
      </c>
      <c r="BF790" s="850">
        <v>33253.983939999998</v>
      </c>
      <c r="BG790" s="850">
        <v>33253.983939999998</v>
      </c>
      <c r="BH790" s="850">
        <v>33253.983939999998</v>
      </c>
      <c r="BI790" s="850">
        <v>33253.983939999998</v>
      </c>
      <c r="BJ790" s="850">
        <v>33253.983939999998</v>
      </c>
      <c r="BK790" s="850">
        <v>33253.983939999998</v>
      </c>
      <c r="BL790" s="850">
        <v>33253.983939999998</v>
      </c>
      <c r="BM790" s="850">
        <v>33253.983939999998</v>
      </c>
      <c r="BN790" s="850">
        <v>33253.983939999998</v>
      </c>
      <c r="BO790" s="850">
        <v>33253.983939999998</v>
      </c>
      <c r="BP790" s="850">
        <v>33253.983939999998</v>
      </c>
      <c r="BQ790" s="850">
        <v>33253.983939999998</v>
      </c>
      <c r="BR790" s="850">
        <v>33253.983939999998</v>
      </c>
      <c r="BS790" s="850">
        <v>33253.983939999998</v>
      </c>
      <c r="BT790" s="850">
        <v>33253.983939999998</v>
      </c>
      <c r="BU790" s="850">
        <v>33253.983939999998</v>
      </c>
      <c r="BV790" s="850">
        <v>33253.983939999998</v>
      </c>
      <c r="BW790" s="850">
        <v>33253.983939999998</v>
      </c>
      <c r="BX790" s="850">
        <v>33253.983939999998</v>
      </c>
      <c r="BY790" s="850">
        <v>33253.983939999998</v>
      </c>
      <c r="BZ790" s="850">
        <v>33253.983939999998</v>
      </c>
      <c r="CA790" s="850">
        <v>33253.983939999998</v>
      </c>
      <c r="CB790" s="850">
        <v>33253.983939999998</v>
      </c>
      <c r="CC790" s="850">
        <v>33253.983939999998</v>
      </c>
      <c r="CD790" s="850">
        <v>33253.983939999998</v>
      </c>
      <c r="CE790" s="851">
        <v>33253.983939999998</v>
      </c>
      <c r="CF790" s="851">
        <v>33253.983939999998</v>
      </c>
      <c r="CG790" s="851">
        <v>33253.983939999998</v>
      </c>
      <c r="CH790" s="851">
        <v>33253.983939999998</v>
      </c>
      <c r="CI790" s="851">
        <v>33253.983939999998</v>
      </c>
      <c r="CJ790" s="851">
        <v>33253.983939999998</v>
      </c>
      <c r="CK790" s="851">
        <v>33253.983939999998</v>
      </c>
      <c r="CL790" s="851">
        <v>33253.983939999998</v>
      </c>
      <c r="CM790" s="851">
        <v>33253.983939999998</v>
      </c>
      <c r="CN790" s="851">
        <v>33253.983939999998</v>
      </c>
      <c r="CO790" s="851">
        <v>33253.983939999998</v>
      </c>
      <c r="CP790" s="851">
        <v>33253.983939999998</v>
      </c>
      <c r="CQ790" s="851">
        <v>33253.983939999998</v>
      </c>
      <c r="CR790" s="851">
        <v>33253.983939999998</v>
      </c>
      <c r="CS790" s="851">
        <v>33253.983939999998</v>
      </c>
      <c r="CT790" s="851">
        <v>33253.983939999998</v>
      </c>
      <c r="CU790" s="851">
        <v>33253.983939999998</v>
      </c>
      <c r="CV790" s="851">
        <v>33253.983939999998</v>
      </c>
      <c r="CW790" s="851">
        <v>33253.983939999998</v>
      </c>
      <c r="CX790" s="851">
        <v>33253.983939999998</v>
      </c>
      <c r="CY790" s="852">
        <v>33253.983939999998</v>
      </c>
      <c r="CZ790" s="853">
        <v>33253.983939999998</v>
      </c>
      <c r="DA790" s="854"/>
      <c r="DB790" s="854"/>
      <c r="DC790" s="854"/>
      <c r="DD790" s="854"/>
      <c r="DE790" s="854"/>
      <c r="DF790" s="854"/>
      <c r="DG790" s="854"/>
      <c r="DH790" s="854"/>
      <c r="DI790" s="854"/>
      <c r="DJ790" s="854"/>
      <c r="DK790" s="854"/>
      <c r="DL790" s="854"/>
      <c r="DM790" s="854"/>
      <c r="DN790" s="854"/>
      <c r="DO790" s="854"/>
      <c r="DP790" s="854"/>
      <c r="DQ790" s="854"/>
      <c r="DR790" s="854"/>
      <c r="DS790" s="854"/>
      <c r="DT790" s="854"/>
      <c r="DU790" s="854"/>
      <c r="DV790" s="854"/>
      <c r="DW790" s="855"/>
      <c r="DX790" s="856"/>
    </row>
    <row r="791" spans="2:128" s="538" customFormat="1" x14ac:dyDescent="0.2">
      <c r="B791" s="875"/>
      <c r="C791" s="870"/>
      <c r="D791" s="871"/>
      <c r="E791" s="871"/>
      <c r="F791" s="871"/>
      <c r="G791" s="871"/>
      <c r="H791" s="871"/>
      <c r="I791" s="871"/>
      <c r="J791" s="871"/>
      <c r="K791" s="871"/>
      <c r="L791" s="871"/>
      <c r="M791" s="871"/>
      <c r="N791" s="871"/>
      <c r="O791" s="871"/>
      <c r="P791" s="871"/>
      <c r="Q791" s="871"/>
      <c r="R791" s="872"/>
      <c r="S791" s="871"/>
      <c r="T791" s="871"/>
      <c r="U791" s="859" t="s">
        <v>497</v>
      </c>
      <c r="V791" s="847" t="s">
        <v>124</v>
      </c>
      <c r="W791" s="868" t="s">
        <v>490</v>
      </c>
      <c r="X791" s="850"/>
      <c r="Y791" s="850"/>
      <c r="Z791" s="850"/>
      <c r="AA791" s="850"/>
      <c r="AB791" s="850"/>
      <c r="AC791" s="850"/>
      <c r="AD791" s="850"/>
      <c r="AE791" s="850"/>
      <c r="AF791" s="850"/>
      <c r="AG791" s="850"/>
      <c r="AH791" s="850"/>
      <c r="AI791" s="850"/>
      <c r="AJ791" s="850"/>
      <c r="AK791" s="850"/>
      <c r="AL791" s="850"/>
      <c r="AM791" s="850"/>
      <c r="AN791" s="850"/>
      <c r="AO791" s="850"/>
      <c r="AP791" s="850"/>
      <c r="AQ791" s="850"/>
      <c r="AR791" s="850"/>
      <c r="AS791" s="850"/>
      <c r="AT791" s="850"/>
      <c r="AU791" s="850"/>
      <c r="AV791" s="850"/>
      <c r="AW791" s="850"/>
      <c r="AX791" s="850"/>
      <c r="AY791" s="850"/>
      <c r="AZ791" s="850"/>
      <c r="BA791" s="850"/>
      <c r="BB791" s="850"/>
      <c r="BC791" s="850"/>
      <c r="BD791" s="850"/>
      <c r="BE791" s="850"/>
      <c r="BF791" s="850"/>
      <c r="BG791" s="850"/>
      <c r="BH791" s="850"/>
      <c r="BI791" s="850"/>
      <c r="BJ791" s="850"/>
      <c r="BK791" s="850"/>
      <c r="BL791" s="850"/>
      <c r="BM791" s="850"/>
      <c r="BN791" s="850"/>
      <c r="BO791" s="850"/>
      <c r="BP791" s="850"/>
      <c r="BQ791" s="850"/>
      <c r="BR791" s="850"/>
      <c r="BS791" s="850"/>
      <c r="BT791" s="850"/>
      <c r="BU791" s="850"/>
      <c r="BV791" s="850"/>
      <c r="BW791" s="850"/>
      <c r="BX791" s="850"/>
      <c r="BY791" s="850"/>
      <c r="BZ791" s="850"/>
      <c r="CA791" s="850"/>
      <c r="CB791" s="850"/>
      <c r="CC791" s="850"/>
      <c r="CD791" s="850"/>
      <c r="CE791" s="851"/>
      <c r="CF791" s="851"/>
      <c r="CG791" s="851"/>
      <c r="CH791" s="851"/>
      <c r="CI791" s="851"/>
      <c r="CJ791" s="851"/>
      <c r="CK791" s="851"/>
      <c r="CL791" s="851"/>
      <c r="CM791" s="851"/>
      <c r="CN791" s="851"/>
      <c r="CO791" s="851"/>
      <c r="CP791" s="851"/>
      <c r="CQ791" s="851"/>
      <c r="CR791" s="851"/>
      <c r="CS791" s="851"/>
      <c r="CT791" s="851"/>
      <c r="CU791" s="851"/>
      <c r="CV791" s="851"/>
      <c r="CW791" s="851"/>
      <c r="CX791" s="851"/>
      <c r="CY791" s="852"/>
      <c r="CZ791" s="853"/>
      <c r="DA791" s="854"/>
      <c r="DB791" s="854"/>
      <c r="DC791" s="854"/>
      <c r="DD791" s="854"/>
      <c r="DE791" s="854"/>
      <c r="DF791" s="854"/>
      <c r="DG791" s="854"/>
      <c r="DH791" s="854"/>
      <c r="DI791" s="854"/>
      <c r="DJ791" s="854"/>
      <c r="DK791" s="854"/>
      <c r="DL791" s="854"/>
      <c r="DM791" s="854"/>
      <c r="DN791" s="854"/>
      <c r="DO791" s="854"/>
      <c r="DP791" s="854"/>
      <c r="DQ791" s="854"/>
      <c r="DR791" s="854"/>
      <c r="DS791" s="854"/>
      <c r="DT791" s="854"/>
      <c r="DU791" s="854"/>
      <c r="DV791" s="854"/>
      <c r="DW791" s="855"/>
      <c r="DX791" s="856"/>
    </row>
    <row r="792" spans="2:128" s="538" customFormat="1" x14ac:dyDescent="0.2">
      <c r="B792" s="875"/>
      <c r="C792" s="870"/>
      <c r="D792" s="871"/>
      <c r="E792" s="871"/>
      <c r="F792" s="871"/>
      <c r="G792" s="871"/>
      <c r="H792" s="871"/>
      <c r="I792" s="871"/>
      <c r="J792" s="871"/>
      <c r="K792" s="871"/>
      <c r="L792" s="871"/>
      <c r="M792" s="871"/>
      <c r="N792" s="871"/>
      <c r="O792" s="871"/>
      <c r="P792" s="871"/>
      <c r="Q792" s="871"/>
      <c r="R792" s="872"/>
      <c r="S792" s="871"/>
      <c r="T792" s="871"/>
      <c r="U792" s="859" t="s">
        <v>498</v>
      </c>
      <c r="V792" s="847" t="s">
        <v>124</v>
      </c>
      <c r="W792" s="868" t="s">
        <v>490</v>
      </c>
      <c r="X792" s="850">
        <v>4.9553000000000003</v>
      </c>
      <c r="Y792" s="850">
        <v>6.2897487922705322</v>
      </c>
      <c r="Z792" s="850">
        <v>6.8596700039674214</v>
      </c>
      <c r="AA792" s="850">
        <v>7.1506198093901947</v>
      </c>
      <c r="AB792" s="850">
        <v>4.9796736073156751</v>
      </c>
      <c r="AC792" s="850">
        <v>5.4871475481486707</v>
      </c>
      <c r="AD792" s="850">
        <v>5.4371861213532835</v>
      </c>
      <c r="AE792" s="850">
        <v>5.4035306565091208</v>
      </c>
      <c r="AF792" s="850">
        <v>5.3905082671431259</v>
      </c>
      <c r="AG792" s="850">
        <v>5.4052053020681177</v>
      </c>
      <c r="AH792" s="850">
        <v>5.3534500460463041</v>
      </c>
      <c r="AI792" s="850">
        <v>5.4327770681291421</v>
      </c>
      <c r="AJ792" s="850">
        <v>5.6105326245654057</v>
      </c>
      <c r="AK792" s="850">
        <v>6.2422086192073003</v>
      </c>
      <c r="AL792" s="850">
        <v>6.1715103506880062</v>
      </c>
      <c r="AM792" s="850">
        <v>5.8404732318385495</v>
      </c>
      <c r="AN792" s="850">
        <v>5.7488121421012188</v>
      </c>
      <c r="AO792" s="850">
        <v>5.6678044079171945</v>
      </c>
      <c r="AP792" s="850">
        <v>5.5988427954839848</v>
      </c>
      <c r="AQ792" s="850">
        <v>5.5439701932925036</v>
      </c>
      <c r="AR792" s="850">
        <v>5.4726911985186781</v>
      </c>
      <c r="AS792" s="850">
        <v>5.4497613265596696</v>
      </c>
      <c r="AT792" s="850">
        <v>5.4544719038403704</v>
      </c>
      <c r="AU792" s="850">
        <v>5.5005305063756076</v>
      </c>
      <c r="AV792" s="850">
        <v>5.6210966016796764</v>
      </c>
      <c r="AW792" s="850">
        <v>5.431011209352345</v>
      </c>
      <c r="AX792" s="850">
        <v>5.2473538254612029</v>
      </c>
      <c r="AY792" s="850">
        <v>5.069907077740293</v>
      </c>
      <c r="AZ792" s="850">
        <v>4.8984609446766116</v>
      </c>
      <c r="BA792" s="850">
        <v>4.7328125069339251</v>
      </c>
      <c r="BB792" s="850">
        <v>5.2877717809023572</v>
      </c>
      <c r="BC792" s="850">
        <v>5.1337590105848125</v>
      </c>
      <c r="BD792" s="850">
        <v>4.9842320491114691</v>
      </c>
      <c r="BE792" s="850">
        <v>4.8390602418557949</v>
      </c>
      <c r="BF792" s="850">
        <v>4.6981167396658208</v>
      </c>
      <c r="BG792" s="850">
        <v>4.5612783880250678</v>
      </c>
      <c r="BH792" s="850">
        <v>4.4284256194418141</v>
      </c>
      <c r="BI792" s="850">
        <v>4.2994423489726348</v>
      </c>
      <c r="BJ792" s="850">
        <v>4.1742158727889667</v>
      </c>
      <c r="BK792" s="850">
        <v>4.052636769698025</v>
      </c>
      <c r="BL792" s="850">
        <v>3.934598805532064</v>
      </c>
      <c r="BM792" s="850">
        <v>3.8199988403223921</v>
      </c>
      <c r="BN792" s="850">
        <v>3.7087367381770791</v>
      </c>
      <c r="BO792" s="850">
        <v>3.600715279783572</v>
      </c>
      <c r="BP792" s="850">
        <v>3.4958400774597793</v>
      </c>
      <c r="BQ792" s="850">
        <v>3.3940194926793974</v>
      </c>
      <c r="BR792" s="850">
        <v>3.2951645559994147</v>
      </c>
      <c r="BS792" s="850">
        <v>3.1991888893198199</v>
      </c>
      <c r="BT792" s="850">
        <v>3.1060086304075925</v>
      </c>
      <c r="BU792" s="850">
        <v>3.0155423596190221</v>
      </c>
      <c r="BV792" s="850">
        <v>2.9277110287563324</v>
      </c>
      <c r="BW792" s="850">
        <v>2.8424378919964388</v>
      </c>
      <c r="BX792" s="850">
        <v>2.7596484388314937</v>
      </c>
      <c r="BY792" s="850">
        <v>2.6792703289626161</v>
      </c>
      <c r="BZ792" s="850">
        <v>2.6012333290899181</v>
      </c>
      <c r="CA792" s="850">
        <v>2.5254692515436101</v>
      </c>
      <c r="CB792" s="850">
        <v>2.4519118947025347</v>
      </c>
      <c r="CC792" s="850">
        <v>2.3804969851480915</v>
      </c>
      <c r="CD792" s="850">
        <v>2.3111621215030014</v>
      </c>
      <c r="CE792" s="851">
        <v>2.2438467199058265</v>
      </c>
      <c r="CF792" s="851">
        <v>2.1784919610736178</v>
      </c>
      <c r="CG792" s="851">
        <v>2.1150407389064259</v>
      </c>
      <c r="CH792" s="851">
        <v>2.0534376105887628</v>
      </c>
      <c r="CI792" s="851">
        <v>1.9936287481444295</v>
      </c>
      <c r="CJ792" s="851">
        <v>1.9355618914023591</v>
      </c>
      <c r="CK792" s="851">
        <v>1.8791863023323874</v>
      </c>
      <c r="CL792" s="851">
        <v>1.8244527207110559</v>
      </c>
      <c r="CM792" s="851">
        <v>1.7713133210786949</v>
      </c>
      <c r="CN792" s="851">
        <v>1.7197216709501892</v>
      </c>
      <c r="CO792" s="851">
        <v>1.6696326902429024</v>
      </c>
      <c r="CP792" s="851">
        <v>1.621002611886313</v>
      </c>
      <c r="CQ792" s="851">
        <v>1.5737889435789445</v>
      </c>
      <c r="CR792" s="851">
        <v>1.5279504306591696</v>
      </c>
      <c r="CS792" s="851">
        <v>1.4834470200574463</v>
      </c>
      <c r="CT792" s="851">
        <v>1.4402398252984916</v>
      </c>
      <c r="CU792" s="851">
        <v>2.0141858451211956</v>
      </c>
      <c r="CV792" s="851">
        <v>1.9650593610938496</v>
      </c>
      <c r="CW792" s="851">
        <v>1.9171310839939997</v>
      </c>
      <c r="CX792" s="851">
        <v>1.870371789262439</v>
      </c>
      <c r="CY792" s="852">
        <v>1.8247529651340866</v>
      </c>
      <c r="CZ792" s="853">
        <v>1.7802467952527676</v>
      </c>
      <c r="DA792" s="854"/>
      <c r="DB792" s="854"/>
      <c r="DC792" s="854"/>
      <c r="DD792" s="854"/>
      <c r="DE792" s="854"/>
      <c r="DF792" s="854"/>
      <c r="DG792" s="854"/>
      <c r="DH792" s="854"/>
      <c r="DI792" s="854"/>
      <c r="DJ792" s="854"/>
      <c r="DK792" s="854"/>
      <c r="DL792" s="854"/>
      <c r="DM792" s="854"/>
      <c r="DN792" s="854"/>
      <c r="DO792" s="854"/>
      <c r="DP792" s="854"/>
      <c r="DQ792" s="854"/>
      <c r="DR792" s="854"/>
      <c r="DS792" s="854"/>
      <c r="DT792" s="854"/>
      <c r="DU792" s="854"/>
      <c r="DV792" s="854"/>
      <c r="DW792" s="855"/>
      <c r="DX792" s="856"/>
    </row>
    <row r="793" spans="2:128" s="538" customFormat="1" x14ac:dyDescent="0.2">
      <c r="B793" s="875"/>
      <c r="C793" s="870"/>
      <c r="D793" s="871"/>
      <c r="E793" s="871"/>
      <c r="F793" s="871"/>
      <c r="G793" s="871"/>
      <c r="H793" s="871"/>
      <c r="I793" s="871"/>
      <c r="J793" s="871"/>
      <c r="K793" s="871"/>
      <c r="L793" s="871"/>
      <c r="M793" s="871"/>
      <c r="N793" s="871"/>
      <c r="O793" s="871"/>
      <c r="P793" s="871"/>
      <c r="Q793" s="871"/>
      <c r="R793" s="872"/>
      <c r="S793" s="871"/>
      <c r="T793" s="871"/>
      <c r="U793" s="876" t="s">
        <v>499</v>
      </c>
      <c r="V793" s="847" t="s">
        <v>124</v>
      </c>
      <c r="W793" s="868" t="s">
        <v>490</v>
      </c>
      <c r="X793" s="877"/>
      <c r="Y793" s="877"/>
      <c r="Z793" s="877"/>
      <c r="AA793" s="877"/>
      <c r="AB793" s="877"/>
      <c r="AC793" s="877"/>
      <c r="AD793" s="877"/>
      <c r="AE793" s="877"/>
      <c r="AF793" s="877"/>
      <c r="AG793" s="877"/>
      <c r="AH793" s="877"/>
      <c r="AI793" s="877"/>
      <c r="AJ793" s="877"/>
      <c r="AK793" s="877"/>
      <c r="AL793" s="877"/>
      <c r="AM793" s="877"/>
      <c r="AN793" s="877"/>
      <c r="AO793" s="877"/>
      <c r="AP793" s="877"/>
      <c r="AQ793" s="877"/>
      <c r="AR793" s="877"/>
      <c r="AS793" s="877"/>
      <c r="AT793" s="877"/>
      <c r="AU793" s="877"/>
      <c r="AV793" s="877"/>
      <c r="AW793" s="877"/>
      <c r="AX793" s="877"/>
      <c r="AY793" s="877"/>
      <c r="AZ793" s="877"/>
      <c r="BA793" s="877"/>
      <c r="BB793" s="877"/>
      <c r="BC793" s="877"/>
      <c r="BD793" s="877"/>
      <c r="BE793" s="877"/>
      <c r="BF793" s="877"/>
      <c r="BG793" s="877"/>
      <c r="BH793" s="877"/>
      <c r="BI793" s="877"/>
      <c r="BJ793" s="877"/>
      <c r="BK793" s="877"/>
      <c r="BL793" s="877"/>
      <c r="BM793" s="877"/>
      <c r="BN793" s="877"/>
      <c r="BO793" s="877"/>
      <c r="BP793" s="877"/>
      <c r="BQ793" s="877"/>
      <c r="BR793" s="877"/>
      <c r="BS793" s="877"/>
      <c r="BT793" s="877"/>
      <c r="BU793" s="877"/>
      <c r="BV793" s="877"/>
      <c r="BW793" s="877"/>
      <c r="BX793" s="877"/>
      <c r="BY793" s="877"/>
      <c r="BZ793" s="877"/>
      <c r="CA793" s="877"/>
      <c r="CB793" s="877"/>
      <c r="CC793" s="877"/>
      <c r="CD793" s="877"/>
      <c r="CE793" s="878"/>
      <c r="CF793" s="878"/>
      <c r="CG793" s="878"/>
      <c r="CH793" s="878"/>
      <c r="CI793" s="878"/>
      <c r="CJ793" s="878"/>
      <c r="CK793" s="878"/>
      <c r="CL793" s="878"/>
      <c r="CM793" s="878"/>
      <c r="CN793" s="878"/>
      <c r="CO793" s="878"/>
      <c r="CP793" s="878"/>
      <c r="CQ793" s="878"/>
      <c r="CR793" s="878"/>
      <c r="CS793" s="878"/>
      <c r="CT793" s="878"/>
      <c r="CU793" s="878"/>
      <c r="CV793" s="878"/>
      <c r="CW793" s="878"/>
      <c r="CX793" s="878"/>
      <c r="CY793" s="879"/>
      <c r="CZ793" s="853"/>
      <c r="DA793" s="854"/>
      <c r="DB793" s="854"/>
      <c r="DC793" s="854"/>
      <c r="DD793" s="854"/>
      <c r="DE793" s="854"/>
      <c r="DF793" s="854"/>
      <c r="DG793" s="854"/>
      <c r="DH793" s="854"/>
      <c r="DI793" s="854"/>
      <c r="DJ793" s="854"/>
      <c r="DK793" s="854"/>
      <c r="DL793" s="854"/>
      <c r="DM793" s="854"/>
      <c r="DN793" s="854"/>
      <c r="DO793" s="854"/>
      <c r="DP793" s="854"/>
      <c r="DQ793" s="854"/>
      <c r="DR793" s="854"/>
      <c r="DS793" s="854"/>
      <c r="DT793" s="854"/>
      <c r="DU793" s="854"/>
      <c r="DV793" s="854"/>
      <c r="DW793" s="855"/>
      <c r="DX793" s="856"/>
    </row>
    <row r="794" spans="2:128" s="538" customFormat="1" ht="15.75" thickBot="1" x14ac:dyDescent="0.25">
      <c r="B794" s="880"/>
      <c r="C794" s="881"/>
      <c r="D794" s="882"/>
      <c r="E794" s="882"/>
      <c r="F794" s="882"/>
      <c r="G794" s="882"/>
      <c r="H794" s="882"/>
      <c r="I794" s="882"/>
      <c r="J794" s="882"/>
      <c r="K794" s="882"/>
      <c r="L794" s="882"/>
      <c r="M794" s="882"/>
      <c r="N794" s="882"/>
      <c r="O794" s="882"/>
      <c r="P794" s="882"/>
      <c r="Q794" s="882"/>
      <c r="R794" s="883"/>
      <c r="S794" s="882"/>
      <c r="T794" s="882"/>
      <c r="U794" s="884" t="s">
        <v>127</v>
      </c>
      <c r="V794" s="885" t="s">
        <v>500</v>
      </c>
      <c r="W794" s="886" t="s">
        <v>490</v>
      </c>
      <c r="X794" s="887">
        <f>SUM(X783:X793)</f>
        <v>6935.9883700000009</v>
      </c>
      <c r="Y794" s="887">
        <f t="shared" ref="Y794:CJ794" si="153">SUM(Y783:Y793)</f>
        <v>11614.134449382042</v>
      </c>
      <c r="Z794" s="887">
        <f t="shared" si="153"/>
        <v>17201.563810100244</v>
      </c>
      <c r="AA794" s="887">
        <f t="shared" si="153"/>
        <v>23621.88625681639</v>
      </c>
      <c r="AB794" s="887">
        <f t="shared" si="153"/>
        <v>21529.260444038566</v>
      </c>
      <c r="AC794" s="887">
        <f t="shared" si="153"/>
        <v>24368.292843287327</v>
      </c>
      <c r="AD794" s="887">
        <f t="shared" si="153"/>
        <v>26722.187811256717</v>
      </c>
      <c r="AE794" s="887">
        <f t="shared" si="153"/>
        <v>29301.655386171002</v>
      </c>
      <c r="AF794" s="887">
        <f t="shared" si="153"/>
        <v>32168.773204947131</v>
      </c>
      <c r="AG794" s="887">
        <f t="shared" si="153"/>
        <v>35422.986074130502</v>
      </c>
      <c r="AH794" s="887">
        <f t="shared" si="153"/>
        <v>38612.393781809267</v>
      </c>
      <c r="AI794" s="887">
        <f t="shared" si="153"/>
        <v>42611.832743411083</v>
      </c>
      <c r="AJ794" s="887">
        <f t="shared" si="153"/>
        <v>47891.892154825102</v>
      </c>
      <c r="AK794" s="887">
        <f t="shared" si="153"/>
        <v>57306.018618053429</v>
      </c>
      <c r="AL794" s="887">
        <f t="shared" si="153"/>
        <v>61823.795428296435</v>
      </c>
      <c r="AM794" s="887">
        <f t="shared" si="153"/>
        <v>64719.175590966952</v>
      </c>
      <c r="AN794" s="887">
        <f t="shared" si="153"/>
        <v>68348.257617550247</v>
      </c>
      <c r="AO794" s="887">
        <f t="shared" si="153"/>
        <v>72336.548778472003</v>
      </c>
      <c r="AP794" s="887">
        <f t="shared" si="153"/>
        <v>76755.75175640019</v>
      </c>
      <c r="AQ794" s="887">
        <f t="shared" si="153"/>
        <v>81704.975954321577</v>
      </c>
      <c r="AR794" s="887">
        <f t="shared" si="153"/>
        <v>86940.090296735027</v>
      </c>
      <c r="AS794" s="887">
        <f t="shared" si="153"/>
        <v>93059.569166207089</v>
      </c>
      <c r="AT794" s="887">
        <f t="shared" si="153"/>
        <v>100309.98387730794</v>
      </c>
      <c r="AU794" s="887">
        <f t="shared" si="153"/>
        <v>109253.86297761356</v>
      </c>
      <c r="AV794" s="887">
        <f t="shared" si="153"/>
        <v>121179.63022649323</v>
      </c>
      <c r="AW794" s="887">
        <f t="shared" si="153"/>
        <v>121390.8805149665</v>
      </c>
      <c r="AX794" s="887">
        <f t="shared" si="153"/>
        <v>121390.6968575826</v>
      </c>
      <c r="AY794" s="887">
        <f t="shared" si="153"/>
        <v>121390.51941083488</v>
      </c>
      <c r="AZ794" s="887">
        <f t="shared" si="153"/>
        <v>121390.34796470182</v>
      </c>
      <c r="BA794" s="887">
        <f t="shared" si="153"/>
        <v>121390.18231626408</v>
      </c>
      <c r="BB794" s="887">
        <f t="shared" si="153"/>
        <v>121390.73727553805</v>
      </c>
      <c r="BC794" s="887">
        <f t="shared" si="153"/>
        <v>121390.58326276773</v>
      </c>
      <c r="BD794" s="887">
        <f t="shared" si="153"/>
        <v>121390.43373580626</v>
      </c>
      <c r="BE794" s="887">
        <f t="shared" si="153"/>
        <v>121390.288563999</v>
      </c>
      <c r="BF794" s="887">
        <f t="shared" si="153"/>
        <v>121390.14762049681</v>
      </c>
      <c r="BG794" s="887">
        <f t="shared" si="153"/>
        <v>121390.01078214517</v>
      </c>
      <c r="BH794" s="887">
        <f t="shared" si="153"/>
        <v>121389.87792937658</v>
      </c>
      <c r="BI794" s="887">
        <f t="shared" si="153"/>
        <v>121389.74894610612</v>
      </c>
      <c r="BJ794" s="887">
        <f t="shared" si="153"/>
        <v>121389.62371962993</v>
      </c>
      <c r="BK794" s="887">
        <f t="shared" si="153"/>
        <v>121389.50214052685</v>
      </c>
      <c r="BL794" s="887">
        <f t="shared" si="153"/>
        <v>121389.38410256268</v>
      </c>
      <c r="BM794" s="887">
        <f t="shared" si="153"/>
        <v>121389.26950259747</v>
      </c>
      <c r="BN794" s="887">
        <f t="shared" si="153"/>
        <v>121389.15824049532</v>
      </c>
      <c r="BO794" s="887">
        <f t="shared" si="153"/>
        <v>121389.05021903693</v>
      </c>
      <c r="BP794" s="887">
        <f t="shared" si="153"/>
        <v>121388.94534383461</v>
      </c>
      <c r="BQ794" s="887">
        <f t="shared" si="153"/>
        <v>121388.84352324983</v>
      </c>
      <c r="BR794" s="887">
        <f t="shared" si="153"/>
        <v>121388.74466831314</v>
      </c>
      <c r="BS794" s="887">
        <f t="shared" si="153"/>
        <v>121388.64869264647</v>
      </c>
      <c r="BT794" s="887">
        <f t="shared" si="153"/>
        <v>121388.55551238755</v>
      </c>
      <c r="BU794" s="887">
        <f t="shared" si="153"/>
        <v>121388.46504611676</v>
      </c>
      <c r="BV794" s="887">
        <f t="shared" si="153"/>
        <v>121388.3772147859</v>
      </c>
      <c r="BW794" s="887">
        <f t="shared" si="153"/>
        <v>121388.29194164915</v>
      </c>
      <c r="BX794" s="887">
        <f t="shared" si="153"/>
        <v>121388.20915219598</v>
      </c>
      <c r="BY794" s="887">
        <f t="shared" si="153"/>
        <v>121388.12877408612</v>
      </c>
      <c r="BZ794" s="887">
        <f t="shared" si="153"/>
        <v>121388.05073708623</v>
      </c>
      <c r="CA794" s="887">
        <f t="shared" si="153"/>
        <v>121387.97497300869</v>
      </c>
      <c r="CB794" s="887">
        <f t="shared" si="153"/>
        <v>121387.90141565185</v>
      </c>
      <c r="CC794" s="887">
        <f t="shared" si="153"/>
        <v>121387.83000074229</v>
      </c>
      <c r="CD794" s="887">
        <f t="shared" si="153"/>
        <v>121387.76066587865</v>
      </c>
      <c r="CE794" s="887">
        <f t="shared" si="153"/>
        <v>121387.69335047706</v>
      </c>
      <c r="CF794" s="887">
        <f t="shared" si="153"/>
        <v>121387.62799571823</v>
      </c>
      <c r="CG794" s="887">
        <f t="shared" si="153"/>
        <v>121387.56454449605</v>
      </c>
      <c r="CH794" s="887">
        <f t="shared" si="153"/>
        <v>121387.50294136774</v>
      </c>
      <c r="CI794" s="887">
        <f t="shared" si="153"/>
        <v>121387.44313250529</v>
      </c>
      <c r="CJ794" s="887">
        <f t="shared" si="153"/>
        <v>121387.38506564854</v>
      </c>
      <c r="CK794" s="887">
        <f t="shared" ref="CK794:DW794" si="154">SUM(CK783:CK793)</f>
        <v>121387.32869005948</v>
      </c>
      <c r="CL794" s="887">
        <f t="shared" si="154"/>
        <v>121387.27395647786</v>
      </c>
      <c r="CM794" s="887">
        <f t="shared" si="154"/>
        <v>121387.22081707823</v>
      </c>
      <c r="CN794" s="887">
        <f t="shared" si="154"/>
        <v>121387.16922542809</v>
      </c>
      <c r="CO794" s="887">
        <f t="shared" si="154"/>
        <v>121387.11913644739</v>
      </c>
      <c r="CP794" s="887">
        <f t="shared" si="154"/>
        <v>121387.07050636904</v>
      </c>
      <c r="CQ794" s="887">
        <f t="shared" si="154"/>
        <v>121387.02329270073</v>
      </c>
      <c r="CR794" s="887">
        <f t="shared" si="154"/>
        <v>121386.9774541878</v>
      </c>
      <c r="CS794" s="887">
        <f t="shared" si="154"/>
        <v>121386.93295077721</v>
      </c>
      <c r="CT794" s="887">
        <f t="shared" si="154"/>
        <v>121386.88974358245</v>
      </c>
      <c r="CU794" s="887">
        <f t="shared" si="154"/>
        <v>121387.46368960227</v>
      </c>
      <c r="CV794" s="887">
        <f t="shared" si="154"/>
        <v>121387.41456311825</v>
      </c>
      <c r="CW794" s="887">
        <f t="shared" si="154"/>
        <v>121387.36663484114</v>
      </c>
      <c r="CX794" s="887">
        <f t="shared" si="154"/>
        <v>121387.31987554641</v>
      </c>
      <c r="CY794" s="888">
        <f t="shared" si="154"/>
        <v>121387.27425672227</v>
      </c>
      <c r="CZ794" s="818">
        <f t="shared" si="154"/>
        <v>121387.2297505524</v>
      </c>
      <c r="DA794" s="819">
        <f t="shared" si="154"/>
        <v>0</v>
      </c>
      <c r="DB794" s="819">
        <f t="shared" si="154"/>
        <v>0</v>
      </c>
      <c r="DC794" s="819">
        <f t="shared" si="154"/>
        <v>0</v>
      </c>
      <c r="DD794" s="819">
        <f t="shared" si="154"/>
        <v>0</v>
      </c>
      <c r="DE794" s="819">
        <f t="shared" si="154"/>
        <v>0</v>
      </c>
      <c r="DF794" s="819">
        <f t="shared" si="154"/>
        <v>0</v>
      </c>
      <c r="DG794" s="819">
        <f t="shared" si="154"/>
        <v>0</v>
      </c>
      <c r="DH794" s="819">
        <f t="shared" si="154"/>
        <v>0</v>
      </c>
      <c r="DI794" s="819">
        <f t="shared" si="154"/>
        <v>0</v>
      </c>
      <c r="DJ794" s="819">
        <f t="shared" si="154"/>
        <v>0</v>
      </c>
      <c r="DK794" s="819">
        <f t="shared" si="154"/>
        <v>0</v>
      </c>
      <c r="DL794" s="819">
        <f t="shared" si="154"/>
        <v>0</v>
      </c>
      <c r="DM794" s="819">
        <f t="shared" si="154"/>
        <v>0</v>
      </c>
      <c r="DN794" s="819">
        <f t="shared" si="154"/>
        <v>0</v>
      </c>
      <c r="DO794" s="819">
        <f t="shared" si="154"/>
        <v>0</v>
      </c>
      <c r="DP794" s="819">
        <f t="shared" si="154"/>
        <v>0</v>
      </c>
      <c r="DQ794" s="819">
        <f t="shared" si="154"/>
        <v>0</v>
      </c>
      <c r="DR794" s="819">
        <f t="shared" si="154"/>
        <v>0</v>
      </c>
      <c r="DS794" s="819">
        <f t="shared" si="154"/>
        <v>0</v>
      </c>
      <c r="DT794" s="819">
        <f t="shared" si="154"/>
        <v>0</v>
      </c>
      <c r="DU794" s="819">
        <f t="shared" si="154"/>
        <v>0</v>
      </c>
      <c r="DV794" s="819">
        <f t="shared" si="154"/>
        <v>0</v>
      </c>
      <c r="DW794" s="820">
        <f t="shared" si="154"/>
        <v>0</v>
      </c>
      <c r="DX794" s="856"/>
    </row>
    <row r="795" spans="2:128" x14ac:dyDescent="0.2">
      <c r="B795" s="593" t="s">
        <v>515</v>
      </c>
      <c r="C795" s="594" t="s">
        <v>516</v>
      </c>
      <c r="D795" s="587"/>
      <c r="E795" s="587"/>
      <c r="F795" s="587"/>
      <c r="G795" s="587"/>
      <c r="H795" s="587"/>
      <c r="I795" s="587"/>
      <c r="J795" s="587"/>
      <c r="K795" s="587"/>
      <c r="L795" s="587"/>
      <c r="M795" s="587"/>
      <c r="N795" s="587"/>
      <c r="O795" s="587"/>
      <c r="P795" s="587"/>
      <c r="Q795" s="587"/>
      <c r="R795" s="589"/>
      <c r="S795" s="664"/>
      <c r="T795" s="589"/>
      <c r="U795" s="664"/>
      <c r="V795" s="587"/>
      <c r="W795" s="587"/>
      <c r="X795" s="585">
        <f t="shared" ref="X795:BC795" si="155">SUMIF($C:$C,"59.2x",X:X)</f>
        <v>0</v>
      </c>
      <c r="Y795" s="585">
        <f t="shared" si="155"/>
        <v>0</v>
      </c>
      <c r="Z795" s="585">
        <f t="shared" si="155"/>
        <v>0</v>
      </c>
      <c r="AA795" s="585">
        <f t="shared" si="155"/>
        <v>0</v>
      </c>
      <c r="AB795" s="585">
        <f t="shared" si="155"/>
        <v>0</v>
      </c>
      <c r="AC795" s="585">
        <f t="shared" si="155"/>
        <v>0</v>
      </c>
      <c r="AD795" s="585">
        <f t="shared" si="155"/>
        <v>0</v>
      </c>
      <c r="AE795" s="585">
        <f t="shared" si="155"/>
        <v>0</v>
      </c>
      <c r="AF795" s="585">
        <f t="shared" si="155"/>
        <v>0</v>
      </c>
      <c r="AG795" s="585">
        <f t="shared" si="155"/>
        <v>0</v>
      </c>
      <c r="AH795" s="585">
        <f t="shared" si="155"/>
        <v>0</v>
      </c>
      <c r="AI795" s="585">
        <f t="shared" si="155"/>
        <v>0</v>
      </c>
      <c r="AJ795" s="585">
        <f t="shared" si="155"/>
        <v>0</v>
      </c>
      <c r="AK795" s="585">
        <f t="shared" si="155"/>
        <v>0</v>
      </c>
      <c r="AL795" s="585">
        <f t="shared" si="155"/>
        <v>0</v>
      </c>
      <c r="AM795" s="585">
        <f t="shared" si="155"/>
        <v>0</v>
      </c>
      <c r="AN795" s="585">
        <f t="shared" si="155"/>
        <v>0</v>
      </c>
      <c r="AO795" s="585">
        <f t="shared" si="155"/>
        <v>0</v>
      </c>
      <c r="AP795" s="585">
        <f t="shared" si="155"/>
        <v>0</v>
      </c>
      <c r="AQ795" s="585">
        <f t="shared" si="155"/>
        <v>0</v>
      </c>
      <c r="AR795" s="585">
        <f t="shared" si="155"/>
        <v>0</v>
      </c>
      <c r="AS795" s="585">
        <f t="shared" si="155"/>
        <v>0</v>
      </c>
      <c r="AT795" s="585">
        <f t="shared" si="155"/>
        <v>0</v>
      </c>
      <c r="AU795" s="585">
        <f t="shared" si="155"/>
        <v>0</v>
      </c>
      <c r="AV795" s="585">
        <f t="shared" si="155"/>
        <v>0</v>
      </c>
      <c r="AW795" s="585">
        <f t="shared" si="155"/>
        <v>0</v>
      </c>
      <c r="AX795" s="585">
        <f t="shared" si="155"/>
        <v>0</v>
      </c>
      <c r="AY795" s="585">
        <f t="shared" si="155"/>
        <v>0</v>
      </c>
      <c r="AZ795" s="585">
        <f t="shared" si="155"/>
        <v>0</v>
      </c>
      <c r="BA795" s="585">
        <f t="shared" si="155"/>
        <v>0</v>
      </c>
      <c r="BB795" s="585">
        <f t="shared" si="155"/>
        <v>0</v>
      </c>
      <c r="BC795" s="585">
        <f t="shared" si="155"/>
        <v>0</v>
      </c>
      <c r="BD795" s="585">
        <f t="shared" ref="BD795:CI795" si="156">SUMIF($C:$C,"59.2x",BD:BD)</f>
        <v>0</v>
      </c>
      <c r="BE795" s="585">
        <f t="shared" si="156"/>
        <v>0</v>
      </c>
      <c r="BF795" s="585">
        <f t="shared" si="156"/>
        <v>0</v>
      </c>
      <c r="BG795" s="585">
        <f t="shared" si="156"/>
        <v>0</v>
      </c>
      <c r="BH795" s="585">
        <f t="shared" si="156"/>
        <v>0</v>
      </c>
      <c r="BI795" s="585">
        <f t="shared" si="156"/>
        <v>0</v>
      </c>
      <c r="BJ795" s="585">
        <f t="shared" si="156"/>
        <v>0</v>
      </c>
      <c r="BK795" s="585">
        <f t="shared" si="156"/>
        <v>0</v>
      </c>
      <c r="BL795" s="585">
        <f t="shared" si="156"/>
        <v>0</v>
      </c>
      <c r="BM795" s="585">
        <f t="shared" si="156"/>
        <v>0</v>
      </c>
      <c r="BN795" s="585">
        <f t="shared" si="156"/>
        <v>0</v>
      </c>
      <c r="BO795" s="585">
        <f t="shared" si="156"/>
        <v>0</v>
      </c>
      <c r="BP795" s="585">
        <f t="shared" si="156"/>
        <v>0</v>
      </c>
      <c r="BQ795" s="585">
        <f t="shared" si="156"/>
        <v>0</v>
      </c>
      <c r="BR795" s="585">
        <f t="shared" si="156"/>
        <v>0</v>
      </c>
      <c r="BS795" s="585">
        <f t="shared" si="156"/>
        <v>0</v>
      </c>
      <c r="BT795" s="585">
        <f t="shared" si="156"/>
        <v>0</v>
      </c>
      <c r="BU795" s="585">
        <f t="shared" si="156"/>
        <v>0</v>
      </c>
      <c r="BV795" s="585">
        <f t="shared" si="156"/>
        <v>0</v>
      </c>
      <c r="BW795" s="585">
        <f t="shared" si="156"/>
        <v>0</v>
      </c>
      <c r="BX795" s="585">
        <f t="shared" si="156"/>
        <v>0</v>
      </c>
      <c r="BY795" s="585">
        <f t="shared" si="156"/>
        <v>0</v>
      </c>
      <c r="BZ795" s="585">
        <f t="shared" si="156"/>
        <v>0</v>
      </c>
      <c r="CA795" s="585">
        <f t="shared" si="156"/>
        <v>0</v>
      </c>
      <c r="CB795" s="585">
        <f t="shared" si="156"/>
        <v>0</v>
      </c>
      <c r="CC795" s="585">
        <f t="shared" si="156"/>
        <v>0</v>
      </c>
      <c r="CD795" s="585">
        <f t="shared" si="156"/>
        <v>0</v>
      </c>
      <c r="CE795" s="585">
        <f t="shared" si="156"/>
        <v>0</v>
      </c>
      <c r="CF795" s="585">
        <f t="shared" si="156"/>
        <v>0</v>
      </c>
      <c r="CG795" s="585">
        <f t="shared" si="156"/>
        <v>0</v>
      </c>
      <c r="CH795" s="585">
        <f t="shared" si="156"/>
        <v>0</v>
      </c>
      <c r="CI795" s="585">
        <f t="shared" si="156"/>
        <v>0</v>
      </c>
      <c r="CJ795" s="585">
        <f t="shared" ref="CJ795:DO795" si="157">SUMIF($C:$C,"59.2x",CJ:CJ)</f>
        <v>0</v>
      </c>
      <c r="CK795" s="585">
        <f t="shared" si="157"/>
        <v>0</v>
      </c>
      <c r="CL795" s="585">
        <f t="shared" si="157"/>
        <v>0</v>
      </c>
      <c r="CM795" s="585">
        <f t="shared" si="157"/>
        <v>0</v>
      </c>
      <c r="CN795" s="585">
        <f t="shared" si="157"/>
        <v>0</v>
      </c>
      <c r="CO795" s="585">
        <f t="shared" si="157"/>
        <v>0</v>
      </c>
      <c r="CP795" s="585">
        <f t="shared" si="157"/>
        <v>0</v>
      </c>
      <c r="CQ795" s="585">
        <f t="shared" si="157"/>
        <v>0</v>
      </c>
      <c r="CR795" s="585">
        <f t="shared" si="157"/>
        <v>0</v>
      </c>
      <c r="CS795" s="585">
        <f t="shared" si="157"/>
        <v>0</v>
      </c>
      <c r="CT795" s="585">
        <f t="shared" si="157"/>
        <v>0</v>
      </c>
      <c r="CU795" s="585">
        <f t="shared" si="157"/>
        <v>0</v>
      </c>
      <c r="CV795" s="585">
        <f t="shared" si="157"/>
        <v>0</v>
      </c>
      <c r="CW795" s="585">
        <f t="shared" si="157"/>
        <v>0</v>
      </c>
      <c r="CX795" s="585">
        <f t="shared" si="157"/>
        <v>0</v>
      </c>
      <c r="CY795" s="600">
        <f t="shared" si="157"/>
        <v>0</v>
      </c>
      <c r="CZ795" s="601">
        <f t="shared" si="157"/>
        <v>0</v>
      </c>
      <c r="DA795" s="601">
        <f t="shared" si="157"/>
        <v>0</v>
      </c>
      <c r="DB795" s="601">
        <f t="shared" si="157"/>
        <v>0</v>
      </c>
      <c r="DC795" s="601">
        <f t="shared" si="157"/>
        <v>0</v>
      </c>
      <c r="DD795" s="601">
        <f t="shared" si="157"/>
        <v>0</v>
      </c>
      <c r="DE795" s="601">
        <f t="shared" si="157"/>
        <v>0</v>
      </c>
      <c r="DF795" s="601">
        <f t="shared" si="157"/>
        <v>0</v>
      </c>
      <c r="DG795" s="601">
        <f t="shared" si="157"/>
        <v>0</v>
      </c>
      <c r="DH795" s="601">
        <f t="shared" si="157"/>
        <v>0</v>
      </c>
      <c r="DI795" s="601">
        <f t="shared" si="157"/>
        <v>0</v>
      </c>
      <c r="DJ795" s="601">
        <f t="shared" si="157"/>
        <v>0</v>
      </c>
      <c r="DK795" s="601">
        <f t="shared" si="157"/>
        <v>0</v>
      </c>
      <c r="DL795" s="601">
        <f t="shared" si="157"/>
        <v>0</v>
      </c>
      <c r="DM795" s="601">
        <f t="shared" si="157"/>
        <v>0</v>
      </c>
      <c r="DN795" s="601">
        <f t="shared" si="157"/>
        <v>0</v>
      </c>
      <c r="DO795" s="601">
        <f t="shared" si="157"/>
        <v>0</v>
      </c>
      <c r="DP795" s="601">
        <f t="shared" ref="DP795:DW795" si="158">SUMIF($C:$C,"59.2x",DP:DP)</f>
        <v>0</v>
      </c>
      <c r="DQ795" s="601">
        <f t="shared" si="158"/>
        <v>0</v>
      </c>
      <c r="DR795" s="601">
        <f t="shared" si="158"/>
        <v>0</v>
      </c>
      <c r="DS795" s="601">
        <f t="shared" si="158"/>
        <v>0</v>
      </c>
      <c r="DT795" s="601">
        <f t="shared" si="158"/>
        <v>0</v>
      </c>
      <c r="DU795" s="601">
        <f t="shared" si="158"/>
        <v>0</v>
      </c>
      <c r="DV795" s="601">
        <f t="shared" si="158"/>
        <v>0</v>
      </c>
      <c r="DW795" s="665">
        <f t="shared" si="158"/>
        <v>0</v>
      </c>
    </row>
    <row r="796" spans="2:128" x14ac:dyDescent="0.2">
      <c r="B796" s="666" t="s">
        <v>517</v>
      </c>
      <c r="C796" s="667" t="s">
        <v>930</v>
      </c>
      <c r="D796" s="587"/>
      <c r="E796" s="587"/>
      <c r="F796" s="587"/>
      <c r="G796" s="587"/>
      <c r="H796" s="587"/>
      <c r="I796" s="587"/>
      <c r="J796" s="587"/>
      <c r="K796" s="587"/>
      <c r="L796" s="587"/>
      <c r="M796" s="587"/>
      <c r="N796" s="587"/>
      <c r="O796" s="587"/>
      <c r="P796" s="587"/>
      <c r="Q796" s="587"/>
      <c r="R796" s="589"/>
      <c r="S796" s="664"/>
      <c r="T796" s="589"/>
      <c r="U796" s="668"/>
      <c r="V796" s="585"/>
      <c r="W796" s="585"/>
      <c r="X796" s="585"/>
      <c r="Y796" s="585"/>
      <c r="Z796" s="585"/>
      <c r="AA796" s="585"/>
      <c r="AB796" s="585"/>
      <c r="AC796" s="585"/>
      <c r="AD796" s="585"/>
      <c r="AE796" s="585"/>
      <c r="AF796" s="585"/>
      <c r="AG796" s="585"/>
      <c r="AH796" s="585"/>
      <c r="AI796" s="585"/>
      <c r="AJ796" s="585"/>
      <c r="AK796" s="585"/>
      <c r="AL796" s="585"/>
      <c r="AM796" s="585"/>
      <c r="AN796" s="585"/>
      <c r="AO796" s="585"/>
      <c r="AP796" s="585"/>
      <c r="AQ796" s="585"/>
      <c r="AR796" s="585"/>
      <c r="AS796" s="585"/>
      <c r="AT796" s="585"/>
      <c r="AU796" s="585"/>
      <c r="AV796" s="585"/>
      <c r="AW796" s="585"/>
      <c r="AX796" s="585"/>
      <c r="AY796" s="585"/>
      <c r="AZ796" s="585"/>
      <c r="BA796" s="585"/>
      <c r="BB796" s="585"/>
      <c r="BC796" s="585"/>
      <c r="BD796" s="585"/>
      <c r="BE796" s="585"/>
      <c r="BF796" s="585"/>
      <c r="BG796" s="585"/>
      <c r="BH796" s="585"/>
      <c r="BI796" s="585"/>
      <c r="BJ796" s="585"/>
      <c r="BK796" s="585"/>
      <c r="BL796" s="585"/>
      <c r="BM796" s="585"/>
      <c r="BN796" s="585"/>
      <c r="BO796" s="585"/>
      <c r="BP796" s="585"/>
      <c r="BQ796" s="585"/>
      <c r="BR796" s="585"/>
      <c r="BS796" s="585"/>
      <c r="BT796" s="585"/>
      <c r="BU796" s="585"/>
      <c r="BV796" s="585"/>
      <c r="BW796" s="585"/>
      <c r="BX796" s="585"/>
      <c r="BY796" s="585"/>
      <c r="BZ796" s="585"/>
      <c r="CA796" s="585"/>
      <c r="CB796" s="585"/>
      <c r="CC796" s="585"/>
      <c r="CD796" s="585"/>
      <c r="CE796" s="585"/>
      <c r="CF796" s="585"/>
      <c r="CG796" s="585"/>
      <c r="CH796" s="585"/>
      <c r="CI796" s="585"/>
      <c r="CJ796" s="585"/>
      <c r="CK796" s="585"/>
      <c r="CL796" s="585"/>
      <c r="CM796" s="585"/>
      <c r="CN796" s="585"/>
      <c r="CO796" s="585"/>
      <c r="CP796" s="585"/>
      <c r="CQ796" s="585"/>
      <c r="CR796" s="585"/>
      <c r="CS796" s="585"/>
      <c r="CT796" s="585"/>
      <c r="CU796" s="585"/>
      <c r="CV796" s="585"/>
      <c r="CW796" s="585"/>
      <c r="CX796" s="585"/>
      <c r="CY796" s="600"/>
      <c r="CZ796" s="601"/>
      <c r="DA796" s="601"/>
      <c r="DB796" s="601"/>
      <c r="DC796" s="601"/>
      <c r="DD796" s="601"/>
      <c r="DE796" s="601"/>
      <c r="DF796" s="601"/>
      <c r="DG796" s="601"/>
      <c r="DH796" s="601"/>
      <c r="DI796" s="601"/>
      <c r="DJ796" s="601"/>
      <c r="DK796" s="601"/>
      <c r="DL796" s="601"/>
      <c r="DM796" s="601"/>
      <c r="DN796" s="601"/>
      <c r="DO796" s="601"/>
      <c r="DP796" s="601"/>
      <c r="DQ796" s="601"/>
      <c r="DR796" s="601"/>
      <c r="DS796" s="601"/>
      <c r="DT796" s="601"/>
      <c r="DU796" s="601"/>
      <c r="DV796" s="601"/>
      <c r="DW796" s="665"/>
    </row>
    <row r="797" spans="2:128" x14ac:dyDescent="0.2">
      <c r="B797" s="593" t="s">
        <v>518</v>
      </c>
      <c r="C797" s="594" t="s">
        <v>519</v>
      </c>
      <c r="D797" s="587"/>
      <c r="E797" s="587"/>
      <c r="F797" s="587"/>
      <c r="G797" s="587"/>
      <c r="H797" s="587"/>
      <c r="I797" s="587"/>
      <c r="J797" s="587"/>
      <c r="K797" s="587"/>
      <c r="L797" s="587"/>
      <c r="M797" s="587"/>
      <c r="N797" s="587"/>
      <c r="O797" s="587"/>
      <c r="P797" s="587"/>
      <c r="Q797" s="587"/>
      <c r="R797" s="589"/>
      <c r="S797" s="664"/>
      <c r="T797" s="589"/>
      <c r="U797" s="664"/>
      <c r="V797" s="587"/>
      <c r="W797" s="587"/>
      <c r="X797" s="585">
        <f t="shared" ref="X797:BC797" si="159">SUMIF($C:$C,"60.1x",X:X)</f>
        <v>0</v>
      </c>
      <c r="Y797" s="585">
        <f t="shared" si="159"/>
        <v>0</v>
      </c>
      <c r="Z797" s="585">
        <f t="shared" si="159"/>
        <v>0</v>
      </c>
      <c r="AA797" s="585">
        <f t="shared" si="159"/>
        <v>0</v>
      </c>
      <c r="AB797" s="585">
        <f t="shared" si="159"/>
        <v>0</v>
      </c>
      <c r="AC797" s="585">
        <f t="shared" si="159"/>
        <v>0</v>
      </c>
      <c r="AD797" s="585">
        <f t="shared" si="159"/>
        <v>0</v>
      </c>
      <c r="AE797" s="585">
        <f t="shared" si="159"/>
        <v>0</v>
      </c>
      <c r="AF797" s="585">
        <f t="shared" si="159"/>
        <v>0</v>
      </c>
      <c r="AG797" s="585">
        <f t="shared" si="159"/>
        <v>0</v>
      </c>
      <c r="AH797" s="585">
        <f t="shared" si="159"/>
        <v>0</v>
      </c>
      <c r="AI797" s="585">
        <f t="shared" si="159"/>
        <v>0</v>
      </c>
      <c r="AJ797" s="585">
        <f t="shared" si="159"/>
        <v>0</v>
      </c>
      <c r="AK797" s="585">
        <f t="shared" si="159"/>
        <v>0</v>
      </c>
      <c r="AL797" s="585">
        <f t="shared" si="159"/>
        <v>0</v>
      </c>
      <c r="AM797" s="585">
        <f t="shared" si="159"/>
        <v>0</v>
      </c>
      <c r="AN797" s="585">
        <f t="shared" si="159"/>
        <v>0</v>
      </c>
      <c r="AO797" s="585">
        <f t="shared" si="159"/>
        <v>0</v>
      </c>
      <c r="AP797" s="585">
        <f t="shared" si="159"/>
        <v>0</v>
      </c>
      <c r="AQ797" s="585">
        <f t="shared" si="159"/>
        <v>0</v>
      </c>
      <c r="AR797" s="585">
        <f t="shared" si="159"/>
        <v>0</v>
      </c>
      <c r="AS797" s="585">
        <f t="shared" si="159"/>
        <v>0</v>
      </c>
      <c r="AT797" s="585">
        <f t="shared" si="159"/>
        <v>0</v>
      </c>
      <c r="AU797" s="585">
        <f t="shared" si="159"/>
        <v>0</v>
      </c>
      <c r="AV797" s="585">
        <f t="shared" si="159"/>
        <v>0</v>
      </c>
      <c r="AW797" s="585">
        <f t="shared" si="159"/>
        <v>0</v>
      </c>
      <c r="AX797" s="585">
        <f t="shared" si="159"/>
        <v>0</v>
      </c>
      <c r="AY797" s="585">
        <f t="shared" si="159"/>
        <v>0</v>
      </c>
      <c r="AZ797" s="585">
        <f t="shared" si="159"/>
        <v>0</v>
      </c>
      <c r="BA797" s="585">
        <f t="shared" si="159"/>
        <v>0</v>
      </c>
      <c r="BB797" s="585">
        <f t="shared" si="159"/>
        <v>0</v>
      </c>
      <c r="BC797" s="585">
        <f t="shared" si="159"/>
        <v>0</v>
      </c>
      <c r="BD797" s="585">
        <f t="shared" ref="BD797:CI797" si="160">SUMIF($C:$C,"60.1x",BD:BD)</f>
        <v>0</v>
      </c>
      <c r="BE797" s="585">
        <f t="shared" si="160"/>
        <v>0</v>
      </c>
      <c r="BF797" s="585">
        <f t="shared" si="160"/>
        <v>0</v>
      </c>
      <c r="BG797" s="585">
        <f t="shared" si="160"/>
        <v>0</v>
      </c>
      <c r="BH797" s="585">
        <f t="shared" si="160"/>
        <v>0</v>
      </c>
      <c r="BI797" s="585">
        <f t="shared" si="160"/>
        <v>0</v>
      </c>
      <c r="BJ797" s="585">
        <f t="shared" si="160"/>
        <v>0</v>
      </c>
      <c r="BK797" s="585">
        <f t="shared" si="160"/>
        <v>0</v>
      </c>
      <c r="BL797" s="585">
        <f t="shared" si="160"/>
        <v>0</v>
      </c>
      <c r="BM797" s="585">
        <f t="shared" si="160"/>
        <v>0</v>
      </c>
      <c r="BN797" s="585">
        <f t="shared" si="160"/>
        <v>0</v>
      </c>
      <c r="BO797" s="585">
        <f t="shared" si="160"/>
        <v>0</v>
      </c>
      <c r="BP797" s="585">
        <f t="shared" si="160"/>
        <v>0</v>
      </c>
      <c r="BQ797" s="585">
        <f t="shared" si="160"/>
        <v>0</v>
      </c>
      <c r="BR797" s="585">
        <f t="shared" si="160"/>
        <v>0</v>
      </c>
      <c r="BS797" s="585">
        <f t="shared" si="160"/>
        <v>0</v>
      </c>
      <c r="BT797" s="585">
        <f t="shared" si="160"/>
        <v>0</v>
      </c>
      <c r="BU797" s="585">
        <f t="shared" si="160"/>
        <v>0</v>
      </c>
      <c r="BV797" s="585">
        <f t="shared" si="160"/>
        <v>0</v>
      </c>
      <c r="BW797" s="585">
        <f t="shared" si="160"/>
        <v>0</v>
      </c>
      <c r="BX797" s="585">
        <f t="shared" si="160"/>
        <v>0</v>
      </c>
      <c r="BY797" s="585">
        <f t="shared" si="160"/>
        <v>0</v>
      </c>
      <c r="BZ797" s="585">
        <f t="shared" si="160"/>
        <v>0</v>
      </c>
      <c r="CA797" s="585">
        <f t="shared" si="160"/>
        <v>0</v>
      </c>
      <c r="CB797" s="585">
        <f t="shared" si="160"/>
        <v>0</v>
      </c>
      <c r="CC797" s="585">
        <f t="shared" si="160"/>
        <v>0</v>
      </c>
      <c r="CD797" s="585">
        <f t="shared" si="160"/>
        <v>0</v>
      </c>
      <c r="CE797" s="585">
        <f t="shared" si="160"/>
        <v>0</v>
      </c>
      <c r="CF797" s="585">
        <f t="shared" si="160"/>
        <v>0</v>
      </c>
      <c r="CG797" s="585">
        <f t="shared" si="160"/>
        <v>0</v>
      </c>
      <c r="CH797" s="585">
        <f t="shared" si="160"/>
        <v>0</v>
      </c>
      <c r="CI797" s="585">
        <f t="shared" si="160"/>
        <v>0</v>
      </c>
      <c r="CJ797" s="585">
        <f t="shared" ref="CJ797:DO797" si="161">SUMIF($C:$C,"60.1x",CJ:CJ)</f>
        <v>0</v>
      </c>
      <c r="CK797" s="585">
        <f t="shared" si="161"/>
        <v>0</v>
      </c>
      <c r="CL797" s="585">
        <f t="shared" si="161"/>
        <v>0</v>
      </c>
      <c r="CM797" s="585">
        <f t="shared" si="161"/>
        <v>0</v>
      </c>
      <c r="CN797" s="585">
        <f t="shared" si="161"/>
        <v>0</v>
      </c>
      <c r="CO797" s="585">
        <f t="shared" si="161"/>
        <v>0</v>
      </c>
      <c r="CP797" s="585">
        <f t="shared" si="161"/>
        <v>0</v>
      </c>
      <c r="CQ797" s="585">
        <f t="shared" si="161"/>
        <v>0</v>
      </c>
      <c r="CR797" s="585">
        <f t="shared" si="161"/>
        <v>0</v>
      </c>
      <c r="CS797" s="585">
        <f t="shared" si="161"/>
        <v>0</v>
      </c>
      <c r="CT797" s="585">
        <f t="shared" si="161"/>
        <v>0</v>
      </c>
      <c r="CU797" s="585">
        <f t="shared" si="161"/>
        <v>0</v>
      </c>
      <c r="CV797" s="585">
        <f t="shared" si="161"/>
        <v>0</v>
      </c>
      <c r="CW797" s="585">
        <f t="shared" si="161"/>
        <v>0</v>
      </c>
      <c r="CX797" s="585">
        <f t="shared" si="161"/>
        <v>0</v>
      </c>
      <c r="CY797" s="600">
        <f t="shared" si="161"/>
        <v>0</v>
      </c>
      <c r="CZ797" s="601">
        <f t="shared" si="161"/>
        <v>0</v>
      </c>
      <c r="DA797" s="601">
        <f t="shared" si="161"/>
        <v>0</v>
      </c>
      <c r="DB797" s="601">
        <f t="shared" si="161"/>
        <v>0</v>
      </c>
      <c r="DC797" s="601">
        <f t="shared" si="161"/>
        <v>0</v>
      </c>
      <c r="DD797" s="601">
        <f t="shared" si="161"/>
        <v>0</v>
      </c>
      <c r="DE797" s="601">
        <f t="shared" si="161"/>
        <v>0</v>
      </c>
      <c r="DF797" s="601">
        <f t="shared" si="161"/>
        <v>0</v>
      </c>
      <c r="DG797" s="601">
        <f t="shared" si="161"/>
        <v>0</v>
      </c>
      <c r="DH797" s="601">
        <f t="shared" si="161"/>
        <v>0</v>
      </c>
      <c r="DI797" s="601">
        <f t="shared" si="161"/>
        <v>0</v>
      </c>
      <c r="DJ797" s="601">
        <f t="shared" si="161"/>
        <v>0</v>
      </c>
      <c r="DK797" s="601">
        <f t="shared" si="161"/>
        <v>0</v>
      </c>
      <c r="DL797" s="601">
        <f t="shared" si="161"/>
        <v>0</v>
      </c>
      <c r="DM797" s="601">
        <f t="shared" si="161"/>
        <v>0</v>
      </c>
      <c r="DN797" s="601">
        <f t="shared" si="161"/>
        <v>0</v>
      </c>
      <c r="DO797" s="601">
        <f t="shared" si="161"/>
        <v>0</v>
      </c>
      <c r="DP797" s="601">
        <f t="shared" ref="DP797:DW797" si="162">SUMIF($C:$C,"60.1x",DP:DP)</f>
        <v>0</v>
      </c>
      <c r="DQ797" s="601">
        <f t="shared" si="162"/>
        <v>0</v>
      </c>
      <c r="DR797" s="601">
        <f t="shared" si="162"/>
        <v>0</v>
      </c>
      <c r="DS797" s="601">
        <f t="shared" si="162"/>
        <v>0</v>
      </c>
      <c r="DT797" s="601">
        <f t="shared" si="162"/>
        <v>0</v>
      </c>
      <c r="DU797" s="601">
        <f t="shared" si="162"/>
        <v>0</v>
      </c>
      <c r="DV797" s="601">
        <f t="shared" si="162"/>
        <v>0</v>
      </c>
      <c r="DW797" s="665">
        <f t="shared" si="162"/>
        <v>0</v>
      </c>
    </row>
    <row r="798" spans="2:128" x14ac:dyDescent="0.2">
      <c r="B798" s="593" t="s">
        <v>520</v>
      </c>
      <c r="C798" s="594" t="s">
        <v>521</v>
      </c>
      <c r="D798" s="587"/>
      <c r="E798" s="587"/>
      <c r="F798" s="587"/>
      <c r="G798" s="587"/>
      <c r="H798" s="587"/>
      <c r="I798" s="587"/>
      <c r="J798" s="587"/>
      <c r="K798" s="587"/>
      <c r="L798" s="587"/>
      <c r="M798" s="587"/>
      <c r="N798" s="587"/>
      <c r="O798" s="587"/>
      <c r="P798" s="587"/>
      <c r="Q798" s="587"/>
      <c r="R798" s="589"/>
      <c r="S798" s="664"/>
      <c r="T798" s="589"/>
      <c r="U798" s="664"/>
      <c r="V798" s="587"/>
      <c r="W798" s="587"/>
      <c r="X798" s="585">
        <f t="shared" ref="X798:BC798" si="163">SUMIF($C:$C,"60.2x",X:X)</f>
        <v>0</v>
      </c>
      <c r="Y798" s="585">
        <f t="shared" si="163"/>
        <v>0</v>
      </c>
      <c r="Z798" s="585">
        <f t="shared" si="163"/>
        <v>0</v>
      </c>
      <c r="AA798" s="585">
        <f t="shared" si="163"/>
        <v>0</v>
      </c>
      <c r="AB798" s="585">
        <f t="shared" si="163"/>
        <v>0</v>
      </c>
      <c r="AC798" s="585">
        <f t="shared" si="163"/>
        <v>0</v>
      </c>
      <c r="AD798" s="585">
        <f t="shared" si="163"/>
        <v>0</v>
      </c>
      <c r="AE798" s="585">
        <f t="shared" si="163"/>
        <v>0</v>
      </c>
      <c r="AF798" s="585">
        <f t="shared" si="163"/>
        <v>0</v>
      </c>
      <c r="AG798" s="585">
        <f t="shared" si="163"/>
        <v>0</v>
      </c>
      <c r="AH798" s="585">
        <f t="shared" si="163"/>
        <v>0</v>
      </c>
      <c r="AI798" s="585">
        <f t="shared" si="163"/>
        <v>0</v>
      </c>
      <c r="AJ798" s="585">
        <f t="shared" si="163"/>
        <v>0</v>
      </c>
      <c r="AK798" s="585">
        <f t="shared" si="163"/>
        <v>0</v>
      </c>
      <c r="AL798" s="585">
        <f t="shared" si="163"/>
        <v>0</v>
      </c>
      <c r="AM798" s="585">
        <f t="shared" si="163"/>
        <v>0</v>
      </c>
      <c r="AN798" s="585">
        <f t="shared" si="163"/>
        <v>0</v>
      </c>
      <c r="AO798" s="585">
        <f t="shared" si="163"/>
        <v>0</v>
      </c>
      <c r="AP798" s="585">
        <f t="shared" si="163"/>
        <v>0</v>
      </c>
      <c r="AQ798" s="585">
        <f t="shared" si="163"/>
        <v>0</v>
      </c>
      <c r="AR798" s="585">
        <f t="shared" si="163"/>
        <v>0</v>
      </c>
      <c r="AS798" s="585">
        <f t="shared" si="163"/>
        <v>0</v>
      </c>
      <c r="AT798" s="585">
        <f t="shared" si="163"/>
        <v>0</v>
      </c>
      <c r="AU798" s="585">
        <f t="shared" si="163"/>
        <v>0</v>
      </c>
      <c r="AV798" s="585">
        <f t="shared" si="163"/>
        <v>0</v>
      </c>
      <c r="AW798" s="585">
        <f t="shared" si="163"/>
        <v>0</v>
      </c>
      <c r="AX798" s="585">
        <f t="shared" si="163"/>
        <v>0</v>
      </c>
      <c r="AY798" s="585">
        <f t="shared" si="163"/>
        <v>0</v>
      </c>
      <c r="AZ798" s="585">
        <f t="shared" si="163"/>
        <v>0</v>
      </c>
      <c r="BA798" s="585">
        <f t="shared" si="163"/>
        <v>0</v>
      </c>
      <c r="BB798" s="585">
        <f t="shared" si="163"/>
        <v>0</v>
      </c>
      <c r="BC798" s="585">
        <f t="shared" si="163"/>
        <v>0</v>
      </c>
      <c r="BD798" s="585">
        <f t="shared" ref="BD798:CI798" si="164">SUMIF($C:$C,"60.2x",BD:BD)</f>
        <v>0</v>
      </c>
      <c r="BE798" s="585">
        <f t="shared" si="164"/>
        <v>0</v>
      </c>
      <c r="BF798" s="585">
        <f t="shared" si="164"/>
        <v>0</v>
      </c>
      <c r="BG798" s="585">
        <f t="shared" si="164"/>
        <v>0</v>
      </c>
      <c r="BH798" s="585">
        <f t="shared" si="164"/>
        <v>0</v>
      </c>
      <c r="BI798" s="585">
        <f t="shared" si="164"/>
        <v>0</v>
      </c>
      <c r="BJ798" s="585">
        <f t="shared" si="164"/>
        <v>0</v>
      </c>
      <c r="BK798" s="585">
        <f t="shared" si="164"/>
        <v>0</v>
      </c>
      <c r="BL798" s="585">
        <f t="shared" si="164"/>
        <v>0</v>
      </c>
      <c r="BM798" s="585">
        <f t="shared" si="164"/>
        <v>0</v>
      </c>
      <c r="BN798" s="585">
        <f t="shared" si="164"/>
        <v>0</v>
      </c>
      <c r="BO798" s="585">
        <f t="shared" si="164"/>
        <v>0</v>
      </c>
      <c r="BP798" s="585">
        <f t="shared" si="164"/>
        <v>0</v>
      </c>
      <c r="BQ798" s="585">
        <f t="shared" si="164"/>
        <v>0</v>
      </c>
      <c r="BR798" s="585">
        <f t="shared" si="164"/>
        <v>0</v>
      </c>
      <c r="BS798" s="585">
        <f t="shared" si="164"/>
        <v>0</v>
      </c>
      <c r="BT798" s="585">
        <f t="shared" si="164"/>
        <v>0</v>
      </c>
      <c r="BU798" s="585">
        <f t="shared" si="164"/>
        <v>0</v>
      </c>
      <c r="BV798" s="585">
        <f t="shared" si="164"/>
        <v>0</v>
      </c>
      <c r="BW798" s="585">
        <f t="shared" si="164"/>
        <v>0</v>
      </c>
      <c r="BX798" s="585">
        <f t="shared" si="164"/>
        <v>0</v>
      </c>
      <c r="BY798" s="585">
        <f t="shared" si="164"/>
        <v>0</v>
      </c>
      <c r="BZ798" s="585">
        <f t="shared" si="164"/>
        <v>0</v>
      </c>
      <c r="CA798" s="585">
        <f t="shared" si="164"/>
        <v>0</v>
      </c>
      <c r="CB798" s="585">
        <f t="shared" si="164"/>
        <v>0</v>
      </c>
      <c r="CC798" s="585">
        <f t="shared" si="164"/>
        <v>0</v>
      </c>
      <c r="CD798" s="585">
        <f t="shared" si="164"/>
        <v>0</v>
      </c>
      <c r="CE798" s="585">
        <f t="shared" si="164"/>
        <v>0</v>
      </c>
      <c r="CF798" s="585">
        <f t="shared" si="164"/>
        <v>0</v>
      </c>
      <c r="CG798" s="585">
        <f t="shared" si="164"/>
        <v>0</v>
      </c>
      <c r="CH798" s="585">
        <f t="shared" si="164"/>
        <v>0</v>
      </c>
      <c r="CI798" s="585">
        <f t="shared" si="164"/>
        <v>0</v>
      </c>
      <c r="CJ798" s="585">
        <f t="shared" ref="CJ798:DO798" si="165">SUMIF($C:$C,"60.2x",CJ:CJ)</f>
        <v>0</v>
      </c>
      <c r="CK798" s="585">
        <f t="shared" si="165"/>
        <v>0</v>
      </c>
      <c r="CL798" s="585">
        <f t="shared" si="165"/>
        <v>0</v>
      </c>
      <c r="CM798" s="585">
        <f t="shared" si="165"/>
        <v>0</v>
      </c>
      <c r="CN798" s="585">
        <f t="shared" si="165"/>
        <v>0</v>
      </c>
      <c r="CO798" s="585">
        <f t="shared" si="165"/>
        <v>0</v>
      </c>
      <c r="CP798" s="585">
        <f t="shared" si="165"/>
        <v>0</v>
      </c>
      <c r="CQ798" s="585">
        <f t="shared" si="165"/>
        <v>0</v>
      </c>
      <c r="CR798" s="585">
        <f t="shared" si="165"/>
        <v>0</v>
      </c>
      <c r="CS798" s="585">
        <f t="shared" si="165"/>
        <v>0</v>
      </c>
      <c r="CT798" s="585">
        <f t="shared" si="165"/>
        <v>0</v>
      </c>
      <c r="CU798" s="585">
        <f t="shared" si="165"/>
        <v>0</v>
      </c>
      <c r="CV798" s="585">
        <f t="shared" si="165"/>
        <v>0</v>
      </c>
      <c r="CW798" s="585">
        <f t="shared" si="165"/>
        <v>0</v>
      </c>
      <c r="CX798" s="585">
        <f t="shared" si="165"/>
        <v>0</v>
      </c>
      <c r="CY798" s="600">
        <f t="shared" si="165"/>
        <v>0</v>
      </c>
      <c r="CZ798" s="601">
        <f t="shared" si="165"/>
        <v>0</v>
      </c>
      <c r="DA798" s="601">
        <f t="shared" si="165"/>
        <v>0</v>
      </c>
      <c r="DB798" s="601">
        <f t="shared" si="165"/>
        <v>0</v>
      </c>
      <c r="DC798" s="601">
        <f t="shared" si="165"/>
        <v>0</v>
      </c>
      <c r="DD798" s="601">
        <f t="shared" si="165"/>
        <v>0</v>
      </c>
      <c r="DE798" s="601">
        <f t="shared" si="165"/>
        <v>0</v>
      </c>
      <c r="DF798" s="601">
        <f t="shared" si="165"/>
        <v>0</v>
      </c>
      <c r="DG798" s="601">
        <f t="shared" si="165"/>
        <v>0</v>
      </c>
      <c r="DH798" s="601">
        <f t="shared" si="165"/>
        <v>0</v>
      </c>
      <c r="DI798" s="601">
        <f t="shared" si="165"/>
        <v>0</v>
      </c>
      <c r="DJ798" s="601">
        <f t="shared" si="165"/>
        <v>0</v>
      </c>
      <c r="DK798" s="601">
        <f t="shared" si="165"/>
        <v>0</v>
      </c>
      <c r="DL798" s="601">
        <f t="shared" si="165"/>
        <v>0</v>
      </c>
      <c r="DM798" s="601">
        <f t="shared" si="165"/>
        <v>0</v>
      </c>
      <c r="DN798" s="601">
        <f t="shared" si="165"/>
        <v>0</v>
      </c>
      <c r="DO798" s="601">
        <f t="shared" si="165"/>
        <v>0</v>
      </c>
      <c r="DP798" s="601">
        <f t="shared" ref="DP798:DW798" si="166">SUMIF($C:$C,"60.2x",DP:DP)</f>
        <v>0</v>
      </c>
      <c r="DQ798" s="601">
        <f t="shared" si="166"/>
        <v>0</v>
      </c>
      <c r="DR798" s="601">
        <f t="shared" si="166"/>
        <v>0</v>
      </c>
      <c r="DS798" s="601">
        <f t="shared" si="166"/>
        <v>0</v>
      </c>
      <c r="DT798" s="601">
        <f t="shared" si="166"/>
        <v>0</v>
      </c>
      <c r="DU798" s="601">
        <f t="shared" si="166"/>
        <v>0</v>
      </c>
      <c r="DV798" s="601">
        <f t="shared" si="166"/>
        <v>0</v>
      </c>
      <c r="DW798" s="665">
        <f t="shared" si="166"/>
        <v>0</v>
      </c>
    </row>
    <row r="799" spans="2:128" ht="25.5" x14ac:dyDescent="0.2">
      <c r="B799" s="603" t="s">
        <v>485</v>
      </c>
      <c r="C799" s="604" t="s">
        <v>949</v>
      </c>
      <c r="D799" s="605"/>
      <c r="E799" s="606" t="s">
        <v>950</v>
      </c>
      <c r="F799" s="607" t="s">
        <v>754</v>
      </c>
      <c r="G799" s="608" t="s">
        <v>59</v>
      </c>
      <c r="H799" s="607" t="s">
        <v>951</v>
      </c>
      <c r="I799" s="609">
        <v>7.48</v>
      </c>
      <c r="J799" s="609" t="s">
        <v>951</v>
      </c>
      <c r="K799" s="609" t="s">
        <v>951</v>
      </c>
      <c r="L799" s="609" t="s">
        <v>951</v>
      </c>
      <c r="M799" s="609" t="s">
        <v>951</v>
      </c>
      <c r="N799" s="609" t="s">
        <v>951</v>
      </c>
      <c r="O799" s="609" t="s">
        <v>951</v>
      </c>
      <c r="P799" s="609" t="s">
        <v>951</v>
      </c>
      <c r="Q799" s="609" t="s">
        <v>951</v>
      </c>
      <c r="R799" s="609" t="s">
        <v>951</v>
      </c>
      <c r="S799" s="669">
        <v>3</v>
      </c>
      <c r="T799" s="670"/>
      <c r="U799" s="613" t="s">
        <v>488</v>
      </c>
      <c r="V799" s="614" t="s">
        <v>124</v>
      </c>
      <c r="W799" s="615" t="s">
        <v>75</v>
      </c>
      <c r="X799" s="607">
        <v>4.8335803442671201</v>
      </c>
      <c r="Y799" s="607">
        <v>4.8335803442671201</v>
      </c>
      <c r="Z799" s="607">
        <v>4.8335803442671201</v>
      </c>
      <c r="AA799" s="607">
        <v>4.8335803442671201</v>
      </c>
      <c r="AB799" s="607">
        <v>4.8335803442671201</v>
      </c>
      <c r="AC799" s="607">
        <v>4.8335803442671201</v>
      </c>
      <c r="AD799" s="607">
        <v>4.8335803442671201</v>
      </c>
      <c r="AE799" s="607">
        <v>4.8335803442671201</v>
      </c>
      <c r="AF799" s="607">
        <v>4.8335803442671201</v>
      </c>
      <c r="AG799" s="607">
        <v>4.8335803442671201</v>
      </c>
      <c r="AH799" s="607">
        <v>4.8335803442671201</v>
      </c>
      <c r="AI799" s="607">
        <v>4.8335803442671201</v>
      </c>
      <c r="AJ799" s="607">
        <v>4.8335803442671201</v>
      </c>
      <c r="AK799" s="607">
        <v>4.8335803442671201</v>
      </c>
      <c r="AL799" s="607">
        <v>4.8335803442671201</v>
      </c>
      <c r="AM799" s="607">
        <v>7.4823458684938702</v>
      </c>
      <c r="AN799" s="607">
        <v>7.4823458684938702</v>
      </c>
      <c r="AO799" s="607">
        <v>7.4823458684938702</v>
      </c>
      <c r="AP799" s="607">
        <v>7.4823458684938702</v>
      </c>
      <c r="AQ799" s="607">
        <v>7.4823458684938702</v>
      </c>
      <c r="AR799" s="607">
        <v>7.4823458684938702</v>
      </c>
      <c r="AS799" s="607">
        <v>7.4823458684938702</v>
      </c>
      <c r="AT799" s="607">
        <v>7.4823458684938702</v>
      </c>
      <c r="AU799" s="607">
        <v>7.4823458684938702</v>
      </c>
      <c r="AV799" s="607">
        <v>7.4823458684938702</v>
      </c>
      <c r="AW799" s="607">
        <v>7.4823458684938702</v>
      </c>
      <c r="AX799" s="607">
        <v>7.4823458684938702</v>
      </c>
      <c r="AY799" s="607">
        <v>7.4823458684938702</v>
      </c>
      <c r="AZ799" s="607">
        <v>7.4823458684938702</v>
      </c>
      <c r="BA799" s="607">
        <v>7.4823458684938702</v>
      </c>
      <c r="BB799" s="607">
        <v>7.4823458684938702</v>
      </c>
      <c r="BC799" s="607">
        <v>7.4823458684938702</v>
      </c>
      <c r="BD799" s="607">
        <v>7.4823458684938702</v>
      </c>
      <c r="BE799" s="607">
        <v>7.4823458684938702</v>
      </c>
      <c r="BF799" s="607">
        <v>7.4823458684938702</v>
      </c>
      <c r="BG799" s="607">
        <v>7.4823458684938702</v>
      </c>
      <c r="BH799" s="607">
        <v>7.4823458684938702</v>
      </c>
      <c r="BI799" s="607">
        <v>7.4823458684938702</v>
      </c>
      <c r="BJ799" s="607">
        <v>7.4823458684938702</v>
      </c>
      <c r="BK799" s="607">
        <v>7.4823458684938702</v>
      </c>
      <c r="BL799" s="607">
        <v>7.4823458684938702</v>
      </c>
      <c r="BM799" s="607">
        <v>7.4823458684938702</v>
      </c>
      <c r="BN799" s="607">
        <v>7.4823458684938702</v>
      </c>
      <c r="BO799" s="607">
        <v>7.4823458684938702</v>
      </c>
      <c r="BP799" s="607">
        <v>7.4823458684938702</v>
      </c>
      <c r="BQ799" s="607">
        <v>7.4823458684938702</v>
      </c>
      <c r="BR799" s="607">
        <v>7.4823458684938702</v>
      </c>
      <c r="BS799" s="607">
        <v>7.4823458684938702</v>
      </c>
      <c r="BT799" s="607">
        <v>7.4823458684938702</v>
      </c>
      <c r="BU799" s="607">
        <v>7.4823458684938702</v>
      </c>
      <c r="BV799" s="607">
        <v>7.4823458684938702</v>
      </c>
      <c r="BW799" s="607">
        <v>7.4823458684938702</v>
      </c>
      <c r="BX799" s="607">
        <v>7.4823458684938702</v>
      </c>
      <c r="BY799" s="607">
        <v>7.4823458684938702</v>
      </c>
      <c r="BZ799" s="607">
        <v>7.4823458684938702</v>
      </c>
      <c r="CA799" s="607">
        <v>7.4823458684938702</v>
      </c>
      <c r="CB799" s="607">
        <v>7.4823458684938702</v>
      </c>
      <c r="CC799" s="607">
        <v>7.4823458684938702</v>
      </c>
      <c r="CD799" s="607">
        <v>7.4823458684938702</v>
      </c>
      <c r="CE799" s="607">
        <v>7.4823458684938702</v>
      </c>
      <c r="CF799" s="607">
        <v>7.4823458684938702</v>
      </c>
      <c r="CG799" s="607">
        <v>7.4823458684938702</v>
      </c>
      <c r="CH799" s="607">
        <v>7.4823458684938702</v>
      </c>
      <c r="CI799" s="607">
        <v>7.4823458684938702</v>
      </c>
      <c r="CJ799" s="607">
        <v>7.4823458684938702</v>
      </c>
      <c r="CK799" s="607">
        <v>7.4823458684938702</v>
      </c>
      <c r="CL799" s="607">
        <v>7.4823458684938702</v>
      </c>
      <c r="CM799" s="607">
        <v>7.4823458684938702</v>
      </c>
      <c r="CN799" s="607">
        <v>7.4823458684938702</v>
      </c>
      <c r="CO799" s="607">
        <v>7.4823458684938702</v>
      </c>
      <c r="CP799" s="607">
        <v>7.4823458684938702</v>
      </c>
      <c r="CQ799" s="607">
        <v>7.4823458684938702</v>
      </c>
      <c r="CR799" s="607">
        <v>7.4823458684938702</v>
      </c>
      <c r="CS799" s="607">
        <v>7.4823458684938702</v>
      </c>
      <c r="CT799" s="607">
        <v>7.4823458684938702</v>
      </c>
      <c r="CU799" s="607">
        <v>7.4823458684938702</v>
      </c>
      <c r="CV799" s="607">
        <v>7.4823458684938702</v>
      </c>
      <c r="CW799" s="607">
        <v>7.4823458684938702</v>
      </c>
      <c r="CX799" s="607">
        <v>7.4823458684938702</v>
      </c>
      <c r="CY799" s="607">
        <v>7.4823458684938702</v>
      </c>
      <c r="CZ799" s="607">
        <v>0</v>
      </c>
      <c r="DA799" s="607">
        <v>0</v>
      </c>
      <c r="DB799" s="607">
        <v>0</v>
      </c>
      <c r="DC799" s="607">
        <v>0</v>
      </c>
      <c r="DD799" s="607">
        <v>0</v>
      </c>
      <c r="DE799" s="607">
        <v>0</v>
      </c>
      <c r="DF799" s="607">
        <v>0</v>
      </c>
      <c r="DG799" s="607">
        <v>0</v>
      </c>
      <c r="DH799" s="607">
        <v>0</v>
      </c>
      <c r="DI799" s="607">
        <v>0</v>
      </c>
      <c r="DJ799" s="607">
        <v>0</v>
      </c>
      <c r="DK799" s="607">
        <v>0</v>
      </c>
      <c r="DL799" s="607">
        <v>0</v>
      </c>
      <c r="DM799" s="607">
        <v>0</v>
      </c>
      <c r="DN799" s="607">
        <v>0</v>
      </c>
      <c r="DO799" s="607">
        <v>0</v>
      </c>
      <c r="DP799" s="607">
        <v>0</v>
      </c>
      <c r="DQ799" s="607">
        <v>0</v>
      </c>
      <c r="DR799" s="607">
        <v>0</v>
      </c>
      <c r="DS799" s="607">
        <v>0</v>
      </c>
      <c r="DT799" s="607">
        <v>0</v>
      </c>
      <c r="DU799" s="607">
        <v>0</v>
      </c>
      <c r="DV799" s="607">
        <v>0</v>
      </c>
      <c r="DW799" s="607">
        <v>0</v>
      </c>
    </row>
    <row r="800" spans="2:128" ht="15.75" x14ac:dyDescent="0.25">
      <c r="B800" s="666" t="s">
        <v>522</v>
      </c>
      <c r="C800" s="667" t="s">
        <v>523</v>
      </c>
      <c r="D800" s="587"/>
      <c r="E800" s="587"/>
      <c r="F800" s="587"/>
      <c r="G800" s="587"/>
      <c r="H800" s="587"/>
      <c r="I800" s="587"/>
      <c r="J800" s="587"/>
      <c r="K800" s="587"/>
      <c r="L800" s="587"/>
      <c r="M800" s="587"/>
      <c r="N800" s="587"/>
      <c r="O800" s="587"/>
      <c r="P800" s="587"/>
      <c r="Q800" s="587"/>
      <c r="R800" s="589"/>
      <c r="S800" s="664"/>
      <c r="T800" s="589"/>
      <c r="U800" s="668"/>
      <c r="V800" s="585"/>
      <c r="W800" s="585"/>
      <c r="X800" s="671"/>
      <c r="Y800" s="671"/>
      <c r="Z800" s="671"/>
      <c r="AA800" s="671"/>
      <c r="AB800" s="671"/>
      <c r="AC800" s="671"/>
      <c r="AD800" s="671"/>
      <c r="AE800" s="671"/>
      <c r="AF800" s="671"/>
      <c r="AG800" s="671"/>
      <c r="AH800" s="671"/>
      <c r="AI800" s="671"/>
      <c r="AJ800" s="671"/>
      <c r="AK800" s="671"/>
      <c r="AL800" s="671"/>
      <c r="AM800" s="671"/>
      <c r="AN800" s="671"/>
      <c r="AO800" s="671"/>
      <c r="AP800" s="671"/>
      <c r="AQ800" s="671"/>
      <c r="AR800" s="671"/>
      <c r="AS800" s="671"/>
      <c r="AT800" s="671"/>
      <c r="AU800" s="671"/>
      <c r="AV800" s="671"/>
      <c r="AW800" s="671"/>
      <c r="AX800" s="671"/>
      <c r="AY800" s="671"/>
      <c r="AZ800" s="671"/>
      <c r="BA800" s="671"/>
      <c r="BB800" s="671"/>
      <c r="BC800" s="671"/>
      <c r="BD800" s="671"/>
      <c r="BE800" s="671"/>
      <c r="BF800" s="671"/>
      <c r="BG800" s="671"/>
      <c r="BH800" s="671"/>
      <c r="BI800" s="671"/>
      <c r="BJ800" s="671"/>
      <c r="BK800" s="671"/>
      <c r="BL800" s="671"/>
      <c r="BM800" s="671"/>
      <c r="BN800" s="671"/>
      <c r="BO800" s="671"/>
      <c r="BP800" s="671"/>
      <c r="BQ800" s="671"/>
      <c r="BR800" s="671"/>
      <c r="BS800" s="671"/>
      <c r="BT800" s="671"/>
      <c r="BU800" s="671"/>
      <c r="BV800" s="671"/>
      <c r="BW800" s="671"/>
      <c r="BX800" s="671"/>
      <c r="BY800" s="671"/>
      <c r="BZ800" s="671"/>
      <c r="CA800" s="671"/>
      <c r="CB800" s="671"/>
      <c r="CC800" s="671"/>
      <c r="CD800" s="671"/>
      <c r="CE800" s="671"/>
      <c r="CF800" s="671"/>
      <c r="CG800" s="671"/>
      <c r="CH800" s="671"/>
      <c r="CI800" s="671"/>
      <c r="CJ800" s="671"/>
      <c r="CK800" s="671"/>
      <c r="CL800" s="671"/>
      <c r="CM800" s="671"/>
      <c r="CN800" s="671"/>
      <c r="CO800" s="671"/>
      <c r="CP800" s="671"/>
      <c r="CQ800" s="671"/>
      <c r="CR800" s="671"/>
      <c r="CS800" s="671"/>
      <c r="CT800" s="671"/>
      <c r="CU800" s="671"/>
      <c r="CV800" s="671"/>
      <c r="CW800" s="671"/>
      <c r="CX800" s="671"/>
      <c r="CY800" s="672"/>
      <c r="CZ800" s="673"/>
      <c r="DA800" s="673"/>
      <c r="DB800" s="673"/>
      <c r="DC800" s="673"/>
      <c r="DD800" s="673"/>
      <c r="DE800" s="673"/>
      <c r="DF800" s="673"/>
      <c r="DG800" s="673"/>
      <c r="DH800" s="673"/>
      <c r="DI800" s="673"/>
      <c r="DJ800" s="673"/>
      <c r="DK800" s="673"/>
      <c r="DL800" s="673"/>
      <c r="DM800" s="673"/>
      <c r="DN800" s="673"/>
      <c r="DO800" s="673"/>
      <c r="DP800" s="673"/>
      <c r="DQ800" s="673"/>
      <c r="DR800" s="673"/>
      <c r="DS800" s="673"/>
      <c r="DT800" s="673"/>
      <c r="DU800" s="673"/>
      <c r="DV800" s="673"/>
      <c r="DW800" s="674"/>
    </row>
    <row r="801" spans="1:1024" x14ac:dyDescent="0.2">
      <c r="B801" s="675" t="s">
        <v>524</v>
      </c>
      <c r="C801" s="676" t="s">
        <v>529</v>
      </c>
      <c r="D801" s="587"/>
      <c r="E801" s="587"/>
      <c r="F801" s="587"/>
      <c r="G801" s="587"/>
      <c r="H801" s="587"/>
      <c r="I801" s="587"/>
      <c r="J801" s="587"/>
      <c r="K801" s="587"/>
      <c r="L801" s="587"/>
      <c r="M801" s="587"/>
      <c r="N801" s="587"/>
      <c r="O801" s="587"/>
      <c r="P801" s="587"/>
      <c r="Q801" s="587"/>
      <c r="R801" s="589"/>
      <c r="S801" s="664"/>
      <c r="T801" s="589"/>
      <c r="U801" s="664"/>
      <c r="V801" s="587"/>
      <c r="W801" s="587"/>
      <c r="X801" s="585">
        <f t="shared" ref="X801:BC801" si="167">SUMIF($C:$C,"61.1x",X:X)</f>
        <v>0</v>
      </c>
      <c r="Y801" s="585">
        <f t="shared" si="167"/>
        <v>0</v>
      </c>
      <c r="Z801" s="585">
        <f t="shared" si="167"/>
        <v>0</v>
      </c>
      <c r="AA801" s="585">
        <f t="shared" si="167"/>
        <v>0</v>
      </c>
      <c r="AB801" s="585">
        <f t="shared" si="167"/>
        <v>0</v>
      </c>
      <c r="AC801" s="585">
        <f t="shared" si="167"/>
        <v>0</v>
      </c>
      <c r="AD801" s="585">
        <f t="shared" si="167"/>
        <v>0</v>
      </c>
      <c r="AE801" s="585">
        <f t="shared" si="167"/>
        <v>0</v>
      </c>
      <c r="AF801" s="585">
        <f t="shared" si="167"/>
        <v>0</v>
      </c>
      <c r="AG801" s="585">
        <f t="shared" si="167"/>
        <v>0</v>
      </c>
      <c r="AH801" s="585">
        <f t="shared" si="167"/>
        <v>0</v>
      </c>
      <c r="AI801" s="585">
        <f t="shared" si="167"/>
        <v>0</v>
      </c>
      <c r="AJ801" s="585">
        <f t="shared" si="167"/>
        <v>0</v>
      </c>
      <c r="AK801" s="585">
        <f t="shared" si="167"/>
        <v>0</v>
      </c>
      <c r="AL801" s="585">
        <f t="shared" si="167"/>
        <v>0</v>
      </c>
      <c r="AM801" s="585">
        <f t="shared" si="167"/>
        <v>0</v>
      </c>
      <c r="AN801" s="585">
        <f t="shared" si="167"/>
        <v>0</v>
      </c>
      <c r="AO801" s="585">
        <f t="shared" si="167"/>
        <v>0</v>
      </c>
      <c r="AP801" s="585">
        <f t="shared" si="167"/>
        <v>0</v>
      </c>
      <c r="AQ801" s="585">
        <f t="shared" si="167"/>
        <v>0</v>
      </c>
      <c r="AR801" s="585">
        <f t="shared" si="167"/>
        <v>0</v>
      </c>
      <c r="AS801" s="585">
        <f t="shared" si="167"/>
        <v>0</v>
      </c>
      <c r="AT801" s="585">
        <f t="shared" si="167"/>
        <v>0</v>
      </c>
      <c r="AU801" s="585">
        <f t="shared" si="167"/>
        <v>0</v>
      </c>
      <c r="AV801" s="585">
        <f t="shared" si="167"/>
        <v>0</v>
      </c>
      <c r="AW801" s="585">
        <f t="shared" si="167"/>
        <v>0</v>
      </c>
      <c r="AX801" s="585">
        <f t="shared" si="167"/>
        <v>0</v>
      </c>
      <c r="AY801" s="585">
        <f t="shared" si="167"/>
        <v>0</v>
      </c>
      <c r="AZ801" s="585">
        <f t="shared" si="167"/>
        <v>0</v>
      </c>
      <c r="BA801" s="585">
        <f t="shared" si="167"/>
        <v>0</v>
      </c>
      <c r="BB801" s="585">
        <f t="shared" si="167"/>
        <v>0</v>
      </c>
      <c r="BC801" s="585">
        <f t="shared" si="167"/>
        <v>0</v>
      </c>
      <c r="BD801" s="585">
        <f t="shared" ref="BD801:CI801" si="168">SUMIF($C:$C,"61.1x",BD:BD)</f>
        <v>0</v>
      </c>
      <c r="BE801" s="585">
        <f t="shared" si="168"/>
        <v>0</v>
      </c>
      <c r="BF801" s="585">
        <f t="shared" si="168"/>
        <v>0</v>
      </c>
      <c r="BG801" s="585">
        <f t="shared" si="168"/>
        <v>0</v>
      </c>
      <c r="BH801" s="585">
        <f t="shared" si="168"/>
        <v>0</v>
      </c>
      <c r="BI801" s="585">
        <f t="shared" si="168"/>
        <v>0</v>
      </c>
      <c r="BJ801" s="585">
        <f t="shared" si="168"/>
        <v>0</v>
      </c>
      <c r="BK801" s="585">
        <f t="shared" si="168"/>
        <v>0</v>
      </c>
      <c r="BL801" s="585">
        <f t="shared" si="168"/>
        <v>0</v>
      </c>
      <c r="BM801" s="585">
        <f t="shared" si="168"/>
        <v>0</v>
      </c>
      <c r="BN801" s="585">
        <f t="shared" si="168"/>
        <v>0</v>
      </c>
      <c r="BO801" s="585">
        <f t="shared" si="168"/>
        <v>0</v>
      </c>
      <c r="BP801" s="585">
        <f t="shared" si="168"/>
        <v>0</v>
      </c>
      <c r="BQ801" s="585">
        <f t="shared" si="168"/>
        <v>0</v>
      </c>
      <c r="BR801" s="585">
        <f t="shared" si="168"/>
        <v>0</v>
      </c>
      <c r="BS801" s="585">
        <f t="shared" si="168"/>
        <v>0</v>
      </c>
      <c r="BT801" s="585">
        <f t="shared" si="168"/>
        <v>0</v>
      </c>
      <c r="BU801" s="585">
        <f t="shared" si="168"/>
        <v>0</v>
      </c>
      <c r="BV801" s="585">
        <f t="shared" si="168"/>
        <v>0</v>
      </c>
      <c r="BW801" s="585">
        <f t="shared" si="168"/>
        <v>0</v>
      </c>
      <c r="BX801" s="585">
        <f t="shared" si="168"/>
        <v>0</v>
      </c>
      <c r="BY801" s="585">
        <f t="shared" si="168"/>
        <v>0</v>
      </c>
      <c r="BZ801" s="585">
        <f t="shared" si="168"/>
        <v>0</v>
      </c>
      <c r="CA801" s="585">
        <f t="shared" si="168"/>
        <v>0</v>
      </c>
      <c r="CB801" s="585">
        <f t="shared" si="168"/>
        <v>0</v>
      </c>
      <c r="CC801" s="585">
        <f t="shared" si="168"/>
        <v>0</v>
      </c>
      <c r="CD801" s="585">
        <f t="shared" si="168"/>
        <v>0</v>
      </c>
      <c r="CE801" s="585">
        <f t="shared" si="168"/>
        <v>0</v>
      </c>
      <c r="CF801" s="585">
        <f t="shared" si="168"/>
        <v>0</v>
      </c>
      <c r="CG801" s="585">
        <f t="shared" si="168"/>
        <v>0</v>
      </c>
      <c r="CH801" s="585">
        <f t="shared" si="168"/>
        <v>0</v>
      </c>
      <c r="CI801" s="585">
        <f t="shared" si="168"/>
        <v>0</v>
      </c>
      <c r="CJ801" s="585">
        <f t="shared" ref="CJ801:DO801" si="169">SUMIF($C:$C,"61.1x",CJ:CJ)</f>
        <v>0</v>
      </c>
      <c r="CK801" s="585">
        <f t="shared" si="169"/>
        <v>0</v>
      </c>
      <c r="CL801" s="585">
        <f t="shared" si="169"/>
        <v>0</v>
      </c>
      <c r="CM801" s="585">
        <f t="shared" si="169"/>
        <v>0</v>
      </c>
      <c r="CN801" s="585">
        <f t="shared" si="169"/>
        <v>0</v>
      </c>
      <c r="CO801" s="585">
        <f t="shared" si="169"/>
        <v>0</v>
      </c>
      <c r="CP801" s="585">
        <f t="shared" si="169"/>
        <v>0</v>
      </c>
      <c r="CQ801" s="585">
        <f t="shared" si="169"/>
        <v>0</v>
      </c>
      <c r="CR801" s="585">
        <f t="shared" si="169"/>
        <v>0</v>
      </c>
      <c r="CS801" s="585">
        <f t="shared" si="169"/>
        <v>0</v>
      </c>
      <c r="CT801" s="585">
        <f t="shared" si="169"/>
        <v>0</v>
      </c>
      <c r="CU801" s="585">
        <f t="shared" si="169"/>
        <v>0</v>
      </c>
      <c r="CV801" s="585">
        <f t="shared" si="169"/>
        <v>0</v>
      </c>
      <c r="CW801" s="585">
        <f t="shared" si="169"/>
        <v>0</v>
      </c>
      <c r="CX801" s="585">
        <f t="shared" si="169"/>
        <v>0</v>
      </c>
      <c r="CY801" s="600">
        <f t="shared" si="169"/>
        <v>0</v>
      </c>
      <c r="CZ801" s="601">
        <f t="shared" si="169"/>
        <v>0</v>
      </c>
      <c r="DA801" s="601">
        <f t="shared" si="169"/>
        <v>0</v>
      </c>
      <c r="DB801" s="601">
        <f t="shared" si="169"/>
        <v>0</v>
      </c>
      <c r="DC801" s="601">
        <f t="shared" si="169"/>
        <v>0</v>
      </c>
      <c r="DD801" s="601">
        <f t="shared" si="169"/>
        <v>0</v>
      </c>
      <c r="DE801" s="601">
        <f t="shared" si="169"/>
        <v>0</v>
      </c>
      <c r="DF801" s="601">
        <f t="shared" si="169"/>
        <v>0</v>
      </c>
      <c r="DG801" s="601">
        <f t="shared" si="169"/>
        <v>0</v>
      </c>
      <c r="DH801" s="601">
        <f t="shared" si="169"/>
        <v>0</v>
      </c>
      <c r="DI801" s="601">
        <f t="shared" si="169"/>
        <v>0</v>
      </c>
      <c r="DJ801" s="601">
        <f t="shared" si="169"/>
        <v>0</v>
      </c>
      <c r="DK801" s="601">
        <f t="shared" si="169"/>
        <v>0</v>
      </c>
      <c r="DL801" s="601">
        <f t="shared" si="169"/>
        <v>0</v>
      </c>
      <c r="DM801" s="601">
        <f t="shared" si="169"/>
        <v>0</v>
      </c>
      <c r="DN801" s="601">
        <f t="shared" si="169"/>
        <v>0</v>
      </c>
      <c r="DO801" s="601">
        <f t="shared" si="169"/>
        <v>0</v>
      </c>
      <c r="DP801" s="601">
        <f t="shared" ref="DP801:DW801" si="170">SUMIF($C:$C,"61.1x",DP:DP)</f>
        <v>0</v>
      </c>
      <c r="DQ801" s="601">
        <f t="shared" si="170"/>
        <v>0</v>
      </c>
      <c r="DR801" s="601">
        <f t="shared" si="170"/>
        <v>0</v>
      </c>
      <c r="DS801" s="601">
        <f t="shared" si="170"/>
        <v>0</v>
      </c>
      <c r="DT801" s="601">
        <f t="shared" si="170"/>
        <v>0</v>
      </c>
      <c r="DU801" s="601">
        <f t="shared" si="170"/>
        <v>0</v>
      </c>
      <c r="DV801" s="601">
        <f t="shared" si="170"/>
        <v>0</v>
      </c>
      <c r="DW801" s="665">
        <f t="shared" si="170"/>
        <v>0</v>
      </c>
    </row>
    <row r="802" spans="1:1024" x14ac:dyDescent="0.2">
      <c r="B802" s="675" t="s">
        <v>526</v>
      </c>
      <c r="C802" s="676" t="s">
        <v>531</v>
      </c>
      <c r="D802" s="587"/>
      <c r="E802" s="587"/>
      <c r="F802" s="587"/>
      <c r="G802" s="587"/>
      <c r="H802" s="587"/>
      <c r="I802" s="587"/>
      <c r="J802" s="587"/>
      <c r="K802" s="587"/>
      <c r="L802" s="587"/>
      <c r="M802" s="587"/>
      <c r="N802" s="587"/>
      <c r="O802" s="587"/>
      <c r="P802" s="587"/>
      <c r="Q802" s="587"/>
      <c r="R802" s="589"/>
      <c r="S802" s="664"/>
      <c r="T802" s="589"/>
      <c r="U802" s="664"/>
      <c r="V802" s="587"/>
      <c r="W802" s="587"/>
      <c r="X802" s="585">
        <f t="shared" ref="X802:BC802" si="171">SUMIF($C:$C,"61.2x",X:X)</f>
        <v>0</v>
      </c>
      <c r="Y802" s="585">
        <f t="shared" si="171"/>
        <v>0</v>
      </c>
      <c r="Z802" s="585">
        <f t="shared" si="171"/>
        <v>0</v>
      </c>
      <c r="AA802" s="585">
        <f t="shared" si="171"/>
        <v>0</v>
      </c>
      <c r="AB802" s="585">
        <f t="shared" si="171"/>
        <v>0</v>
      </c>
      <c r="AC802" s="585">
        <f t="shared" si="171"/>
        <v>0</v>
      </c>
      <c r="AD802" s="585">
        <f t="shared" si="171"/>
        <v>0</v>
      </c>
      <c r="AE802" s="585">
        <f t="shared" si="171"/>
        <v>0</v>
      </c>
      <c r="AF802" s="585">
        <f t="shared" si="171"/>
        <v>0</v>
      </c>
      <c r="AG802" s="585">
        <f t="shared" si="171"/>
        <v>0</v>
      </c>
      <c r="AH802" s="585">
        <f t="shared" si="171"/>
        <v>0</v>
      </c>
      <c r="AI802" s="585">
        <f t="shared" si="171"/>
        <v>0</v>
      </c>
      <c r="AJ802" s="585">
        <f t="shared" si="171"/>
        <v>0</v>
      </c>
      <c r="AK802" s="585">
        <f t="shared" si="171"/>
        <v>0</v>
      </c>
      <c r="AL802" s="585">
        <f t="shared" si="171"/>
        <v>0</v>
      </c>
      <c r="AM802" s="585">
        <f t="shared" si="171"/>
        <v>0</v>
      </c>
      <c r="AN802" s="585">
        <f t="shared" si="171"/>
        <v>0</v>
      </c>
      <c r="AO802" s="585">
        <f t="shared" si="171"/>
        <v>0</v>
      </c>
      <c r="AP802" s="585">
        <f t="shared" si="171"/>
        <v>0</v>
      </c>
      <c r="AQ802" s="585">
        <f t="shared" si="171"/>
        <v>0</v>
      </c>
      <c r="AR802" s="585">
        <f t="shared" si="171"/>
        <v>0</v>
      </c>
      <c r="AS802" s="585">
        <f t="shared" si="171"/>
        <v>0</v>
      </c>
      <c r="AT802" s="585">
        <f t="shared" si="171"/>
        <v>0</v>
      </c>
      <c r="AU802" s="585">
        <f t="shared" si="171"/>
        <v>0</v>
      </c>
      <c r="AV802" s="585">
        <f t="shared" si="171"/>
        <v>0</v>
      </c>
      <c r="AW802" s="585">
        <f t="shared" si="171"/>
        <v>0</v>
      </c>
      <c r="AX802" s="585">
        <f t="shared" si="171"/>
        <v>0</v>
      </c>
      <c r="AY802" s="585">
        <f t="shared" si="171"/>
        <v>0</v>
      </c>
      <c r="AZ802" s="585">
        <f t="shared" si="171"/>
        <v>0</v>
      </c>
      <c r="BA802" s="585">
        <f t="shared" si="171"/>
        <v>0</v>
      </c>
      <c r="BB802" s="585">
        <f t="shared" si="171"/>
        <v>0</v>
      </c>
      <c r="BC802" s="585">
        <f t="shared" si="171"/>
        <v>0</v>
      </c>
      <c r="BD802" s="585">
        <f t="shared" ref="BD802:CI802" si="172">SUMIF($C:$C,"61.2x",BD:BD)</f>
        <v>0</v>
      </c>
      <c r="BE802" s="585">
        <f t="shared" si="172"/>
        <v>0</v>
      </c>
      <c r="BF802" s="585">
        <f t="shared" si="172"/>
        <v>0</v>
      </c>
      <c r="BG802" s="585">
        <f t="shared" si="172"/>
        <v>0</v>
      </c>
      <c r="BH802" s="585">
        <f t="shared" si="172"/>
        <v>0</v>
      </c>
      <c r="BI802" s="585">
        <f t="shared" si="172"/>
        <v>0</v>
      </c>
      <c r="BJ802" s="585">
        <f t="shared" si="172"/>
        <v>0</v>
      </c>
      <c r="BK802" s="585">
        <f t="shared" si="172"/>
        <v>0</v>
      </c>
      <c r="BL802" s="585">
        <f t="shared" si="172"/>
        <v>0</v>
      </c>
      <c r="BM802" s="585">
        <f t="shared" si="172"/>
        <v>0</v>
      </c>
      <c r="BN802" s="585">
        <f t="shared" si="172"/>
        <v>0</v>
      </c>
      <c r="BO802" s="585">
        <f t="shared" si="172"/>
        <v>0</v>
      </c>
      <c r="BP802" s="585">
        <f t="shared" si="172"/>
        <v>0</v>
      </c>
      <c r="BQ802" s="585">
        <f t="shared" si="172"/>
        <v>0</v>
      </c>
      <c r="BR802" s="585">
        <f t="shared" si="172"/>
        <v>0</v>
      </c>
      <c r="BS802" s="585">
        <f t="shared" si="172"/>
        <v>0</v>
      </c>
      <c r="BT802" s="585">
        <f t="shared" si="172"/>
        <v>0</v>
      </c>
      <c r="BU802" s="585">
        <f t="shared" si="172"/>
        <v>0</v>
      </c>
      <c r="BV802" s="585">
        <f t="shared" si="172"/>
        <v>0</v>
      </c>
      <c r="BW802" s="585">
        <f t="shared" si="172"/>
        <v>0</v>
      </c>
      <c r="BX802" s="585">
        <f t="shared" si="172"/>
        <v>0</v>
      </c>
      <c r="BY802" s="585">
        <f t="shared" si="172"/>
        <v>0</v>
      </c>
      <c r="BZ802" s="585">
        <f t="shared" si="172"/>
        <v>0</v>
      </c>
      <c r="CA802" s="585">
        <f t="shared" si="172"/>
        <v>0</v>
      </c>
      <c r="CB802" s="585">
        <f t="shared" si="172"/>
        <v>0</v>
      </c>
      <c r="CC802" s="585">
        <f t="shared" si="172"/>
        <v>0</v>
      </c>
      <c r="CD802" s="585">
        <f t="shared" si="172"/>
        <v>0</v>
      </c>
      <c r="CE802" s="585">
        <f t="shared" si="172"/>
        <v>0</v>
      </c>
      <c r="CF802" s="585">
        <f t="shared" si="172"/>
        <v>0</v>
      </c>
      <c r="CG802" s="585">
        <f t="shared" si="172"/>
        <v>0</v>
      </c>
      <c r="CH802" s="585">
        <f t="shared" si="172"/>
        <v>0</v>
      </c>
      <c r="CI802" s="585">
        <f t="shared" si="172"/>
        <v>0</v>
      </c>
      <c r="CJ802" s="585">
        <f t="shared" ref="CJ802:DO802" si="173">SUMIF($C:$C,"61.2x",CJ:CJ)</f>
        <v>0</v>
      </c>
      <c r="CK802" s="585">
        <f t="shared" si="173"/>
        <v>0</v>
      </c>
      <c r="CL802" s="585">
        <f t="shared" si="173"/>
        <v>0</v>
      </c>
      <c r="CM802" s="585">
        <f t="shared" si="173"/>
        <v>0</v>
      </c>
      <c r="CN802" s="585">
        <f t="shared" si="173"/>
        <v>0</v>
      </c>
      <c r="CO802" s="585">
        <f t="shared" si="173"/>
        <v>0</v>
      </c>
      <c r="CP802" s="585">
        <f t="shared" si="173"/>
        <v>0</v>
      </c>
      <c r="CQ802" s="585">
        <f t="shared" si="173"/>
        <v>0</v>
      </c>
      <c r="CR802" s="585">
        <f t="shared" si="173"/>
        <v>0</v>
      </c>
      <c r="CS802" s="585">
        <f t="shared" si="173"/>
        <v>0</v>
      </c>
      <c r="CT802" s="585">
        <f t="shared" si="173"/>
        <v>0</v>
      </c>
      <c r="CU802" s="585">
        <f t="shared" si="173"/>
        <v>0</v>
      </c>
      <c r="CV802" s="585">
        <f t="shared" si="173"/>
        <v>0</v>
      </c>
      <c r="CW802" s="585">
        <f t="shared" si="173"/>
        <v>0</v>
      </c>
      <c r="CX802" s="585">
        <f t="shared" si="173"/>
        <v>0</v>
      </c>
      <c r="CY802" s="600">
        <f t="shared" si="173"/>
        <v>0</v>
      </c>
      <c r="CZ802" s="601">
        <f t="shared" si="173"/>
        <v>0</v>
      </c>
      <c r="DA802" s="601">
        <f t="shared" si="173"/>
        <v>0</v>
      </c>
      <c r="DB802" s="601">
        <f t="shared" si="173"/>
        <v>0</v>
      </c>
      <c r="DC802" s="601">
        <f t="shared" si="173"/>
        <v>0</v>
      </c>
      <c r="DD802" s="601">
        <f t="shared" si="173"/>
        <v>0</v>
      </c>
      <c r="DE802" s="601">
        <f t="shared" si="173"/>
        <v>0</v>
      </c>
      <c r="DF802" s="601">
        <f t="shared" si="173"/>
        <v>0</v>
      </c>
      <c r="DG802" s="601">
        <f t="shared" si="173"/>
        <v>0</v>
      </c>
      <c r="DH802" s="601">
        <f t="shared" si="173"/>
        <v>0</v>
      </c>
      <c r="DI802" s="601">
        <f t="shared" si="173"/>
        <v>0</v>
      </c>
      <c r="DJ802" s="601">
        <f t="shared" si="173"/>
        <v>0</v>
      </c>
      <c r="DK802" s="601">
        <f t="shared" si="173"/>
        <v>0</v>
      </c>
      <c r="DL802" s="601">
        <f t="shared" si="173"/>
        <v>0</v>
      </c>
      <c r="DM802" s="601">
        <f t="shared" si="173"/>
        <v>0</v>
      </c>
      <c r="DN802" s="601">
        <f t="shared" si="173"/>
        <v>0</v>
      </c>
      <c r="DO802" s="601">
        <f t="shared" si="173"/>
        <v>0</v>
      </c>
      <c r="DP802" s="601">
        <f t="shared" ref="DP802:DW802" si="174">SUMIF($C:$C,"61.2x",DP:DP)</f>
        <v>0</v>
      </c>
      <c r="DQ802" s="601">
        <f t="shared" si="174"/>
        <v>0</v>
      </c>
      <c r="DR802" s="601">
        <f t="shared" si="174"/>
        <v>0</v>
      </c>
      <c r="DS802" s="601">
        <f t="shared" si="174"/>
        <v>0</v>
      </c>
      <c r="DT802" s="601">
        <f t="shared" si="174"/>
        <v>0</v>
      </c>
      <c r="DU802" s="601">
        <f t="shared" si="174"/>
        <v>0</v>
      </c>
      <c r="DV802" s="601">
        <f t="shared" si="174"/>
        <v>0</v>
      </c>
      <c r="DW802" s="665">
        <f t="shared" si="174"/>
        <v>0</v>
      </c>
    </row>
    <row r="803" spans="1:1024" x14ac:dyDescent="0.2">
      <c r="B803" s="675" t="s">
        <v>528</v>
      </c>
      <c r="C803" s="676" t="s">
        <v>525</v>
      </c>
      <c r="D803" s="587"/>
      <c r="E803" s="587"/>
      <c r="F803" s="587"/>
      <c r="G803" s="587"/>
      <c r="H803" s="587"/>
      <c r="I803" s="587"/>
      <c r="J803" s="587"/>
      <c r="K803" s="587"/>
      <c r="L803" s="587"/>
      <c r="M803" s="587"/>
      <c r="N803" s="587"/>
      <c r="O803" s="587"/>
      <c r="P803" s="587"/>
      <c r="Q803" s="587"/>
      <c r="R803" s="589"/>
      <c r="S803" s="664"/>
      <c r="T803" s="589"/>
      <c r="U803" s="664"/>
      <c r="V803" s="587"/>
      <c r="W803" s="587"/>
      <c r="X803" s="585">
        <f t="shared" ref="X803:BC803" si="175">SUMIF($C:$C,"61.3x",X:X)</f>
        <v>0</v>
      </c>
      <c r="Y803" s="585">
        <f t="shared" si="175"/>
        <v>0</v>
      </c>
      <c r="Z803" s="585">
        <f t="shared" si="175"/>
        <v>0</v>
      </c>
      <c r="AA803" s="585">
        <f t="shared" si="175"/>
        <v>0</v>
      </c>
      <c r="AB803" s="585">
        <f t="shared" si="175"/>
        <v>0</v>
      </c>
      <c r="AC803" s="585">
        <f t="shared" si="175"/>
        <v>0</v>
      </c>
      <c r="AD803" s="585">
        <f t="shared" si="175"/>
        <v>0</v>
      </c>
      <c r="AE803" s="585">
        <f t="shared" si="175"/>
        <v>0</v>
      </c>
      <c r="AF803" s="585">
        <f t="shared" si="175"/>
        <v>0</v>
      </c>
      <c r="AG803" s="585">
        <f t="shared" si="175"/>
        <v>0</v>
      </c>
      <c r="AH803" s="585">
        <f t="shared" si="175"/>
        <v>0</v>
      </c>
      <c r="AI803" s="585">
        <f t="shared" si="175"/>
        <v>0</v>
      </c>
      <c r="AJ803" s="585">
        <f t="shared" si="175"/>
        <v>0</v>
      </c>
      <c r="AK803" s="585">
        <f t="shared" si="175"/>
        <v>0</v>
      </c>
      <c r="AL803" s="585">
        <f t="shared" si="175"/>
        <v>0</v>
      </c>
      <c r="AM803" s="585">
        <f t="shared" si="175"/>
        <v>0</v>
      </c>
      <c r="AN803" s="585">
        <f t="shared" si="175"/>
        <v>0</v>
      </c>
      <c r="AO803" s="585">
        <f t="shared" si="175"/>
        <v>0</v>
      </c>
      <c r="AP803" s="585">
        <f t="shared" si="175"/>
        <v>0</v>
      </c>
      <c r="AQ803" s="585">
        <f t="shared" si="175"/>
        <v>0</v>
      </c>
      <c r="AR803" s="585">
        <f t="shared" si="175"/>
        <v>0</v>
      </c>
      <c r="AS803" s="585">
        <f t="shared" si="175"/>
        <v>0</v>
      </c>
      <c r="AT803" s="585">
        <f t="shared" si="175"/>
        <v>0</v>
      </c>
      <c r="AU803" s="585">
        <f t="shared" si="175"/>
        <v>0</v>
      </c>
      <c r="AV803" s="585">
        <f t="shared" si="175"/>
        <v>0</v>
      </c>
      <c r="AW803" s="585">
        <f t="shared" si="175"/>
        <v>0</v>
      </c>
      <c r="AX803" s="585">
        <f t="shared" si="175"/>
        <v>0</v>
      </c>
      <c r="AY803" s="585">
        <f t="shared" si="175"/>
        <v>0</v>
      </c>
      <c r="AZ803" s="585">
        <f t="shared" si="175"/>
        <v>0</v>
      </c>
      <c r="BA803" s="585">
        <f t="shared" si="175"/>
        <v>0</v>
      </c>
      <c r="BB803" s="585">
        <f t="shared" si="175"/>
        <v>0</v>
      </c>
      <c r="BC803" s="585">
        <f t="shared" si="175"/>
        <v>0</v>
      </c>
      <c r="BD803" s="585">
        <f t="shared" ref="BD803:CI803" si="176">SUMIF($C:$C,"61.3x",BD:BD)</f>
        <v>0</v>
      </c>
      <c r="BE803" s="585">
        <f t="shared" si="176"/>
        <v>0</v>
      </c>
      <c r="BF803" s="585">
        <f t="shared" si="176"/>
        <v>0</v>
      </c>
      <c r="BG803" s="585">
        <f t="shared" si="176"/>
        <v>0</v>
      </c>
      <c r="BH803" s="585">
        <f t="shared" si="176"/>
        <v>0</v>
      </c>
      <c r="BI803" s="585">
        <f t="shared" si="176"/>
        <v>0</v>
      </c>
      <c r="BJ803" s="585">
        <f t="shared" si="176"/>
        <v>0</v>
      </c>
      <c r="BK803" s="585">
        <f t="shared" si="176"/>
        <v>0</v>
      </c>
      <c r="BL803" s="585">
        <f t="shared" si="176"/>
        <v>0</v>
      </c>
      <c r="BM803" s="585">
        <f t="shared" si="176"/>
        <v>0</v>
      </c>
      <c r="BN803" s="585">
        <f t="shared" si="176"/>
        <v>0</v>
      </c>
      <c r="BO803" s="585">
        <f t="shared" si="176"/>
        <v>0</v>
      </c>
      <c r="BP803" s="585">
        <f t="shared" si="176"/>
        <v>0</v>
      </c>
      <c r="BQ803" s="585">
        <f t="shared" si="176"/>
        <v>0</v>
      </c>
      <c r="BR803" s="585">
        <f t="shared" si="176"/>
        <v>0</v>
      </c>
      <c r="BS803" s="585">
        <f t="shared" si="176"/>
        <v>0</v>
      </c>
      <c r="BT803" s="585">
        <f t="shared" si="176"/>
        <v>0</v>
      </c>
      <c r="BU803" s="585">
        <f t="shared" si="176"/>
        <v>0</v>
      </c>
      <c r="BV803" s="585">
        <f t="shared" si="176"/>
        <v>0</v>
      </c>
      <c r="BW803" s="585">
        <f t="shared" si="176"/>
        <v>0</v>
      </c>
      <c r="BX803" s="585">
        <f t="shared" si="176"/>
        <v>0</v>
      </c>
      <c r="BY803" s="585">
        <f t="shared" si="176"/>
        <v>0</v>
      </c>
      <c r="BZ803" s="585">
        <f t="shared" si="176"/>
        <v>0</v>
      </c>
      <c r="CA803" s="585">
        <f t="shared" si="176"/>
        <v>0</v>
      </c>
      <c r="CB803" s="585">
        <f t="shared" si="176"/>
        <v>0</v>
      </c>
      <c r="CC803" s="585">
        <f t="shared" si="176"/>
        <v>0</v>
      </c>
      <c r="CD803" s="585">
        <f t="shared" si="176"/>
        <v>0</v>
      </c>
      <c r="CE803" s="585">
        <f t="shared" si="176"/>
        <v>0</v>
      </c>
      <c r="CF803" s="585">
        <f t="shared" si="176"/>
        <v>0</v>
      </c>
      <c r="CG803" s="585">
        <f t="shared" si="176"/>
        <v>0</v>
      </c>
      <c r="CH803" s="585">
        <f t="shared" si="176"/>
        <v>0</v>
      </c>
      <c r="CI803" s="585">
        <f t="shared" si="176"/>
        <v>0</v>
      </c>
      <c r="CJ803" s="585">
        <f t="shared" ref="CJ803:DO803" si="177">SUMIF($C:$C,"61.3x",CJ:CJ)</f>
        <v>0</v>
      </c>
      <c r="CK803" s="585">
        <f t="shared" si="177"/>
        <v>0</v>
      </c>
      <c r="CL803" s="585">
        <f t="shared" si="177"/>
        <v>0</v>
      </c>
      <c r="CM803" s="585">
        <f t="shared" si="177"/>
        <v>0</v>
      </c>
      <c r="CN803" s="585">
        <f t="shared" si="177"/>
        <v>0</v>
      </c>
      <c r="CO803" s="585">
        <f t="shared" si="177"/>
        <v>0</v>
      </c>
      <c r="CP803" s="585">
        <f t="shared" si="177"/>
        <v>0</v>
      </c>
      <c r="CQ803" s="585">
        <f t="shared" si="177"/>
        <v>0</v>
      </c>
      <c r="CR803" s="585">
        <f t="shared" si="177"/>
        <v>0</v>
      </c>
      <c r="CS803" s="585">
        <f t="shared" si="177"/>
        <v>0</v>
      </c>
      <c r="CT803" s="585">
        <f t="shared" si="177"/>
        <v>0</v>
      </c>
      <c r="CU803" s="585">
        <f t="shared" si="177"/>
        <v>0</v>
      </c>
      <c r="CV803" s="585">
        <f t="shared" si="177"/>
        <v>0</v>
      </c>
      <c r="CW803" s="585">
        <f t="shared" si="177"/>
        <v>0</v>
      </c>
      <c r="CX803" s="585">
        <f t="shared" si="177"/>
        <v>0</v>
      </c>
      <c r="CY803" s="600">
        <f t="shared" si="177"/>
        <v>0</v>
      </c>
      <c r="CZ803" s="601">
        <f t="shared" si="177"/>
        <v>0</v>
      </c>
      <c r="DA803" s="601">
        <f t="shared" si="177"/>
        <v>0</v>
      </c>
      <c r="DB803" s="601">
        <f t="shared" si="177"/>
        <v>0</v>
      </c>
      <c r="DC803" s="601">
        <f t="shared" si="177"/>
        <v>0</v>
      </c>
      <c r="DD803" s="601">
        <f t="shared" si="177"/>
        <v>0</v>
      </c>
      <c r="DE803" s="601">
        <f t="shared" si="177"/>
        <v>0</v>
      </c>
      <c r="DF803" s="601">
        <f t="shared" si="177"/>
        <v>0</v>
      </c>
      <c r="DG803" s="601">
        <f t="shared" si="177"/>
        <v>0</v>
      </c>
      <c r="DH803" s="601">
        <f t="shared" si="177"/>
        <v>0</v>
      </c>
      <c r="DI803" s="601">
        <f t="shared" si="177"/>
        <v>0</v>
      </c>
      <c r="DJ803" s="601">
        <f t="shared" si="177"/>
        <v>0</v>
      </c>
      <c r="DK803" s="601">
        <f t="shared" si="177"/>
        <v>0</v>
      </c>
      <c r="DL803" s="601">
        <f t="shared" si="177"/>
        <v>0</v>
      </c>
      <c r="DM803" s="601">
        <f t="shared" si="177"/>
        <v>0</v>
      </c>
      <c r="DN803" s="601">
        <f t="shared" si="177"/>
        <v>0</v>
      </c>
      <c r="DO803" s="601">
        <f t="shared" si="177"/>
        <v>0</v>
      </c>
      <c r="DP803" s="601">
        <f t="shared" ref="DP803:DW803" si="178">SUMIF($C:$C,"61.3x",DP:DP)</f>
        <v>0</v>
      </c>
      <c r="DQ803" s="601">
        <f t="shared" si="178"/>
        <v>0</v>
      </c>
      <c r="DR803" s="601">
        <f t="shared" si="178"/>
        <v>0</v>
      </c>
      <c r="DS803" s="601">
        <f t="shared" si="178"/>
        <v>0</v>
      </c>
      <c r="DT803" s="601">
        <f t="shared" si="178"/>
        <v>0</v>
      </c>
      <c r="DU803" s="601">
        <f t="shared" si="178"/>
        <v>0</v>
      </c>
      <c r="DV803" s="601">
        <f t="shared" si="178"/>
        <v>0</v>
      </c>
      <c r="DW803" s="665">
        <f t="shared" si="178"/>
        <v>0</v>
      </c>
    </row>
    <row r="804" spans="1:1024" ht="25.5" x14ac:dyDescent="0.2">
      <c r="A804" s="772"/>
      <c r="B804" s="773" t="s">
        <v>485</v>
      </c>
      <c r="C804" s="774" t="s">
        <v>945</v>
      </c>
      <c r="D804" s="775" t="s">
        <v>946</v>
      </c>
      <c r="E804" s="776" t="s">
        <v>581</v>
      </c>
      <c r="F804" s="777" t="s">
        <v>754</v>
      </c>
      <c r="G804" s="778" t="s">
        <v>54</v>
      </c>
      <c r="H804" s="779" t="s">
        <v>487</v>
      </c>
      <c r="I804" s="780">
        <f>MAX(X804:AV804)</f>
        <v>9.5177731973812687</v>
      </c>
      <c r="J804" s="779">
        <f>SUMPRODUCT($X$2:$CY$2,$X804:$CY804)*365</f>
        <v>21686.014173502612</v>
      </c>
      <c r="K804" s="779">
        <f>SUMPRODUCT($X$2:$CY$2,$X805:$CY805)+SUMPRODUCT($X$2:$CY$2,$X806:$CY806)+SUMPRODUCT($X$2:$CY$2,$X807:$CY807)</f>
        <v>9412.4048590648836</v>
      </c>
      <c r="L804" s="779">
        <f>SUMPRODUCT($X$2:$CY$2,$X808:$CY808) +SUMPRODUCT($X$2:$CY$2,$X809:$CY809)</f>
        <v>0</v>
      </c>
      <c r="M804" s="779">
        <f>SUMPRODUCT($X$2:$CY$2,$X810:$CY810)*-1</f>
        <v>-2844.1287315386407</v>
      </c>
      <c r="N804" s="779">
        <f>SUMPRODUCT($X$2:$CY$2,$X813:$CY813) +SUMPRODUCT($X$2:$CY$2,$X814:$CY814)</f>
        <v>3741.2664862566999</v>
      </c>
      <c r="O804" s="779">
        <f>SUMPRODUCT($X$2:$CY$2,$X811:$CY811) +SUMPRODUCT($X$2:$CY$2,$X812:$CY812) +SUMPRODUCT($X$2:$CY$2,$X815:$CY815)</f>
        <v>0</v>
      </c>
      <c r="P804" s="779">
        <f>SUM(K804:O804)</f>
        <v>10309.542613782942</v>
      </c>
      <c r="Q804" s="779">
        <f>(SUM(K804:M804)*100000)/(J804*1000)</f>
        <v>30.288074493429921</v>
      </c>
      <c r="R804" s="781">
        <f>(P804*100000)/(J804*1000)</f>
        <v>47.540052917514984</v>
      </c>
      <c r="S804" s="782">
        <v>3</v>
      </c>
      <c r="T804" s="783">
        <v>3</v>
      </c>
      <c r="U804" s="784" t="s">
        <v>488</v>
      </c>
      <c r="V804" s="785" t="s">
        <v>124</v>
      </c>
      <c r="W804" s="785" t="s">
        <v>75</v>
      </c>
      <c r="X804" s="777">
        <v>0.5060579999999999</v>
      </c>
      <c r="Y804" s="777">
        <v>1.0400884755126576</v>
      </c>
      <c r="Z804" s="777">
        <v>1.6389904077528588</v>
      </c>
      <c r="AA804" s="777">
        <v>2.0421440075886901</v>
      </c>
      <c r="AB804" s="777">
        <v>2.6218932411499116</v>
      </c>
      <c r="AC804" s="777">
        <v>3.3073300568174533</v>
      </c>
      <c r="AD804" s="777">
        <v>4.177457561118179</v>
      </c>
      <c r="AE804" s="777">
        <v>4.9968707244387831</v>
      </c>
      <c r="AF804" s="777">
        <v>5.7684084749322091</v>
      </c>
      <c r="AG804" s="777">
        <v>6.4947527373344558</v>
      </c>
      <c r="AH804" s="777">
        <v>7.1788570042214319</v>
      </c>
      <c r="AI804" s="777">
        <v>7.8187964064076239</v>
      </c>
      <c r="AJ804" s="777">
        <v>8.2430873904383795</v>
      </c>
      <c r="AK804" s="777">
        <v>8.8334090210503327</v>
      </c>
      <c r="AL804" s="777">
        <v>9.3244559966274601</v>
      </c>
      <c r="AM804" s="777">
        <v>9.5177731973812687</v>
      </c>
      <c r="AN804" s="777">
        <v>0</v>
      </c>
      <c r="AO804" s="777">
        <v>0</v>
      </c>
      <c r="AP804" s="777">
        <v>0</v>
      </c>
      <c r="AQ804" s="777">
        <v>0</v>
      </c>
      <c r="AR804" s="777">
        <v>0</v>
      </c>
      <c r="AS804" s="777">
        <v>0</v>
      </c>
      <c r="AT804" s="777">
        <v>0</v>
      </c>
      <c r="AU804" s="777">
        <v>0</v>
      </c>
      <c r="AV804" s="777">
        <v>0</v>
      </c>
      <c r="AW804" s="777">
        <v>0</v>
      </c>
      <c r="AX804" s="777">
        <v>0</v>
      </c>
      <c r="AY804" s="777">
        <v>0</v>
      </c>
      <c r="AZ804" s="777">
        <v>0</v>
      </c>
      <c r="BA804" s="777">
        <v>0</v>
      </c>
      <c r="BB804" s="777">
        <v>0</v>
      </c>
      <c r="BC804" s="777">
        <v>0</v>
      </c>
      <c r="BD804" s="777">
        <v>0</v>
      </c>
      <c r="BE804" s="777">
        <v>0</v>
      </c>
      <c r="BF804" s="777">
        <v>0</v>
      </c>
      <c r="BG804" s="777">
        <v>0</v>
      </c>
      <c r="BH804" s="777">
        <v>0</v>
      </c>
      <c r="BI804" s="777">
        <v>0</v>
      </c>
      <c r="BJ804" s="777">
        <v>0</v>
      </c>
      <c r="BK804" s="777">
        <v>0</v>
      </c>
      <c r="BL804" s="777">
        <v>0</v>
      </c>
      <c r="BM804" s="777">
        <v>0</v>
      </c>
      <c r="BN804" s="777">
        <v>0</v>
      </c>
      <c r="BO804" s="777">
        <v>0</v>
      </c>
      <c r="BP804" s="777">
        <v>0</v>
      </c>
      <c r="BQ804" s="777">
        <v>0</v>
      </c>
      <c r="BR804" s="777">
        <v>0</v>
      </c>
      <c r="BS804" s="777">
        <v>0</v>
      </c>
      <c r="BT804" s="777">
        <v>0</v>
      </c>
      <c r="BU804" s="777">
        <v>0</v>
      </c>
      <c r="BV804" s="777">
        <v>0</v>
      </c>
      <c r="BW804" s="777">
        <v>0</v>
      </c>
      <c r="BX804" s="777">
        <v>0</v>
      </c>
      <c r="BY804" s="777">
        <v>0</v>
      </c>
      <c r="BZ804" s="777">
        <v>0</v>
      </c>
      <c r="CA804" s="777">
        <v>0</v>
      </c>
      <c r="CB804" s="777">
        <v>0</v>
      </c>
      <c r="CC804" s="777">
        <v>0</v>
      </c>
      <c r="CD804" s="777">
        <v>0</v>
      </c>
      <c r="CE804" s="777">
        <v>0</v>
      </c>
      <c r="CF804" s="777">
        <v>0</v>
      </c>
      <c r="CG804" s="777">
        <v>0</v>
      </c>
      <c r="CH804" s="777">
        <v>0</v>
      </c>
      <c r="CI804" s="777">
        <v>0</v>
      </c>
      <c r="CJ804" s="777">
        <v>0</v>
      </c>
      <c r="CK804" s="777">
        <v>0</v>
      </c>
      <c r="CL804" s="777">
        <v>0</v>
      </c>
      <c r="CM804" s="777">
        <v>0</v>
      </c>
      <c r="CN804" s="777">
        <v>0</v>
      </c>
      <c r="CO804" s="777">
        <v>0</v>
      </c>
      <c r="CP804" s="777">
        <v>0</v>
      </c>
      <c r="CQ804" s="777">
        <v>0</v>
      </c>
      <c r="CR804" s="777">
        <v>0</v>
      </c>
      <c r="CS804" s="777">
        <v>0</v>
      </c>
      <c r="CT804" s="777">
        <v>0</v>
      </c>
      <c r="CU804" s="777">
        <v>0</v>
      </c>
      <c r="CV804" s="777">
        <v>0</v>
      </c>
      <c r="CW804" s="777">
        <v>0</v>
      </c>
      <c r="CX804" s="777">
        <v>0</v>
      </c>
      <c r="CY804" s="777">
        <v>0</v>
      </c>
      <c r="CZ804" s="786">
        <v>0</v>
      </c>
      <c r="DA804" s="787">
        <v>0</v>
      </c>
      <c r="DB804" s="787">
        <v>0</v>
      </c>
      <c r="DC804" s="787">
        <v>0</v>
      </c>
      <c r="DD804" s="787">
        <v>0</v>
      </c>
      <c r="DE804" s="787">
        <v>0</v>
      </c>
      <c r="DF804" s="787">
        <v>0</v>
      </c>
      <c r="DG804" s="787">
        <v>0</v>
      </c>
      <c r="DH804" s="787">
        <v>0</v>
      </c>
      <c r="DI804" s="787">
        <v>0</v>
      </c>
      <c r="DJ804" s="787">
        <v>0</v>
      </c>
      <c r="DK804" s="787">
        <v>0</v>
      </c>
      <c r="DL804" s="787">
        <v>0</v>
      </c>
      <c r="DM804" s="787">
        <v>0</v>
      </c>
      <c r="DN804" s="787">
        <v>0</v>
      </c>
      <c r="DO804" s="787">
        <v>0</v>
      </c>
      <c r="DP804" s="787">
        <v>0</v>
      </c>
      <c r="DQ804" s="787">
        <v>0</v>
      </c>
      <c r="DR804" s="787">
        <v>0</v>
      </c>
      <c r="DS804" s="787">
        <v>0</v>
      </c>
      <c r="DT804" s="787">
        <v>0</v>
      </c>
      <c r="DU804" s="787">
        <v>0</v>
      </c>
      <c r="DV804" s="787">
        <v>0</v>
      </c>
      <c r="DW804" s="788">
        <v>0</v>
      </c>
      <c r="DX804" s="693"/>
      <c r="DY804" s="772"/>
      <c r="DZ804" s="772"/>
      <c r="EA804" s="772"/>
      <c r="EB804" s="772"/>
      <c r="EC804" s="772"/>
      <c r="ED804" s="772"/>
      <c r="EE804" s="772"/>
      <c r="EF804" s="772"/>
      <c r="EG804" s="772"/>
      <c r="EH804" s="772"/>
      <c r="EI804" s="772"/>
      <c r="EJ804" s="772"/>
      <c r="EK804" s="772"/>
      <c r="EL804" s="772"/>
      <c r="EM804" s="772"/>
      <c r="EN804" s="772"/>
      <c r="EO804" s="772"/>
      <c r="EP804" s="772"/>
      <c r="EQ804" s="772"/>
      <c r="ER804" s="772"/>
      <c r="ES804" s="772"/>
      <c r="ET804" s="772"/>
      <c r="EU804" s="772"/>
      <c r="EV804" s="772"/>
      <c r="EW804" s="772"/>
      <c r="EX804" s="772"/>
      <c r="EY804" s="772"/>
      <c r="EZ804" s="772"/>
      <c r="FA804" s="772"/>
      <c r="FB804" s="772"/>
      <c r="FC804" s="772"/>
      <c r="FD804" s="772"/>
      <c r="FE804" s="772"/>
      <c r="FF804" s="772"/>
      <c r="FG804" s="772"/>
      <c r="FH804" s="772"/>
      <c r="FI804" s="772"/>
      <c r="FJ804" s="772"/>
      <c r="FK804" s="772"/>
      <c r="FL804" s="772"/>
      <c r="FM804" s="772"/>
      <c r="FN804" s="772"/>
      <c r="FO804" s="772"/>
      <c r="FP804" s="772"/>
      <c r="FQ804" s="772"/>
      <c r="FR804" s="772"/>
      <c r="FS804" s="772"/>
      <c r="FT804" s="772"/>
      <c r="FU804" s="772"/>
      <c r="FV804" s="772"/>
      <c r="FW804" s="772"/>
      <c r="FX804" s="772"/>
      <c r="FY804" s="772"/>
      <c r="FZ804" s="772"/>
      <c r="GA804" s="772"/>
      <c r="GB804" s="772"/>
      <c r="GC804" s="772"/>
      <c r="GD804" s="772"/>
      <c r="GE804" s="772"/>
      <c r="GF804" s="772"/>
      <c r="GG804" s="772"/>
      <c r="GH804" s="772"/>
      <c r="GI804" s="772"/>
      <c r="GJ804" s="772"/>
      <c r="GK804" s="772"/>
      <c r="GL804" s="772"/>
      <c r="GM804" s="772"/>
      <c r="GN804" s="772"/>
      <c r="GO804" s="772"/>
      <c r="GP804" s="772"/>
      <c r="GQ804" s="772"/>
      <c r="GR804" s="772"/>
      <c r="GS804" s="772"/>
      <c r="GT804" s="772"/>
      <c r="GU804" s="772"/>
      <c r="GV804" s="772"/>
      <c r="GW804" s="772"/>
      <c r="GX804" s="772"/>
      <c r="GY804" s="772"/>
      <c r="GZ804" s="772"/>
      <c r="HA804" s="772"/>
      <c r="HB804" s="772"/>
      <c r="HC804" s="772"/>
      <c r="HD804" s="772"/>
      <c r="HE804" s="772"/>
      <c r="HF804" s="772"/>
      <c r="HG804" s="772"/>
      <c r="HH804" s="772"/>
      <c r="HI804" s="772"/>
      <c r="HJ804" s="772"/>
      <c r="HK804" s="772"/>
      <c r="HL804" s="772"/>
      <c r="HM804" s="772"/>
      <c r="HN804" s="772"/>
      <c r="HO804" s="772"/>
      <c r="HP804" s="772"/>
      <c r="HQ804" s="772"/>
      <c r="HR804" s="772"/>
      <c r="HS804" s="772"/>
      <c r="HT804" s="772"/>
      <c r="HU804" s="772"/>
      <c r="HV804" s="772"/>
      <c r="HW804" s="772"/>
      <c r="HX804" s="772"/>
      <c r="HY804" s="772"/>
      <c r="HZ804" s="772"/>
      <c r="IA804" s="772"/>
      <c r="IB804" s="772"/>
      <c r="IC804" s="772"/>
      <c r="ID804" s="772"/>
      <c r="IE804" s="772"/>
      <c r="IF804" s="772"/>
      <c r="IG804" s="772"/>
      <c r="IH804" s="772"/>
      <c r="II804" s="772"/>
      <c r="IJ804" s="772"/>
      <c r="IK804" s="772"/>
      <c r="IL804" s="772"/>
      <c r="IM804" s="772"/>
      <c r="IN804" s="772"/>
      <c r="IO804" s="772"/>
      <c r="IP804" s="772"/>
      <c r="IQ804" s="772"/>
      <c r="IR804" s="772"/>
      <c r="IS804" s="772"/>
      <c r="IT804" s="772"/>
      <c r="IU804" s="772"/>
      <c r="IV804" s="772"/>
      <c r="IW804" s="772"/>
      <c r="IX804" s="772"/>
      <c r="IY804" s="772"/>
      <c r="IZ804" s="772"/>
      <c r="JA804" s="772"/>
      <c r="JB804" s="772"/>
      <c r="JC804" s="772"/>
      <c r="JD804" s="772"/>
      <c r="JE804" s="772"/>
      <c r="JF804" s="772"/>
      <c r="JG804" s="772"/>
      <c r="JH804" s="772"/>
      <c r="JI804" s="772"/>
      <c r="JJ804" s="772"/>
      <c r="JK804" s="772"/>
      <c r="JL804" s="772"/>
      <c r="JM804" s="772"/>
      <c r="JN804" s="772"/>
      <c r="JO804" s="772"/>
      <c r="JP804" s="772"/>
      <c r="JQ804" s="772"/>
      <c r="JR804" s="772"/>
      <c r="JS804" s="772"/>
      <c r="JT804" s="772"/>
      <c r="JU804" s="772"/>
      <c r="JV804" s="772"/>
      <c r="JW804" s="772"/>
      <c r="JX804" s="772"/>
      <c r="JY804" s="772"/>
      <c r="JZ804" s="772"/>
      <c r="KA804" s="772"/>
      <c r="KB804" s="772"/>
      <c r="KC804" s="772"/>
      <c r="KD804" s="772"/>
      <c r="KE804" s="772"/>
      <c r="KF804" s="772"/>
      <c r="KG804" s="772"/>
      <c r="KH804" s="772"/>
      <c r="KI804" s="772"/>
      <c r="KJ804" s="772"/>
      <c r="KK804" s="772"/>
      <c r="KL804" s="772"/>
      <c r="KM804" s="772"/>
      <c r="KN804" s="772"/>
      <c r="KO804" s="772"/>
      <c r="KP804" s="772"/>
      <c r="KQ804" s="772"/>
      <c r="KR804" s="772"/>
      <c r="KS804" s="772"/>
      <c r="KT804" s="772"/>
      <c r="KU804" s="772"/>
      <c r="KV804" s="772"/>
      <c r="KW804" s="772"/>
      <c r="KX804" s="772"/>
      <c r="KY804" s="772"/>
      <c r="KZ804" s="772"/>
      <c r="LA804" s="772"/>
      <c r="LB804" s="772"/>
      <c r="LC804" s="772"/>
      <c r="LD804" s="772"/>
      <c r="LE804" s="772"/>
      <c r="LF804" s="772"/>
      <c r="LG804" s="772"/>
      <c r="LH804" s="772"/>
      <c r="LI804" s="772"/>
      <c r="LJ804" s="772"/>
      <c r="LK804" s="772"/>
      <c r="LL804" s="772"/>
      <c r="LM804" s="772"/>
      <c r="LN804" s="772"/>
      <c r="LO804" s="772"/>
      <c r="LP804" s="772"/>
      <c r="LQ804" s="772"/>
      <c r="LR804" s="772"/>
      <c r="LS804" s="772"/>
      <c r="LT804" s="772"/>
      <c r="LU804" s="772"/>
      <c r="LV804" s="772"/>
      <c r="LW804" s="772"/>
      <c r="LX804" s="772"/>
      <c r="LY804" s="772"/>
      <c r="LZ804" s="772"/>
      <c r="MA804" s="772"/>
      <c r="MB804" s="772"/>
      <c r="MC804" s="772"/>
      <c r="MD804" s="772"/>
      <c r="ME804" s="772"/>
      <c r="MF804" s="772"/>
      <c r="MG804" s="772"/>
      <c r="MH804" s="772"/>
      <c r="MI804" s="772"/>
      <c r="MJ804" s="772"/>
      <c r="MK804" s="772"/>
      <c r="ML804" s="772"/>
      <c r="MM804" s="772"/>
      <c r="MN804" s="772"/>
      <c r="MO804" s="772"/>
      <c r="MP804" s="772"/>
      <c r="MQ804" s="772"/>
      <c r="MR804" s="772"/>
      <c r="MS804" s="772"/>
      <c r="MT804" s="772"/>
      <c r="MU804" s="772"/>
      <c r="MV804" s="772"/>
      <c r="MW804" s="772"/>
      <c r="MX804" s="772"/>
      <c r="MY804" s="772"/>
      <c r="MZ804" s="772"/>
      <c r="NA804" s="772"/>
      <c r="NB804" s="772"/>
      <c r="NC804" s="772"/>
      <c r="ND804" s="772"/>
      <c r="NE804" s="772"/>
      <c r="NF804" s="772"/>
      <c r="NG804" s="772"/>
      <c r="NH804" s="772"/>
      <c r="NI804" s="772"/>
      <c r="NJ804" s="772"/>
      <c r="NK804" s="772"/>
      <c r="NL804" s="772"/>
      <c r="NM804" s="772"/>
      <c r="NN804" s="772"/>
      <c r="NO804" s="772"/>
      <c r="NP804" s="772"/>
      <c r="NQ804" s="772"/>
      <c r="NR804" s="772"/>
      <c r="NS804" s="772"/>
      <c r="NT804" s="772"/>
      <c r="NU804" s="772"/>
      <c r="NV804" s="772"/>
      <c r="NW804" s="772"/>
      <c r="NX804" s="772"/>
      <c r="NY804" s="772"/>
      <c r="NZ804" s="772"/>
      <c r="OA804" s="772"/>
      <c r="OB804" s="772"/>
      <c r="OC804" s="772"/>
      <c r="OD804" s="772"/>
      <c r="OE804" s="772"/>
      <c r="OF804" s="772"/>
      <c r="OG804" s="772"/>
      <c r="OH804" s="772"/>
      <c r="OI804" s="772"/>
      <c r="OJ804" s="772"/>
      <c r="OK804" s="772"/>
      <c r="OL804" s="772"/>
      <c r="OM804" s="772"/>
      <c r="ON804" s="772"/>
      <c r="OO804" s="772"/>
      <c r="OP804" s="772"/>
      <c r="OQ804" s="772"/>
      <c r="OR804" s="772"/>
      <c r="OS804" s="772"/>
      <c r="OT804" s="772"/>
      <c r="OU804" s="772"/>
      <c r="OV804" s="772"/>
      <c r="OW804" s="772"/>
      <c r="OX804" s="772"/>
      <c r="OY804" s="772"/>
      <c r="OZ804" s="772"/>
      <c r="PA804" s="772"/>
      <c r="PB804" s="772"/>
      <c r="PC804" s="772"/>
      <c r="PD804" s="772"/>
      <c r="PE804" s="772"/>
      <c r="PF804" s="772"/>
      <c r="PG804" s="772"/>
      <c r="PH804" s="772"/>
      <c r="PI804" s="772"/>
      <c r="PJ804" s="772"/>
      <c r="PK804" s="772"/>
      <c r="PL804" s="772"/>
      <c r="PM804" s="772"/>
      <c r="PN804" s="772"/>
      <c r="PO804" s="772"/>
      <c r="PP804" s="772"/>
      <c r="PQ804" s="772"/>
      <c r="PR804" s="772"/>
      <c r="PS804" s="772"/>
      <c r="PT804" s="772"/>
      <c r="PU804" s="772"/>
      <c r="PV804" s="772"/>
      <c r="PW804" s="772"/>
      <c r="PX804" s="772"/>
      <c r="PY804" s="772"/>
      <c r="PZ804" s="772"/>
      <c r="QA804" s="772"/>
      <c r="QB804" s="772"/>
      <c r="QC804" s="772"/>
      <c r="QD804" s="772"/>
      <c r="QE804" s="772"/>
      <c r="QF804" s="772"/>
      <c r="QG804" s="772"/>
      <c r="QH804" s="772"/>
      <c r="QI804" s="772"/>
      <c r="QJ804" s="772"/>
      <c r="QK804" s="772"/>
      <c r="QL804" s="772"/>
      <c r="QM804" s="772"/>
      <c r="QN804" s="772"/>
      <c r="QO804" s="772"/>
      <c r="QP804" s="772"/>
      <c r="QQ804" s="772"/>
      <c r="QR804" s="772"/>
      <c r="QS804" s="772"/>
      <c r="QT804" s="772"/>
      <c r="QU804" s="772"/>
      <c r="QV804" s="772"/>
      <c r="QW804" s="772"/>
      <c r="QX804" s="772"/>
      <c r="QY804" s="772"/>
      <c r="QZ804" s="772"/>
      <c r="RA804" s="772"/>
      <c r="RB804" s="772"/>
      <c r="RC804" s="772"/>
      <c r="RD804" s="772"/>
      <c r="RE804" s="772"/>
      <c r="RF804" s="772"/>
      <c r="RG804" s="772"/>
      <c r="RH804" s="772"/>
      <c r="RI804" s="772"/>
      <c r="RJ804" s="772"/>
      <c r="RK804" s="772"/>
      <c r="RL804" s="772"/>
      <c r="RM804" s="772"/>
      <c r="RN804" s="772"/>
      <c r="RO804" s="772"/>
      <c r="RP804" s="772"/>
      <c r="RQ804" s="772"/>
      <c r="RR804" s="772"/>
      <c r="RS804" s="772"/>
      <c r="RT804" s="772"/>
      <c r="RU804" s="772"/>
      <c r="RV804" s="772"/>
      <c r="RW804" s="772"/>
      <c r="RX804" s="772"/>
      <c r="RY804" s="772"/>
      <c r="RZ804" s="772"/>
      <c r="SA804" s="772"/>
      <c r="SB804" s="772"/>
      <c r="SC804" s="772"/>
      <c r="SD804" s="772"/>
      <c r="SE804" s="772"/>
      <c r="SF804" s="772"/>
      <c r="SG804" s="772"/>
      <c r="SH804" s="772"/>
      <c r="SI804" s="772"/>
      <c r="SJ804" s="772"/>
      <c r="SK804" s="772"/>
      <c r="SL804" s="772"/>
      <c r="SM804" s="772"/>
      <c r="SN804" s="772"/>
      <c r="SO804" s="772"/>
      <c r="SP804" s="772"/>
      <c r="SQ804" s="772"/>
      <c r="SR804" s="772"/>
      <c r="SS804" s="772"/>
      <c r="ST804" s="772"/>
      <c r="SU804" s="772"/>
      <c r="SV804" s="772"/>
      <c r="SW804" s="772"/>
      <c r="SX804" s="772"/>
      <c r="SY804" s="772"/>
      <c r="SZ804" s="772"/>
      <c r="TA804" s="772"/>
      <c r="TB804" s="772"/>
      <c r="TC804" s="772"/>
      <c r="TD804" s="772"/>
      <c r="TE804" s="772"/>
      <c r="TF804" s="772"/>
      <c r="TG804" s="772"/>
      <c r="TH804" s="772"/>
      <c r="TI804" s="772"/>
      <c r="TJ804" s="772"/>
      <c r="TK804" s="772"/>
      <c r="TL804" s="772"/>
      <c r="TM804" s="772"/>
      <c r="TN804" s="772"/>
      <c r="TO804" s="772"/>
      <c r="TP804" s="772"/>
      <c r="TQ804" s="772"/>
      <c r="TR804" s="772"/>
      <c r="TS804" s="772"/>
      <c r="TT804" s="772"/>
      <c r="TU804" s="772"/>
      <c r="TV804" s="772"/>
      <c r="TW804" s="772"/>
      <c r="TX804" s="772"/>
      <c r="TY804" s="772"/>
      <c r="TZ804" s="772"/>
      <c r="UA804" s="772"/>
      <c r="UB804" s="772"/>
      <c r="UC804" s="772"/>
      <c r="UD804" s="772"/>
      <c r="UE804" s="772"/>
      <c r="UF804" s="772"/>
      <c r="UG804" s="772"/>
      <c r="UH804" s="772"/>
      <c r="UI804" s="772"/>
      <c r="UJ804" s="772"/>
      <c r="UK804" s="772"/>
      <c r="UL804" s="772"/>
      <c r="UM804" s="772"/>
      <c r="UN804" s="772"/>
      <c r="UO804" s="772"/>
      <c r="UP804" s="772"/>
      <c r="UQ804" s="772"/>
      <c r="UR804" s="772"/>
      <c r="US804" s="772"/>
      <c r="UT804" s="772"/>
      <c r="UU804" s="772"/>
      <c r="UV804" s="772"/>
      <c r="UW804" s="772"/>
      <c r="UX804" s="772"/>
      <c r="UY804" s="772"/>
      <c r="UZ804" s="772"/>
      <c r="VA804" s="772"/>
      <c r="VB804" s="772"/>
      <c r="VC804" s="772"/>
      <c r="VD804" s="772"/>
      <c r="VE804" s="772"/>
      <c r="VF804" s="772"/>
      <c r="VG804" s="772"/>
      <c r="VH804" s="772"/>
      <c r="VI804" s="772"/>
      <c r="VJ804" s="772"/>
      <c r="VK804" s="772"/>
      <c r="VL804" s="772"/>
      <c r="VM804" s="772"/>
      <c r="VN804" s="772"/>
      <c r="VO804" s="772"/>
      <c r="VP804" s="772"/>
      <c r="VQ804" s="772"/>
      <c r="VR804" s="772"/>
      <c r="VS804" s="772"/>
      <c r="VT804" s="772"/>
      <c r="VU804" s="772"/>
      <c r="VV804" s="772"/>
      <c r="VW804" s="772"/>
      <c r="VX804" s="772"/>
      <c r="VY804" s="772"/>
      <c r="VZ804" s="772"/>
      <c r="WA804" s="772"/>
      <c r="WB804" s="772"/>
      <c r="WC804" s="772"/>
      <c r="WD804" s="772"/>
      <c r="WE804" s="772"/>
      <c r="WF804" s="772"/>
      <c r="WG804" s="772"/>
      <c r="WH804" s="772"/>
      <c r="WI804" s="772"/>
      <c r="WJ804" s="772"/>
      <c r="WK804" s="772"/>
      <c r="WL804" s="772"/>
      <c r="WM804" s="772"/>
      <c r="WN804" s="772"/>
      <c r="WO804" s="772"/>
      <c r="WP804" s="772"/>
      <c r="WQ804" s="772"/>
      <c r="WR804" s="772"/>
      <c r="WS804" s="772"/>
      <c r="WT804" s="772"/>
      <c r="WU804" s="772"/>
      <c r="WV804" s="772"/>
      <c r="WW804" s="772"/>
      <c r="WX804" s="772"/>
      <c r="WY804" s="772"/>
      <c r="WZ804" s="772"/>
      <c r="XA804" s="772"/>
      <c r="XB804" s="772"/>
      <c r="XC804" s="772"/>
      <c r="XD804" s="772"/>
      <c r="XE804" s="772"/>
      <c r="XF804" s="772"/>
      <c r="XG804" s="772"/>
      <c r="XH804" s="772"/>
      <c r="XI804" s="772"/>
      <c r="XJ804" s="772"/>
      <c r="XK804" s="772"/>
      <c r="XL804" s="772"/>
      <c r="XM804" s="772"/>
      <c r="XN804" s="772"/>
      <c r="XO804" s="772"/>
      <c r="XP804" s="772"/>
      <c r="XQ804" s="772"/>
      <c r="XR804" s="772"/>
      <c r="XS804" s="772"/>
      <c r="XT804" s="772"/>
      <c r="XU804" s="772"/>
      <c r="XV804" s="772"/>
      <c r="XW804" s="772"/>
      <c r="XX804" s="772"/>
      <c r="XY804" s="772"/>
      <c r="XZ804" s="772"/>
      <c r="YA804" s="772"/>
      <c r="YB804" s="772"/>
      <c r="YC804" s="772"/>
      <c r="YD804" s="772"/>
      <c r="YE804" s="772"/>
      <c r="YF804" s="772"/>
      <c r="YG804" s="772"/>
      <c r="YH804" s="772"/>
      <c r="YI804" s="772"/>
      <c r="YJ804" s="772"/>
      <c r="YK804" s="772"/>
      <c r="YL804" s="772"/>
      <c r="YM804" s="772"/>
      <c r="YN804" s="772"/>
      <c r="YO804" s="772"/>
      <c r="YP804" s="772"/>
      <c r="YQ804" s="772"/>
      <c r="YR804" s="772"/>
      <c r="YS804" s="772"/>
      <c r="YT804" s="772"/>
      <c r="YU804" s="772"/>
      <c r="YV804" s="772"/>
      <c r="YW804" s="772"/>
      <c r="YX804" s="772"/>
      <c r="YY804" s="772"/>
      <c r="YZ804" s="772"/>
      <c r="ZA804" s="772"/>
      <c r="ZB804" s="772"/>
      <c r="ZC804" s="772"/>
      <c r="ZD804" s="772"/>
      <c r="ZE804" s="772"/>
      <c r="ZF804" s="772"/>
      <c r="ZG804" s="772"/>
      <c r="ZH804" s="772"/>
      <c r="ZI804" s="772"/>
      <c r="ZJ804" s="772"/>
      <c r="ZK804" s="772"/>
      <c r="ZL804" s="772"/>
      <c r="ZM804" s="772"/>
      <c r="ZN804" s="772"/>
      <c r="ZO804" s="772"/>
      <c r="ZP804" s="772"/>
      <c r="ZQ804" s="772"/>
      <c r="ZR804" s="772"/>
      <c r="ZS804" s="772"/>
      <c r="ZT804" s="772"/>
      <c r="ZU804" s="772"/>
      <c r="ZV804" s="772"/>
      <c r="ZW804" s="772"/>
      <c r="ZX804" s="772"/>
      <c r="ZY804" s="772"/>
      <c r="ZZ804" s="772"/>
      <c r="AAA804" s="772"/>
      <c r="AAB804" s="772"/>
      <c r="AAC804" s="772"/>
      <c r="AAD804" s="772"/>
      <c r="AAE804" s="772"/>
      <c r="AAF804" s="772"/>
      <c r="AAG804" s="772"/>
      <c r="AAH804" s="772"/>
      <c r="AAI804" s="772"/>
      <c r="AAJ804" s="772"/>
      <c r="AAK804" s="772"/>
      <c r="AAL804" s="772"/>
      <c r="AAM804" s="772"/>
      <c r="AAN804" s="772"/>
      <c r="AAO804" s="772"/>
      <c r="AAP804" s="772"/>
      <c r="AAQ804" s="772"/>
      <c r="AAR804" s="772"/>
      <c r="AAS804" s="772"/>
      <c r="AAT804" s="772"/>
      <c r="AAU804" s="772"/>
      <c r="AAV804" s="772"/>
      <c r="AAW804" s="772"/>
      <c r="AAX804" s="772"/>
      <c r="AAY804" s="772"/>
      <c r="AAZ804" s="772"/>
      <c r="ABA804" s="772"/>
      <c r="ABB804" s="772"/>
      <c r="ABC804" s="772"/>
      <c r="ABD804" s="772"/>
      <c r="ABE804" s="772"/>
      <c r="ABF804" s="772"/>
      <c r="ABG804" s="772"/>
      <c r="ABH804" s="772"/>
      <c r="ABI804" s="772"/>
      <c r="ABJ804" s="772"/>
      <c r="ABK804" s="772"/>
      <c r="ABL804" s="772"/>
      <c r="ABM804" s="772"/>
      <c r="ABN804" s="772"/>
      <c r="ABO804" s="772"/>
      <c r="ABP804" s="772"/>
      <c r="ABQ804" s="772"/>
      <c r="ABR804" s="772"/>
      <c r="ABS804" s="772"/>
      <c r="ABT804" s="772"/>
      <c r="ABU804" s="772"/>
      <c r="ABV804" s="772"/>
      <c r="ABW804" s="772"/>
      <c r="ABX804" s="772"/>
      <c r="ABY804" s="772"/>
      <c r="ABZ804" s="772"/>
      <c r="ACA804" s="772"/>
      <c r="ACB804" s="772"/>
      <c r="ACC804" s="772"/>
      <c r="ACD804" s="772"/>
      <c r="ACE804" s="772"/>
      <c r="ACF804" s="772"/>
      <c r="ACG804" s="772"/>
      <c r="ACH804" s="772"/>
      <c r="ACI804" s="772"/>
      <c r="ACJ804" s="772"/>
      <c r="ACK804" s="772"/>
      <c r="ACL804" s="772"/>
      <c r="ACM804" s="772"/>
      <c r="ACN804" s="772"/>
      <c r="ACO804" s="772"/>
      <c r="ACP804" s="772"/>
      <c r="ACQ804" s="772"/>
      <c r="ACR804" s="772"/>
      <c r="ACS804" s="772"/>
      <c r="ACT804" s="772"/>
      <c r="ACU804" s="772"/>
      <c r="ACV804" s="772"/>
      <c r="ACW804" s="772"/>
      <c r="ACX804" s="772"/>
      <c r="ACY804" s="772"/>
      <c r="ACZ804" s="772"/>
      <c r="ADA804" s="772"/>
      <c r="ADB804" s="772"/>
      <c r="ADC804" s="772"/>
      <c r="ADD804" s="772"/>
      <c r="ADE804" s="772"/>
      <c r="ADF804" s="772"/>
      <c r="ADG804" s="772"/>
      <c r="ADH804" s="772"/>
      <c r="ADI804" s="772"/>
      <c r="ADJ804" s="772"/>
      <c r="ADK804" s="772"/>
      <c r="ADL804" s="772"/>
      <c r="ADM804" s="772"/>
      <c r="ADN804" s="772"/>
      <c r="ADO804" s="772"/>
      <c r="ADP804" s="772"/>
      <c r="ADQ804" s="772"/>
      <c r="ADR804" s="772"/>
      <c r="ADS804" s="772"/>
      <c r="ADT804" s="772"/>
      <c r="ADU804" s="772"/>
      <c r="ADV804" s="772"/>
      <c r="ADW804" s="772"/>
      <c r="ADX804" s="772"/>
      <c r="ADY804" s="772"/>
      <c r="ADZ804" s="772"/>
      <c r="AEA804" s="772"/>
      <c r="AEB804" s="772"/>
      <c r="AEC804" s="772"/>
      <c r="AED804" s="772"/>
      <c r="AEE804" s="772"/>
      <c r="AEF804" s="772"/>
      <c r="AEG804" s="772"/>
      <c r="AEH804" s="772"/>
      <c r="AEI804" s="772"/>
      <c r="AEJ804" s="772"/>
      <c r="AEK804" s="772"/>
      <c r="AEL804" s="772"/>
      <c r="AEM804" s="772"/>
      <c r="AEN804" s="772"/>
      <c r="AEO804" s="772"/>
      <c r="AEP804" s="772"/>
      <c r="AEQ804" s="772"/>
      <c r="AER804" s="772"/>
      <c r="AES804" s="772"/>
      <c r="AET804" s="772"/>
      <c r="AEU804" s="772"/>
      <c r="AEV804" s="772"/>
      <c r="AEW804" s="772"/>
      <c r="AEX804" s="772"/>
      <c r="AEY804" s="772"/>
      <c r="AEZ804" s="772"/>
      <c r="AFA804" s="772"/>
      <c r="AFB804" s="772"/>
      <c r="AFC804" s="772"/>
      <c r="AFD804" s="772"/>
      <c r="AFE804" s="772"/>
      <c r="AFF804" s="772"/>
      <c r="AFG804" s="772"/>
      <c r="AFH804" s="772"/>
      <c r="AFI804" s="772"/>
      <c r="AFJ804" s="772"/>
      <c r="AFK804" s="772"/>
      <c r="AFL804" s="772"/>
      <c r="AFM804" s="772"/>
      <c r="AFN804" s="772"/>
      <c r="AFO804" s="772"/>
      <c r="AFP804" s="772"/>
      <c r="AFQ804" s="772"/>
      <c r="AFR804" s="772"/>
      <c r="AFS804" s="772"/>
      <c r="AFT804" s="772"/>
      <c r="AFU804" s="772"/>
      <c r="AFV804" s="772"/>
      <c r="AFW804" s="772"/>
      <c r="AFX804" s="772"/>
      <c r="AFY804" s="772"/>
      <c r="AFZ804" s="772"/>
      <c r="AGA804" s="772"/>
      <c r="AGB804" s="772"/>
      <c r="AGC804" s="772"/>
      <c r="AGD804" s="772"/>
      <c r="AGE804" s="772"/>
      <c r="AGF804" s="772"/>
      <c r="AGG804" s="772"/>
      <c r="AGH804" s="772"/>
      <c r="AGI804" s="772"/>
      <c r="AGJ804" s="772"/>
      <c r="AGK804" s="772"/>
      <c r="AGL804" s="772"/>
      <c r="AGM804" s="772"/>
      <c r="AGN804" s="772"/>
      <c r="AGO804" s="772"/>
      <c r="AGP804" s="772"/>
      <c r="AGQ804" s="772"/>
      <c r="AGR804" s="772"/>
      <c r="AGS804" s="772"/>
      <c r="AGT804" s="772"/>
      <c r="AGU804" s="772"/>
      <c r="AGV804" s="772"/>
      <c r="AGW804" s="772"/>
      <c r="AGX804" s="772"/>
      <c r="AGY804" s="772"/>
      <c r="AGZ804" s="772"/>
      <c r="AHA804" s="772"/>
      <c r="AHB804" s="772"/>
      <c r="AHC804" s="772"/>
      <c r="AHD804" s="772"/>
      <c r="AHE804" s="772"/>
      <c r="AHF804" s="772"/>
      <c r="AHG804" s="772"/>
      <c r="AHH804" s="772"/>
      <c r="AHI804" s="772"/>
      <c r="AHJ804" s="772"/>
      <c r="AHK804" s="772"/>
      <c r="AHL804" s="772"/>
      <c r="AHM804" s="772"/>
      <c r="AHN804" s="772"/>
      <c r="AHO804" s="772"/>
      <c r="AHP804" s="772"/>
      <c r="AHQ804" s="772"/>
      <c r="AHR804" s="772"/>
      <c r="AHS804" s="772"/>
      <c r="AHT804" s="772"/>
      <c r="AHU804" s="772"/>
      <c r="AHV804" s="772"/>
      <c r="AHW804" s="772"/>
      <c r="AHX804" s="772"/>
      <c r="AHY804" s="772"/>
      <c r="AHZ804" s="772"/>
      <c r="AIA804" s="772"/>
      <c r="AIB804" s="772"/>
      <c r="AIC804" s="772"/>
      <c r="AID804" s="772"/>
      <c r="AIE804" s="772"/>
      <c r="AIF804" s="772"/>
      <c r="AIG804" s="772"/>
      <c r="AIH804" s="772"/>
      <c r="AII804" s="772"/>
      <c r="AIJ804" s="772"/>
      <c r="AIK804" s="772"/>
      <c r="AIL804" s="772"/>
      <c r="AIM804" s="772"/>
      <c r="AIN804" s="772"/>
      <c r="AIO804" s="772"/>
      <c r="AIP804" s="772"/>
      <c r="AIQ804" s="772"/>
      <c r="AIR804" s="772"/>
      <c r="AIS804" s="772"/>
      <c r="AIT804" s="772"/>
      <c r="AIU804" s="772"/>
      <c r="AIV804" s="772"/>
      <c r="AIW804" s="772"/>
      <c r="AIX804" s="772"/>
      <c r="AIY804" s="772"/>
      <c r="AIZ804" s="772"/>
      <c r="AJA804" s="772"/>
      <c r="AJB804" s="772"/>
      <c r="AJC804" s="772"/>
      <c r="AJD804" s="772"/>
      <c r="AJE804" s="772"/>
      <c r="AJF804" s="772"/>
      <c r="AJG804" s="772"/>
      <c r="AJH804" s="772"/>
      <c r="AJI804" s="772"/>
      <c r="AJJ804" s="772"/>
      <c r="AJK804" s="772"/>
      <c r="AJL804" s="772"/>
      <c r="AJM804" s="772"/>
      <c r="AJN804" s="772"/>
      <c r="AJO804" s="772"/>
      <c r="AJP804" s="772"/>
      <c r="AJQ804" s="772"/>
      <c r="AJR804" s="772"/>
      <c r="AJS804" s="772"/>
      <c r="AJT804" s="772"/>
      <c r="AJU804" s="772"/>
      <c r="AJV804" s="772"/>
      <c r="AJW804" s="772"/>
      <c r="AJX804" s="772"/>
      <c r="AJY804" s="772"/>
      <c r="AJZ804" s="772"/>
      <c r="AKA804" s="772"/>
      <c r="AKB804" s="772"/>
      <c r="AKC804" s="772"/>
      <c r="AKD804" s="772"/>
      <c r="AKE804" s="772"/>
      <c r="AKF804" s="772"/>
      <c r="AKG804" s="772"/>
      <c r="AKH804" s="772"/>
      <c r="AKI804" s="772"/>
      <c r="AKJ804" s="772"/>
      <c r="AKK804" s="772"/>
      <c r="AKL804" s="772"/>
      <c r="AKM804" s="772"/>
      <c r="AKN804" s="772"/>
      <c r="AKO804" s="772"/>
      <c r="AKP804" s="772"/>
      <c r="AKQ804" s="772"/>
      <c r="AKR804" s="772"/>
      <c r="AKS804" s="772"/>
      <c r="AKT804" s="772"/>
      <c r="AKU804" s="772"/>
      <c r="AKV804" s="772"/>
      <c r="AKW804" s="772"/>
      <c r="AKX804" s="772"/>
      <c r="AKY804" s="772"/>
      <c r="AKZ804" s="772"/>
      <c r="ALA804" s="772"/>
      <c r="ALB804" s="772"/>
      <c r="ALC804" s="772"/>
      <c r="ALD804" s="772"/>
      <c r="ALE804" s="772"/>
      <c r="ALF804" s="772"/>
      <c r="ALG804" s="772"/>
      <c r="ALH804" s="772"/>
      <c r="ALI804" s="772"/>
      <c r="ALJ804" s="772"/>
      <c r="ALK804" s="772"/>
      <c r="ALL804" s="772"/>
      <c r="ALM804" s="772"/>
      <c r="ALN804" s="772"/>
      <c r="ALO804" s="772"/>
      <c r="ALP804" s="772"/>
      <c r="ALQ804" s="772"/>
      <c r="ALR804" s="772"/>
      <c r="ALS804" s="772"/>
      <c r="ALT804" s="772"/>
      <c r="ALU804" s="772"/>
      <c r="ALV804" s="772"/>
      <c r="ALW804" s="772"/>
      <c r="ALX804" s="772"/>
      <c r="ALY804" s="772"/>
      <c r="ALZ804" s="772"/>
      <c r="AMA804" s="772"/>
      <c r="AMB804" s="772"/>
      <c r="AMC804" s="772"/>
      <c r="AMD804" s="772"/>
      <c r="AME804" s="772"/>
      <c r="AMF804" s="772"/>
      <c r="AMG804" s="772"/>
      <c r="AMH804" s="772"/>
      <c r="AMI804" s="772"/>
      <c r="AMJ804" s="772"/>
    </row>
    <row r="805" spans="1:1024" ht="25.5" x14ac:dyDescent="0.2">
      <c r="A805" s="772"/>
      <c r="B805" s="789"/>
      <c r="C805" s="790" t="s">
        <v>922</v>
      </c>
      <c r="D805" s="791"/>
      <c r="E805" s="792"/>
      <c r="F805" s="792"/>
      <c r="G805" s="791"/>
      <c r="H805" s="792"/>
      <c r="I805" s="792"/>
      <c r="J805" s="792"/>
      <c r="K805" s="792"/>
      <c r="L805" s="792"/>
      <c r="M805" s="792"/>
      <c r="N805" s="792"/>
      <c r="O805" s="792"/>
      <c r="P805" s="792"/>
      <c r="Q805" s="792"/>
      <c r="R805" s="793"/>
      <c r="S805" s="792"/>
      <c r="T805" s="792"/>
      <c r="U805" s="794" t="s">
        <v>489</v>
      </c>
      <c r="V805" s="785" t="s">
        <v>124</v>
      </c>
      <c r="W805" s="785" t="s">
        <v>490</v>
      </c>
      <c r="X805" s="777">
        <v>879.73050799999987</v>
      </c>
      <c r="Y805" s="777">
        <v>906.12000000000023</v>
      </c>
      <c r="Z805" s="777">
        <v>775.5</v>
      </c>
      <c r="AA805" s="777">
        <v>852.47872000000041</v>
      </c>
      <c r="AB805" s="777">
        <v>775.5</v>
      </c>
      <c r="AC805" s="777">
        <v>775.49999999999977</v>
      </c>
      <c r="AD805" s="777">
        <v>775.5</v>
      </c>
      <c r="AE805" s="777">
        <v>775.49999999999977</v>
      </c>
      <c r="AF805" s="777">
        <v>775.5</v>
      </c>
      <c r="AG805" s="777">
        <v>775.50000000000023</v>
      </c>
      <c r="AH805" s="777">
        <v>775.50000000000023</v>
      </c>
      <c r="AI805" s="777">
        <v>765.79058000000009</v>
      </c>
      <c r="AJ805" s="777">
        <v>503.67977999999982</v>
      </c>
      <c r="AK805" s="777">
        <v>772.14742000000012</v>
      </c>
      <c r="AL805" s="777">
        <v>630.40295000000037</v>
      </c>
      <c r="AM805" s="777">
        <v>245.43199999999999</v>
      </c>
      <c r="AN805" s="777">
        <v>0</v>
      </c>
      <c r="AO805" s="777">
        <v>0</v>
      </c>
      <c r="AP805" s="777">
        <v>0</v>
      </c>
      <c r="AQ805" s="777">
        <v>0</v>
      </c>
      <c r="AR805" s="777">
        <v>0</v>
      </c>
      <c r="AS805" s="777">
        <v>0</v>
      </c>
      <c r="AT805" s="777">
        <v>0</v>
      </c>
      <c r="AU805" s="777">
        <v>0</v>
      </c>
      <c r="AV805" s="777">
        <v>0</v>
      </c>
      <c r="AW805" s="777">
        <v>0</v>
      </c>
      <c r="AX805" s="777">
        <v>0</v>
      </c>
      <c r="AY805" s="777">
        <v>0</v>
      </c>
      <c r="AZ805" s="777">
        <v>0</v>
      </c>
      <c r="BA805" s="777">
        <v>0</v>
      </c>
      <c r="BB805" s="777">
        <v>0</v>
      </c>
      <c r="BC805" s="777">
        <v>0</v>
      </c>
      <c r="BD805" s="777">
        <v>0</v>
      </c>
      <c r="BE805" s="777">
        <v>0</v>
      </c>
      <c r="BF805" s="777">
        <v>0</v>
      </c>
      <c r="BG805" s="777">
        <v>0</v>
      </c>
      <c r="BH805" s="777">
        <v>0</v>
      </c>
      <c r="BI805" s="777">
        <v>0</v>
      </c>
      <c r="BJ805" s="777">
        <v>0</v>
      </c>
      <c r="BK805" s="777">
        <v>0</v>
      </c>
      <c r="BL805" s="777">
        <v>0</v>
      </c>
      <c r="BM805" s="777">
        <v>0</v>
      </c>
      <c r="BN805" s="777">
        <v>0</v>
      </c>
      <c r="BO805" s="777">
        <v>0</v>
      </c>
      <c r="BP805" s="777">
        <v>0</v>
      </c>
      <c r="BQ805" s="777">
        <v>0</v>
      </c>
      <c r="BR805" s="777">
        <v>0</v>
      </c>
      <c r="BS805" s="777">
        <v>0</v>
      </c>
      <c r="BT805" s="777">
        <v>0</v>
      </c>
      <c r="BU805" s="777">
        <v>0</v>
      </c>
      <c r="BV805" s="777">
        <v>0</v>
      </c>
      <c r="BW805" s="777">
        <v>0</v>
      </c>
      <c r="BX805" s="777">
        <v>0</v>
      </c>
      <c r="BY805" s="777">
        <v>0</v>
      </c>
      <c r="BZ805" s="777">
        <v>0</v>
      </c>
      <c r="CA805" s="777">
        <v>0</v>
      </c>
      <c r="CB805" s="777">
        <v>0</v>
      </c>
      <c r="CC805" s="777">
        <v>0</v>
      </c>
      <c r="CD805" s="777">
        <v>0</v>
      </c>
      <c r="CE805" s="777">
        <v>0</v>
      </c>
      <c r="CF805" s="777">
        <v>0</v>
      </c>
      <c r="CG805" s="777">
        <v>0</v>
      </c>
      <c r="CH805" s="777">
        <v>0</v>
      </c>
      <c r="CI805" s="777">
        <v>0</v>
      </c>
      <c r="CJ805" s="777">
        <v>0</v>
      </c>
      <c r="CK805" s="777">
        <v>0</v>
      </c>
      <c r="CL805" s="777">
        <v>0</v>
      </c>
      <c r="CM805" s="777">
        <v>0</v>
      </c>
      <c r="CN805" s="777">
        <v>0</v>
      </c>
      <c r="CO805" s="777">
        <v>0</v>
      </c>
      <c r="CP805" s="777">
        <v>0</v>
      </c>
      <c r="CQ805" s="777">
        <v>0</v>
      </c>
      <c r="CR805" s="777">
        <v>0</v>
      </c>
      <c r="CS805" s="777">
        <v>0</v>
      </c>
      <c r="CT805" s="777">
        <v>0</v>
      </c>
      <c r="CU805" s="777">
        <v>0</v>
      </c>
      <c r="CV805" s="777">
        <v>0</v>
      </c>
      <c r="CW805" s="777">
        <v>0</v>
      </c>
      <c r="CX805" s="777">
        <v>0</v>
      </c>
      <c r="CY805" s="777">
        <v>0</v>
      </c>
      <c r="CZ805" s="786">
        <v>0</v>
      </c>
      <c r="DA805" s="787">
        <v>0</v>
      </c>
      <c r="DB805" s="787">
        <v>0</v>
      </c>
      <c r="DC805" s="787">
        <v>0</v>
      </c>
      <c r="DD805" s="787">
        <v>0</v>
      </c>
      <c r="DE805" s="787">
        <v>0</v>
      </c>
      <c r="DF805" s="787">
        <v>0</v>
      </c>
      <c r="DG805" s="787">
        <v>0</v>
      </c>
      <c r="DH805" s="787">
        <v>0</v>
      </c>
      <c r="DI805" s="787">
        <v>0</v>
      </c>
      <c r="DJ805" s="787">
        <v>0</v>
      </c>
      <c r="DK805" s="787">
        <v>0</v>
      </c>
      <c r="DL805" s="787">
        <v>0</v>
      </c>
      <c r="DM805" s="787">
        <v>0</v>
      </c>
      <c r="DN805" s="787">
        <v>0</v>
      </c>
      <c r="DO805" s="787">
        <v>0</v>
      </c>
      <c r="DP805" s="787">
        <v>0</v>
      </c>
      <c r="DQ805" s="787">
        <v>0</v>
      </c>
      <c r="DR805" s="787">
        <v>0</v>
      </c>
      <c r="DS805" s="787">
        <v>0</v>
      </c>
      <c r="DT805" s="787">
        <v>0</v>
      </c>
      <c r="DU805" s="787">
        <v>0</v>
      </c>
      <c r="DV805" s="787">
        <v>0</v>
      </c>
      <c r="DW805" s="788">
        <v>0</v>
      </c>
      <c r="DX805" s="693"/>
      <c r="DY805" s="772"/>
      <c r="DZ805" s="772"/>
      <c r="EA805" s="772"/>
      <c r="EB805" s="772"/>
      <c r="EC805" s="772"/>
      <c r="ED805" s="772"/>
      <c r="EE805" s="772"/>
      <c r="EF805" s="772"/>
      <c r="EG805" s="772"/>
      <c r="EH805" s="772"/>
      <c r="EI805" s="772"/>
      <c r="EJ805" s="772"/>
      <c r="EK805" s="772"/>
      <c r="EL805" s="772"/>
      <c r="EM805" s="772"/>
      <c r="EN805" s="772"/>
      <c r="EO805" s="772"/>
      <c r="EP805" s="772"/>
      <c r="EQ805" s="772"/>
      <c r="ER805" s="772"/>
      <c r="ES805" s="772"/>
      <c r="ET805" s="772"/>
      <c r="EU805" s="772"/>
      <c r="EV805" s="772"/>
      <c r="EW805" s="772"/>
      <c r="EX805" s="772"/>
      <c r="EY805" s="772"/>
      <c r="EZ805" s="772"/>
      <c r="FA805" s="772"/>
      <c r="FB805" s="772"/>
      <c r="FC805" s="772"/>
      <c r="FD805" s="772"/>
      <c r="FE805" s="772"/>
      <c r="FF805" s="772"/>
      <c r="FG805" s="772"/>
      <c r="FH805" s="772"/>
      <c r="FI805" s="772"/>
      <c r="FJ805" s="772"/>
      <c r="FK805" s="772"/>
      <c r="FL805" s="772"/>
      <c r="FM805" s="772"/>
      <c r="FN805" s="772"/>
      <c r="FO805" s="772"/>
      <c r="FP805" s="772"/>
      <c r="FQ805" s="772"/>
      <c r="FR805" s="772"/>
      <c r="FS805" s="772"/>
      <c r="FT805" s="772"/>
      <c r="FU805" s="772"/>
      <c r="FV805" s="772"/>
      <c r="FW805" s="772"/>
      <c r="FX805" s="772"/>
      <c r="FY805" s="772"/>
      <c r="FZ805" s="772"/>
      <c r="GA805" s="772"/>
      <c r="GB805" s="772"/>
      <c r="GC805" s="772"/>
      <c r="GD805" s="772"/>
      <c r="GE805" s="772"/>
      <c r="GF805" s="772"/>
      <c r="GG805" s="772"/>
      <c r="GH805" s="772"/>
      <c r="GI805" s="772"/>
      <c r="GJ805" s="772"/>
      <c r="GK805" s="772"/>
      <c r="GL805" s="772"/>
      <c r="GM805" s="772"/>
      <c r="GN805" s="772"/>
      <c r="GO805" s="772"/>
      <c r="GP805" s="772"/>
      <c r="GQ805" s="772"/>
      <c r="GR805" s="772"/>
      <c r="GS805" s="772"/>
      <c r="GT805" s="772"/>
      <c r="GU805" s="772"/>
      <c r="GV805" s="772"/>
      <c r="GW805" s="772"/>
      <c r="GX805" s="772"/>
      <c r="GY805" s="772"/>
      <c r="GZ805" s="772"/>
      <c r="HA805" s="772"/>
      <c r="HB805" s="772"/>
      <c r="HC805" s="772"/>
      <c r="HD805" s="772"/>
      <c r="HE805" s="772"/>
      <c r="HF805" s="772"/>
      <c r="HG805" s="772"/>
      <c r="HH805" s="772"/>
      <c r="HI805" s="772"/>
      <c r="HJ805" s="772"/>
      <c r="HK805" s="772"/>
      <c r="HL805" s="772"/>
      <c r="HM805" s="772"/>
      <c r="HN805" s="772"/>
      <c r="HO805" s="772"/>
      <c r="HP805" s="772"/>
      <c r="HQ805" s="772"/>
      <c r="HR805" s="772"/>
      <c r="HS805" s="772"/>
      <c r="HT805" s="772"/>
      <c r="HU805" s="772"/>
      <c r="HV805" s="772"/>
      <c r="HW805" s="772"/>
      <c r="HX805" s="772"/>
      <c r="HY805" s="772"/>
      <c r="HZ805" s="772"/>
      <c r="IA805" s="772"/>
      <c r="IB805" s="772"/>
      <c r="IC805" s="772"/>
      <c r="ID805" s="772"/>
      <c r="IE805" s="772"/>
      <c r="IF805" s="772"/>
      <c r="IG805" s="772"/>
      <c r="IH805" s="772"/>
      <c r="II805" s="772"/>
      <c r="IJ805" s="772"/>
      <c r="IK805" s="772"/>
      <c r="IL805" s="772"/>
      <c r="IM805" s="772"/>
      <c r="IN805" s="772"/>
      <c r="IO805" s="772"/>
      <c r="IP805" s="772"/>
      <c r="IQ805" s="772"/>
      <c r="IR805" s="772"/>
      <c r="IS805" s="772"/>
      <c r="IT805" s="772"/>
      <c r="IU805" s="772"/>
      <c r="IV805" s="772"/>
      <c r="IW805" s="772"/>
      <c r="IX805" s="772"/>
      <c r="IY805" s="772"/>
      <c r="IZ805" s="772"/>
      <c r="JA805" s="772"/>
      <c r="JB805" s="772"/>
      <c r="JC805" s="772"/>
      <c r="JD805" s="772"/>
      <c r="JE805" s="772"/>
      <c r="JF805" s="772"/>
      <c r="JG805" s="772"/>
      <c r="JH805" s="772"/>
      <c r="JI805" s="772"/>
      <c r="JJ805" s="772"/>
      <c r="JK805" s="772"/>
      <c r="JL805" s="772"/>
      <c r="JM805" s="772"/>
      <c r="JN805" s="772"/>
      <c r="JO805" s="772"/>
      <c r="JP805" s="772"/>
      <c r="JQ805" s="772"/>
      <c r="JR805" s="772"/>
      <c r="JS805" s="772"/>
      <c r="JT805" s="772"/>
      <c r="JU805" s="772"/>
      <c r="JV805" s="772"/>
      <c r="JW805" s="772"/>
      <c r="JX805" s="772"/>
      <c r="JY805" s="772"/>
      <c r="JZ805" s="772"/>
      <c r="KA805" s="772"/>
      <c r="KB805" s="772"/>
      <c r="KC805" s="772"/>
      <c r="KD805" s="772"/>
      <c r="KE805" s="772"/>
      <c r="KF805" s="772"/>
      <c r="KG805" s="772"/>
      <c r="KH805" s="772"/>
      <c r="KI805" s="772"/>
      <c r="KJ805" s="772"/>
      <c r="KK805" s="772"/>
      <c r="KL805" s="772"/>
      <c r="KM805" s="772"/>
      <c r="KN805" s="772"/>
      <c r="KO805" s="772"/>
      <c r="KP805" s="772"/>
      <c r="KQ805" s="772"/>
      <c r="KR805" s="772"/>
      <c r="KS805" s="772"/>
      <c r="KT805" s="772"/>
      <c r="KU805" s="772"/>
      <c r="KV805" s="772"/>
      <c r="KW805" s="772"/>
      <c r="KX805" s="772"/>
      <c r="KY805" s="772"/>
      <c r="KZ805" s="772"/>
      <c r="LA805" s="772"/>
      <c r="LB805" s="772"/>
      <c r="LC805" s="772"/>
      <c r="LD805" s="772"/>
      <c r="LE805" s="772"/>
      <c r="LF805" s="772"/>
      <c r="LG805" s="772"/>
      <c r="LH805" s="772"/>
      <c r="LI805" s="772"/>
      <c r="LJ805" s="772"/>
      <c r="LK805" s="772"/>
      <c r="LL805" s="772"/>
      <c r="LM805" s="772"/>
      <c r="LN805" s="772"/>
      <c r="LO805" s="772"/>
      <c r="LP805" s="772"/>
      <c r="LQ805" s="772"/>
      <c r="LR805" s="772"/>
      <c r="LS805" s="772"/>
      <c r="LT805" s="772"/>
      <c r="LU805" s="772"/>
      <c r="LV805" s="772"/>
      <c r="LW805" s="772"/>
      <c r="LX805" s="772"/>
      <c r="LY805" s="772"/>
      <c r="LZ805" s="772"/>
      <c r="MA805" s="772"/>
      <c r="MB805" s="772"/>
      <c r="MC805" s="772"/>
      <c r="MD805" s="772"/>
      <c r="ME805" s="772"/>
      <c r="MF805" s="772"/>
      <c r="MG805" s="772"/>
      <c r="MH805" s="772"/>
      <c r="MI805" s="772"/>
      <c r="MJ805" s="772"/>
      <c r="MK805" s="772"/>
      <c r="ML805" s="772"/>
      <c r="MM805" s="772"/>
      <c r="MN805" s="772"/>
      <c r="MO805" s="772"/>
      <c r="MP805" s="772"/>
      <c r="MQ805" s="772"/>
      <c r="MR805" s="772"/>
      <c r="MS805" s="772"/>
      <c r="MT805" s="772"/>
      <c r="MU805" s="772"/>
      <c r="MV805" s="772"/>
      <c r="MW805" s="772"/>
      <c r="MX805" s="772"/>
      <c r="MY805" s="772"/>
      <c r="MZ805" s="772"/>
      <c r="NA805" s="772"/>
      <c r="NB805" s="772"/>
      <c r="NC805" s="772"/>
      <c r="ND805" s="772"/>
      <c r="NE805" s="772"/>
      <c r="NF805" s="772"/>
      <c r="NG805" s="772"/>
      <c r="NH805" s="772"/>
      <c r="NI805" s="772"/>
      <c r="NJ805" s="772"/>
      <c r="NK805" s="772"/>
      <c r="NL805" s="772"/>
      <c r="NM805" s="772"/>
      <c r="NN805" s="772"/>
      <c r="NO805" s="772"/>
      <c r="NP805" s="772"/>
      <c r="NQ805" s="772"/>
      <c r="NR805" s="772"/>
      <c r="NS805" s="772"/>
      <c r="NT805" s="772"/>
      <c r="NU805" s="772"/>
      <c r="NV805" s="772"/>
      <c r="NW805" s="772"/>
      <c r="NX805" s="772"/>
      <c r="NY805" s="772"/>
      <c r="NZ805" s="772"/>
      <c r="OA805" s="772"/>
      <c r="OB805" s="772"/>
      <c r="OC805" s="772"/>
      <c r="OD805" s="772"/>
      <c r="OE805" s="772"/>
      <c r="OF805" s="772"/>
      <c r="OG805" s="772"/>
      <c r="OH805" s="772"/>
      <c r="OI805" s="772"/>
      <c r="OJ805" s="772"/>
      <c r="OK805" s="772"/>
      <c r="OL805" s="772"/>
      <c r="OM805" s="772"/>
      <c r="ON805" s="772"/>
      <c r="OO805" s="772"/>
      <c r="OP805" s="772"/>
      <c r="OQ805" s="772"/>
      <c r="OR805" s="772"/>
      <c r="OS805" s="772"/>
      <c r="OT805" s="772"/>
      <c r="OU805" s="772"/>
      <c r="OV805" s="772"/>
      <c r="OW805" s="772"/>
      <c r="OX805" s="772"/>
      <c r="OY805" s="772"/>
      <c r="OZ805" s="772"/>
      <c r="PA805" s="772"/>
      <c r="PB805" s="772"/>
      <c r="PC805" s="772"/>
      <c r="PD805" s="772"/>
      <c r="PE805" s="772"/>
      <c r="PF805" s="772"/>
      <c r="PG805" s="772"/>
      <c r="PH805" s="772"/>
      <c r="PI805" s="772"/>
      <c r="PJ805" s="772"/>
      <c r="PK805" s="772"/>
      <c r="PL805" s="772"/>
      <c r="PM805" s="772"/>
      <c r="PN805" s="772"/>
      <c r="PO805" s="772"/>
      <c r="PP805" s="772"/>
      <c r="PQ805" s="772"/>
      <c r="PR805" s="772"/>
      <c r="PS805" s="772"/>
      <c r="PT805" s="772"/>
      <c r="PU805" s="772"/>
      <c r="PV805" s="772"/>
      <c r="PW805" s="772"/>
      <c r="PX805" s="772"/>
      <c r="PY805" s="772"/>
      <c r="PZ805" s="772"/>
      <c r="QA805" s="772"/>
      <c r="QB805" s="772"/>
      <c r="QC805" s="772"/>
      <c r="QD805" s="772"/>
      <c r="QE805" s="772"/>
      <c r="QF805" s="772"/>
      <c r="QG805" s="772"/>
      <c r="QH805" s="772"/>
      <c r="QI805" s="772"/>
      <c r="QJ805" s="772"/>
      <c r="QK805" s="772"/>
      <c r="QL805" s="772"/>
      <c r="QM805" s="772"/>
      <c r="QN805" s="772"/>
      <c r="QO805" s="772"/>
      <c r="QP805" s="772"/>
      <c r="QQ805" s="772"/>
      <c r="QR805" s="772"/>
      <c r="QS805" s="772"/>
      <c r="QT805" s="772"/>
      <c r="QU805" s="772"/>
      <c r="QV805" s="772"/>
      <c r="QW805" s="772"/>
      <c r="QX805" s="772"/>
      <c r="QY805" s="772"/>
      <c r="QZ805" s="772"/>
      <c r="RA805" s="772"/>
      <c r="RB805" s="772"/>
      <c r="RC805" s="772"/>
      <c r="RD805" s="772"/>
      <c r="RE805" s="772"/>
      <c r="RF805" s="772"/>
      <c r="RG805" s="772"/>
      <c r="RH805" s="772"/>
      <c r="RI805" s="772"/>
      <c r="RJ805" s="772"/>
      <c r="RK805" s="772"/>
      <c r="RL805" s="772"/>
      <c r="RM805" s="772"/>
      <c r="RN805" s="772"/>
      <c r="RO805" s="772"/>
      <c r="RP805" s="772"/>
      <c r="RQ805" s="772"/>
      <c r="RR805" s="772"/>
      <c r="RS805" s="772"/>
      <c r="RT805" s="772"/>
      <c r="RU805" s="772"/>
      <c r="RV805" s="772"/>
      <c r="RW805" s="772"/>
      <c r="RX805" s="772"/>
      <c r="RY805" s="772"/>
      <c r="RZ805" s="772"/>
      <c r="SA805" s="772"/>
      <c r="SB805" s="772"/>
      <c r="SC805" s="772"/>
      <c r="SD805" s="772"/>
      <c r="SE805" s="772"/>
      <c r="SF805" s="772"/>
      <c r="SG805" s="772"/>
      <c r="SH805" s="772"/>
      <c r="SI805" s="772"/>
      <c r="SJ805" s="772"/>
      <c r="SK805" s="772"/>
      <c r="SL805" s="772"/>
      <c r="SM805" s="772"/>
      <c r="SN805" s="772"/>
      <c r="SO805" s="772"/>
      <c r="SP805" s="772"/>
      <c r="SQ805" s="772"/>
      <c r="SR805" s="772"/>
      <c r="SS805" s="772"/>
      <c r="ST805" s="772"/>
      <c r="SU805" s="772"/>
      <c r="SV805" s="772"/>
      <c r="SW805" s="772"/>
      <c r="SX805" s="772"/>
      <c r="SY805" s="772"/>
      <c r="SZ805" s="772"/>
      <c r="TA805" s="772"/>
      <c r="TB805" s="772"/>
      <c r="TC805" s="772"/>
      <c r="TD805" s="772"/>
      <c r="TE805" s="772"/>
      <c r="TF805" s="772"/>
      <c r="TG805" s="772"/>
      <c r="TH805" s="772"/>
      <c r="TI805" s="772"/>
      <c r="TJ805" s="772"/>
      <c r="TK805" s="772"/>
      <c r="TL805" s="772"/>
      <c r="TM805" s="772"/>
      <c r="TN805" s="772"/>
      <c r="TO805" s="772"/>
      <c r="TP805" s="772"/>
      <c r="TQ805" s="772"/>
      <c r="TR805" s="772"/>
      <c r="TS805" s="772"/>
      <c r="TT805" s="772"/>
      <c r="TU805" s="772"/>
      <c r="TV805" s="772"/>
      <c r="TW805" s="772"/>
      <c r="TX805" s="772"/>
      <c r="TY805" s="772"/>
      <c r="TZ805" s="772"/>
      <c r="UA805" s="772"/>
      <c r="UB805" s="772"/>
      <c r="UC805" s="772"/>
      <c r="UD805" s="772"/>
      <c r="UE805" s="772"/>
      <c r="UF805" s="772"/>
      <c r="UG805" s="772"/>
      <c r="UH805" s="772"/>
      <c r="UI805" s="772"/>
      <c r="UJ805" s="772"/>
      <c r="UK805" s="772"/>
      <c r="UL805" s="772"/>
      <c r="UM805" s="772"/>
      <c r="UN805" s="772"/>
      <c r="UO805" s="772"/>
      <c r="UP805" s="772"/>
      <c r="UQ805" s="772"/>
      <c r="UR805" s="772"/>
      <c r="US805" s="772"/>
      <c r="UT805" s="772"/>
      <c r="UU805" s="772"/>
      <c r="UV805" s="772"/>
      <c r="UW805" s="772"/>
      <c r="UX805" s="772"/>
      <c r="UY805" s="772"/>
      <c r="UZ805" s="772"/>
      <c r="VA805" s="772"/>
      <c r="VB805" s="772"/>
      <c r="VC805" s="772"/>
      <c r="VD805" s="772"/>
      <c r="VE805" s="772"/>
      <c r="VF805" s="772"/>
      <c r="VG805" s="772"/>
      <c r="VH805" s="772"/>
      <c r="VI805" s="772"/>
      <c r="VJ805" s="772"/>
      <c r="VK805" s="772"/>
      <c r="VL805" s="772"/>
      <c r="VM805" s="772"/>
      <c r="VN805" s="772"/>
      <c r="VO805" s="772"/>
      <c r="VP805" s="772"/>
      <c r="VQ805" s="772"/>
      <c r="VR805" s="772"/>
      <c r="VS805" s="772"/>
      <c r="VT805" s="772"/>
      <c r="VU805" s="772"/>
      <c r="VV805" s="772"/>
      <c r="VW805" s="772"/>
      <c r="VX805" s="772"/>
      <c r="VY805" s="772"/>
      <c r="VZ805" s="772"/>
      <c r="WA805" s="772"/>
      <c r="WB805" s="772"/>
      <c r="WC805" s="772"/>
      <c r="WD805" s="772"/>
      <c r="WE805" s="772"/>
      <c r="WF805" s="772"/>
      <c r="WG805" s="772"/>
      <c r="WH805" s="772"/>
      <c r="WI805" s="772"/>
      <c r="WJ805" s="772"/>
      <c r="WK805" s="772"/>
      <c r="WL805" s="772"/>
      <c r="WM805" s="772"/>
      <c r="WN805" s="772"/>
      <c r="WO805" s="772"/>
      <c r="WP805" s="772"/>
      <c r="WQ805" s="772"/>
      <c r="WR805" s="772"/>
      <c r="WS805" s="772"/>
      <c r="WT805" s="772"/>
      <c r="WU805" s="772"/>
      <c r="WV805" s="772"/>
      <c r="WW805" s="772"/>
      <c r="WX805" s="772"/>
      <c r="WY805" s="772"/>
      <c r="WZ805" s="772"/>
      <c r="XA805" s="772"/>
      <c r="XB805" s="772"/>
      <c r="XC805" s="772"/>
      <c r="XD805" s="772"/>
      <c r="XE805" s="772"/>
      <c r="XF805" s="772"/>
      <c r="XG805" s="772"/>
      <c r="XH805" s="772"/>
      <c r="XI805" s="772"/>
      <c r="XJ805" s="772"/>
      <c r="XK805" s="772"/>
      <c r="XL805" s="772"/>
      <c r="XM805" s="772"/>
      <c r="XN805" s="772"/>
      <c r="XO805" s="772"/>
      <c r="XP805" s="772"/>
      <c r="XQ805" s="772"/>
      <c r="XR805" s="772"/>
      <c r="XS805" s="772"/>
      <c r="XT805" s="772"/>
      <c r="XU805" s="772"/>
      <c r="XV805" s="772"/>
      <c r="XW805" s="772"/>
      <c r="XX805" s="772"/>
      <c r="XY805" s="772"/>
      <c r="XZ805" s="772"/>
      <c r="YA805" s="772"/>
      <c r="YB805" s="772"/>
      <c r="YC805" s="772"/>
      <c r="YD805" s="772"/>
      <c r="YE805" s="772"/>
      <c r="YF805" s="772"/>
      <c r="YG805" s="772"/>
      <c r="YH805" s="772"/>
      <c r="YI805" s="772"/>
      <c r="YJ805" s="772"/>
      <c r="YK805" s="772"/>
      <c r="YL805" s="772"/>
      <c r="YM805" s="772"/>
      <c r="YN805" s="772"/>
      <c r="YO805" s="772"/>
      <c r="YP805" s="772"/>
      <c r="YQ805" s="772"/>
      <c r="YR805" s="772"/>
      <c r="YS805" s="772"/>
      <c r="YT805" s="772"/>
      <c r="YU805" s="772"/>
      <c r="YV805" s="772"/>
      <c r="YW805" s="772"/>
      <c r="YX805" s="772"/>
      <c r="YY805" s="772"/>
      <c r="YZ805" s="772"/>
      <c r="ZA805" s="772"/>
      <c r="ZB805" s="772"/>
      <c r="ZC805" s="772"/>
      <c r="ZD805" s="772"/>
      <c r="ZE805" s="772"/>
      <c r="ZF805" s="772"/>
      <c r="ZG805" s="772"/>
      <c r="ZH805" s="772"/>
      <c r="ZI805" s="772"/>
      <c r="ZJ805" s="772"/>
      <c r="ZK805" s="772"/>
      <c r="ZL805" s="772"/>
      <c r="ZM805" s="772"/>
      <c r="ZN805" s="772"/>
      <c r="ZO805" s="772"/>
      <c r="ZP805" s="772"/>
      <c r="ZQ805" s="772"/>
      <c r="ZR805" s="772"/>
      <c r="ZS805" s="772"/>
      <c r="ZT805" s="772"/>
      <c r="ZU805" s="772"/>
      <c r="ZV805" s="772"/>
      <c r="ZW805" s="772"/>
      <c r="ZX805" s="772"/>
      <c r="ZY805" s="772"/>
      <c r="ZZ805" s="772"/>
      <c r="AAA805" s="772"/>
      <c r="AAB805" s="772"/>
      <c r="AAC805" s="772"/>
      <c r="AAD805" s="772"/>
      <c r="AAE805" s="772"/>
      <c r="AAF805" s="772"/>
      <c r="AAG805" s="772"/>
      <c r="AAH805" s="772"/>
      <c r="AAI805" s="772"/>
      <c r="AAJ805" s="772"/>
      <c r="AAK805" s="772"/>
      <c r="AAL805" s="772"/>
      <c r="AAM805" s="772"/>
      <c r="AAN805" s="772"/>
      <c r="AAO805" s="772"/>
      <c r="AAP805" s="772"/>
      <c r="AAQ805" s="772"/>
      <c r="AAR805" s="772"/>
      <c r="AAS805" s="772"/>
      <c r="AAT805" s="772"/>
      <c r="AAU805" s="772"/>
      <c r="AAV805" s="772"/>
      <c r="AAW805" s="772"/>
      <c r="AAX805" s="772"/>
      <c r="AAY805" s="772"/>
      <c r="AAZ805" s="772"/>
      <c r="ABA805" s="772"/>
      <c r="ABB805" s="772"/>
      <c r="ABC805" s="772"/>
      <c r="ABD805" s="772"/>
      <c r="ABE805" s="772"/>
      <c r="ABF805" s="772"/>
      <c r="ABG805" s="772"/>
      <c r="ABH805" s="772"/>
      <c r="ABI805" s="772"/>
      <c r="ABJ805" s="772"/>
      <c r="ABK805" s="772"/>
      <c r="ABL805" s="772"/>
      <c r="ABM805" s="772"/>
      <c r="ABN805" s="772"/>
      <c r="ABO805" s="772"/>
      <c r="ABP805" s="772"/>
      <c r="ABQ805" s="772"/>
      <c r="ABR805" s="772"/>
      <c r="ABS805" s="772"/>
      <c r="ABT805" s="772"/>
      <c r="ABU805" s="772"/>
      <c r="ABV805" s="772"/>
      <c r="ABW805" s="772"/>
      <c r="ABX805" s="772"/>
      <c r="ABY805" s="772"/>
      <c r="ABZ805" s="772"/>
      <c r="ACA805" s="772"/>
      <c r="ACB805" s="772"/>
      <c r="ACC805" s="772"/>
      <c r="ACD805" s="772"/>
      <c r="ACE805" s="772"/>
      <c r="ACF805" s="772"/>
      <c r="ACG805" s="772"/>
      <c r="ACH805" s="772"/>
      <c r="ACI805" s="772"/>
      <c r="ACJ805" s="772"/>
      <c r="ACK805" s="772"/>
      <c r="ACL805" s="772"/>
      <c r="ACM805" s="772"/>
      <c r="ACN805" s="772"/>
      <c r="ACO805" s="772"/>
      <c r="ACP805" s="772"/>
      <c r="ACQ805" s="772"/>
      <c r="ACR805" s="772"/>
      <c r="ACS805" s="772"/>
      <c r="ACT805" s="772"/>
      <c r="ACU805" s="772"/>
      <c r="ACV805" s="772"/>
      <c r="ACW805" s="772"/>
      <c r="ACX805" s="772"/>
      <c r="ACY805" s="772"/>
      <c r="ACZ805" s="772"/>
      <c r="ADA805" s="772"/>
      <c r="ADB805" s="772"/>
      <c r="ADC805" s="772"/>
      <c r="ADD805" s="772"/>
      <c r="ADE805" s="772"/>
      <c r="ADF805" s="772"/>
      <c r="ADG805" s="772"/>
      <c r="ADH805" s="772"/>
      <c r="ADI805" s="772"/>
      <c r="ADJ805" s="772"/>
      <c r="ADK805" s="772"/>
      <c r="ADL805" s="772"/>
      <c r="ADM805" s="772"/>
      <c r="ADN805" s="772"/>
      <c r="ADO805" s="772"/>
      <c r="ADP805" s="772"/>
      <c r="ADQ805" s="772"/>
      <c r="ADR805" s="772"/>
      <c r="ADS805" s="772"/>
      <c r="ADT805" s="772"/>
      <c r="ADU805" s="772"/>
      <c r="ADV805" s="772"/>
      <c r="ADW805" s="772"/>
      <c r="ADX805" s="772"/>
      <c r="ADY805" s="772"/>
      <c r="ADZ805" s="772"/>
      <c r="AEA805" s="772"/>
      <c r="AEB805" s="772"/>
      <c r="AEC805" s="772"/>
      <c r="AED805" s="772"/>
      <c r="AEE805" s="772"/>
      <c r="AEF805" s="772"/>
      <c r="AEG805" s="772"/>
      <c r="AEH805" s="772"/>
      <c r="AEI805" s="772"/>
      <c r="AEJ805" s="772"/>
      <c r="AEK805" s="772"/>
      <c r="AEL805" s="772"/>
      <c r="AEM805" s="772"/>
      <c r="AEN805" s="772"/>
      <c r="AEO805" s="772"/>
      <c r="AEP805" s="772"/>
      <c r="AEQ805" s="772"/>
      <c r="AER805" s="772"/>
      <c r="AES805" s="772"/>
      <c r="AET805" s="772"/>
      <c r="AEU805" s="772"/>
      <c r="AEV805" s="772"/>
      <c r="AEW805" s="772"/>
      <c r="AEX805" s="772"/>
      <c r="AEY805" s="772"/>
      <c r="AEZ805" s="772"/>
      <c r="AFA805" s="772"/>
      <c r="AFB805" s="772"/>
      <c r="AFC805" s="772"/>
      <c r="AFD805" s="772"/>
      <c r="AFE805" s="772"/>
      <c r="AFF805" s="772"/>
      <c r="AFG805" s="772"/>
      <c r="AFH805" s="772"/>
      <c r="AFI805" s="772"/>
      <c r="AFJ805" s="772"/>
      <c r="AFK805" s="772"/>
      <c r="AFL805" s="772"/>
      <c r="AFM805" s="772"/>
      <c r="AFN805" s="772"/>
      <c r="AFO805" s="772"/>
      <c r="AFP805" s="772"/>
      <c r="AFQ805" s="772"/>
      <c r="AFR805" s="772"/>
      <c r="AFS805" s="772"/>
      <c r="AFT805" s="772"/>
      <c r="AFU805" s="772"/>
      <c r="AFV805" s="772"/>
      <c r="AFW805" s="772"/>
      <c r="AFX805" s="772"/>
      <c r="AFY805" s="772"/>
      <c r="AFZ805" s="772"/>
      <c r="AGA805" s="772"/>
      <c r="AGB805" s="772"/>
      <c r="AGC805" s="772"/>
      <c r="AGD805" s="772"/>
      <c r="AGE805" s="772"/>
      <c r="AGF805" s="772"/>
      <c r="AGG805" s="772"/>
      <c r="AGH805" s="772"/>
      <c r="AGI805" s="772"/>
      <c r="AGJ805" s="772"/>
      <c r="AGK805" s="772"/>
      <c r="AGL805" s="772"/>
      <c r="AGM805" s="772"/>
      <c r="AGN805" s="772"/>
      <c r="AGO805" s="772"/>
      <c r="AGP805" s="772"/>
      <c r="AGQ805" s="772"/>
      <c r="AGR805" s="772"/>
      <c r="AGS805" s="772"/>
      <c r="AGT805" s="772"/>
      <c r="AGU805" s="772"/>
      <c r="AGV805" s="772"/>
      <c r="AGW805" s="772"/>
      <c r="AGX805" s="772"/>
      <c r="AGY805" s="772"/>
      <c r="AGZ805" s="772"/>
      <c r="AHA805" s="772"/>
      <c r="AHB805" s="772"/>
      <c r="AHC805" s="772"/>
      <c r="AHD805" s="772"/>
      <c r="AHE805" s="772"/>
      <c r="AHF805" s="772"/>
      <c r="AHG805" s="772"/>
      <c r="AHH805" s="772"/>
      <c r="AHI805" s="772"/>
      <c r="AHJ805" s="772"/>
      <c r="AHK805" s="772"/>
      <c r="AHL805" s="772"/>
      <c r="AHM805" s="772"/>
      <c r="AHN805" s="772"/>
      <c r="AHO805" s="772"/>
      <c r="AHP805" s="772"/>
      <c r="AHQ805" s="772"/>
      <c r="AHR805" s="772"/>
      <c r="AHS805" s="772"/>
      <c r="AHT805" s="772"/>
      <c r="AHU805" s="772"/>
      <c r="AHV805" s="772"/>
      <c r="AHW805" s="772"/>
      <c r="AHX805" s="772"/>
      <c r="AHY805" s="772"/>
      <c r="AHZ805" s="772"/>
      <c r="AIA805" s="772"/>
      <c r="AIB805" s="772"/>
      <c r="AIC805" s="772"/>
      <c r="AID805" s="772"/>
      <c r="AIE805" s="772"/>
      <c r="AIF805" s="772"/>
      <c r="AIG805" s="772"/>
      <c r="AIH805" s="772"/>
      <c r="AII805" s="772"/>
      <c r="AIJ805" s="772"/>
      <c r="AIK805" s="772"/>
      <c r="AIL805" s="772"/>
      <c r="AIM805" s="772"/>
      <c r="AIN805" s="772"/>
      <c r="AIO805" s="772"/>
      <c r="AIP805" s="772"/>
      <c r="AIQ805" s="772"/>
      <c r="AIR805" s="772"/>
      <c r="AIS805" s="772"/>
      <c r="AIT805" s="772"/>
      <c r="AIU805" s="772"/>
      <c r="AIV805" s="772"/>
      <c r="AIW805" s="772"/>
      <c r="AIX805" s="772"/>
      <c r="AIY805" s="772"/>
      <c r="AIZ805" s="772"/>
      <c r="AJA805" s="772"/>
      <c r="AJB805" s="772"/>
      <c r="AJC805" s="772"/>
      <c r="AJD805" s="772"/>
      <c r="AJE805" s="772"/>
      <c r="AJF805" s="772"/>
      <c r="AJG805" s="772"/>
      <c r="AJH805" s="772"/>
      <c r="AJI805" s="772"/>
      <c r="AJJ805" s="772"/>
      <c r="AJK805" s="772"/>
      <c r="AJL805" s="772"/>
      <c r="AJM805" s="772"/>
      <c r="AJN805" s="772"/>
      <c r="AJO805" s="772"/>
      <c r="AJP805" s="772"/>
      <c r="AJQ805" s="772"/>
      <c r="AJR805" s="772"/>
      <c r="AJS805" s="772"/>
      <c r="AJT805" s="772"/>
      <c r="AJU805" s="772"/>
      <c r="AJV805" s="772"/>
      <c r="AJW805" s="772"/>
      <c r="AJX805" s="772"/>
      <c r="AJY805" s="772"/>
      <c r="AJZ805" s="772"/>
      <c r="AKA805" s="772"/>
      <c r="AKB805" s="772"/>
      <c r="AKC805" s="772"/>
      <c r="AKD805" s="772"/>
      <c r="AKE805" s="772"/>
      <c r="AKF805" s="772"/>
      <c r="AKG805" s="772"/>
      <c r="AKH805" s="772"/>
      <c r="AKI805" s="772"/>
      <c r="AKJ805" s="772"/>
      <c r="AKK805" s="772"/>
      <c r="AKL805" s="772"/>
      <c r="AKM805" s="772"/>
      <c r="AKN805" s="772"/>
      <c r="AKO805" s="772"/>
      <c r="AKP805" s="772"/>
      <c r="AKQ805" s="772"/>
      <c r="AKR805" s="772"/>
      <c r="AKS805" s="772"/>
      <c r="AKT805" s="772"/>
      <c r="AKU805" s="772"/>
      <c r="AKV805" s="772"/>
      <c r="AKW805" s="772"/>
      <c r="AKX805" s="772"/>
      <c r="AKY805" s="772"/>
      <c r="AKZ805" s="772"/>
      <c r="ALA805" s="772"/>
      <c r="ALB805" s="772"/>
      <c r="ALC805" s="772"/>
      <c r="ALD805" s="772"/>
      <c r="ALE805" s="772"/>
      <c r="ALF805" s="772"/>
      <c r="ALG805" s="772"/>
      <c r="ALH805" s="772"/>
      <c r="ALI805" s="772"/>
      <c r="ALJ805" s="772"/>
      <c r="ALK805" s="772"/>
      <c r="ALL805" s="772"/>
      <c r="ALM805" s="772"/>
      <c r="ALN805" s="772"/>
      <c r="ALO805" s="772"/>
      <c r="ALP805" s="772"/>
      <c r="ALQ805" s="772"/>
      <c r="ALR805" s="772"/>
      <c r="ALS805" s="772"/>
      <c r="ALT805" s="772"/>
      <c r="ALU805" s="772"/>
      <c r="ALV805" s="772"/>
      <c r="ALW805" s="772"/>
      <c r="ALX805" s="772"/>
      <c r="ALY805" s="772"/>
      <c r="ALZ805" s="772"/>
      <c r="AMA805" s="772"/>
      <c r="AMB805" s="772"/>
      <c r="AMC805" s="772"/>
      <c r="AMD805" s="772"/>
      <c r="AME805" s="772"/>
      <c r="AMF805" s="772"/>
      <c r="AMG805" s="772"/>
      <c r="AMH805" s="772"/>
      <c r="AMI805" s="772"/>
      <c r="AMJ805" s="772"/>
    </row>
    <row r="806" spans="1:1024" x14ac:dyDescent="0.2">
      <c r="A806" s="772"/>
      <c r="B806" s="795"/>
      <c r="C806" s="796"/>
      <c r="D806" s="797"/>
      <c r="E806" s="797"/>
      <c r="F806" s="797"/>
      <c r="G806" s="797"/>
      <c r="H806" s="797"/>
      <c r="I806" s="797"/>
      <c r="J806" s="797"/>
      <c r="K806" s="797"/>
      <c r="L806" s="797"/>
      <c r="M806" s="797"/>
      <c r="N806" s="797"/>
      <c r="O806" s="797"/>
      <c r="P806" s="797"/>
      <c r="Q806" s="797"/>
      <c r="R806" s="798"/>
      <c r="S806" s="797"/>
      <c r="T806" s="797"/>
      <c r="U806" s="794" t="s">
        <v>491</v>
      </c>
      <c r="V806" s="785" t="s">
        <v>124</v>
      </c>
      <c r="W806" s="785" t="s">
        <v>490</v>
      </c>
      <c r="X806" s="777"/>
      <c r="Y806" s="777"/>
      <c r="Z806" s="777"/>
      <c r="AA806" s="777"/>
      <c r="AB806" s="777"/>
      <c r="AC806" s="777"/>
      <c r="AD806" s="777"/>
      <c r="AE806" s="777"/>
      <c r="AF806" s="777"/>
      <c r="AG806" s="777"/>
      <c r="AH806" s="777"/>
      <c r="AI806" s="777"/>
      <c r="AJ806" s="777"/>
      <c r="AK806" s="777"/>
      <c r="AL806" s="777"/>
      <c r="AM806" s="777"/>
      <c r="AN806" s="777"/>
      <c r="AO806" s="777"/>
      <c r="AP806" s="777"/>
      <c r="AQ806" s="777"/>
      <c r="AR806" s="777"/>
      <c r="AS806" s="777"/>
      <c r="AT806" s="777"/>
      <c r="AU806" s="777"/>
      <c r="AV806" s="777"/>
      <c r="AW806" s="777"/>
      <c r="AX806" s="777"/>
      <c r="AY806" s="777"/>
      <c r="AZ806" s="777"/>
      <c r="BA806" s="777"/>
      <c r="BB806" s="777"/>
      <c r="BC806" s="777"/>
      <c r="BD806" s="777"/>
      <c r="BE806" s="777"/>
      <c r="BF806" s="777"/>
      <c r="BG806" s="777"/>
      <c r="BH806" s="777"/>
      <c r="BI806" s="777"/>
      <c r="BJ806" s="777"/>
      <c r="BK806" s="777"/>
      <c r="BL806" s="777"/>
      <c r="BM806" s="777"/>
      <c r="BN806" s="777"/>
      <c r="BO806" s="777"/>
      <c r="BP806" s="777"/>
      <c r="BQ806" s="777"/>
      <c r="BR806" s="777"/>
      <c r="BS806" s="777"/>
      <c r="BT806" s="777"/>
      <c r="BU806" s="777"/>
      <c r="BV806" s="777"/>
      <c r="BW806" s="777"/>
      <c r="BX806" s="777"/>
      <c r="BY806" s="777"/>
      <c r="BZ806" s="777"/>
      <c r="CA806" s="777"/>
      <c r="CB806" s="777"/>
      <c r="CC806" s="777"/>
      <c r="CD806" s="777"/>
      <c r="CE806" s="777"/>
      <c r="CF806" s="777"/>
      <c r="CG806" s="777"/>
      <c r="CH806" s="777"/>
      <c r="CI806" s="777"/>
      <c r="CJ806" s="777"/>
      <c r="CK806" s="777"/>
      <c r="CL806" s="777"/>
      <c r="CM806" s="777"/>
      <c r="CN806" s="777"/>
      <c r="CO806" s="777"/>
      <c r="CP806" s="777"/>
      <c r="CQ806" s="777"/>
      <c r="CR806" s="777"/>
      <c r="CS806" s="777"/>
      <c r="CT806" s="777"/>
      <c r="CU806" s="777"/>
      <c r="CV806" s="777"/>
      <c r="CW806" s="777"/>
      <c r="CX806" s="777"/>
      <c r="CY806" s="777"/>
      <c r="CZ806" s="786">
        <v>0</v>
      </c>
      <c r="DA806" s="787">
        <v>0</v>
      </c>
      <c r="DB806" s="787">
        <v>0</v>
      </c>
      <c r="DC806" s="787">
        <v>0</v>
      </c>
      <c r="DD806" s="787">
        <v>0</v>
      </c>
      <c r="DE806" s="787">
        <v>0</v>
      </c>
      <c r="DF806" s="787">
        <v>0</v>
      </c>
      <c r="DG806" s="787">
        <v>0</v>
      </c>
      <c r="DH806" s="787">
        <v>0</v>
      </c>
      <c r="DI806" s="787">
        <v>0</v>
      </c>
      <c r="DJ806" s="787">
        <v>0</v>
      </c>
      <c r="DK806" s="787">
        <v>0</v>
      </c>
      <c r="DL806" s="787">
        <v>0</v>
      </c>
      <c r="DM806" s="787">
        <v>0</v>
      </c>
      <c r="DN806" s="787">
        <v>0</v>
      </c>
      <c r="DO806" s="787">
        <v>0</v>
      </c>
      <c r="DP806" s="787">
        <v>0</v>
      </c>
      <c r="DQ806" s="787">
        <v>0</v>
      </c>
      <c r="DR806" s="787">
        <v>0</v>
      </c>
      <c r="DS806" s="787">
        <v>0</v>
      </c>
      <c r="DT806" s="787">
        <v>0</v>
      </c>
      <c r="DU806" s="787">
        <v>0</v>
      </c>
      <c r="DV806" s="787">
        <v>0</v>
      </c>
      <c r="DW806" s="788">
        <v>0</v>
      </c>
      <c r="DX806" s="693"/>
      <c r="DY806" s="772"/>
      <c r="DZ806" s="772"/>
      <c r="EA806" s="772"/>
      <c r="EB806" s="772"/>
      <c r="EC806" s="772"/>
      <c r="ED806" s="772"/>
      <c r="EE806" s="772"/>
      <c r="EF806" s="772"/>
      <c r="EG806" s="772"/>
      <c r="EH806" s="772"/>
      <c r="EI806" s="772"/>
      <c r="EJ806" s="772"/>
      <c r="EK806" s="772"/>
      <c r="EL806" s="772"/>
      <c r="EM806" s="772"/>
      <c r="EN806" s="772"/>
      <c r="EO806" s="772"/>
      <c r="EP806" s="772"/>
      <c r="EQ806" s="772"/>
      <c r="ER806" s="772"/>
      <c r="ES806" s="772"/>
      <c r="ET806" s="772"/>
      <c r="EU806" s="772"/>
      <c r="EV806" s="772"/>
      <c r="EW806" s="772"/>
      <c r="EX806" s="772"/>
      <c r="EY806" s="772"/>
      <c r="EZ806" s="772"/>
      <c r="FA806" s="772"/>
      <c r="FB806" s="772"/>
      <c r="FC806" s="772"/>
      <c r="FD806" s="772"/>
      <c r="FE806" s="772"/>
      <c r="FF806" s="772"/>
      <c r="FG806" s="772"/>
      <c r="FH806" s="772"/>
      <c r="FI806" s="772"/>
      <c r="FJ806" s="772"/>
      <c r="FK806" s="772"/>
      <c r="FL806" s="772"/>
      <c r="FM806" s="772"/>
      <c r="FN806" s="772"/>
      <c r="FO806" s="772"/>
      <c r="FP806" s="772"/>
      <c r="FQ806" s="772"/>
      <c r="FR806" s="772"/>
      <c r="FS806" s="772"/>
      <c r="FT806" s="772"/>
      <c r="FU806" s="772"/>
      <c r="FV806" s="772"/>
      <c r="FW806" s="772"/>
      <c r="FX806" s="772"/>
      <c r="FY806" s="772"/>
      <c r="FZ806" s="772"/>
      <c r="GA806" s="772"/>
      <c r="GB806" s="772"/>
      <c r="GC806" s="772"/>
      <c r="GD806" s="772"/>
      <c r="GE806" s="772"/>
      <c r="GF806" s="772"/>
      <c r="GG806" s="772"/>
      <c r="GH806" s="772"/>
      <c r="GI806" s="772"/>
      <c r="GJ806" s="772"/>
      <c r="GK806" s="772"/>
      <c r="GL806" s="772"/>
      <c r="GM806" s="772"/>
      <c r="GN806" s="772"/>
      <c r="GO806" s="772"/>
      <c r="GP806" s="772"/>
      <c r="GQ806" s="772"/>
      <c r="GR806" s="772"/>
      <c r="GS806" s="772"/>
      <c r="GT806" s="772"/>
      <c r="GU806" s="772"/>
      <c r="GV806" s="772"/>
      <c r="GW806" s="772"/>
      <c r="GX806" s="772"/>
      <c r="GY806" s="772"/>
      <c r="GZ806" s="772"/>
      <c r="HA806" s="772"/>
      <c r="HB806" s="772"/>
      <c r="HC806" s="772"/>
      <c r="HD806" s="772"/>
      <c r="HE806" s="772"/>
      <c r="HF806" s="772"/>
      <c r="HG806" s="772"/>
      <c r="HH806" s="772"/>
      <c r="HI806" s="772"/>
      <c r="HJ806" s="772"/>
      <c r="HK806" s="772"/>
      <c r="HL806" s="772"/>
      <c r="HM806" s="772"/>
      <c r="HN806" s="772"/>
      <c r="HO806" s="772"/>
      <c r="HP806" s="772"/>
      <c r="HQ806" s="772"/>
      <c r="HR806" s="772"/>
      <c r="HS806" s="772"/>
      <c r="HT806" s="772"/>
      <c r="HU806" s="772"/>
      <c r="HV806" s="772"/>
      <c r="HW806" s="772"/>
      <c r="HX806" s="772"/>
      <c r="HY806" s="772"/>
      <c r="HZ806" s="772"/>
      <c r="IA806" s="772"/>
      <c r="IB806" s="772"/>
      <c r="IC806" s="772"/>
      <c r="ID806" s="772"/>
      <c r="IE806" s="772"/>
      <c r="IF806" s="772"/>
      <c r="IG806" s="772"/>
      <c r="IH806" s="772"/>
      <c r="II806" s="772"/>
      <c r="IJ806" s="772"/>
      <c r="IK806" s="772"/>
      <c r="IL806" s="772"/>
      <c r="IM806" s="772"/>
      <c r="IN806" s="772"/>
      <c r="IO806" s="772"/>
      <c r="IP806" s="772"/>
      <c r="IQ806" s="772"/>
      <c r="IR806" s="772"/>
      <c r="IS806" s="772"/>
      <c r="IT806" s="772"/>
      <c r="IU806" s="772"/>
      <c r="IV806" s="772"/>
      <c r="IW806" s="772"/>
      <c r="IX806" s="772"/>
      <c r="IY806" s="772"/>
      <c r="IZ806" s="772"/>
      <c r="JA806" s="772"/>
      <c r="JB806" s="772"/>
      <c r="JC806" s="772"/>
      <c r="JD806" s="772"/>
      <c r="JE806" s="772"/>
      <c r="JF806" s="772"/>
      <c r="JG806" s="772"/>
      <c r="JH806" s="772"/>
      <c r="JI806" s="772"/>
      <c r="JJ806" s="772"/>
      <c r="JK806" s="772"/>
      <c r="JL806" s="772"/>
      <c r="JM806" s="772"/>
      <c r="JN806" s="772"/>
      <c r="JO806" s="772"/>
      <c r="JP806" s="772"/>
      <c r="JQ806" s="772"/>
      <c r="JR806" s="772"/>
      <c r="JS806" s="772"/>
      <c r="JT806" s="772"/>
      <c r="JU806" s="772"/>
      <c r="JV806" s="772"/>
      <c r="JW806" s="772"/>
      <c r="JX806" s="772"/>
      <c r="JY806" s="772"/>
      <c r="JZ806" s="772"/>
      <c r="KA806" s="772"/>
      <c r="KB806" s="772"/>
      <c r="KC806" s="772"/>
      <c r="KD806" s="772"/>
      <c r="KE806" s="772"/>
      <c r="KF806" s="772"/>
      <c r="KG806" s="772"/>
      <c r="KH806" s="772"/>
      <c r="KI806" s="772"/>
      <c r="KJ806" s="772"/>
      <c r="KK806" s="772"/>
      <c r="KL806" s="772"/>
      <c r="KM806" s="772"/>
      <c r="KN806" s="772"/>
      <c r="KO806" s="772"/>
      <c r="KP806" s="772"/>
      <c r="KQ806" s="772"/>
      <c r="KR806" s="772"/>
      <c r="KS806" s="772"/>
      <c r="KT806" s="772"/>
      <c r="KU806" s="772"/>
      <c r="KV806" s="772"/>
      <c r="KW806" s="772"/>
      <c r="KX806" s="772"/>
      <c r="KY806" s="772"/>
      <c r="KZ806" s="772"/>
      <c r="LA806" s="772"/>
      <c r="LB806" s="772"/>
      <c r="LC806" s="772"/>
      <c r="LD806" s="772"/>
      <c r="LE806" s="772"/>
      <c r="LF806" s="772"/>
      <c r="LG806" s="772"/>
      <c r="LH806" s="772"/>
      <c r="LI806" s="772"/>
      <c r="LJ806" s="772"/>
      <c r="LK806" s="772"/>
      <c r="LL806" s="772"/>
      <c r="LM806" s="772"/>
      <c r="LN806" s="772"/>
      <c r="LO806" s="772"/>
      <c r="LP806" s="772"/>
      <c r="LQ806" s="772"/>
      <c r="LR806" s="772"/>
      <c r="LS806" s="772"/>
      <c r="LT806" s="772"/>
      <c r="LU806" s="772"/>
      <c r="LV806" s="772"/>
      <c r="LW806" s="772"/>
      <c r="LX806" s="772"/>
      <c r="LY806" s="772"/>
      <c r="LZ806" s="772"/>
      <c r="MA806" s="772"/>
      <c r="MB806" s="772"/>
      <c r="MC806" s="772"/>
      <c r="MD806" s="772"/>
      <c r="ME806" s="772"/>
      <c r="MF806" s="772"/>
      <c r="MG806" s="772"/>
      <c r="MH806" s="772"/>
      <c r="MI806" s="772"/>
      <c r="MJ806" s="772"/>
      <c r="MK806" s="772"/>
      <c r="ML806" s="772"/>
      <c r="MM806" s="772"/>
      <c r="MN806" s="772"/>
      <c r="MO806" s="772"/>
      <c r="MP806" s="772"/>
      <c r="MQ806" s="772"/>
      <c r="MR806" s="772"/>
      <c r="MS806" s="772"/>
      <c r="MT806" s="772"/>
      <c r="MU806" s="772"/>
      <c r="MV806" s="772"/>
      <c r="MW806" s="772"/>
      <c r="MX806" s="772"/>
      <c r="MY806" s="772"/>
      <c r="MZ806" s="772"/>
      <c r="NA806" s="772"/>
      <c r="NB806" s="772"/>
      <c r="NC806" s="772"/>
      <c r="ND806" s="772"/>
      <c r="NE806" s="772"/>
      <c r="NF806" s="772"/>
      <c r="NG806" s="772"/>
      <c r="NH806" s="772"/>
      <c r="NI806" s="772"/>
      <c r="NJ806" s="772"/>
      <c r="NK806" s="772"/>
      <c r="NL806" s="772"/>
      <c r="NM806" s="772"/>
      <c r="NN806" s="772"/>
      <c r="NO806" s="772"/>
      <c r="NP806" s="772"/>
      <c r="NQ806" s="772"/>
      <c r="NR806" s="772"/>
      <c r="NS806" s="772"/>
      <c r="NT806" s="772"/>
      <c r="NU806" s="772"/>
      <c r="NV806" s="772"/>
      <c r="NW806" s="772"/>
      <c r="NX806" s="772"/>
      <c r="NY806" s="772"/>
      <c r="NZ806" s="772"/>
      <c r="OA806" s="772"/>
      <c r="OB806" s="772"/>
      <c r="OC806" s="772"/>
      <c r="OD806" s="772"/>
      <c r="OE806" s="772"/>
      <c r="OF806" s="772"/>
      <c r="OG806" s="772"/>
      <c r="OH806" s="772"/>
      <c r="OI806" s="772"/>
      <c r="OJ806" s="772"/>
      <c r="OK806" s="772"/>
      <c r="OL806" s="772"/>
      <c r="OM806" s="772"/>
      <c r="ON806" s="772"/>
      <c r="OO806" s="772"/>
      <c r="OP806" s="772"/>
      <c r="OQ806" s="772"/>
      <c r="OR806" s="772"/>
      <c r="OS806" s="772"/>
      <c r="OT806" s="772"/>
      <c r="OU806" s="772"/>
      <c r="OV806" s="772"/>
      <c r="OW806" s="772"/>
      <c r="OX806" s="772"/>
      <c r="OY806" s="772"/>
      <c r="OZ806" s="772"/>
      <c r="PA806" s="772"/>
      <c r="PB806" s="772"/>
      <c r="PC806" s="772"/>
      <c r="PD806" s="772"/>
      <c r="PE806" s="772"/>
      <c r="PF806" s="772"/>
      <c r="PG806" s="772"/>
      <c r="PH806" s="772"/>
      <c r="PI806" s="772"/>
      <c r="PJ806" s="772"/>
      <c r="PK806" s="772"/>
      <c r="PL806" s="772"/>
      <c r="PM806" s="772"/>
      <c r="PN806" s="772"/>
      <c r="PO806" s="772"/>
      <c r="PP806" s="772"/>
      <c r="PQ806" s="772"/>
      <c r="PR806" s="772"/>
      <c r="PS806" s="772"/>
      <c r="PT806" s="772"/>
      <c r="PU806" s="772"/>
      <c r="PV806" s="772"/>
      <c r="PW806" s="772"/>
      <c r="PX806" s="772"/>
      <c r="PY806" s="772"/>
      <c r="PZ806" s="772"/>
      <c r="QA806" s="772"/>
      <c r="QB806" s="772"/>
      <c r="QC806" s="772"/>
      <c r="QD806" s="772"/>
      <c r="QE806" s="772"/>
      <c r="QF806" s="772"/>
      <c r="QG806" s="772"/>
      <c r="QH806" s="772"/>
      <c r="QI806" s="772"/>
      <c r="QJ806" s="772"/>
      <c r="QK806" s="772"/>
      <c r="QL806" s="772"/>
      <c r="QM806" s="772"/>
      <c r="QN806" s="772"/>
      <c r="QO806" s="772"/>
      <c r="QP806" s="772"/>
      <c r="QQ806" s="772"/>
      <c r="QR806" s="772"/>
      <c r="QS806" s="772"/>
      <c r="QT806" s="772"/>
      <c r="QU806" s="772"/>
      <c r="QV806" s="772"/>
      <c r="QW806" s="772"/>
      <c r="QX806" s="772"/>
      <c r="QY806" s="772"/>
      <c r="QZ806" s="772"/>
      <c r="RA806" s="772"/>
      <c r="RB806" s="772"/>
      <c r="RC806" s="772"/>
      <c r="RD806" s="772"/>
      <c r="RE806" s="772"/>
      <c r="RF806" s="772"/>
      <c r="RG806" s="772"/>
      <c r="RH806" s="772"/>
      <c r="RI806" s="772"/>
      <c r="RJ806" s="772"/>
      <c r="RK806" s="772"/>
      <c r="RL806" s="772"/>
      <c r="RM806" s="772"/>
      <c r="RN806" s="772"/>
      <c r="RO806" s="772"/>
      <c r="RP806" s="772"/>
      <c r="RQ806" s="772"/>
      <c r="RR806" s="772"/>
      <c r="RS806" s="772"/>
      <c r="RT806" s="772"/>
      <c r="RU806" s="772"/>
      <c r="RV806" s="772"/>
      <c r="RW806" s="772"/>
      <c r="RX806" s="772"/>
      <c r="RY806" s="772"/>
      <c r="RZ806" s="772"/>
      <c r="SA806" s="772"/>
      <c r="SB806" s="772"/>
      <c r="SC806" s="772"/>
      <c r="SD806" s="772"/>
      <c r="SE806" s="772"/>
      <c r="SF806" s="772"/>
      <c r="SG806" s="772"/>
      <c r="SH806" s="772"/>
      <c r="SI806" s="772"/>
      <c r="SJ806" s="772"/>
      <c r="SK806" s="772"/>
      <c r="SL806" s="772"/>
      <c r="SM806" s="772"/>
      <c r="SN806" s="772"/>
      <c r="SO806" s="772"/>
      <c r="SP806" s="772"/>
      <c r="SQ806" s="772"/>
      <c r="SR806" s="772"/>
      <c r="SS806" s="772"/>
      <c r="ST806" s="772"/>
      <c r="SU806" s="772"/>
      <c r="SV806" s="772"/>
      <c r="SW806" s="772"/>
      <c r="SX806" s="772"/>
      <c r="SY806" s="772"/>
      <c r="SZ806" s="772"/>
      <c r="TA806" s="772"/>
      <c r="TB806" s="772"/>
      <c r="TC806" s="772"/>
      <c r="TD806" s="772"/>
      <c r="TE806" s="772"/>
      <c r="TF806" s="772"/>
      <c r="TG806" s="772"/>
      <c r="TH806" s="772"/>
      <c r="TI806" s="772"/>
      <c r="TJ806" s="772"/>
      <c r="TK806" s="772"/>
      <c r="TL806" s="772"/>
      <c r="TM806" s="772"/>
      <c r="TN806" s="772"/>
      <c r="TO806" s="772"/>
      <c r="TP806" s="772"/>
      <c r="TQ806" s="772"/>
      <c r="TR806" s="772"/>
      <c r="TS806" s="772"/>
      <c r="TT806" s="772"/>
      <c r="TU806" s="772"/>
      <c r="TV806" s="772"/>
      <c r="TW806" s="772"/>
      <c r="TX806" s="772"/>
      <c r="TY806" s="772"/>
      <c r="TZ806" s="772"/>
      <c r="UA806" s="772"/>
      <c r="UB806" s="772"/>
      <c r="UC806" s="772"/>
      <c r="UD806" s="772"/>
      <c r="UE806" s="772"/>
      <c r="UF806" s="772"/>
      <c r="UG806" s="772"/>
      <c r="UH806" s="772"/>
      <c r="UI806" s="772"/>
      <c r="UJ806" s="772"/>
      <c r="UK806" s="772"/>
      <c r="UL806" s="772"/>
      <c r="UM806" s="772"/>
      <c r="UN806" s="772"/>
      <c r="UO806" s="772"/>
      <c r="UP806" s="772"/>
      <c r="UQ806" s="772"/>
      <c r="UR806" s="772"/>
      <c r="US806" s="772"/>
      <c r="UT806" s="772"/>
      <c r="UU806" s="772"/>
      <c r="UV806" s="772"/>
      <c r="UW806" s="772"/>
      <c r="UX806" s="772"/>
      <c r="UY806" s="772"/>
      <c r="UZ806" s="772"/>
      <c r="VA806" s="772"/>
      <c r="VB806" s="772"/>
      <c r="VC806" s="772"/>
      <c r="VD806" s="772"/>
      <c r="VE806" s="772"/>
      <c r="VF806" s="772"/>
      <c r="VG806" s="772"/>
      <c r="VH806" s="772"/>
      <c r="VI806" s="772"/>
      <c r="VJ806" s="772"/>
      <c r="VK806" s="772"/>
      <c r="VL806" s="772"/>
      <c r="VM806" s="772"/>
      <c r="VN806" s="772"/>
      <c r="VO806" s="772"/>
      <c r="VP806" s="772"/>
      <c r="VQ806" s="772"/>
      <c r="VR806" s="772"/>
      <c r="VS806" s="772"/>
      <c r="VT806" s="772"/>
      <c r="VU806" s="772"/>
      <c r="VV806" s="772"/>
      <c r="VW806" s="772"/>
      <c r="VX806" s="772"/>
      <c r="VY806" s="772"/>
      <c r="VZ806" s="772"/>
      <c r="WA806" s="772"/>
      <c r="WB806" s="772"/>
      <c r="WC806" s="772"/>
      <c r="WD806" s="772"/>
      <c r="WE806" s="772"/>
      <c r="WF806" s="772"/>
      <c r="WG806" s="772"/>
      <c r="WH806" s="772"/>
      <c r="WI806" s="772"/>
      <c r="WJ806" s="772"/>
      <c r="WK806" s="772"/>
      <c r="WL806" s="772"/>
      <c r="WM806" s="772"/>
      <c r="WN806" s="772"/>
      <c r="WO806" s="772"/>
      <c r="WP806" s="772"/>
      <c r="WQ806" s="772"/>
      <c r="WR806" s="772"/>
      <c r="WS806" s="772"/>
      <c r="WT806" s="772"/>
      <c r="WU806" s="772"/>
      <c r="WV806" s="772"/>
      <c r="WW806" s="772"/>
      <c r="WX806" s="772"/>
      <c r="WY806" s="772"/>
      <c r="WZ806" s="772"/>
      <c r="XA806" s="772"/>
      <c r="XB806" s="772"/>
      <c r="XC806" s="772"/>
      <c r="XD806" s="772"/>
      <c r="XE806" s="772"/>
      <c r="XF806" s="772"/>
      <c r="XG806" s="772"/>
      <c r="XH806" s="772"/>
      <c r="XI806" s="772"/>
      <c r="XJ806" s="772"/>
      <c r="XK806" s="772"/>
      <c r="XL806" s="772"/>
      <c r="XM806" s="772"/>
      <c r="XN806" s="772"/>
      <c r="XO806" s="772"/>
      <c r="XP806" s="772"/>
      <c r="XQ806" s="772"/>
      <c r="XR806" s="772"/>
      <c r="XS806" s="772"/>
      <c r="XT806" s="772"/>
      <c r="XU806" s="772"/>
      <c r="XV806" s="772"/>
      <c r="XW806" s="772"/>
      <c r="XX806" s="772"/>
      <c r="XY806" s="772"/>
      <c r="XZ806" s="772"/>
      <c r="YA806" s="772"/>
      <c r="YB806" s="772"/>
      <c r="YC806" s="772"/>
      <c r="YD806" s="772"/>
      <c r="YE806" s="772"/>
      <c r="YF806" s="772"/>
      <c r="YG806" s="772"/>
      <c r="YH806" s="772"/>
      <c r="YI806" s="772"/>
      <c r="YJ806" s="772"/>
      <c r="YK806" s="772"/>
      <c r="YL806" s="772"/>
      <c r="YM806" s="772"/>
      <c r="YN806" s="772"/>
      <c r="YO806" s="772"/>
      <c r="YP806" s="772"/>
      <c r="YQ806" s="772"/>
      <c r="YR806" s="772"/>
      <c r="YS806" s="772"/>
      <c r="YT806" s="772"/>
      <c r="YU806" s="772"/>
      <c r="YV806" s="772"/>
      <c r="YW806" s="772"/>
      <c r="YX806" s="772"/>
      <c r="YY806" s="772"/>
      <c r="YZ806" s="772"/>
      <c r="ZA806" s="772"/>
      <c r="ZB806" s="772"/>
      <c r="ZC806" s="772"/>
      <c r="ZD806" s="772"/>
      <c r="ZE806" s="772"/>
      <c r="ZF806" s="772"/>
      <c r="ZG806" s="772"/>
      <c r="ZH806" s="772"/>
      <c r="ZI806" s="772"/>
      <c r="ZJ806" s="772"/>
      <c r="ZK806" s="772"/>
      <c r="ZL806" s="772"/>
      <c r="ZM806" s="772"/>
      <c r="ZN806" s="772"/>
      <c r="ZO806" s="772"/>
      <c r="ZP806" s="772"/>
      <c r="ZQ806" s="772"/>
      <c r="ZR806" s="772"/>
      <c r="ZS806" s="772"/>
      <c r="ZT806" s="772"/>
      <c r="ZU806" s="772"/>
      <c r="ZV806" s="772"/>
      <c r="ZW806" s="772"/>
      <c r="ZX806" s="772"/>
      <c r="ZY806" s="772"/>
      <c r="ZZ806" s="772"/>
      <c r="AAA806" s="772"/>
      <c r="AAB806" s="772"/>
      <c r="AAC806" s="772"/>
      <c r="AAD806" s="772"/>
      <c r="AAE806" s="772"/>
      <c r="AAF806" s="772"/>
      <c r="AAG806" s="772"/>
      <c r="AAH806" s="772"/>
      <c r="AAI806" s="772"/>
      <c r="AAJ806" s="772"/>
      <c r="AAK806" s="772"/>
      <c r="AAL806" s="772"/>
      <c r="AAM806" s="772"/>
      <c r="AAN806" s="772"/>
      <c r="AAO806" s="772"/>
      <c r="AAP806" s="772"/>
      <c r="AAQ806" s="772"/>
      <c r="AAR806" s="772"/>
      <c r="AAS806" s="772"/>
      <c r="AAT806" s="772"/>
      <c r="AAU806" s="772"/>
      <c r="AAV806" s="772"/>
      <c r="AAW806" s="772"/>
      <c r="AAX806" s="772"/>
      <c r="AAY806" s="772"/>
      <c r="AAZ806" s="772"/>
      <c r="ABA806" s="772"/>
      <c r="ABB806" s="772"/>
      <c r="ABC806" s="772"/>
      <c r="ABD806" s="772"/>
      <c r="ABE806" s="772"/>
      <c r="ABF806" s="772"/>
      <c r="ABG806" s="772"/>
      <c r="ABH806" s="772"/>
      <c r="ABI806" s="772"/>
      <c r="ABJ806" s="772"/>
      <c r="ABK806" s="772"/>
      <c r="ABL806" s="772"/>
      <c r="ABM806" s="772"/>
      <c r="ABN806" s="772"/>
      <c r="ABO806" s="772"/>
      <c r="ABP806" s="772"/>
      <c r="ABQ806" s="772"/>
      <c r="ABR806" s="772"/>
      <c r="ABS806" s="772"/>
      <c r="ABT806" s="772"/>
      <c r="ABU806" s="772"/>
      <c r="ABV806" s="772"/>
      <c r="ABW806" s="772"/>
      <c r="ABX806" s="772"/>
      <c r="ABY806" s="772"/>
      <c r="ABZ806" s="772"/>
      <c r="ACA806" s="772"/>
      <c r="ACB806" s="772"/>
      <c r="ACC806" s="772"/>
      <c r="ACD806" s="772"/>
      <c r="ACE806" s="772"/>
      <c r="ACF806" s="772"/>
      <c r="ACG806" s="772"/>
      <c r="ACH806" s="772"/>
      <c r="ACI806" s="772"/>
      <c r="ACJ806" s="772"/>
      <c r="ACK806" s="772"/>
      <c r="ACL806" s="772"/>
      <c r="ACM806" s="772"/>
      <c r="ACN806" s="772"/>
      <c r="ACO806" s="772"/>
      <c r="ACP806" s="772"/>
      <c r="ACQ806" s="772"/>
      <c r="ACR806" s="772"/>
      <c r="ACS806" s="772"/>
      <c r="ACT806" s="772"/>
      <c r="ACU806" s="772"/>
      <c r="ACV806" s="772"/>
      <c r="ACW806" s="772"/>
      <c r="ACX806" s="772"/>
      <c r="ACY806" s="772"/>
      <c r="ACZ806" s="772"/>
      <c r="ADA806" s="772"/>
      <c r="ADB806" s="772"/>
      <c r="ADC806" s="772"/>
      <c r="ADD806" s="772"/>
      <c r="ADE806" s="772"/>
      <c r="ADF806" s="772"/>
      <c r="ADG806" s="772"/>
      <c r="ADH806" s="772"/>
      <c r="ADI806" s="772"/>
      <c r="ADJ806" s="772"/>
      <c r="ADK806" s="772"/>
      <c r="ADL806" s="772"/>
      <c r="ADM806" s="772"/>
      <c r="ADN806" s="772"/>
      <c r="ADO806" s="772"/>
      <c r="ADP806" s="772"/>
      <c r="ADQ806" s="772"/>
      <c r="ADR806" s="772"/>
      <c r="ADS806" s="772"/>
      <c r="ADT806" s="772"/>
      <c r="ADU806" s="772"/>
      <c r="ADV806" s="772"/>
      <c r="ADW806" s="772"/>
      <c r="ADX806" s="772"/>
      <c r="ADY806" s="772"/>
      <c r="ADZ806" s="772"/>
      <c r="AEA806" s="772"/>
      <c r="AEB806" s="772"/>
      <c r="AEC806" s="772"/>
      <c r="AED806" s="772"/>
      <c r="AEE806" s="772"/>
      <c r="AEF806" s="772"/>
      <c r="AEG806" s="772"/>
      <c r="AEH806" s="772"/>
      <c r="AEI806" s="772"/>
      <c r="AEJ806" s="772"/>
      <c r="AEK806" s="772"/>
      <c r="AEL806" s="772"/>
      <c r="AEM806" s="772"/>
      <c r="AEN806" s="772"/>
      <c r="AEO806" s="772"/>
      <c r="AEP806" s="772"/>
      <c r="AEQ806" s="772"/>
      <c r="AER806" s="772"/>
      <c r="AES806" s="772"/>
      <c r="AET806" s="772"/>
      <c r="AEU806" s="772"/>
      <c r="AEV806" s="772"/>
      <c r="AEW806" s="772"/>
      <c r="AEX806" s="772"/>
      <c r="AEY806" s="772"/>
      <c r="AEZ806" s="772"/>
      <c r="AFA806" s="772"/>
      <c r="AFB806" s="772"/>
      <c r="AFC806" s="772"/>
      <c r="AFD806" s="772"/>
      <c r="AFE806" s="772"/>
      <c r="AFF806" s="772"/>
      <c r="AFG806" s="772"/>
      <c r="AFH806" s="772"/>
      <c r="AFI806" s="772"/>
      <c r="AFJ806" s="772"/>
      <c r="AFK806" s="772"/>
      <c r="AFL806" s="772"/>
      <c r="AFM806" s="772"/>
      <c r="AFN806" s="772"/>
      <c r="AFO806" s="772"/>
      <c r="AFP806" s="772"/>
      <c r="AFQ806" s="772"/>
      <c r="AFR806" s="772"/>
      <c r="AFS806" s="772"/>
      <c r="AFT806" s="772"/>
      <c r="AFU806" s="772"/>
      <c r="AFV806" s="772"/>
      <c r="AFW806" s="772"/>
      <c r="AFX806" s="772"/>
      <c r="AFY806" s="772"/>
      <c r="AFZ806" s="772"/>
      <c r="AGA806" s="772"/>
      <c r="AGB806" s="772"/>
      <c r="AGC806" s="772"/>
      <c r="AGD806" s="772"/>
      <c r="AGE806" s="772"/>
      <c r="AGF806" s="772"/>
      <c r="AGG806" s="772"/>
      <c r="AGH806" s="772"/>
      <c r="AGI806" s="772"/>
      <c r="AGJ806" s="772"/>
      <c r="AGK806" s="772"/>
      <c r="AGL806" s="772"/>
      <c r="AGM806" s="772"/>
      <c r="AGN806" s="772"/>
      <c r="AGO806" s="772"/>
      <c r="AGP806" s="772"/>
      <c r="AGQ806" s="772"/>
      <c r="AGR806" s="772"/>
      <c r="AGS806" s="772"/>
      <c r="AGT806" s="772"/>
      <c r="AGU806" s="772"/>
      <c r="AGV806" s="772"/>
      <c r="AGW806" s="772"/>
      <c r="AGX806" s="772"/>
      <c r="AGY806" s="772"/>
      <c r="AGZ806" s="772"/>
      <c r="AHA806" s="772"/>
      <c r="AHB806" s="772"/>
      <c r="AHC806" s="772"/>
      <c r="AHD806" s="772"/>
      <c r="AHE806" s="772"/>
      <c r="AHF806" s="772"/>
      <c r="AHG806" s="772"/>
      <c r="AHH806" s="772"/>
      <c r="AHI806" s="772"/>
      <c r="AHJ806" s="772"/>
      <c r="AHK806" s="772"/>
      <c r="AHL806" s="772"/>
      <c r="AHM806" s="772"/>
      <c r="AHN806" s="772"/>
      <c r="AHO806" s="772"/>
      <c r="AHP806" s="772"/>
      <c r="AHQ806" s="772"/>
      <c r="AHR806" s="772"/>
      <c r="AHS806" s="772"/>
      <c r="AHT806" s="772"/>
      <c r="AHU806" s="772"/>
      <c r="AHV806" s="772"/>
      <c r="AHW806" s="772"/>
      <c r="AHX806" s="772"/>
      <c r="AHY806" s="772"/>
      <c r="AHZ806" s="772"/>
      <c r="AIA806" s="772"/>
      <c r="AIB806" s="772"/>
      <c r="AIC806" s="772"/>
      <c r="AID806" s="772"/>
      <c r="AIE806" s="772"/>
      <c r="AIF806" s="772"/>
      <c r="AIG806" s="772"/>
      <c r="AIH806" s="772"/>
      <c r="AII806" s="772"/>
      <c r="AIJ806" s="772"/>
      <c r="AIK806" s="772"/>
      <c r="AIL806" s="772"/>
      <c r="AIM806" s="772"/>
      <c r="AIN806" s="772"/>
      <c r="AIO806" s="772"/>
      <c r="AIP806" s="772"/>
      <c r="AIQ806" s="772"/>
      <c r="AIR806" s="772"/>
      <c r="AIS806" s="772"/>
      <c r="AIT806" s="772"/>
      <c r="AIU806" s="772"/>
      <c r="AIV806" s="772"/>
      <c r="AIW806" s="772"/>
      <c r="AIX806" s="772"/>
      <c r="AIY806" s="772"/>
      <c r="AIZ806" s="772"/>
      <c r="AJA806" s="772"/>
      <c r="AJB806" s="772"/>
      <c r="AJC806" s="772"/>
      <c r="AJD806" s="772"/>
      <c r="AJE806" s="772"/>
      <c r="AJF806" s="772"/>
      <c r="AJG806" s="772"/>
      <c r="AJH806" s="772"/>
      <c r="AJI806" s="772"/>
      <c r="AJJ806" s="772"/>
      <c r="AJK806" s="772"/>
      <c r="AJL806" s="772"/>
      <c r="AJM806" s="772"/>
      <c r="AJN806" s="772"/>
      <c r="AJO806" s="772"/>
      <c r="AJP806" s="772"/>
      <c r="AJQ806" s="772"/>
      <c r="AJR806" s="772"/>
      <c r="AJS806" s="772"/>
      <c r="AJT806" s="772"/>
      <c r="AJU806" s="772"/>
      <c r="AJV806" s="772"/>
      <c r="AJW806" s="772"/>
      <c r="AJX806" s="772"/>
      <c r="AJY806" s="772"/>
      <c r="AJZ806" s="772"/>
      <c r="AKA806" s="772"/>
      <c r="AKB806" s="772"/>
      <c r="AKC806" s="772"/>
      <c r="AKD806" s="772"/>
      <c r="AKE806" s="772"/>
      <c r="AKF806" s="772"/>
      <c r="AKG806" s="772"/>
      <c r="AKH806" s="772"/>
      <c r="AKI806" s="772"/>
      <c r="AKJ806" s="772"/>
      <c r="AKK806" s="772"/>
      <c r="AKL806" s="772"/>
      <c r="AKM806" s="772"/>
      <c r="AKN806" s="772"/>
      <c r="AKO806" s="772"/>
      <c r="AKP806" s="772"/>
      <c r="AKQ806" s="772"/>
      <c r="AKR806" s="772"/>
      <c r="AKS806" s="772"/>
      <c r="AKT806" s="772"/>
      <c r="AKU806" s="772"/>
      <c r="AKV806" s="772"/>
      <c r="AKW806" s="772"/>
      <c r="AKX806" s="772"/>
      <c r="AKY806" s="772"/>
      <c r="AKZ806" s="772"/>
      <c r="ALA806" s="772"/>
      <c r="ALB806" s="772"/>
      <c r="ALC806" s="772"/>
      <c r="ALD806" s="772"/>
      <c r="ALE806" s="772"/>
      <c r="ALF806" s="772"/>
      <c r="ALG806" s="772"/>
      <c r="ALH806" s="772"/>
      <c r="ALI806" s="772"/>
      <c r="ALJ806" s="772"/>
      <c r="ALK806" s="772"/>
      <c r="ALL806" s="772"/>
      <c r="ALM806" s="772"/>
      <c r="ALN806" s="772"/>
      <c r="ALO806" s="772"/>
      <c r="ALP806" s="772"/>
      <c r="ALQ806" s="772"/>
      <c r="ALR806" s="772"/>
      <c r="ALS806" s="772"/>
      <c r="ALT806" s="772"/>
      <c r="ALU806" s="772"/>
      <c r="ALV806" s="772"/>
      <c r="ALW806" s="772"/>
      <c r="ALX806" s="772"/>
      <c r="ALY806" s="772"/>
      <c r="ALZ806" s="772"/>
      <c r="AMA806" s="772"/>
      <c r="AMB806" s="772"/>
      <c r="AMC806" s="772"/>
      <c r="AMD806" s="772"/>
      <c r="AME806" s="772"/>
      <c r="AMF806" s="772"/>
      <c r="AMG806" s="772"/>
      <c r="AMH806" s="772"/>
      <c r="AMI806" s="772"/>
      <c r="AMJ806" s="772"/>
    </row>
    <row r="807" spans="1:1024" x14ac:dyDescent="0.2">
      <c r="A807" s="772"/>
      <c r="B807" s="795"/>
      <c r="C807" s="796"/>
      <c r="D807" s="797"/>
      <c r="E807" s="797"/>
      <c r="F807" s="797"/>
      <c r="G807" s="797"/>
      <c r="H807" s="797"/>
      <c r="I807" s="797"/>
      <c r="J807" s="797"/>
      <c r="K807" s="797"/>
      <c r="L807" s="797"/>
      <c r="M807" s="797"/>
      <c r="N807" s="797"/>
      <c r="O807" s="797"/>
      <c r="P807" s="797"/>
      <c r="Q807" s="797"/>
      <c r="R807" s="798"/>
      <c r="S807" s="797"/>
      <c r="T807" s="797"/>
      <c r="U807" s="794" t="s">
        <v>828</v>
      </c>
      <c r="V807" s="785" t="s">
        <v>124</v>
      </c>
      <c r="W807" s="785" t="s">
        <v>490</v>
      </c>
      <c r="X807" s="777"/>
      <c r="Y807" s="777"/>
      <c r="Z807" s="777"/>
      <c r="AA807" s="777"/>
      <c r="AB807" s="777"/>
      <c r="AC807" s="777"/>
      <c r="AD807" s="777"/>
      <c r="AE807" s="777"/>
      <c r="AF807" s="777"/>
      <c r="AG807" s="777"/>
      <c r="AH807" s="777"/>
      <c r="AI807" s="777"/>
      <c r="AJ807" s="777"/>
      <c r="AK807" s="777"/>
      <c r="AL807" s="777"/>
      <c r="AM807" s="777"/>
      <c r="AN807" s="777"/>
      <c r="AO807" s="777"/>
      <c r="AP807" s="777"/>
      <c r="AQ807" s="777"/>
      <c r="AR807" s="777"/>
      <c r="AS807" s="777"/>
      <c r="AT807" s="777"/>
      <c r="AU807" s="777"/>
      <c r="AV807" s="777"/>
      <c r="AW807" s="777"/>
      <c r="AX807" s="777"/>
      <c r="AY807" s="777"/>
      <c r="AZ807" s="777"/>
      <c r="BA807" s="777"/>
      <c r="BB807" s="777"/>
      <c r="BC807" s="777"/>
      <c r="BD807" s="777"/>
      <c r="BE807" s="777"/>
      <c r="BF807" s="777"/>
      <c r="BG807" s="777"/>
      <c r="BH807" s="777"/>
      <c r="BI807" s="777"/>
      <c r="BJ807" s="777"/>
      <c r="BK807" s="777"/>
      <c r="BL807" s="777"/>
      <c r="BM807" s="777"/>
      <c r="BN807" s="777"/>
      <c r="BO807" s="777"/>
      <c r="BP807" s="777"/>
      <c r="BQ807" s="777"/>
      <c r="BR807" s="777"/>
      <c r="BS807" s="777"/>
      <c r="BT807" s="777"/>
      <c r="BU807" s="777"/>
      <c r="BV807" s="777"/>
      <c r="BW807" s="777"/>
      <c r="BX807" s="777"/>
      <c r="BY807" s="777"/>
      <c r="BZ807" s="777"/>
      <c r="CA807" s="777"/>
      <c r="CB807" s="777"/>
      <c r="CC807" s="777"/>
      <c r="CD807" s="777"/>
      <c r="CE807" s="777"/>
      <c r="CF807" s="777"/>
      <c r="CG807" s="777"/>
      <c r="CH807" s="777"/>
      <c r="CI807" s="777"/>
      <c r="CJ807" s="777"/>
      <c r="CK807" s="777"/>
      <c r="CL807" s="777"/>
      <c r="CM807" s="777"/>
      <c r="CN807" s="777"/>
      <c r="CO807" s="777"/>
      <c r="CP807" s="777"/>
      <c r="CQ807" s="777"/>
      <c r="CR807" s="777"/>
      <c r="CS807" s="777"/>
      <c r="CT807" s="777"/>
      <c r="CU807" s="777"/>
      <c r="CV807" s="777"/>
      <c r="CW807" s="777"/>
      <c r="CX807" s="777"/>
      <c r="CY807" s="777"/>
      <c r="CZ807" s="786"/>
      <c r="DA807" s="787"/>
      <c r="DB807" s="787"/>
      <c r="DC807" s="787"/>
      <c r="DD807" s="787"/>
      <c r="DE807" s="787"/>
      <c r="DF807" s="787"/>
      <c r="DG807" s="787"/>
      <c r="DH807" s="787"/>
      <c r="DI807" s="787"/>
      <c r="DJ807" s="787"/>
      <c r="DK807" s="787"/>
      <c r="DL807" s="787"/>
      <c r="DM807" s="787"/>
      <c r="DN807" s="787"/>
      <c r="DO807" s="787"/>
      <c r="DP807" s="787"/>
      <c r="DQ807" s="787"/>
      <c r="DR807" s="787"/>
      <c r="DS807" s="787"/>
      <c r="DT807" s="787"/>
      <c r="DU807" s="787"/>
      <c r="DV807" s="787"/>
      <c r="DW807" s="788"/>
      <c r="DX807" s="693"/>
      <c r="DY807" s="772"/>
      <c r="DZ807" s="772"/>
      <c r="EA807" s="772"/>
      <c r="EB807" s="772"/>
      <c r="EC807" s="772"/>
      <c r="ED807" s="772"/>
      <c r="EE807" s="772"/>
      <c r="EF807" s="772"/>
      <c r="EG807" s="772"/>
      <c r="EH807" s="772"/>
      <c r="EI807" s="772"/>
      <c r="EJ807" s="772"/>
      <c r="EK807" s="772"/>
      <c r="EL807" s="772"/>
      <c r="EM807" s="772"/>
      <c r="EN807" s="772"/>
      <c r="EO807" s="772"/>
      <c r="EP807" s="772"/>
      <c r="EQ807" s="772"/>
      <c r="ER807" s="772"/>
      <c r="ES807" s="772"/>
      <c r="ET807" s="772"/>
      <c r="EU807" s="772"/>
      <c r="EV807" s="772"/>
      <c r="EW807" s="772"/>
      <c r="EX807" s="772"/>
      <c r="EY807" s="772"/>
      <c r="EZ807" s="772"/>
      <c r="FA807" s="772"/>
      <c r="FB807" s="772"/>
      <c r="FC807" s="772"/>
      <c r="FD807" s="772"/>
      <c r="FE807" s="772"/>
      <c r="FF807" s="772"/>
      <c r="FG807" s="772"/>
      <c r="FH807" s="772"/>
      <c r="FI807" s="772"/>
      <c r="FJ807" s="772"/>
      <c r="FK807" s="772"/>
      <c r="FL807" s="772"/>
      <c r="FM807" s="772"/>
      <c r="FN807" s="772"/>
      <c r="FO807" s="772"/>
      <c r="FP807" s="772"/>
      <c r="FQ807" s="772"/>
      <c r="FR807" s="772"/>
      <c r="FS807" s="772"/>
      <c r="FT807" s="772"/>
      <c r="FU807" s="772"/>
      <c r="FV807" s="772"/>
      <c r="FW807" s="772"/>
      <c r="FX807" s="772"/>
      <c r="FY807" s="772"/>
      <c r="FZ807" s="772"/>
      <c r="GA807" s="772"/>
      <c r="GB807" s="772"/>
      <c r="GC807" s="772"/>
      <c r="GD807" s="772"/>
      <c r="GE807" s="772"/>
      <c r="GF807" s="772"/>
      <c r="GG807" s="772"/>
      <c r="GH807" s="772"/>
      <c r="GI807" s="772"/>
      <c r="GJ807" s="772"/>
      <c r="GK807" s="772"/>
      <c r="GL807" s="772"/>
      <c r="GM807" s="772"/>
      <c r="GN807" s="772"/>
      <c r="GO807" s="772"/>
      <c r="GP807" s="772"/>
      <c r="GQ807" s="772"/>
      <c r="GR807" s="772"/>
      <c r="GS807" s="772"/>
      <c r="GT807" s="772"/>
      <c r="GU807" s="772"/>
      <c r="GV807" s="772"/>
      <c r="GW807" s="772"/>
      <c r="GX807" s="772"/>
      <c r="GY807" s="772"/>
      <c r="GZ807" s="772"/>
      <c r="HA807" s="772"/>
      <c r="HB807" s="772"/>
      <c r="HC807" s="772"/>
      <c r="HD807" s="772"/>
      <c r="HE807" s="772"/>
      <c r="HF807" s="772"/>
      <c r="HG807" s="772"/>
      <c r="HH807" s="772"/>
      <c r="HI807" s="772"/>
      <c r="HJ807" s="772"/>
      <c r="HK807" s="772"/>
      <c r="HL807" s="772"/>
      <c r="HM807" s="772"/>
      <c r="HN807" s="772"/>
      <c r="HO807" s="772"/>
      <c r="HP807" s="772"/>
      <c r="HQ807" s="772"/>
      <c r="HR807" s="772"/>
      <c r="HS807" s="772"/>
      <c r="HT807" s="772"/>
      <c r="HU807" s="772"/>
      <c r="HV807" s="772"/>
      <c r="HW807" s="772"/>
      <c r="HX807" s="772"/>
      <c r="HY807" s="772"/>
      <c r="HZ807" s="772"/>
      <c r="IA807" s="772"/>
      <c r="IB807" s="772"/>
      <c r="IC807" s="772"/>
      <c r="ID807" s="772"/>
      <c r="IE807" s="772"/>
      <c r="IF807" s="772"/>
      <c r="IG807" s="772"/>
      <c r="IH807" s="772"/>
      <c r="II807" s="772"/>
      <c r="IJ807" s="772"/>
      <c r="IK807" s="772"/>
      <c r="IL807" s="772"/>
      <c r="IM807" s="772"/>
      <c r="IN807" s="772"/>
      <c r="IO807" s="772"/>
      <c r="IP807" s="772"/>
      <c r="IQ807" s="772"/>
      <c r="IR807" s="772"/>
      <c r="IS807" s="772"/>
      <c r="IT807" s="772"/>
      <c r="IU807" s="772"/>
      <c r="IV807" s="772"/>
      <c r="IW807" s="772"/>
      <c r="IX807" s="772"/>
      <c r="IY807" s="772"/>
      <c r="IZ807" s="772"/>
      <c r="JA807" s="772"/>
      <c r="JB807" s="772"/>
      <c r="JC807" s="772"/>
      <c r="JD807" s="772"/>
      <c r="JE807" s="772"/>
      <c r="JF807" s="772"/>
      <c r="JG807" s="772"/>
      <c r="JH807" s="772"/>
      <c r="JI807" s="772"/>
      <c r="JJ807" s="772"/>
      <c r="JK807" s="772"/>
      <c r="JL807" s="772"/>
      <c r="JM807" s="772"/>
      <c r="JN807" s="772"/>
      <c r="JO807" s="772"/>
      <c r="JP807" s="772"/>
      <c r="JQ807" s="772"/>
      <c r="JR807" s="772"/>
      <c r="JS807" s="772"/>
      <c r="JT807" s="772"/>
      <c r="JU807" s="772"/>
      <c r="JV807" s="772"/>
      <c r="JW807" s="772"/>
      <c r="JX807" s="772"/>
      <c r="JY807" s="772"/>
      <c r="JZ807" s="772"/>
      <c r="KA807" s="772"/>
      <c r="KB807" s="772"/>
      <c r="KC807" s="772"/>
      <c r="KD807" s="772"/>
      <c r="KE807" s="772"/>
      <c r="KF807" s="772"/>
      <c r="KG807" s="772"/>
      <c r="KH807" s="772"/>
      <c r="KI807" s="772"/>
      <c r="KJ807" s="772"/>
      <c r="KK807" s="772"/>
      <c r="KL807" s="772"/>
      <c r="KM807" s="772"/>
      <c r="KN807" s="772"/>
      <c r="KO807" s="772"/>
      <c r="KP807" s="772"/>
      <c r="KQ807" s="772"/>
      <c r="KR807" s="772"/>
      <c r="KS807" s="772"/>
      <c r="KT807" s="772"/>
      <c r="KU807" s="772"/>
      <c r="KV807" s="772"/>
      <c r="KW807" s="772"/>
      <c r="KX807" s="772"/>
      <c r="KY807" s="772"/>
      <c r="KZ807" s="772"/>
      <c r="LA807" s="772"/>
      <c r="LB807" s="772"/>
      <c r="LC807" s="772"/>
      <c r="LD807" s="772"/>
      <c r="LE807" s="772"/>
      <c r="LF807" s="772"/>
      <c r="LG807" s="772"/>
      <c r="LH807" s="772"/>
      <c r="LI807" s="772"/>
      <c r="LJ807" s="772"/>
      <c r="LK807" s="772"/>
      <c r="LL807" s="772"/>
      <c r="LM807" s="772"/>
      <c r="LN807" s="772"/>
      <c r="LO807" s="772"/>
      <c r="LP807" s="772"/>
      <c r="LQ807" s="772"/>
      <c r="LR807" s="772"/>
      <c r="LS807" s="772"/>
      <c r="LT807" s="772"/>
      <c r="LU807" s="772"/>
      <c r="LV807" s="772"/>
      <c r="LW807" s="772"/>
      <c r="LX807" s="772"/>
      <c r="LY807" s="772"/>
      <c r="LZ807" s="772"/>
      <c r="MA807" s="772"/>
      <c r="MB807" s="772"/>
      <c r="MC807" s="772"/>
      <c r="MD807" s="772"/>
      <c r="ME807" s="772"/>
      <c r="MF807" s="772"/>
      <c r="MG807" s="772"/>
      <c r="MH807" s="772"/>
      <c r="MI807" s="772"/>
      <c r="MJ807" s="772"/>
      <c r="MK807" s="772"/>
      <c r="ML807" s="772"/>
      <c r="MM807" s="772"/>
      <c r="MN807" s="772"/>
      <c r="MO807" s="772"/>
      <c r="MP807" s="772"/>
      <c r="MQ807" s="772"/>
      <c r="MR807" s="772"/>
      <c r="MS807" s="772"/>
      <c r="MT807" s="772"/>
      <c r="MU807" s="772"/>
      <c r="MV807" s="772"/>
      <c r="MW807" s="772"/>
      <c r="MX807" s="772"/>
      <c r="MY807" s="772"/>
      <c r="MZ807" s="772"/>
      <c r="NA807" s="772"/>
      <c r="NB807" s="772"/>
      <c r="NC807" s="772"/>
      <c r="ND807" s="772"/>
      <c r="NE807" s="772"/>
      <c r="NF807" s="772"/>
      <c r="NG807" s="772"/>
      <c r="NH807" s="772"/>
      <c r="NI807" s="772"/>
      <c r="NJ807" s="772"/>
      <c r="NK807" s="772"/>
      <c r="NL807" s="772"/>
      <c r="NM807" s="772"/>
      <c r="NN807" s="772"/>
      <c r="NO807" s="772"/>
      <c r="NP807" s="772"/>
      <c r="NQ807" s="772"/>
      <c r="NR807" s="772"/>
      <c r="NS807" s="772"/>
      <c r="NT807" s="772"/>
      <c r="NU807" s="772"/>
      <c r="NV807" s="772"/>
      <c r="NW807" s="772"/>
      <c r="NX807" s="772"/>
      <c r="NY807" s="772"/>
      <c r="NZ807" s="772"/>
      <c r="OA807" s="772"/>
      <c r="OB807" s="772"/>
      <c r="OC807" s="772"/>
      <c r="OD807" s="772"/>
      <c r="OE807" s="772"/>
      <c r="OF807" s="772"/>
      <c r="OG807" s="772"/>
      <c r="OH807" s="772"/>
      <c r="OI807" s="772"/>
      <c r="OJ807" s="772"/>
      <c r="OK807" s="772"/>
      <c r="OL807" s="772"/>
      <c r="OM807" s="772"/>
      <c r="ON807" s="772"/>
      <c r="OO807" s="772"/>
      <c r="OP807" s="772"/>
      <c r="OQ807" s="772"/>
      <c r="OR807" s="772"/>
      <c r="OS807" s="772"/>
      <c r="OT807" s="772"/>
      <c r="OU807" s="772"/>
      <c r="OV807" s="772"/>
      <c r="OW807" s="772"/>
      <c r="OX807" s="772"/>
      <c r="OY807" s="772"/>
      <c r="OZ807" s="772"/>
      <c r="PA807" s="772"/>
      <c r="PB807" s="772"/>
      <c r="PC807" s="772"/>
      <c r="PD807" s="772"/>
      <c r="PE807" s="772"/>
      <c r="PF807" s="772"/>
      <c r="PG807" s="772"/>
      <c r="PH807" s="772"/>
      <c r="PI807" s="772"/>
      <c r="PJ807" s="772"/>
      <c r="PK807" s="772"/>
      <c r="PL807" s="772"/>
      <c r="PM807" s="772"/>
      <c r="PN807" s="772"/>
      <c r="PO807" s="772"/>
      <c r="PP807" s="772"/>
      <c r="PQ807" s="772"/>
      <c r="PR807" s="772"/>
      <c r="PS807" s="772"/>
      <c r="PT807" s="772"/>
      <c r="PU807" s="772"/>
      <c r="PV807" s="772"/>
      <c r="PW807" s="772"/>
      <c r="PX807" s="772"/>
      <c r="PY807" s="772"/>
      <c r="PZ807" s="772"/>
      <c r="QA807" s="772"/>
      <c r="QB807" s="772"/>
      <c r="QC807" s="772"/>
      <c r="QD807" s="772"/>
      <c r="QE807" s="772"/>
      <c r="QF807" s="772"/>
      <c r="QG807" s="772"/>
      <c r="QH807" s="772"/>
      <c r="QI807" s="772"/>
      <c r="QJ807" s="772"/>
      <c r="QK807" s="772"/>
      <c r="QL807" s="772"/>
      <c r="QM807" s="772"/>
      <c r="QN807" s="772"/>
      <c r="QO807" s="772"/>
      <c r="QP807" s="772"/>
      <c r="QQ807" s="772"/>
      <c r="QR807" s="772"/>
      <c r="QS807" s="772"/>
      <c r="QT807" s="772"/>
      <c r="QU807" s="772"/>
      <c r="QV807" s="772"/>
      <c r="QW807" s="772"/>
      <c r="QX807" s="772"/>
      <c r="QY807" s="772"/>
      <c r="QZ807" s="772"/>
      <c r="RA807" s="772"/>
      <c r="RB807" s="772"/>
      <c r="RC807" s="772"/>
      <c r="RD807" s="772"/>
      <c r="RE807" s="772"/>
      <c r="RF807" s="772"/>
      <c r="RG807" s="772"/>
      <c r="RH807" s="772"/>
      <c r="RI807" s="772"/>
      <c r="RJ807" s="772"/>
      <c r="RK807" s="772"/>
      <c r="RL807" s="772"/>
      <c r="RM807" s="772"/>
      <c r="RN807" s="772"/>
      <c r="RO807" s="772"/>
      <c r="RP807" s="772"/>
      <c r="RQ807" s="772"/>
      <c r="RR807" s="772"/>
      <c r="RS807" s="772"/>
      <c r="RT807" s="772"/>
      <c r="RU807" s="772"/>
      <c r="RV807" s="772"/>
      <c r="RW807" s="772"/>
      <c r="RX807" s="772"/>
      <c r="RY807" s="772"/>
      <c r="RZ807" s="772"/>
      <c r="SA807" s="772"/>
      <c r="SB807" s="772"/>
      <c r="SC807" s="772"/>
      <c r="SD807" s="772"/>
      <c r="SE807" s="772"/>
      <c r="SF807" s="772"/>
      <c r="SG807" s="772"/>
      <c r="SH807" s="772"/>
      <c r="SI807" s="772"/>
      <c r="SJ807" s="772"/>
      <c r="SK807" s="772"/>
      <c r="SL807" s="772"/>
      <c r="SM807" s="772"/>
      <c r="SN807" s="772"/>
      <c r="SO807" s="772"/>
      <c r="SP807" s="772"/>
      <c r="SQ807" s="772"/>
      <c r="SR807" s="772"/>
      <c r="SS807" s="772"/>
      <c r="ST807" s="772"/>
      <c r="SU807" s="772"/>
      <c r="SV807" s="772"/>
      <c r="SW807" s="772"/>
      <c r="SX807" s="772"/>
      <c r="SY807" s="772"/>
      <c r="SZ807" s="772"/>
      <c r="TA807" s="772"/>
      <c r="TB807" s="772"/>
      <c r="TC807" s="772"/>
      <c r="TD807" s="772"/>
      <c r="TE807" s="772"/>
      <c r="TF807" s="772"/>
      <c r="TG807" s="772"/>
      <c r="TH807" s="772"/>
      <c r="TI807" s="772"/>
      <c r="TJ807" s="772"/>
      <c r="TK807" s="772"/>
      <c r="TL807" s="772"/>
      <c r="TM807" s="772"/>
      <c r="TN807" s="772"/>
      <c r="TO807" s="772"/>
      <c r="TP807" s="772"/>
      <c r="TQ807" s="772"/>
      <c r="TR807" s="772"/>
      <c r="TS807" s="772"/>
      <c r="TT807" s="772"/>
      <c r="TU807" s="772"/>
      <c r="TV807" s="772"/>
      <c r="TW807" s="772"/>
      <c r="TX807" s="772"/>
      <c r="TY807" s="772"/>
      <c r="TZ807" s="772"/>
      <c r="UA807" s="772"/>
      <c r="UB807" s="772"/>
      <c r="UC807" s="772"/>
      <c r="UD807" s="772"/>
      <c r="UE807" s="772"/>
      <c r="UF807" s="772"/>
      <c r="UG807" s="772"/>
      <c r="UH807" s="772"/>
      <c r="UI807" s="772"/>
      <c r="UJ807" s="772"/>
      <c r="UK807" s="772"/>
      <c r="UL807" s="772"/>
      <c r="UM807" s="772"/>
      <c r="UN807" s="772"/>
      <c r="UO807" s="772"/>
      <c r="UP807" s="772"/>
      <c r="UQ807" s="772"/>
      <c r="UR807" s="772"/>
      <c r="US807" s="772"/>
      <c r="UT807" s="772"/>
      <c r="UU807" s="772"/>
      <c r="UV807" s="772"/>
      <c r="UW807" s="772"/>
      <c r="UX807" s="772"/>
      <c r="UY807" s="772"/>
      <c r="UZ807" s="772"/>
      <c r="VA807" s="772"/>
      <c r="VB807" s="772"/>
      <c r="VC807" s="772"/>
      <c r="VD807" s="772"/>
      <c r="VE807" s="772"/>
      <c r="VF807" s="772"/>
      <c r="VG807" s="772"/>
      <c r="VH807" s="772"/>
      <c r="VI807" s="772"/>
      <c r="VJ807" s="772"/>
      <c r="VK807" s="772"/>
      <c r="VL807" s="772"/>
      <c r="VM807" s="772"/>
      <c r="VN807" s="772"/>
      <c r="VO807" s="772"/>
      <c r="VP807" s="772"/>
      <c r="VQ807" s="772"/>
      <c r="VR807" s="772"/>
      <c r="VS807" s="772"/>
      <c r="VT807" s="772"/>
      <c r="VU807" s="772"/>
      <c r="VV807" s="772"/>
      <c r="VW807" s="772"/>
      <c r="VX807" s="772"/>
      <c r="VY807" s="772"/>
      <c r="VZ807" s="772"/>
      <c r="WA807" s="772"/>
      <c r="WB807" s="772"/>
      <c r="WC807" s="772"/>
      <c r="WD807" s="772"/>
      <c r="WE807" s="772"/>
      <c r="WF807" s="772"/>
      <c r="WG807" s="772"/>
      <c r="WH807" s="772"/>
      <c r="WI807" s="772"/>
      <c r="WJ807" s="772"/>
      <c r="WK807" s="772"/>
      <c r="WL807" s="772"/>
      <c r="WM807" s="772"/>
      <c r="WN807" s="772"/>
      <c r="WO807" s="772"/>
      <c r="WP807" s="772"/>
      <c r="WQ807" s="772"/>
      <c r="WR807" s="772"/>
      <c r="WS807" s="772"/>
      <c r="WT807" s="772"/>
      <c r="WU807" s="772"/>
      <c r="WV807" s="772"/>
      <c r="WW807" s="772"/>
      <c r="WX807" s="772"/>
      <c r="WY807" s="772"/>
      <c r="WZ807" s="772"/>
      <c r="XA807" s="772"/>
      <c r="XB807" s="772"/>
      <c r="XC807" s="772"/>
      <c r="XD807" s="772"/>
      <c r="XE807" s="772"/>
      <c r="XF807" s="772"/>
      <c r="XG807" s="772"/>
      <c r="XH807" s="772"/>
      <c r="XI807" s="772"/>
      <c r="XJ807" s="772"/>
      <c r="XK807" s="772"/>
      <c r="XL807" s="772"/>
      <c r="XM807" s="772"/>
      <c r="XN807" s="772"/>
      <c r="XO807" s="772"/>
      <c r="XP807" s="772"/>
      <c r="XQ807" s="772"/>
      <c r="XR807" s="772"/>
      <c r="XS807" s="772"/>
      <c r="XT807" s="772"/>
      <c r="XU807" s="772"/>
      <c r="XV807" s="772"/>
      <c r="XW807" s="772"/>
      <c r="XX807" s="772"/>
      <c r="XY807" s="772"/>
      <c r="XZ807" s="772"/>
      <c r="YA807" s="772"/>
      <c r="YB807" s="772"/>
      <c r="YC807" s="772"/>
      <c r="YD807" s="772"/>
      <c r="YE807" s="772"/>
      <c r="YF807" s="772"/>
      <c r="YG807" s="772"/>
      <c r="YH807" s="772"/>
      <c r="YI807" s="772"/>
      <c r="YJ807" s="772"/>
      <c r="YK807" s="772"/>
      <c r="YL807" s="772"/>
      <c r="YM807" s="772"/>
      <c r="YN807" s="772"/>
      <c r="YO807" s="772"/>
      <c r="YP807" s="772"/>
      <c r="YQ807" s="772"/>
      <c r="YR807" s="772"/>
      <c r="YS807" s="772"/>
      <c r="YT807" s="772"/>
      <c r="YU807" s="772"/>
      <c r="YV807" s="772"/>
      <c r="YW807" s="772"/>
      <c r="YX807" s="772"/>
      <c r="YY807" s="772"/>
      <c r="YZ807" s="772"/>
      <c r="ZA807" s="772"/>
      <c r="ZB807" s="772"/>
      <c r="ZC807" s="772"/>
      <c r="ZD807" s="772"/>
      <c r="ZE807" s="772"/>
      <c r="ZF807" s="772"/>
      <c r="ZG807" s="772"/>
      <c r="ZH807" s="772"/>
      <c r="ZI807" s="772"/>
      <c r="ZJ807" s="772"/>
      <c r="ZK807" s="772"/>
      <c r="ZL807" s="772"/>
      <c r="ZM807" s="772"/>
      <c r="ZN807" s="772"/>
      <c r="ZO807" s="772"/>
      <c r="ZP807" s="772"/>
      <c r="ZQ807" s="772"/>
      <c r="ZR807" s="772"/>
      <c r="ZS807" s="772"/>
      <c r="ZT807" s="772"/>
      <c r="ZU807" s="772"/>
      <c r="ZV807" s="772"/>
      <c r="ZW807" s="772"/>
      <c r="ZX807" s="772"/>
      <c r="ZY807" s="772"/>
      <c r="ZZ807" s="772"/>
      <c r="AAA807" s="772"/>
      <c r="AAB807" s="772"/>
      <c r="AAC807" s="772"/>
      <c r="AAD807" s="772"/>
      <c r="AAE807" s="772"/>
      <c r="AAF807" s="772"/>
      <c r="AAG807" s="772"/>
      <c r="AAH807" s="772"/>
      <c r="AAI807" s="772"/>
      <c r="AAJ807" s="772"/>
      <c r="AAK807" s="772"/>
      <c r="AAL807" s="772"/>
      <c r="AAM807" s="772"/>
      <c r="AAN807" s="772"/>
      <c r="AAO807" s="772"/>
      <c r="AAP807" s="772"/>
      <c r="AAQ807" s="772"/>
      <c r="AAR807" s="772"/>
      <c r="AAS807" s="772"/>
      <c r="AAT807" s="772"/>
      <c r="AAU807" s="772"/>
      <c r="AAV807" s="772"/>
      <c r="AAW807" s="772"/>
      <c r="AAX807" s="772"/>
      <c r="AAY807" s="772"/>
      <c r="AAZ807" s="772"/>
      <c r="ABA807" s="772"/>
      <c r="ABB807" s="772"/>
      <c r="ABC807" s="772"/>
      <c r="ABD807" s="772"/>
      <c r="ABE807" s="772"/>
      <c r="ABF807" s="772"/>
      <c r="ABG807" s="772"/>
      <c r="ABH807" s="772"/>
      <c r="ABI807" s="772"/>
      <c r="ABJ807" s="772"/>
      <c r="ABK807" s="772"/>
      <c r="ABL807" s="772"/>
      <c r="ABM807" s="772"/>
      <c r="ABN807" s="772"/>
      <c r="ABO807" s="772"/>
      <c r="ABP807" s="772"/>
      <c r="ABQ807" s="772"/>
      <c r="ABR807" s="772"/>
      <c r="ABS807" s="772"/>
      <c r="ABT807" s="772"/>
      <c r="ABU807" s="772"/>
      <c r="ABV807" s="772"/>
      <c r="ABW807" s="772"/>
      <c r="ABX807" s="772"/>
      <c r="ABY807" s="772"/>
      <c r="ABZ807" s="772"/>
      <c r="ACA807" s="772"/>
      <c r="ACB807" s="772"/>
      <c r="ACC807" s="772"/>
      <c r="ACD807" s="772"/>
      <c r="ACE807" s="772"/>
      <c r="ACF807" s="772"/>
      <c r="ACG807" s="772"/>
      <c r="ACH807" s="772"/>
      <c r="ACI807" s="772"/>
      <c r="ACJ807" s="772"/>
      <c r="ACK807" s="772"/>
      <c r="ACL807" s="772"/>
      <c r="ACM807" s="772"/>
      <c r="ACN807" s="772"/>
      <c r="ACO807" s="772"/>
      <c r="ACP807" s="772"/>
      <c r="ACQ807" s="772"/>
      <c r="ACR807" s="772"/>
      <c r="ACS807" s="772"/>
      <c r="ACT807" s="772"/>
      <c r="ACU807" s="772"/>
      <c r="ACV807" s="772"/>
      <c r="ACW807" s="772"/>
      <c r="ACX807" s="772"/>
      <c r="ACY807" s="772"/>
      <c r="ACZ807" s="772"/>
      <c r="ADA807" s="772"/>
      <c r="ADB807" s="772"/>
      <c r="ADC807" s="772"/>
      <c r="ADD807" s="772"/>
      <c r="ADE807" s="772"/>
      <c r="ADF807" s="772"/>
      <c r="ADG807" s="772"/>
      <c r="ADH807" s="772"/>
      <c r="ADI807" s="772"/>
      <c r="ADJ807" s="772"/>
      <c r="ADK807" s="772"/>
      <c r="ADL807" s="772"/>
      <c r="ADM807" s="772"/>
      <c r="ADN807" s="772"/>
      <c r="ADO807" s="772"/>
      <c r="ADP807" s="772"/>
      <c r="ADQ807" s="772"/>
      <c r="ADR807" s="772"/>
      <c r="ADS807" s="772"/>
      <c r="ADT807" s="772"/>
      <c r="ADU807" s="772"/>
      <c r="ADV807" s="772"/>
      <c r="ADW807" s="772"/>
      <c r="ADX807" s="772"/>
      <c r="ADY807" s="772"/>
      <c r="ADZ807" s="772"/>
      <c r="AEA807" s="772"/>
      <c r="AEB807" s="772"/>
      <c r="AEC807" s="772"/>
      <c r="AED807" s="772"/>
      <c r="AEE807" s="772"/>
      <c r="AEF807" s="772"/>
      <c r="AEG807" s="772"/>
      <c r="AEH807" s="772"/>
      <c r="AEI807" s="772"/>
      <c r="AEJ807" s="772"/>
      <c r="AEK807" s="772"/>
      <c r="AEL807" s="772"/>
      <c r="AEM807" s="772"/>
      <c r="AEN807" s="772"/>
      <c r="AEO807" s="772"/>
      <c r="AEP807" s="772"/>
      <c r="AEQ807" s="772"/>
      <c r="AER807" s="772"/>
      <c r="AES807" s="772"/>
      <c r="AET807" s="772"/>
      <c r="AEU807" s="772"/>
      <c r="AEV807" s="772"/>
      <c r="AEW807" s="772"/>
      <c r="AEX807" s="772"/>
      <c r="AEY807" s="772"/>
      <c r="AEZ807" s="772"/>
      <c r="AFA807" s="772"/>
      <c r="AFB807" s="772"/>
      <c r="AFC807" s="772"/>
      <c r="AFD807" s="772"/>
      <c r="AFE807" s="772"/>
      <c r="AFF807" s="772"/>
      <c r="AFG807" s="772"/>
      <c r="AFH807" s="772"/>
      <c r="AFI807" s="772"/>
      <c r="AFJ807" s="772"/>
      <c r="AFK807" s="772"/>
      <c r="AFL807" s="772"/>
      <c r="AFM807" s="772"/>
      <c r="AFN807" s="772"/>
      <c r="AFO807" s="772"/>
      <c r="AFP807" s="772"/>
      <c r="AFQ807" s="772"/>
      <c r="AFR807" s="772"/>
      <c r="AFS807" s="772"/>
      <c r="AFT807" s="772"/>
      <c r="AFU807" s="772"/>
      <c r="AFV807" s="772"/>
      <c r="AFW807" s="772"/>
      <c r="AFX807" s="772"/>
      <c r="AFY807" s="772"/>
      <c r="AFZ807" s="772"/>
      <c r="AGA807" s="772"/>
      <c r="AGB807" s="772"/>
      <c r="AGC807" s="772"/>
      <c r="AGD807" s="772"/>
      <c r="AGE807" s="772"/>
      <c r="AGF807" s="772"/>
      <c r="AGG807" s="772"/>
      <c r="AGH807" s="772"/>
      <c r="AGI807" s="772"/>
      <c r="AGJ807" s="772"/>
      <c r="AGK807" s="772"/>
      <c r="AGL807" s="772"/>
      <c r="AGM807" s="772"/>
      <c r="AGN807" s="772"/>
      <c r="AGO807" s="772"/>
      <c r="AGP807" s="772"/>
      <c r="AGQ807" s="772"/>
      <c r="AGR807" s="772"/>
      <c r="AGS807" s="772"/>
      <c r="AGT807" s="772"/>
      <c r="AGU807" s="772"/>
      <c r="AGV807" s="772"/>
      <c r="AGW807" s="772"/>
      <c r="AGX807" s="772"/>
      <c r="AGY807" s="772"/>
      <c r="AGZ807" s="772"/>
      <c r="AHA807" s="772"/>
      <c r="AHB807" s="772"/>
      <c r="AHC807" s="772"/>
      <c r="AHD807" s="772"/>
      <c r="AHE807" s="772"/>
      <c r="AHF807" s="772"/>
      <c r="AHG807" s="772"/>
      <c r="AHH807" s="772"/>
      <c r="AHI807" s="772"/>
      <c r="AHJ807" s="772"/>
      <c r="AHK807" s="772"/>
      <c r="AHL807" s="772"/>
      <c r="AHM807" s="772"/>
      <c r="AHN807" s="772"/>
      <c r="AHO807" s="772"/>
      <c r="AHP807" s="772"/>
      <c r="AHQ807" s="772"/>
      <c r="AHR807" s="772"/>
      <c r="AHS807" s="772"/>
      <c r="AHT807" s="772"/>
      <c r="AHU807" s="772"/>
      <c r="AHV807" s="772"/>
      <c r="AHW807" s="772"/>
      <c r="AHX807" s="772"/>
      <c r="AHY807" s="772"/>
      <c r="AHZ807" s="772"/>
      <c r="AIA807" s="772"/>
      <c r="AIB807" s="772"/>
      <c r="AIC807" s="772"/>
      <c r="AID807" s="772"/>
      <c r="AIE807" s="772"/>
      <c r="AIF807" s="772"/>
      <c r="AIG807" s="772"/>
      <c r="AIH807" s="772"/>
      <c r="AII807" s="772"/>
      <c r="AIJ807" s="772"/>
      <c r="AIK807" s="772"/>
      <c r="AIL807" s="772"/>
      <c r="AIM807" s="772"/>
      <c r="AIN807" s="772"/>
      <c r="AIO807" s="772"/>
      <c r="AIP807" s="772"/>
      <c r="AIQ807" s="772"/>
      <c r="AIR807" s="772"/>
      <c r="AIS807" s="772"/>
      <c r="AIT807" s="772"/>
      <c r="AIU807" s="772"/>
      <c r="AIV807" s="772"/>
      <c r="AIW807" s="772"/>
      <c r="AIX807" s="772"/>
      <c r="AIY807" s="772"/>
      <c r="AIZ807" s="772"/>
      <c r="AJA807" s="772"/>
      <c r="AJB807" s="772"/>
      <c r="AJC807" s="772"/>
      <c r="AJD807" s="772"/>
      <c r="AJE807" s="772"/>
      <c r="AJF807" s="772"/>
      <c r="AJG807" s="772"/>
      <c r="AJH807" s="772"/>
      <c r="AJI807" s="772"/>
      <c r="AJJ807" s="772"/>
      <c r="AJK807" s="772"/>
      <c r="AJL807" s="772"/>
      <c r="AJM807" s="772"/>
      <c r="AJN807" s="772"/>
      <c r="AJO807" s="772"/>
      <c r="AJP807" s="772"/>
      <c r="AJQ807" s="772"/>
      <c r="AJR807" s="772"/>
      <c r="AJS807" s="772"/>
      <c r="AJT807" s="772"/>
      <c r="AJU807" s="772"/>
      <c r="AJV807" s="772"/>
      <c r="AJW807" s="772"/>
      <c r="AJX807" s="772"/>
      <c r="AJY807" s="772"/>
      <c r="AJZ807" s="772"/>
      <c r="AKA807" s="772"/>
      <c r="AKB807" s="772"/>
      <c r="AKC807" s="772"/>
      <c r="AKD807" s="772"/>
      <c r="AKE807" s="772"/>
      <c r="AKF807" s="772"/>
      <c r="AKG807" s="772"/>
      <c r="AKH807" s="772"/>
      <c r="AKI807" s="772"/>
      <c r="AKJ807" s="772"/>
      <c r="AKK807" s="772"/>
      <c r="AKL807" s="772"/>
      <c r="AKM807" s="772"/>
      <c r="AKN807" s="772"/>
      <c r="AKO807" s="772"/>
      <c r="AKP807" s="772"/>
      <c r="AKQ807" s="772"/>
      <c r="AKR807" s="772"/>
      <c r="AKS807" s="772"/>
      <c r="AKT807" s="772"/>
      <c r="AKU807" s="772"/>
      <c r="AKV807" s="772"/>
      <c r="AKW807" s="772"/>
      <c r="AKX807" s="772"/>
      <c r="AKY807" s="772"/>
      <c r="AKZ807" s="772"/>
      <c r="ALA807" s="772"/>
      <c r="ALB807" s="772"/>
      <c r="ALC807" s="772"/>
      <c r="ALD807" s="772"/>
      <c r="ALE807" s="772"/>
      <c r="ALF807" s="772"/>
      <c r="ALG807" s="772"/>
      <c r="ALH807" s="772"/>
      <c r="ALI807" s="772"/>
      <c r="ALJ807" s="772"/>
      <c r="ALK807" s="772"/>
      <c r="ALL807" s="772"/>
      <c r="ALM807" s="772"/>
      <c r="ALN807" s="772"/>
      <c r="ALO807" s="772"/>
      <c r="ALP807" s="772"/>
      <c r="ALQ807" s="772"/>
      <c r="ALR807" s="772"/>
      <c r="ALS807" s="772"/>
      <c r="ALT807" s="772"/>
      <c r="ALU807" s="772"/>
      <c r="ALV807" s="772"/>
      <c r="ALW807" s="772"/>
      <c r="ALX807" s="772"/>
      <c r="ALY807" s="772"/>
      <c r="ALZ807" s="772"/>
      <c r="AMA807" s="772"/>
      <c r="AMB807" s="772"/>
      <c r="AMC807" s="772"/>
      <c r="AMD807" s="772"/>
      <c r="AME807" s="772"/>
      <c r="AMF807" s="772"/>
      <c r="AMG807" s="772"/>
      <c r="AMH807" s="772"/>
      <c r="AMI807" s="772"/>
      <c r="AMJ807" s="772"/>
    </row>
    <row r="808" spans="1:1024" x14ac:dyDescent="0.2">
      <c r="A808" s="772"/>
      <c r="B808" s="799"/>
      <c r="C808" s="800"/>
      <c r="D808" s="801"/>
      <c r="E808" s="801"/>
      <c r="F808" s="801"/>
      <c r="G808" s="801"/>
      <c r="H808" s="801"/>
      <c r="I808" s="801"/>
      <c r="J808" s="801"/>
      <c r="K808" s="801"/>
      <c r="L808" s="801"/>
      <c r="M808" s="801"/>
      <c r="N808" s="801">
        <v>0</v>
      </c>
      <c r="O808" s="801"/>
      <c r="P808" s="801"/>
      <c r="Q808" s="801"/>
      <c r="R808" s="802"/>
      <c r="S808" s="801"/>
      <c r="T808" s="801"/>
      <c r="U808" s="794" t="s">
        <v>492</v>
      </c>
      <c r="V808" s="785" t="s">
        <v>124</v>
      </c>
      <c r="W808" s="803" t="s">
        <v>490</v>
      </c>
      <c r="X808" s="777"/>
      <c r="Y808" s="777"/>
      <c r="Z808" s="777"/>
      <c r="AA808" s="777"/>
      <c r="AB808" s="777"/>
      <c r="AC808" s="777"/>
      <c r="AD808" s="777"/>
      <c r="AE808" s="777"/>
      <c r="AF808" s="777"/>
      <c r="AG808" s="777"/>
      <c r="AH808" s="777"/>
      <c r="AI808" s="777"/>
      <c r="AJ808" s="777"/>
      <c r="AK808" s="777"/>
      <c r="AL808" s="777"/>
      <c r="AM808" s="777"/>
      <c r="AN808" s="777"/>
      <c r="AO808" s="777"/>
      <c r="AP808" s="777"/>
      <c r="AQ808" s="777"/>
      <c r="AR808" s="777"/>
      <c r="AS808" s="777"/>
      <c r="AT808" s="777"/>
      <c r="AU808" s="777"/>
      <c r="AV808" s="777"/>
      <c r="AW808" s="777"/>
      <c r="AX808" s="777"/>
      <c r="AY808" s="777"/>
      <c r="AZ808" s="777"/>
      <c r="BA808" s="777"/>
      <c r="BB808" s="777"/>
      <c r="BC808" s="777"/>
      <c r="BD808" s="777"/>
      <c r="BE808" s="777"/>
      <c r="BF808" s="777"/>
      <c r="BG808" s="777"/>
      <c r="BH808" s="777"/>
      <c r="BI808" s="777"/>
      <c r="BJ808" s="777"/>
      <c r="BK808" s="777"/>
      <c r="BL808" s="777"/>
      <c r="BM808" s="777"/>
      <c r="BN808" s="777"/>
      <c r="BO808" s="777"/>
      <c r="BP808" s="777"/>
      <c r="BQ808" s="777"/>
      <c r="BR808" s="777"/>
      <c r="BS808" s="777"/>
      <c r="BT808" s="777"/>
      <c r="BU808" s="777"/>
      <c r="BV808" s="777"/>
      <c r="BW808" s="777"/>
      <c r="BX808" s="777"/>
      <c r="BY808" s="777"/>
      <c r="BZ808" s="777"/>
      <c r="CA808" s="777"/>
      <c r="CB808" s="777"/>
      <c r="CC808" s="777"/>
      <c r="CD808" s="777"/>
      <c r="CE808" s="777"/>
      <c r="CF808" s="777"/>
      <c r="CG808" s="777"/>
      <c r="CH808" s="777"/>
      <c r="CI808" s="777"/>
      <c r="CJ808" s="777"/>
      <c r="CK808" s="777"/>
      <c r="CL808" s="777"/>
      <c r="CM808" s="777"/>
      <c r="CN808" s="777"/>
      <c r="CO808" s="777"/>
      <c r="CP808" s="777"/>
      <c r="CQ808" s="777"/>
      <c r="CR808" s="777"/>
      <c r="CS808" s="777"/>
      <c r="CT808" s="777"/>
      <c r="CU808" s="777"/>
      <c r="CV808" s="777"/>
      <c r="CW808" s="777"/>
      <c r="CX808" s="777"/>
      <c r="CY808" s="777"/>
      <c r="CZ808" s="786">
        <v>0</v>
      </c>
      <c r="DA808" s="787">
        <v>0</v>
      </c>
      <c r="DB808" s="787">
        <v>0</v>
      </c>
      <c r="DC808" s="787">
        <v>0</v>
      </c>
      <c r="DD808" s="787">
        <v>0</v>
      </c>
      <c r="DE808" s="787">
        <v>0</v>
      </c>
      <c r="DF808" s="787">
        <v>0</v>
      </c>
      <c r="DG808" s="787">
        <v>0</v>
      </c>
      <c r="DH808" s="787">
        <v>0</v>
      </c>
      <c r="DI808" s="787">
        <v>0</v>
      </c>
      <c r="DJ808" s="787">
        <v>0</v>
      </c>
      <c r="DK808" s="787">
        <v>0</v>
      </c>
      <c r="DL808" s="787">
        <v>0</v>
      </c>
      <c r="DM808" s="787">
        <v>0</v>
      </c>
      <c r="DN808" s="787">
        <v>0</v>
      </c>
      <c r="DO808" s="787">
        <v>0</v>
      </c>
      <c r="DP808" s="787">
        <v>0</v>
      </c>
      <c r="DQ808" s="787">
        <v>0</v>
      </c>
      <c r="DR808" s="787">
        <v>0</v>
      </c>
      <c r="DS808" s="787">
        <v>0</v>
      </c>
      <c r="DT808" s="787">
        <v>0</v>
      </c>
      <c r="DU808" s="787">
        <v>0</v>
      </c>
      <c r="DV808" s="787">
        <v>0</v>
      </c>
      <c r="DW808" s="788">
        <v>0</v>
      </c>
      <c r="DX808" s="693"/>
      <c r="DY808" s="772"/>
      <c r="DZ808" s="772"/>
      <c r="EA808" s="772"/>
      <c r="EB808" s="772"/>
      <c r="EC808" s="772"/>
      <c r="ED808" s="772"/>
      <c r="EE808" s="772"/>
      <c r="EF808" s="772"/>
      <c r="EG808" s="772"/>
      <c r="EH808" s="772"/>
      <c r="EI808" s="772"/>
      <c r="EJ808" s="772"/>
      <c r="EK808" s="772"/>
      <c r="EL808" s="772"/>
      <c r="EM808" s="772"/>
      <c r="EN808" s="772"/>
      <c r="EO808" s="772"/>
      <c r="EP808" s="772"/>
      <c r="EQ808" s="772"/>
      <c r="ER808" s="772"/>
      <c r="ES808" s="772"/>
      <c r="ET808" s="772"/>
      <c r="EU808" s="772"/>
      <c r="EV808" s="772"/>
      <c r="EW808" s="772"/>
      <c r="EX808" s="772"/>
      <c r="EY808" s="772"/>
      <c r="EZ808" s="772"/>
      <c r="FA808" s="772"/>
      <c r="FB808" s="772"/>
      <c r="FC808" s="772"/>
      <c r="FD808" s="772"/>
      <c r="FE808" s="772"/>
      <c r="FF808" s="772"/>
      <c r="FG808" s="772"/>
      <c r="FH808" s="772"/>
      <c r="FI808" s="772"/>
      <c r="FJ808" s="772"/>
      <c r="FK808" s="772"/>
      <c r="FL808" s="772"/>
      <c r="FM808" s="772"/>
      <c r="FN808" s="772"/>
      <c r="FO808" s="772"/>
      <c r="FP808" s="772"/>
      <c r="FQ808" s="772"/>
      <c r="FR808" s="772"/>
      <c r="FS808" s="772"/>
      <c r="FT808" s="772"/>
      <c r="FU808" s="772"/>
      <c r="FV808" s="772"/>
      <c r="FW808" s="772"/>
      <c r="FX808" s="772"/>
      <c r="FY808" s="772"/>
      <c r="FZ808" s="772"/>
      <c r="GA808" s="772"/>
      <c r="GB808" s="772"/>
      <c r="GC808" s="772"/>
      <c r="GD808" s="772"/>
      <c r="GE808" s="772"/>
      <c r="GF808" s="772"/>
      <c r="GG808" s="772"/>
      <c r="GH808" s="772"/>
      <c r="GI808" s="772"/>
      <c r="GJ808" s="772"/>
      <c r="GK808" s="772"/>
      <c r="GL808" s="772"/>
      <c r="GM808" s="772"/>
      <c r="GN808" s="772"/>
      <c r="GO808" s="772"/>
      <c r="GP808" s="772"/>
      <c r="GQ808" s="772"/>
      <c r="GR808" s="772"/>
      <c r="GS808" s="772"/>
      <c r="GT808" s="772"/>
      <c r="GU808" s="772"/>
      <c r="GV808" s="772"/>
      <c r="GW808" s="772"/>
      <c r="GX808" s="772"/>
      <c r="GY808" s="772"/>
      <c r="GZ808" s="772"/>
      <c r="HA808" s="772"/>
      <c r="HB808" s="772"/>
      <c r="HC808" s="772"/>
      <c r="HD808" s="772"/>
      <c r="HE808" s="772"/>
      <c r="HF808" s="772"/>
      <c r="HG808" s="772"/>
      <c r="HH808" s="772"/>
      <c r="HI808" s="772"/>
      <c r="HJ808" s="772"/>
      <c r="HK808" s="772"/>
      <c r="HL808" s="772"/>
      <c r="HM808" s="772"/>
      <c r="HN808" s="772"/>
      <c r="HO808" s="772"/>
      <c r="HP808" s="772"/>
      <c r="HQ808" s="772"/>
      <c r="HR808" s="772"/>
      <c r="HS808" s="772"/>
      <c r="HT808" s="772"/>
      <c r="HU808" s="772"/>
      <c r="HV808" s="772"/>
      <c r="HW808" s="772"/>
      <c r="HX808" s="772"/>
      <c r="HY808" s="772"/>
      <c r="HZ808" s="772"/>
      <c r="IA808" s="772"/>
      <c r="IB808" s="772"/>
      <c r="IC808" s="772"/>
      <c r="ID808" s="772"/>
      <c r="IE808" s="772"/>
      <c r="IF808" s="772"/>
      <c r="IG808" s="772"/>
      <c r="IH808" s="772"/>
      <c r="II808" s="772"/>
      <c r="IJ808" s="772"/>
      <c r="IK808" s="772"/>
      <c r="IL808" s="772"/>
      <c r="IM808" s="772"/>
      <c r="IN808" s="772"/>
      <c r="IO808" s="772"/>
      <c r="IP808" s="772"/>
      <c r="IQ808" s="772"/>
      <c r="IR808" s="772"/>
      <c r="IS808" s="772"/>
      <c r="IT808" s="772"/>
      <c r="IU808" s="772"/>
      <c r="IV808" s="772"/>
      <c r="IW808" s="772"/>
      <c r="IX808" s="772"/>
      <c r="IY808" s="772"/>
      <c r="IZ808" s="772"/>
      <c r="JA808" s="772"/>
      <c r="JB808" s="772"/>
      <c r="JC808" s="772"/>
      <c r="JD808" s="772"/>
      <c r="JE808" s="772"/>
      <c r="JF808" s="772"/>
      <c r="JG808" s="772"/>
      <c r="JH808" s="772"/>
      <c r="JI808" s="772"/>
      <c r="JJ808" s="772"/>
      <c r="JK808" s="772"/>
      <c r="JL808" s="772"/>
      <c r="JM808" s="772"/>
      <c r="JN808" s="772"/>
      <c r="JO808" s="772"/>
      <c r="JP808" s="772"/>
      <c r="JQ808" s="772"/>
      <c r="JR808" s="772"/>
      <c r="JS808" s="772"/>
      <c r="JT808" s="772"/>
      <c r="JU808" s="772"/>
      <c r="JV808" s="772"/>
      <c r="JW808" s="772"/>
      <c r="JX808" s="772"/>
      <c r="JY808" s="772"/>
      <c r="JZ808" s="772"/>
      <c r="KA808" s="772"/>
      <c r="KB808" s="772"/>
      <c r="KC808" s="772"/>
      <c r="KD808" s="772"/>
      <c r="KE808" s="772"/>
      <c r="KF808" s="772"/>
      <c r="KG808" s="772"/>
      <c r="KH808" s="772"/>
      <c r="KI808" s="772"/>
      <c r="KJ808" s="772"/>
      <c r="KK808" s="772"/>
      <c r="KL808" s="772"/>
      <c r="KM808" s="772"/>
      <c r="KN808" s="772"/>
      <c r="KO808" s="772"/>
      <c r="KP808" s="772"/>
      <c r="KQ808" s="772"/>
      <c r="KR808" s="772"/>
      <c r="KS808" s="772"/>
      <c r="KT808" s="772"/>
      <c r="KU808" s="772"/>
      <c r="KV808" s="772"/>
      <c r="KW808" s="772"/>
      <c r="KX808" s="772"/>
      <c r="KY808" s="772"/>
      <c r="KZ808" s="772"/>
      <c r="LA808" s="772"/>
      <c r="LB808" s="772"/>
      <c r="LC808" s="772"/>
      <c r="LD808" s="772"/>
      <c r="LE808" s="772"/>
      <c r="LF808" s="772"/>
      <c r="LG808" s="772"/>
      <c r="LH808" s="772"/>
      <c r="LI808" s="772"/>
      <c r="LJ808" s="772"/>
      <c r="LK808" s="772"/>
      <c r="LL808" s="772"/>
      <c r="LM808" s="772"/>
      <c r="LN808" s="772"/>
      <c r="LO808" s="772"/>
      <c r="LP808" s="772"/>
      <c r="LQ808" s="772"/>
      <c r="LR808" s="772"/>
      <c r="LS808" s="772"/>
      <c r="LT808" s="772"/>
      <c r="LU808" s="772"/>
      <c r="LV808" s="772"/>
      <c r="LW808" s="772"/>
      <c r="LX808" s="772"/>
      <c r="LY808" s="772"/>
      <c r="LZ808" s="772"/>
      <c r="MA808" s="772"/>
      <c r="MB808" s="772"/>
      <c r="MC808" s="772"/>
      <c r="MD808" s="772"/>
      <c r="ME808" s="772"/>
      <c r="MF808" s="772"/>
      <c r="MG808" s="772"/>
      <c r="MH808" s="772"/>
      <c r="MI808" s="772"/>
      <c r="MJ808" s="772"/>
      <c r="MK808" s="772"/>
      <c r="ML808" s="772"/>
      <c r="MM808" s="772"/>
      <c r="MN808" s="772"/>
      <c r="MO808" s="772"/>
      <c r="MP808" s="772"/>
      <c r="MQ808" s="772"/>
      <c r="MR808" s="772"/>
      <c r="MS808" s="772"/>
      <c r="MT808" s="772"/>
      <c r="MU808" s="772"/>
      <c r="MV808" s="772"/>
      <c r="MW808" s="772"/>
      <c r="MX808" s="772"/>
      <c r="MY808" s="772"/>
      <c r="MZ808" s="772"/>
      <c r="NA808" s="772"/>
      <c r="NB808" s="772"/>
      <c r="NC808" s="772"/>
      <c r="ND808" s="772"/>
      <c r="NE808" s="772"/>
      <c r="NF808" s="772"/>
      <c r="NG808" s="772"/>
      <c r="NH808" s="772"/>
      <c r="NI808" s="772"/>
      <c r="NJ808" s="772"/>
      <c r="NK808" s="772"/>
      <c r="NL808" s="772"/>
      <c r="NM808" s="772"/>
      <c r="NN808" s="772"/>
      <c r="NO808" s="772"/>
      <c r="NP808" s="772"/>
      <c r="NQ808" s="772"/>
      <c r="NR808" s="772"/>
      <c r="NS808" s="772"/>
      <c r="NT808" s="772"/>
      <c r="NU808" s="772"/>
      <c r="NV808" s="772"/>
      <c r="NW808" s="772"/>
      <c r="NX808" s="772"/>
      <c r="NY808" s="772"/>
      <c r="NZ808" s="772"/>
      <c r="OA808" s="772"/>
      <c r="OB808" s="772"/>
      <c r="OC808" s="772"/>
      <c r="OD808" s="772"/>
      <c r="OE808" s="772"/>
      <c r="OF808" s="772"/>
      <c r="OG808" s="772"/>
      <c r="OH808" s="772"/>
      <c r="OI808" s="772"/>
      <c r="OJ808" s="772"/>
      <c r="OK808" s="772"/>
      <c r="OL808" s="772"/>
      <c r="OM808" s="772"/>
      <c r="ON808" s="772"/>
      <c r="OO808" s="772"/>
      <c r="OP808" s="772"/>
      <c r="OQ808" s="772"/>
      <c r="OR808" s="772"/>
      <c r="OS808" s="772"/>
      <c r="OT808" s="772"/>
      <c r="OU808" s="772"/>
      <c r="OV808" s="772"/>
      <c r="OW808" s="772"/>
      <c r="OX808" s="772"/>
      <c r="OY808" s="772"/>
      <c r="OZ808" s="772"/>
      <c r="PA808" s="772"/>
      <c r="PB808" s="772"/>
      <c r="PC808" s="772"/>
      <c r="PD808" s="772"/>
      <c r="PE808" s="772"/>
      <c r="PF808" s="772"/>
      <c r="PG808" s="772"/>
      <c r="PH808" s="772"/>
      <c r="PI808" s="772"/>
      <c r="PJ808" s="772"/>
      <c r="PK808" s="772"/>
      <c r="PL808" s="772"/>
      <c r="PM808" s="772"/>
      <c r="PN808" s="772"/>
      <c r="PO808" s="772"/>
      <c r="PP808" s="772"/>
      <c r="PQ808" s="772"/>
      <c r="PR808" s="772"/>
      <c r="PS808" s="772"/>
      <c r="PT808" s="772"/>
      <c r="PU808" s="772"/>
      <c r="PV808" s="772"/>
      <c r="PW808" s="772"/>
      <c r="PX808" s="772"/>
      <c r="PY808" s="772"/>
      <c r="PZ808" s="772"/>
      <c r="QA808" s="772"/>
      <c r="QB808" s="772"/>
      <c r="QC808" s="772"/>
      <c r="QD808" s="772"/>
      <c r="QE808" s="772"/>
      <c r="QF808" s="772"/>
      <c r="QG808" s="772"/>
      <c r="QH808" s="772"/>
      <c r="QI808" s="772"/>
      <c r="QJ808" s="772"/>
      <c r="QK808" s="772"/>
      <c r="QL808" s="772"/>
      <c r="QM808" s="772"/>
      <c r="QN808" s="772"/>
      <c r="QO808" s="772"/>
      <c r="QP808" s="772"/>
      <c r="QQ808" s="772"/>
      <c r="QR808" s="772"/>
      <c r="QS808" s="772"/>
      <c r="QT808" s="772"/>
      <c r="QU808" s="772"/>
      <c r="QV808" s="772"/>
      <c r="QW808" s="772"/>
      <c r="QX808" s="772"/>
      <c r="QY808" s="772"/>
      <c r="QZ808" s="772"/>
      <c r="RA808" s="772"/>
      <c r="RB808" s="772"/>
      <c r="RC808" s="772"/>
      <c r="RD808" s="772"/>
      <c r="RE808" s="772"/>
      <c r="RF808" s="772"/>
      <c r="RG808" s="772"/>
      <c r="RH808" s="772"/>
      <c r="RI808" s="772"/>
      <c r="RJ808" s="772"/>
      <c r="RK808" s="772"/>
      <c r="RL808" s="772"/>
      <c r="RM808" s="772"/>
      <c r="RN808" s="772"/>
      <c r="RO808" s="772"/>
      <c r="RP808" s="772"/>
      <c r="RQ808" s="772"/>
      <c r="RR808" s="772"/>
      <c r="RS808" s="772"/>
      <c r="RT808" s="772"/>
      <c r="RU808" s="772"/>
      <c r="RV808" s="772"/>
      <c r="RW808" s="772"/>
      <c r="RX808" s="772"/>
      <c r="RY808" s="772"/>
      <c r="RZ808" s="772"/>
      <c r="SA808" s="772"/>
      <c r="SB808" s="772"/>
      <c r="SC808" s="772"/>
      <c r="SD808" s="772"/>
      <c r="SE808" s="772"/>
      <c r="SF808" s="772"/>
      <c r="SG808" s="772"/>
      <c r="SH808" s="772"/>
      <c r="SI808" s="772"/>
      <c r="SJ808" s="772"/>
      <c r="SK808" s="772"/>
      <c r="SL808" s="772"/>
      <c r="SM808" s="772"/>
      <c r="SN808" s="772"/>
      <c r="SO808" s="772"/>
      <c r="SP808" s="772"/>
      <c r="SQ808" s="772"/>
      <c r="SR808" s="772"/>
      <c r="SS808" s="772"/>
      <c r="ST808" s="772"/>
      <c r="SU808" s="772"/>
      <c r="SV808" s="772"/>
      <c r="SW808" s="772"/>
      <c r="SX808" s="772"/>
      <c r="SY808" s="772"/>
      <c r="SZ808" s="772"/>
      <c r="TA808" s="772"/>
      <c r="TB808" s="772"/>
      <c r="TC808" s="772"/>
      <c r="TD808" s="772"/>
      <c r="TE808" s="772"/>
      <c r="TF808" s="772"/>
      <c r="TG808" s="772"/>
      <c r="TH808" s="772"/>
      <c r="TI808" s="772"/>
      <c r="TJ808" s="772"/>
      <c r="TK808" s="772"/>
      <c r="TL808" s="772"/>
      <c r="TM808" s="772"/>
      <c r="TN808" s="772"/>
      <c r="TO808" s="772"/>
      <c r="TP808" s="772"/>
      <c r="TQ808" s="772"/>
      <c r="TR808" s="772"/>
      <c r="TS808" s="772"/>
      <c r="TT808" s="772"/>
      <c r="TU808" s="772"/>
      <c r="TV808" s="772"/>
      <c r="TW808" s="772"/>
      <c r="TX808" s="772"/>
      <c r="TY808" s="772"/>
      <c r="TZ808" s="772"/>
      <c r="UA808" s="772"/>
      <c r="UB808" s="772"/>
      <c r="UC808" s="772"/>
      <c r="UD808" s="772"/>
      <c r="UE808" s="772"/>
      <c r="UF808" s="772"/>
      <c r="UG808" s="772"/>
      <c r="UH808" s="772"/>
      <c r="UI808" s="772"/>
      <c r="UJ808" s="772"/>
      <c r="UK808" s="772"/>
      <c r="UL808" s="772"/>
      <c r="UM808" s="772"/>
      <c r="UN808" s="772"/>
      <c r="UO808" s="772"/>
      <c r="UP808" s="772"/>
      <c r="UQ808" s="772"/>
      <c r="UR808" s="772"/>
      <c r="US808" s="772"/>
      <c r="UT808" s="772"/>
      <c r="UU808" s="772"/>
      <c r="UV808" s="772"/>
      <c r="UW808" s="772"/>
      <c r="UX808" s="772"/>
      <c r="UY808" s="772"/>
      <c r="UZ808" s="772"/>
      <c r="VA808" s="772"/>
      <c r="VB808" s="772"/>
      <c r="VC808" s="772"/>
      <c r="VD808" s="772"/>
      <c r="VE808" s="772"/>
      <c r="VF808" s="772"/>
      <c r="VG808" s="772"/>
      <c r="VH808" s="772"/>
      <c r="VI808" s="772"/>
      <c r="VJ808" s="772"/>
      <c r="VK808" s="772"/>
      <c r="VL808" s="772"/>
      <c r="VM808" s="772"/>
      <c r="VN808" s="772"/>
      <c r="VO808" s="772"/>
      <c r="VP808" s="772"/>
      <c r="VQ808" s="772"/>
      <c r="VR808" s="772"/>
      <c r="VS808" s="772"/>
      <c r="VT808" s="772"/>
      <c r="VU808" s="772"/>
      <c r="VV808" s="772"/>
      <c r="VW808" s="772"/>
      <c r="VX808" s="772"/>
      <c r="VY808" s="772"/>
      <c r="VZ808" s="772"/>
      <c r="WA808" s="772"/>
      <c r="WB808" s="772"/>
      <c r="WC808" s="772"/>
      <c r="WD808" s="772"/>
      <c r="WE808" s="772"/>
      <c r="WF808" s="772"/>
      <c r="WG808" s="772"/>
      <c r="WH808" s="772"/>
      <c r="WI808" s="772"/>
      <c r="WJ808" s="772"/>
      <c r="WK808" s="772"/>
      <c r="WL808" s="772"/>
      <c r="WM808" s="772"/>
      <c r="WN808" s="772"/>
      <c r="WO808" s="772"/>
      <c r="WP808" s="772"/>
      <c r="WQ808" s="772"/>
      <c r="WR808" s="772"/>
      <c r="WS808" s="772"/>
      <c r="WT808" s="772"/>
      <c r="WU808" s="772"/>
      <c r="WV808" s="772"/>
      <c r="WW808" s="772"/>
      <c r="WX808" s="772"/>
      <c r="WY808" s="772"/>
      <c r="WZ808" s="772"/>
      <c r="XA808" s="772"/>
      <c r="XB808" s="772"/>
      <c r="XC808" s="772"/>
      <c r="XD808" s="772"/>
      <c r="XE808" s="772"/>
      <c r="XF808" s="772"/>
      <c r="XG808" s="772"/>
      <c r="XH808" s="772"/>
      <c r="XI808" s="772"/>
      <c r="XJ808" s="772"/>
      <c r="XK808" s="772"/>
      <c r="XL808" s="772"/>
      <c r="XM808" s="772"/>
      <c r="XN808" s="772"/>
      <c r="XO808" s="772"/>
      <c r="XP808" s="772"/>
      <c r="XQ808" s="772"/>
      <c r="XR808" s="772"/>
      <c r="XS808" s="772"/>
      <c r="XT808" s="772"/>
      <c r="XU808" s="772"/>
      <c r="XV808" s="772"/>
      <c r="XW808" s="772"/>
      <c r="XX808" s="772"/>
      <c r="XY808" s="772"/>
      <c r="XZ808" s="772"/>
      <c r="YA808" s="772"/>
      <c r="YB808" s="772"/>
      <c r="YC808" s="772"/>
      <c r="YD808" s="772"/>
      <c r="YE808" s="772"/>
      <c r="YF808" s="772"/>
      <c r="YG808" s="772"/>
      <c r="YH808" s="772"/>
      <c r="YI808" s="772"/>
      <c r="YJ808" s="772"/>
      <c r="YK808" s="772"/>
      <c r="YL808" s="772"/>
      <c r="YM808" s="772"/>
      <c r="YN808" s="772"/>
      <c r="YO808" s="772"/>
      <c r="YP808" s="772"/>
      <c r="YQ808" s="772"/>
      <c r="YR808" s="772"/>
      <c r="YS808" s="772"/>
      <c r="YT808" s="772"/>
      <c r="YU808" s="772"/>
      <c r="YV808" s="772"/>
      <c r="YW808" s="772"/>
      <c r="YX808" s="772"/>
      <c r="YY808" s="772"/>
      <c r="YZ808" s="772"/>
      <c r="ZA808" s="772"/>
      <c r="ZB808" s="772"/>
      <c r="ZC808" s="772"/>
      <c r="ZD808" s="772"/>
      <c r="ZE808" s="772"/>
      <c r="ZF808" s="772"/>
      <c r="ZG808" s="772"/>
      <c r="ZH808" s="772"/>
      <c r="ZI808" s="772"/>
      <c r="ZJ808" s="772"/>
      <c r="ZK808" s="772"/>
      <c r="ZL808" s="772"/>
      <c r="ZM808" s="772"/>
      <c r="ZN808" s="772"/>
      <c r="ZO808" s="772"/>
      <c r="ZP808" s="772"/>
      <c r="ZQ808" s="772"/>
      <c r="ZR808" s="772"/>
      <c r="ZS808" s="772"/>
      <c r="ZT808" s="772"/>
      <c r="ZU808" s="772"/>
      <c r="ZV808" s="772"/>
      <c r="ZW808" s="772"/>
      <c r="ZX808" s="772"/>
      <c r="ZY808" s="772"/>
      <c r="ZZ808" s="772"/>
      <c r="AAA808" s="772"/>
      <c r="AAB808" s="772"/>
      <c r="AAC808" s="772"/>
      <c r="AAD808" s="772"/>
      <c r="AAE808" s="772"/>
      <c r="AAF808" s="772"/>
      <c r="AAG808" s="772"/>
      <c r="AAH808" s="772"/>
      <c r="AAI808" s="772"/>
      <c r="AAJ808" s="772"/>
      <c r="AAK808" s="772"/>
      <c r="AAL808" s="772"/>
      <c r="AAM808" s="772"/>
      <c r="AAN808" s="772"/>
      <c r="AAO808" s="772"/>
      <c r="AAP808" s="772"/>
      <c r="AAQ808" s="772"/>
      <c r="AAR808" s="772"/>
      <c r="AAS808" s="772"/>
      <c r="AAT808" s="772"/>
      <c r="AAU808" s="772"/>
      <c r="AAV808" s="772"/>
      <c r="AAW808" s="772"/>
      <c r="AAX808" s="772"/>
      <c r="AAY808" s="772"/>
      <c r="AAZ808" s="772"/>
      <c r="ABA808" s="772"/>
      <c r="ABB808" s="772"/>
      <c r="ABC808" s="772"/>
      <c r="ABD808" s="772"/>
      <c r="ABE808" s="772"/>
      <c r="ABF808" s="772"/>
      <c r="ABG808" s="772"/>
      <c r="ABH808" s="772"/>
      <c r="ABI808" s="772"/>
      <c r="ABJ808" s="772"/>
      <c r="ABK808" s="772"/>
      <c r="ABL808" s="772"/>
      <c r="ABM808" s="772"/>
      <c r="ABN808" s="772"/>
      <c r="ABO808" s="772"/>
      <c r="ABP808" s="772"/>
      <c r="ABQ808" s="772"/>
      <c r="ABR808" s="772"/>
      <c r="ABS808" s="772"/>
      <c r="ABT808" s="772"/>
      <c r="ABU808" s="772"/>
      <c r="ABV808" s="772"/>
      <c r="ABW808" s="772"/>
      <c r="ABX808" s="772"/>
      <c r="ABY808" s="772"/>
      <c r="ABZ808" s="772"/>
      <c r="ACA808" s="772"/>
      <c r="ACB808" s="772"/>
      <c r="ACC808" s="772"/>
      <c r="ACD808" s="772"/>
      <c r="ACE808" s="772"/>
      <c r="ACF808" s="772"/>
      <c r="ACG808" s="772"/>
      <c r="ACH808" s="772"/>
      <c r="ACI808" s="772"/>
      <c r="ACJ808" s="772"/>
      <c r="ACK808" s="772"/>
      <c r="ACL808" s="772"/>
      <c r="ACM808" s="772"/>
      <c r="ACN808" s="772"/>
      <c r="ACO808" s="772"/>
      <c r="ACP808" s="772"/>
      <c r="ACQ808" s="772"/>
      <c r="ACR808" s="772"/>
      <c r="ACS808" s="772"/>
      <c r="ACT808" s="772"/>
      <c r="ACU808" s="772"/>
      <c r="ACV808" s="772"/>
      <c r="ACW808" s="772"/>
      <c r="ACX808" s="772"/>
      <c r="ACY808" s="772"/>
      <c r="ACZ808" s="772"/>
      <c r="ADA808" s="772"/>
      <c r="ADB808" s="772"/>
      <c r="ADC808" s="772"/>
      <c r="ADD808" s="772"/>
      <c r="ADE808" s="772"/>
      <c r="ADF808" s="772"/>
      <c r="ADG808" s="772"/>
      <c r="ADH808" s="772"/>
      <c r="ADI808" s="772"/>
      <c r="ADJ808" s="772"/>
      <c r="ADK808" s="772"/>
      <c r="ADL808" s="772"/>
      <c r="ADM808" s="772"/>
      <c r="ADN808" s="772"/>
      <c r="ADO808" s="772"/>
      <c r="ADP808" s="772"/>
      <c r="ADQ808" s="772"/>
      <c r="ADR808" s="772"/>
      <c r="ADS808" s="772"/>
      <c r="ADT808" s="772"/>
      <c r="ADU808" s="772"/>
      <c r="ADV808" s="772"/>
      <c r="ADW808" s="772"/>
      <c r="ADX808" s="772"/>
      <c r="ADY808" s="772"/>
      <c r="ADZ808" s="772"/>
      <c r="AEA808" s="772"/>
      <c r="AEB808" s="772"/>
      <c r="AEC808" s="772"/>
      <c r="AED808" s="772"/>
      <c r="AEE808" s="772"/>
      <c r="AEF808" s="772"/>
      <c r="AEG808" s="772"/>
      <c r="AEH808" s="772"/>
      <c r="AEI808" s="772"/>
      <c r="AEJ808" s="772"/>
      <c r="AEK808" s="772"/>
      <c r="AEL808" s="772"/>
      <c r="AEM808" s="772"/>
      <c r="AEN808" s="772"/>
      <c r="AEO808" s="772"/>
      <c r="AEP808" s="772"/>
      <c r="AEQ808" s="772"/>
      <c r="AER808" s="772"/>
      <c r="AES808" s="772"/>
      <c r="AET808" s="772"/>
      <c r="AEU808" s="772"/>
      <c r="AEV808" s="772"/>
      <c r="AEW808" s="772"/>
      <c r="AEX808" s="772"/>
      <c r="AEY808" s="772"/>
      <c r="AEZ808" s="772"/>
      <c r="AFA808" s="772"/>
      <c r="AFB808" s="772"/>
      <c r="AFC808" s="772"/>
      <c r="AFD808" s="772"/>
      <c r="AFE808" s="772"/>
      <c r="AFF808" s="772"/>
      <c r="AFG808" s="772"/>
      <c r="AFH808" s="772"/>
      <c r="AFI808" s="772"/>
      <c r="AFJ808" s="772"/>
      <c r="AFK808" s="772"/>
      <c r="AFL808" s="772"/>
      <c r="AFM808" s="772"/>
      <c r="AFN808" s="772"/>
      <c r="AFO808" s="772"/>
      <c r="AFP808" s="772"/>
      <c r="AFQ808" s="772"/>
      <c r="AFR808" s="772"/>
      <c r="AFS808" s="772"/>
      <c r="AFT808" s="772"/>
      <c r="AFU808" s="772"/>
      <c r="AFV808" s="772"/>
      <c r="AFW808" s="772"/>
      <c r="AFX808" s="772"/>
      <c r="AFY808" s="772"/>
      <c r="AFZ808" s="772"/>
      <c r="AGA808" s="772"/>
      <c r="AGB808" s="772"/>
      <c r="AGC808" s="772"/>
      <c r="AGD808" s="772"/>
      <c r="AGE808" s="772"/>
      <c r="AGF808" s="772"/>
      <c r="AGG808" s="772"/>
      <c r="AGH808" s="772"/>
      <c r="AGI808" s="772"/>
      <c r="AGJ808" s="772"/>
      <c r="AGK808" s="772"/>
      <c r="AGL808" s="772"/>
      <c r="AGM808" s="772"/>
      <c r="AGN808" s="772"/>
      <c r="AGO808" s="772"/>
      <c r="AGP808" s="772"/>
      <c r="AGQ808" s="772"/>
      <c r="AGR808" s="772"/>
      <c r="AGS808" s="772"/>
      <c r="AGT808" s="772"/>
      <c r="AGU808" s="772"/>
      <c r="AGV808" s="772"/>
      <c r="AGW808" s="772"/>
      <c r="AGX808" s="772"/>
      <c r="AGY808" s="772"/>
      <c r="AGZ808" s="772"/>
      <c r="AHA808" s="772"/>
      <c r="AHB808" s="772"/>
      <c r="AHC808" s="772"/>
      <c r="AHD808" s="772"/>
      <c r="AHE808" s="772"/>
      <c r="AHF808" s="772"/>
      <c r="AHG808" s="772"/>
      <c r="AHH808" s="772"/>
      <c r="AHI808" s="772"/>
      <c r="AHJ808" s="772"/>
      <c r="AHK808" s="772"/>
      <c r="AHL808" s="772"/>
      <c r="AHM808" s="772"/>
      <c r="AHN808" s="772"/>
      <c r="AHO808" s="772"/>
      <c r="AHP808" s="772"/>
      <c r="AHQ808" s="772"/>
      <c r="AHR808" s="772"/>
      <c r="AHS808" s="772"/>
      <c r="AHT808" s="772"/>
      <c r="AHU808" s="772"/>
      <c r="AHV808" s="772"/>
      <c r="AHW808" s="772"/>
      <c r="AHX808" s="772"/>
      <c r="AHY808" s="772"/>
      <c r="AHZ808" s="772"/>
      <c r="AIA808" s="772"/>
      <c r="AIB808" s="772"/>
      <c r="AIC808" s="772"/>
      <c r="AID808" s="772"/>
      <c r="AIE808" s="772"/>
      <c r="AIF808" s="772"/>
      <c r="AIG808" s="772"/>
      <c r="AIH808" s="772"/>
      <c r="AII808" s="772"/>
      <c r="AIJ808" s="772"/>
      <c r="AIK808" s="772"/>
      <c r="AIL808" s="772"/>
      <c r="AIM808" s="772"/>
      <c r="AIN808" s="772"/>
      <c r="AIO808" s="772"/>
      <c r="AIP808" s="772"/>
      <c r="AIQ808" s="772"/>
      <c r="AIR808" s="772"/>
      <c r="AIS808" s="772"/>
      <c r="AIT808" s="772"/>
      <c r="AIU808" s="772"/>
      <c r="AIV808" s="772"/>
      <c r="AIW808" s="772"/>
      <c r="AIX808" s="772"/>
      <c r="AIY808" s="772"/>
      <c r="AIZ808" s="772"/>
      <c r="AJA808" s="772"/>
      <c r="AJB808" s="772"/>
      <c r="AJC808" s="772"/>
      <c r="AJD808" s="772"/>
      <c r="AJE808" s="772"/>
      <c r="AJF808" s="772"/>
      <c r="AJG808" s="772"/>
      <c r="AJH808" s="772"/>
      <c r="AJI808" s="772"/>
      <c r="AJJ808" s="772"/>
      <c r="AJK808" s="772"/>
      <c r="AJL808" s="772"/>
      <c r="AJM808" s="772"/>
      <c r="AJN808" s="772"/>
      <c r="AJO808" s="772"/>
      <c r="AJP808" s="772"/>
      <c r="AJQ808" s="772"/>
      <c r="AJR808" s="772"/>
      <c r="AJS808" s="772"/>
      <c r="AJT808" s="772"/>
      <c r="AJU808" s="772"/>
      <c r="AJV808" s="772"/>
      <c r="AJW808" s="772"/>
      <c r="AJX808" s="772"/>
      <c r="AJY808" s="772"/>
      <c r="AJZ808" s="772"/>
      <c r="AKA808" s="772"/>
      <c r="AKB808" s="772"/>
      <c r="AKC808" s="772"/>
      <c r="AKD808" s="772"/>
      <c r="AKE808" s="772"/>
      <c r="AKF808" s="772"/>
      <c r="AKG808" s="772"/>
      <c r="AKH808" s="772"/>
      <c r="AKI808" s="772"/>
      <c r="AKJ808" s="772"/>
      <c r="AKK808" s="772"/>
      <c r="AKL808" s="772"/>
      <c r="AKM808" s="772"/>
      <c r="AKN808" s="772"/>
      <c r="AKO808" s="772"/>
      <c r="AKP808" s="772"/>
      <c r="AKQ808" s="772"/>
      <c r="AKR808" s="772"/>
      <c r="AKS808" s="772"/>
      <c r="AKT808" s="772"/>
      <c r="AKU808" s="772"/>
      <c r="AKV808" s="772"/>
      <c r="AKW808" s="772"/>
      <c r="AKX808" s="772"/>
      <c r="AKY808" s="772"/>
      <c r="AKZ808" s="772"/>
      <c r="ALA808" s="772"/>
      <c r="ALB808" s="772"/>
      <c r="ALC808" s="772"/>
      <c r="ALD808" s="772"/>
      <c r="ALE808" s="772"/>
      <c r="ALF808" s="772"/>
      <c r="ALG808" s="772"/>
      <c r="ALH808" s="772"/>
      <c r="ALI808" s="772"/>
      <c r="ALJ808" s="772"/>
      <c r="ALK808" s="772"/>
      <c r="ALL808" s="772"/>
      <c r="ALM808" s="772"/>
      <c r="ALN808" s="772"/>
      <c r="ALO808" s="772"/>
      <c r="ALP808" s="772"/>
      <c r="ALQ808" s="772"/>
      <c r="ALR808" s="772"/>
      <c r="ALS808" s="772"/>
      <c r="ALT808" s="772"/>
      <c r="ALU808" s="772"/>
      <c r="ALV808" s="772"/>
      <c r="ALW808" s="772"/>
      <c r="ALX808" s="772"/>
      <c r="ALY808" s="772"/>
      <c r="ALZ808" s="772"/>
      <c r="AMA808" s="772"/>
      <c r="AMB808" s="772"/>
      <c r="AMC808" s="772"/>
      <c r="AMD808" s="772"/>
      <c r="AME808" s="772"/>
      <c r="AMF808" s="772"/>
      <c r="AMG808" s="772"/>
      <c r="AMH808" s="772"/>
      <c r="AMI808" s="772"/>
      <c r="AMJ808" s="772"/>
    </row>
    <row r="809" spans="1:1024" x14ac:dyDescent="0.2">
      <c r="A809" s="772"/>
      <c r="B809" s="799"/>
      <c r="C809" s="804"/>
      <c r="D809" s="801"/>
      <c r="E809" s="801"/>
      <c r="F809" s="801"/>
      <c r="G809" s="801"/>
      <c r="H809" s="801"/>
      <c r="I809" s="801"/>
      <c r="J809" s="801"/>
      <c r="K809" s="801"/>
      <c r="L809" s="801"/>
      <c r="M809" s="801"/>
      <c r="N809" s="801"/>
      <c r="O809" s="801"/>
      <c r="P809" s="801"/>
      <c r="Q809" s="801"/>
      <c r="R809" s="802"/>
      <c r="S809" s="801"/>
      <c r="T809" s="801"/>
      <c r="U809" s="794" t="s">
        <v>493</v>
      </c>
      <c r="V809" s="785" t="s">
        <v>124</v>
      </c>
      <c r="W809" s="803" t="s">
        <v>490</v>
      </c>
      <c r="X809" s="777"/>
      <c r="Y809" s="777"/>
      <c r="Z809" s="777"/>
      <c r="AA809" s="777"/>
      <c r="AB809" s="777"/>
      <c r="AC809" s="777"/>
      <c r="AD809" s="777"/>
      <c r="AE809" s="777"/>
      <c r="AF809" s="777"/>
      <c r="AG809" s="777"/>
      <c r="AH809" s="777"/>
      <c r="AI809" s="777"/>
      <c r="AJ809" s="777"/>
      <c r="AK809" s="777"/>
      <c r="AL809" s="777"/>
      <c r="AM809" s="777"/>
      <c r="AN809" s="777"/>
      <c r="AO809" s="777"/>
      <c r="AP809" s="777"/>
      <c r="AQ809" s="777"/>
      <c r="AR809" s="777"/>
      <c r="AS809" s="777"/>
      <c r="AT809" s="777"/>
      <c r="AU809" s="777"/>
      <c r="AV809" s="777"/>
      <c r="AW809" s="777"/>
      <c r="AX809" s="777"/>
      <c r="AY809" s="777"/>
      <c r="AZ809" s="777"/>
      <c r="BA809" s="777"/>
      <c r="BB809" s="777"/>
      <c r="BC809" s="777"/>
      <c r="BD809" s="777"/>
      <c r="BE809" s="777"/>
      <c r="BF809" s="777"/>
      <c r="BG809" s="777"/>
      <c r="BH809" s="777"/>
      <c r="BI809" s="777"/>
      <c r="BJ809" s="777"/>
      <c r="BK809" s="777"/>
      <c r="BL809" s="777"/>
      <c r="BM809" s="777"/>
      <c r="BN809" s="777"/>
      <c r="BO809" s="777"/>
      <c r="BP809" s="777"/>
      <c r="BQ809" s="777"/>
      <c r="BR809" s="777"/>
      <c r="BS809" s="777"/>
      <c r="BT809" s="777"/>
      <c r="BU809" s="777"/>
      <c r="BV809" s="777"/>
      <c r="BW809" s="777"/>
      <c r="BX809" s="777"/>
      <c r="BY809" s="777"/>
      <c r="BZ809" s="777"/>
      <c r="CA809" s="777"/>
      <c r="CB809" s="777"/>
      <c r="CC809" s="777"/>
      <c r="CD809" s="777"/>
      <c r="CE809" s="777"/>
      <c r="CF809" s="777"/>
      <c r="CG809" s="777"/>
      <c r="CH809" s="777"/>
      <c r="CI809" s="777"/>
      <c r="CJ809" s="777"/>
      <c r="CK809" s="777"/>
      <c r="CL809" s="777"/>
      <c r="CM809" s="777"/>
      <c r="CN809" s="777"/>
      <c r="CO809" s="777"/>
      <c r="CP809" s="777"/>
      <c r="CQ809" s="777"/>
      <c r="CR809" s="777"/>
      <c r="CS809" s="777"/>
      <c r="CT809" s="777"/>
      <c r="CU809" s="777"/>
      <c r="CV809" s="777"/>
      <c r="CW809" s="777"/>
      <c r="CX809" s="777"/>
      <c r="CY809" s="777"/>
      <c r="CZ809" s="786">
        <v>0</v>
      </c>
      <c r="DA809" s="787">
        <v>0</v>
      </c>
      <c r="DB809" s="787">
        <v>0</v>
      </c>
      <c r="DC809" s="787">
        <v>0</v>
      </c>
      <c r="DD809" s="787">
        <v>0</v>
      </c>
      <c r="DE809" s="787">
        <v>0</v>
      </c>
      <c r="DF809" s="787">
        <v>0</v>
      </c>
      <c r="DG809" s="787">
        <v>0</v>
      </c>
      <c r="DH809" s="787">
        <v>0</v>
      </c>
      <c r="DI809" s="787">
        <v>0</v>
      </c>
      <c r="DJ809" s="787">
        <v>0</v>
      </c>
      <c r="DK809" s="787">
        <v>0</v>
      </c>
      <c r="DL809" s="787">
        <v>0</v>
      </c>
      <c r="DM809" s="787">
        <v>0</v>
      </c>
      <c r="DN809" s="787">
        <v>0</v>
      </c>
      <c r="DO809" s="787">
        <v>0</v>
      </c>
      <c r="DP809" s="787">
        <v>0</v>
      </c>
      <c r="DQ809" s="787">
        <v>0</v>
      </c>
      <c r="DR809" s="787">
        <v>0</v>
      </c>
      <c r="DS809" s="787">
        <v>0</v>
      </c>
      <c r="DT809" s="787">
        <v>0</v>
      </c>
      <c r="DU809" s="787">
        <v>0</v>
      </c>
      <c r="DV809" s="787">
        <v>0</v>
      </c>
      <c r="DW809" s="788">
        <v>0</v>
      </c>
      <c r="DX809" s="693"/>
      <c r="DY809" s="772"/>
      <c r="DZ809" s="772"/>
      <c r="EA809" s="772"/>
      <c r="EB809" s="772"/>
      <c r="EC809" s="772"/>
      <c r="ED809" s="772"/>
      <c r="EE809" s="772"/>
      <c r="EF809" s="772"/>
      <c r="EG809" s="772"/>
      <c r="EH809" s="772"/>
      <c r="EI809" s="772"/>
      <c r="EJ809" s="772"/>
      <c r="EK809" s="772"/>
      <c r="EL809" s="772"/>
      <c r="EM809" s="772"/>
      <c r="EN809" s="772"/>
      <c r="EO809" s="772"/>
      <c r="EP809" s="772"/>
      <c r="EQ809" s="772"/>
      <c r="ER809" s="772"/>
      <c r="ES809" s="772"/>
      <c r="ET809" s="772"/>
      <c r="EU809" s="772"/>
      <c r="EV809" s="772"/>
      <c r="EW809" s="772"/>
      <c r="EX809" s="772"/>
      <c r="EY809" s="772"/>
      <c r="EZ809" s="772"/>
      <c r="FA809" s="772"/>
      <c r="FB809" s="772"/>
      <c r="FC809" s="772"/>
      <c r="FD809" s="772"/>
      <c r="FE809" s="772"/>
      <c r="FF809" s="772"/>
      <c r="FG809" s="772"/>
      <c r="FH809" s="772"/>
      <c r="FI809" s="772"/>
      <c r="FJ809" s="772"/>
      <c r="FK809" s="772"/>
      <c r="FL809" s="772"/>
      <c r="FM809" s="772"/>
      <c r="FN809" s="772"/>
      <c r="FO809" s="772"/>
      <c r="FP809" s="772"/>
      <c r="FQ809" s="772"/>
      <c r="FR809" s="772"/>
      <c r="FS809" s="772"/>
      <c r="FT809" s="772"/>
      <c r="FU809" s="772"/>
      <c r="FV809" s="772"/>
      <c r="FW809" s="772"/>
      <c r="FX809" s="772"/>
      <c r="FY809" s="772"/>
      <c r="FZ809" s="772"/>
      <c r="GA809" s="772"/>
      <c r="GB809" s="772"/>
      <c r="GC809" s="772"/>
      <c r="GD809" s="772"/>
      <c r="GE809" s="772"/>
      <c r="GF809" s="772"/>
      <c r="GG809" s="772"/>
      <c r="GH809" s="772"/>
      <c r="GI809" s="772"/>
      <c r="GJ809" s="772"/>
      <c r="GK809" s="772"/>
      <c r="GL809" s="772"/>
      <c r="GM809" s="772"/>
      <c r="GN809" s="772"/>
      <c r="GO809" s="772"/>
      <c r="GP809" s="772"/>
      <c r="GQ809" s="772"/>
      <c r="GR809" s="772"/>
      <c r="GS809" s="772"/>
      <c r="GT809" s="772"/>
      <c r="GU809" s="772"/>
      <c r="GV809" s="772"/>
      <c r="GW809" s="772"/>
      <c r="GX809" s="772"/>
      <c r="GY809" s="772"/>
      <c r="GZ809" s="772"/>
      <c r="HA809" s="772"/>
      <c r="HB809" s="772"/>
      <c r="HC809" s="772"/>
      <c r="HD809" s="772"/>
      <c r="HE809" s="772"/>
      <c r="HF809" s="772"/>
      <c r="HG809" s="772"/>
      <c r="HH809" s="772"/>
      <c r="HI809" s="772"/>
      <c r="HJ809" s="772"/>
      <c r="HK809" s="772"/>
      <c r="HL809" s="772"/>
      <c r="HM809" s="772"/>
      <c r="HN809" s="772"/>
      <c r="HO809" s="772"/>
      <c r="HP809" s="772"/>
      <c r="HQ809" s="772"/>
      <c r="HR809" s="772"/>
      <c r="HS809" s="772"/>
      <c r="HT809" s="772"/>
      <c r="HU809" s="772"/>
      <c r="HV809" s="772"/>
      <c r="HW809" s="772"/>
      <c r="HX809" s="772"/>
      <c r="HY809" s="772"/>
      <c r="HZ809" s="772"/>
      <c r="IA809" s="772"/>
      <c r="IB809" s="772"/>
      <c r="IC809" s="772"/>
      <c r="ID809" s="772"/>
      <c r="IE809" s="772"/>
      <c r="IF809" s="772"/>
      <c r="IG809" s="772"/>
      <c r="IH809" s="772"/>
      <c r="II809" s="772"/>
      <c r="IJ809" s="772"/>
      <c r="IK809" s="772"/>
      <c r="IL809" s="772"/>
      <c r="IM809" s="772"/>
      <c r="IN809" s="772"/>
      <c r="IO809" s="772"/>
      <c r="IP809" s="772"/>
      <c r="IQ809" s="772"/>
      <c r="IR809" s="772"/>
      <c r="IS809" s="772"/>
      <c r="IT809" s="772"/>
      <c r="IU809" s="772"/>
      <c r="IV809" s="772"/>
      <c r="IW809" s="772"/>
      <c r="IX809" s="772"/>
      <c r="IY809" s="772"/>
      <c r="IZ809" s="772"/>
      <c r="JA809" s="772"/>
      <c r="JB809" s="772"/>
      <c r="JC809" s="772"/>
      <c r="JD809" s="772"/>
      <c r="JE809" s="772"/>
      <c r="JF809" s="772"/>
      <c r="JG809" s="772"/>
      <c r="JH809" s="772"/>
      <c r="JI809" s="772"/>
      <c r="JJ809" s="772"/>
      <c r="JK809" s="772"/>
      <c r="JL809" s="772"/>
      <c r="JM809" s="772"/>
      <c r="JN809" s="772"/>
      <c r="JO809" s="772"/>
      <c r="JP809" s="772"/>
      <c r="JQ809" s="772"/>
      <c r="JR809" s="772"/>
      <c r="JS809" s="772"/>
      <c r="JT809" s="772"/>
      <c r="JU809" s="772"/>
      <c r="JV809" s="772"/>
      <c r="JW809" s="772"/>
      <c r="JX809" s="772"/>
      <c r="JY809" s="772"/>
      <c r="JZ809" s="772"/>
      <c r="KA809" s="772"/>
      <c r="KB809" s="772"/>
      <c r="KC809" s="772"/>
      <c r="KD809" s="772"/>
      <c r="KE809" s="772"/>
      <c r="KF809" s="772"/>
      <c r="KG809" s="772"/>
      <c r="KH809" s="772"/>
      <c r="KI809" s="772"/>
      <c r="KJ809" s="772"/>
      <c r="KK809" s="772"/>
      <c r="KL809" s="772"/>
      <c r="KM809" s="772"/>
      <c r="KN809" s="772"/>
      <c r="KO809" s="772"/>
      <c r="KP809" s="772"/>
      <c r="KQ809" s="772"/>
      <c r="KR809" s="772"/>
      <c r="KS809" s="772"/>
      <c r="KT809" s="772"/>
      <c r="KU809" s="772"/>
      <c r="KV809" s="772"/>
      <c r="KW809" s="772"/>
      <c r="KX809" s="772"/>
      <c r="KY809" s="772"/>
      <c r="KZ809" s="772"/>
      <c r="LA809" s="772"/>
      <c r="LB809" s="772"/>
      <c r="LC809" s="772"/>
      <c r="LD809" s="772"/>
      <c r="LE809" s="772"/>
      <c r="LF809" s="772"/>
      <c r="LG809" s="772"/>
      <c r="LH809" s="772"/>
      <c r="LI809" s="772"/>
      <c r="LJ809" s="772"/>
      <c r="LK809" s="772"/>
      <c r="LL809" s="772"/>
      <c r="LM809" s="772"/>
      <c r="LN809" s="772"/>
      <c r="LO809" s="772"/>
      <c r="LP809" s="772"/>
      <c r="LQ809" s="772"/>
      <c r="LR809" s="772"/>
      <c r="LS809" s="772"/>
      <c r="LT809" s="772"/>
      <c r="LU809" s="772"/>
      <c r="LV809" s="772"/>
      <c r="LW809" s="772"/>
      <c r="LX809" s="772"/>
      <c r="LY809" s="772"/>
      <c r="LZ809" s="772"/>
      <c r="MA809" s="772"/>
      <c r="MB809" s="772"/>
      <c r="MC809" s="772"/>
      <c r="MD809" s="772"/>
      <c r="ME809" s="772"/>
      <c r="MF809" s="772"/>
      <c r="MG809" s="772"/>
      <c r="MH809" s="772"/>
      <c r="MI809" s="772"/>
      <c r="MJ809" s="772"/>
      <c r="MK809" s="772"/>
      <c r="ML809" s="772"/>
      <c r="MM809" s="772"/>
      <c r="MN809" s="772"/>
      <c r="MO809" s="772"/>
      <c r="MP809" s="772"/>
      <c r="MQ809" s="772"/>
      <c r="MR809" s="772"/>
      <c r="MS809" s="772"/>
      <c r="MT809" s="772"/>
      <c r="MU809" s="772"/>
      <c r="MV809" s="772"/>
      <c r="MW809" s="772"/>
      <c r="MX809" s="772"/>
      <c r="MY809" s="772"/>
      <c r="MZ809" s="772"/>
      <c r="NA809" s="772"/>
      <c r="NB809" s="772"/>
      <c r="NC809" s="772"/>
      <c r="ND809" s="772"/>
      <c r="NE809" s="772"/>
      <c r="NF809" s="772"/>
      <c r="NG809" s="772"/>
      <c r="NH809" s="772"/>
      <c r="NI809" s="772"/>
      <c r="NJ809" s="772"/>
      <c r="NK809" s="772"/>
      <c r="NL809" s="772"/>
      <c r="NM809" s="772"/>
      <c r="NN809" s="772"/>
      <c r="NO809" s="772"/>
      <c r="NP809" s="772"/>
      <c r="NQ809" s="772"/>
      <c r="NR809" s="772"/>
      <c r="NS809" s="772"/>
      <c r="NT809" s="772"/>
      <c r="NU809" s="772"/>
      <c r="NV809" s="772"/>
      <c r="NW809" s="772"/>
      <c r="NX809" s="772"/>
      <c r="NY809" s="772"/>
      <c r="NZ809" s="772"/>
      <c r="OA809" s="772"/>
      <c r="OB809" s="772"/>
      <c r="OC809" s="772"/>
      <c r="OD809" s="772"/>
      <c r="OE809" s="772"/>
      <c r="OF809" s="772"/>
      <c r="OG809" s="772"/>
      <c r="OH809" s="772"/>
      <c r="OI809" s="772"/>
      <c r="OJ809" s="772"/>
      <c r="OK809" s="772"/>
      <c r="OL809" s="772"/>
      <c r="OM809" s="772"/>
      <c r="ON809" s="772"/>
      <c r="OO809" s="772"/>
      <c r="OP809" s="772"/>
      <c r="OQ809" s="772"/>
      <c r="OR809" s="772"/>
      <c r="OS809" s="772"/>
      <c r="OT809" s="772"/>
      <c r="OU809" s="772"/>
      <c r="OV809" s="772"/>
      <c r="OW809" s="772"/>
      <c r="OX809" s="772"/>
      <c r="OY809" s="772"/>
      <c r="OZ809" s="772"/>
      <c r="PA809" s="772"/>
      <c r="PB809" s="772"/>
      <c r="PC809" s="772"/>
      <c r="PD809" s="772"/>
      <c r="PE809" s="772"/>
      <c r="PF809" s="772"/>
      <c r="PG809" s="772"/>
      <c r="PH809" s="772"/>
      <c r="PI809" s="772"/>
      <c r="PJ809" s="772"/>
      <c r="PK809" s="772"/>
      <c r="PL809" s="772"/>
      <c r="PM809" s="772"/>
      <c r="PN809" s="772"/>
      <c r="PO809" s="772"/>
      <c r="PP809" s="772"/>
      <c r="PQ809" s="772"/>
      <c r="PR809" s="772"/>
      <c r="PS809" s="772"/>
      <c r="PT809" s="772"/>
      <c r="PU809" s="772"/>
      <c r="PV809" s="772"/>
      <c r="PW809" s="772"/>
      <c r="PX809" s="772"/>
      <c r="PY809" s="772"/>
      <c r="PZ809" s="772"/>
      <c r="QA809" s="772"/>
      <c r="QB809" s="772"/>
      <c r="QC809" s="772"/>
      <c r="QD809" s="772"/>
      <c r="QE809" s="772"/>
      <c r="QF809" s="772"/>
      <c r="QG809" s="772"/>
      <c r="QH809" s="772"/>
      <c r="QI809" s="772"/>
      <c r="QJ809" s="772"/>
      <c r="QK809" s="772"/>
      <c r="QL809" s="772"/>
      <c r="QM809" s="772"/>
      <c r="QN809" s="772"/>
      <c r="QO809" s="772"/>
      <c r="QP809" s="772"/>
      <c r="QQ809" s="772"/>
      <c r="QR809" s="772"/>
      <c r="QS809" s="772"/>
      <c r="QT809" s="772"/>
      <c r="QU809" s="772"/>
      <c r="QV809" s="772"/>
      <c r="QW809" s="772"/>
      <c r="QX809" s="772"/>
      <c r="QY809" s="772"/>
      <c r="QZ809" s="772"/>
      <c r="RA809" s="772"/>
      <c r="RB809" s="772"/>
      <c r="RC809" s="772"/>
      <c r="RD809" s="772"/>
      <c r="RE809" s="772"/>
      <c r="RF809" s="772"/>
      <c r="RG809" s="772"/>
      <c r="RH809" s="772"/>
      <c r="RI809" s="772"/>
      <c r="RJ809" s="772"/>
      <c r="RK809" s="772"/>
      <c r="RL809" s="772"/>
      <c r="RM809" s="772"/>
      <c r="RN809" s="772"/>
      <c r="RO809" s="772"/>
      <c r="RP809" s="772"/>
      <c r="RQ809" s="772"/>
      <c r="RR809" s="772"/>
      <c r="RS809" s="772"/>
      <c r="RT809" s="772"/>
      <c r="RU809" s="772"/>
      <c r="RV809" s="772"/>
      <c r="RW809" s="772"/>
      <c r="RX809" s="772"/>
      <c r="RY809" s="772"/>
      <c r="RZ809" s="772"/>
      <c r="SA809" s="772"/>
      <c r="SB809" s="772"/>
      <c r="SC809" s="772"/>
      <c r="SD809" s="772"/>
      <c r="SE809" s="772"/>
      <c r="SF809" s="772"/>
      <c r="SG809" s="772"/>
      <c r="SH809" s="772"/>
      <c r="SI809" s="772"/>
      <c r="SJ809" s="772"/>
      <c r="SK809" s="772"/>
      <c r="SL809" s="772"/>
      <c r="SM809" s="772"/>
      <c r="SN809" s="772"/>
      <c r="SO809" s="772"/>
      <c r="SP809" s="772"/>
      <c r="SQ809" s="772"/>
      <c r="SR809" s="772"/>
      <c r="SS809" s="772"/>
      <c r="ST809" s="772"/>
      <c r="SU809" s="772"/>
      <c r="SV809" s="772"/>
      <c r="SW809" s="772"/>
      <c r="SX809" s="772"/>
      <c r="SY809" s="772"/>
      <c r="SZ809" s="772"/>
      <c r="TA809" s="772"/>
      <c r="TB809" s="772"/>
      <c r="TC809" s="772"/>
      <c r="TD809" s="772"/>
      <c r="TE809" s="772"/>
      <c r="TF809" s="772"/>
      <c r="TG809" s="772"/>
      <c r="TH809" s="772"/>
      <c r="TI809" s="772"/>
      <c r="TJ809" s="772"/>
      <c r="TK809" s="772"/>
      <c r="TL809" s="772"/>
      <c r="TM809" s="772"/>
      <c r="TN809" s="772"/>
      <c r="TO809" s="772"/>
      <c r="TP809" s="772"/>
      <c r="TQ809" s="772"/>
      <c r="TR809" s="772"/>
      <c r="TS809" s="772"/>
      <c r="TT809" s="772"/>
      <c r="TU809" s="772"/>
      <c r="TV809" s="772"/>
      <c r="TW809" s="772"/>
      <c r="TX809" s="772"/>
      <c r="TY809" s="772"/>
      <c r="TZ809" s="772"/>
      <c r="UA809" s="772"/>
      <c r="UB809" s="772"/>
      <c r="UC809" s="772"/>
      <c r="UD809" s="772"/>
      <c r="UE809" s="772"/>
      <c r="UF809" s="772"/>
      <c r="UG809" s="772"/>
      <c r="UH809" s="772"/>
      <c r="UI809" s="772"/>
      <c r="UJ809" s="772"/>
      <c r="UK809" s="772"/>
      <c r="UL809" s="772"/>
      <c r="UM809" s="772"/>
      <c r="UN809" s="772"/>
      <c r="UO809" s="772"/>
      <c r="UP809" s="772"/>
      <c r="UQ809" s="772"/>
      <c r="UR809" s="772"/>
      <c r="US809" s="772"/>
      <c r="UT809" s="772"/>
      <c r="UU809" s="772"/>
      <c r="UV809" s="772"/>
      <c r="UW809" s="772"/>
      <c r="UX809" s="772"/>
      <c r="UY809" s="772"/>
      <c r="UZ809" s="772"/>
      <c r="VA809" s="772"/>
      <c r="VB809" s="772"/>
      <c r="VC809" s="772"/>
      <c r="VD809" s="772"/>
      <c r="VE809" s="772"/>
      <c r="VF809" s="772"/>
      <c r="VG809" s="772"/>
      <c r="VH809" s="772"/>
      <c r="VI809" s="772"/>
      <c r="VJ809" s="772"/>
      <c r="VK809" s="772"/>
      <c r="VL809" s="772"/>
      <c r="VM809" s="772"/>
      <c r="VN809" s="772"/>
      <c r="VO809" s="772"/>
      <c r="VP809" s="772"/>
      <c r="VQ809" s="772"/>
      <c r="VR809" s="772"/>
      <c r="VS809" s="772"/>
      <c r="VT809" s="772"/>
      <c r="VU809" s="772"/>
      <c r="VV809" s="772"/>
      <c r="VW809" s="772"/>
      <c r="VX809" s="772"/>
      <c r="VY809" s="772"/>
      <c r="VZ809" s="772"/>
      <c r="WA809" s="772"/>
      <c r="WB809" s="772"/>
      <c r="WC809" s="772"/>
      <c r="WD809" s="772"/>
      <c r="WE809" s="772"/>
      <c r="WF809" s="772"/>
      <c r="WG809" s="772"/>
      <c r="WH809" s="772"/>
      <c r="WI809" s="772"/>
      <c r="WJ809" s="772"/>
      <c r="WK809" s="772"/>
      <c r="WL809" s="772"/>
      <c r="WM809" s="772"/>
      <c r="WN809" s="772"/>
      <c r="WO809" s="772"/>
      <c r="WP809" s="772"/>
      <c r="WQ809" s="772"/>
      <c r="WR809" s="772"/>
      <c r="WS809" s="772"/>
      <c r="WT809" s="772"/>
      <c r="WU809" s="772"/>
      <c r="WV809" s="772"/>
      <c r="WW809" s="772"/>
      <c r="WX809" s="772"/>
      <c r="WY809" s="772"/>
      <c r="WZ809" s="772"/>
      <c r="XA809" s="772"/>
      <c r="XB809" s="772"/>
      <c r="XC809" s="772"/>
      <c r="XD809" s="772"/>
      <c r="XE809" s="772"/>
      <c r="XF809" s="772"/>
      <c r="XG809" s="772"/>
      <c r="XH809" s="772"/>
      <c r="XI809" s="772"/>
      <c r="XJ809" s="772"/>
      <c r="XK809" s="772"/>
      <c r="XL809" s="772"/>
      <c r="XM809" s="772"/>
      <c r="XN809" s="772"/>
      <c r="XO809" s="772"/>
      <c r="XP809" s="772"/>
      <c r="XQ809" s="772"/>
      <c r="XR809" s="772"/>
      <c r="XS809" s="772"/>
      <c r="XT809" s="772"/>
      <c r="XU809" s="772"/>
      <c r="XV809" s="772"/>
      <c r="XW809" s="772"/>
      <c r="XX809" s="772"/>
      <c r="XY809" s="772"/>
      <c r="XZ809" s="772"/>
      <c r="YA809" s="772"/>
      <c r="YB809" s="772"/>
      <c r="YC809" s="772"/>
      <c r="YD809" s="772"/>
      <c r="YE809" s="772"/>
      <c r="YF809" s="772"/>
      <c r="YG809" s="772"/>
      <c r="YH809" s="772"/>
      <c r="YI809" s="772"/>
      <c r="YJ809" s="772"/>
      <c r="YK809" s="772"/>
      <c r="YL809" s="772"/>
      <c r="YM809" s="772"/>
      <c r="YN809" s="772"/>
      <c r="YO809" s="772"/>
      <c r="YP809" s="772"/>
      <c r="YQ809" s="772"/>
      <c r="YR809" s="772"/>
      <c r="YS809" s="772"/>
      <c r="YT809" s="772"/>
      <c r="YU809" s="772"/>
      <c r="YV809" s="772"/>
      <c r="YW809" s="772"/>
      <c r="YX809" s="772"/>
      <c r="YY809" s="772"/>
      <c r="YZ809" s="772"/>
      <c r="ZA809" s="772"/>
      <c r="ZB809" s="772"/>
      <c r="ZC809" s="772"/>
      <c r="ZD809" s="772"/>
      <c r="ZE809" s="772"/>
      <c r="ZF809" s="772"/>
      <c r="ZG809" s="772"/>
      <c r="ZH809" s="772"/>
      <c r="ZI809" s="772"/>
      <c r="ZJ809" s="772"/>
      <c r="ZK809" s="772"/>
      <c r="ZL809" s="772"/>
      <c r="ZM809" s="772"/>
      <c r="ZN809" s="772"/>
      <c r="ZO809" s="772"/>
      <c r="ZP809" s="772"/>
      <c r="ZQ809" s="772"/>
      <c r="ZR809" s="772"/>
      <c r="ZS809" s="772"/>
      <c r="ZT809" s="772"/>
      <c r="ZU809" s="772"/>
      <c r="ZV809" s="772"/>
      <c r="ZW809" s="772"/>
      <c r="ZX809" s="772"/>
      <c r="ZY809" s="772"/>
      <c r="ZZ809" s="772"/>
      <c r="AAA809" s="772"/>
      <c r="AAB809" s="772"/>
      <c r="AAC809" s="772"/>
      <c r="AAD809" s="772"/>
      <c r="AAE809" s="772"/>
      <c r="AAF809" s="772"/>
      <c r="AAG809" s="772"/>
      <c r="AAH809" s="772"/>
      <c r="AAI809" s="772"/>
      <c r="AAJ809" s="772"/>
      <c r="AAK809" s="772"/>
      <c r="AAL809" s="772"/>
      <c r="AAM809" s="772"/>
      <c r="AAN809" s="772"/>
      <c r="AAO809" s="772"/>
      <c r="AAP809" s="772"/>
      <c r="AAQ809" s="772"/>
      <c r="AAR809" s="772"/>
      <c r="AAS809" s="772"/>
      <c r="AAT809" s="772"/>
      <c r="AAU809" s="772"/>
      <c r="AAV809" s="772"/>
      <c r="AAW809" s="772"/>
      <c r="AAX809" s="772"/>
      <c r="AAY809" s="772"/>
      <c r="AAZ809" s="772"/>
      <c r="ABA809" s="772"/>
      <c r="ABB809" s="772"/>
      <c r="ABC809" s="772"/>
      <c r="ABD809" s="772"/>
      <c r="ABE809" s="772"/>
      <c r="ABF809" s="772"/>
      <c r="ABG809" s="772"/>
      <c r="ABH809" s="772"/>
      <c r="ABI809" s="772"/>
      <c r="ABJ809" s="772"/>
      <c r="ABK809" s="772"/>
      <c r="ABL809" s="772"/>
      <c r="ABM809" s="772"/>
      <c r="ABN809" s="772"/>
      <c r="ABO809" s="772"/>
      <c r="ABP809" s="772"/>
      <c r="ABQ809" s="772"/>
      <c r="ABR809" s="772"/>
      <c r="ABS809" s="772"/>
      <c r="ABT809" s="772"/>
      <c r="ABU809" s="772"/>
      <c r="ABV809" s="772"/>
      <c r="ABW809" s="772"/>
      <c r="ABX809" s="772"/>
      <c r="ABY809" s="772"/>
      <c r="ABZ809" s="772"/>
      <c r="ACA809" s="772"/>
      <c r="ACB809" s="772"/>
      <c r="ACC809" s="772"/>
      <c r="ACD809" s="772"/>
      <c r="ACE809" s="772"/>
      <c r="ACF809" s="772"/>
      <c r="ACG809" s="772"/>
      <c r="ACH809" s="772"/>
      <c r="ACI809" s="772"/>
      <c r="ACJ809" s="772"/>
      <c r="ACK809" s="772"/>
      <c r="ACL809" s="772"/>
      <c r="ACM809" s="772"/>
      <c r="ACN809" s="772"/>
      <c r="ACO809" s="772"/>
      <c r="ACP809" s="772"/>
      <c r="ACQ809" s="772"/>
      <c r="ACR809" s="772"/>
      <c r="ACS809" s="772"/>
      <c r="ACT809" s="772"/>
      <c r="ACU809" s="772"/>
      <c r="ACV809" s="772"/>
      <c r="ACW809" s="772"/>
      <c r="ACX809" s="772"/>
      <c r="ACY809" s="772"/>
      <c r="ACZ809" s="772"/>
      <c r="ADA809" s="772"/>
      <c r="ADB809" s="772"/>
      <c r="ADC809" s="772"/>
      <c r="ADD809" s="772"/>
      <c r="ADE809" s="772"/>
      <c r="ADF809" s="772"/>
      <c r="ADG809" s="772"/>
      <c r="ADH809" s="772"/>
      <c r="ADI809" s="772"/>
      <c r="ADJ809" s="772"/>
      <c r="ADK809" s="772"/>
      <c r="ADL809" s="772"/>
      <c r="ADM809" s="772"/>
      <c r="ADN809" s="772"/>
      <c r="ADO809" s="772"/>
      <c r="ADP809" s="772"/>
      <c r="ADQ809" s="772"/>
      <c r="ADR809" s="772"/>
      <c r="ADS809" s="772"/>
      <c r="ADT809" s="772"/>
      <c r="ADU809" s="772"/>
      <c r="ADV809" s="772"/>
      <c r="ADW809" s="772"/>
      <c r="ADX809" s="772"/>
      <c r="ADY809" s="772"/>
      <c r="ADZ809" s="772"/>
      <c r="AEA809" s="772"/>
      <c r="AEB809" s="772"/>
      <c r="AEC809" s="772"/>
      <c r="AED809" s="772"/>
      <c r="AEE809" s="772"/>
      <c r="AEF809" s="772"/>
      <c r="AEG809" s="772"/>
      <c r="AEH809" s="772"/>
      <c r="AEI809" s="772"/>
      <c r="AEJ809" s="772"/>
      <c r="AEK809" s="772"/>
      <c r="AEL809" s="772"/>
      <c r="AEM809" s="772"/>
      <c r="AEN809" s="772"/>
      <c r="AEO809" s="772"/>
      <c r="AEP809" s="772"/>
      <c r="AEQ809" s="772"/>
      <c r="AER809" s="772"/>
      <c r="AES809" s="772"/>
      <c r="AET809" s="772"/>
      <c r="AEU809" s="772"/>
      <c r="AEV809" s="772"/>
      <c r="AEW809" s="772"/>
      <c r="AEX809" s="772"/>
      <c r="AEY809" s="772"/>
      <c r="AEZ809" s="772"/>
      <c r="AFA809" s="772"/>
      <c r="AFB809" s="772"/>
      <c r="AFC809" s="772"/>
      <c r="AFD809" s="772"/>
      <c r="AFE809" s="772"/>
      <c r="AFF809" s="772"/>
      <c r="AFG809" s="772"/>
      <c r="AFH809" s="772"/>
      <c r="AFI809" s="772"/>
      <c r="AFJ809" s="772"/>
      <c r="AFK809" s="772"/>
      <c r="AFL809" s="772"/>
      <c r="AFM809" s="772"/>
      <c r="AFN809" s="772"/>
      <c r="AFO809" s="772"/>
      <c r="AFP809" s="772"/>
      <c r="AFQ809" s="772"/>
      <c r="AFR809" s="772"/>
      <c r="AFS809" s="772"/>
      <c r="AFT809" s="772"/>
      <c r="AFU809" s="772"/>
      <c r="AFV809" s="772"/>
      <c r="AFW809" s="772"/>
      <c r="AFX809" s="772"/>
      <c r="AFY809" s="772"/>
      <c r="AFZ809" s="772"/>
      <c r="AGA809" s="772"/>
      <c r="AGB809" s="772"/>
      <c r="AGC809" s="772"/>
      <c r="AGD809" s="772"/>
      <c r="AGE809" s="772"/>
      <c r="AGF809" s="772"/>
      <c r="AGG809" s="772"/>
      <c r="AGH809" s="772"/>
      <c r="AGI809" s="772"/>
      <c r="AGJ809" s="772"/>
      <c r="AGK809" s="772"/>
      <c r="AGL809" s="772"/>
      <c r="AGM809" s="772"/>
      <c r="AGN809" s="772"/>
      <c r="AGO809" s="772"/>
      <c r="AGP809" s="772"/>
      <c r="AGQ809" s="772"/>
      <c r="AGR809" s="772"/>
      <c r="AGS809" s="772"/>
      <c r="AGT809" s="772"/>
      <c r="AGU809" s="772"/>
      <c r="AGV809" s="772"/>
      <c r="AGW809" s="772"/>
      <c r="AGX809" s="772"/>
      <c r="AGY809" s="772"/>
      <c r="AGZ809" s="772"/>
      <c r="AHA809" s="772"/>
      <c r="AHB809" s="772"/>
      <c r="AHC809" s="772"/>
      <c r="AHD809" s="772"/>
      <c r="AHE809" s="772"/>
      <c r="AHF809" s="772"/>
      <c r="AHG809" s="772"/>
      <c r="AHH809" s="772"/>
      <c r="AHI809" s="772"/>
      <c r="AHJ809" s="772"/>
      <c r="AHK809" s="772"/>
      <c r="AHL809" s="772"/>
      <c r="AHM809" s="772"/>
      <c r="AHN809" s="772"/>
      <c r="AHO809" s="772"/>
      <c r="AHP809" s="772"/>
      <c r="AHQ809" s="772"/>
      <c r="AHR809" s="772"/>
      <c r="AHS809" s="772"/>
      <c r="AHT809" s="772"/>
      <c r="AHU809" s="772"/>
      <c r="AHV809" s="772"/>
      <c r="AHW809" s="772"/>
      <c r="AHX809" s="772"/>
      <c r="AHY809" s="772"/>
      <c r="AHZ809" s="772"/>
      <c r="AIA809" s="772"/>
      <c r="AIB809" s="772"/>
      <c r="AIC809" s="772"/>
      <c r="AID809" s="772"/>
      <c r="AIE809" s="772"/>
      <c r="AIF809" s="772"/>
      <c r="AIG809" s="772"/>
      <c r="AIH809" s="772"/>
      <c r="AII809" s="772"/>
      <c r="AIJ809" s="772"/>
      <c r="AIK809" s="772"/>
      <c r="AIL809" s="772"/>
      <c r="AIM809" s="772"/>
      <c r="AIN809" s="772"/>
      <c r="AIO809" s="772"/>
      <c r="AIP809" s="772"/>
      <c r="AIQ809" s="772"/>
      <c r="AIR809" s="772"/>
      <c r="AIS809" s="772"/>
      <c r="AIT809" s="772"/>
      <c r="AIU809" s="772"/>
      <c r="AIV809" s="772"/>
      <c r="AIW809" s="772"/>
      <c r="AIX809" s="772"/>
      <c r="AIY809" s="772"/>
      <c r="AIZ809" s="772"/>
      <c r="AJA809" s="772"/>
      <c r="AJB809" s="772"/>
      <c r="AJC809" s="772"/>
      <c r="AJD809" s="772"/>
      <c r="AJE809" s="772"/>
      <c r="AJF809" s="772"/>
      <c r="AJG809" s="772"/>
      <c r="AJH809" s="772"/>
      <c r="AJI809" s="772"/>
      <c r="AJJ809" s="772"/>
      <c r="AJK809" s="772"/>
      <c r="AJL809" s="772"/>
      <c r="AJM809" s="772"/>
      <c r="AJN809" s="772"/>
      <c r="AJO809" s="772"/>
      <c r="AJP809" s="772"/>
      <c r="AJQ809" s="772"/>
      <c r="AJR809" s="772"/>
      <c r="AJS809" s="772"/>
      <c r="AJT809" s="772"/>
      <c r="AJU809" s="772"/>
      <c r="AJV809" s="772"/>
      <c r="AJW809" s="772"/>
      <c r="AJX809" s="772"/>
      <c r="AJY809" s="772"/>
      <c r="AJZ809" s="772"/>
      <c r="AKA809" s="772"/>
      <c r="AKB809" s="772"/>
      <c r="AKC809" s="772"/>
      <c r="AKD809" s="772"/>
      <c r="AKE809" s="772"/>
      <c r="AKF809" s="772"/>
      <c r="AKG809" s="772"/>
      <c r="AKH809" s="772"/>
      <c r="AKI809" s="772"/>
      <c r="AKJ809" s="772"/>
      <c r="AKK809" s="772"/>
      <c r="AKL809" s="772"/>
      <c r="AKM809" s="772"/>
      <c r="AKN809" s="772"/>
      <c r="AKO809" s="772"/>
      <c r="AKP809" s="772"/>
      <c r="AKQ809" s="772"/>
      <c r="AKR809" s="772"/>
      <c r="AKS809" s="772"/>
      <c r="AKT809" s="772"/>
      <c r="AKU809" s="772"/>
      <c r="AKV809" s="772"/>
      <c r="AKW809" s="772"/>
      <c r="AKX809" s="772"/>
      <c r="AKY809" s="772"/>
      <c r="AKZ809" s="772"/>
      <c r="ALA809" s="772"/>
      <c r="ALB809" s="772"/>
      <c r="ALC809" s="772"/>
      <c r="ALD809" s="772"/>
      <c r="ALE809" s="772"/>
      <c r="ALF809" s="772"/>
      <c r="ALG809" s="772"/>
      <c r="ALH809" s="772"/>
      <c r="ALI809" s="772"/>
      <c r="ALJ809" s="772"/>
      <c r="ALK809" s="772"/>
      <c r="ALL809" s="772"/>
      <c r="ALM809" s="772"/>
      <c r="ALN809" s="772"/>
      <c r="ALO809" s="772"/>
      <c r="ALP809" s="772"/>
      <c r="ALQ809" s="772"/>
      <c r="ALR809" s="772"/>
      <c r="ALS809" s="772"/>
      <c r="ALT809" s="772"/>
      <c r="ALU809" s="772"/>
      <c r="ALV809" s="772"/>
      <c r="ALW809" s="772"/>
      <c r="ALX809" s="772"/>
      <c r="ALY809" s="772"/>
      <c r="ALZ809" s="772"/>
      <c r="AMA809" s="772"/>
      <c r="AMB809" s="772"/>
      <c r="AMC809" s="772"/>
      <c r="AMD809" s="772"/>
      <c r="AME809" s="772"/>
      <c r="AMF809" s="772"/>
      <c r="AMG809" s="772"/>
      <c r="AMH809" s="772"/>
      <c r="AMI809" s="772"/>
      <c r="AMJ809" s="772"/>
    </row>
    <row r="810" spans="1:1024" x14ac:dyDescent="0.2">
      <c r="A810" s="772"/>
      <c r="B810" s="799"/>
      <c r="C810" s="804"/>
      <c r="D810" s="801"/>
      <c r="E810" s="801"/>
      <c r="F810" s="801"/>
      <c r="G810" s="801"/>
      <c r="H810" s="801"/>
      <c r="I810" s="801"/>
      <c r="J810" s="801"/>
      <c r="K810" s="801"/>
      <c r="L810" s="801"/>
      <c r="M810" s="801"/>
      <c r="N810" s="801"/>
      <c r="O810" s="801"/>
      <c r="P810" s="801"/>
      <c r="Q810" s="801"/>
      <c r="R810" s="802"/>
      <c r="S810" s="801"/>
      <c r="T810" s="801"/>
      <c r="U810" s="805" t="s">
        <v>494</v>
      </c>
      <c r="V810" s="806" t="s">
        <v>124</v>
      </c>
      <c r="W810" s="803" t="s">
        <v>490</v>
      </c>
      <c r="X810" s="777">
        <v>24.224937853034135</v>
      </c>
      <c r="Y810" s="777">
        <v>49.788914869345312</v>
      </c>
      <c r="Z810" s="777">
        <v>78.458281006390735</v>
      </c>
      <c r="AA810" s="777">
        <v>97.757197141003786</v>
      </c>
      <c r="AB810" s="777">
        <v>125.50972581037522</v>
      </c>
      <c r="AC810" s="777">
        <v>158.3215067954161</v>
      </c>
      <c r="AD810" s="777">
        <v>199.97440965615689</v>
      </c>
      <c r="AE810" s="777">
        <v>239.19962288744608</v>
      </c>
      <c r="AF810" s="777">
        <v>276.13304565118659</v>
      </c>
      <c r="AG810" s="777">
        <v>310.90306137389496</v>
      </c>
      <c r="AH810" s="777">
        <v>343.65105340313363</v>
      </c>
      <c r="AI810" s="777">
        <v>374.28487847391278</v>
      </c>
      <c r="AJ810" s="777">
        <v>394.59563874200012</v>
      </c>
      <c r="AK810" s="777">
        <v>422.85426683379262</v>
      </c>
      <c r="AL810" s="777">
        <v>446.36062868614215</v>
      </c>
      <c r="AM810" s="777">
        <v>455.61470069801334</v>
      </c>
      <c r="AN810" s="777">
        <v>0</v>
      </c>
      <c r="AO810" s="777">
        <v>0</v>
      </c>
      <c r="AP810" s="777">
        <v>0</v>
      </c>
      <c r="AQ810" s="777">
        <v>0</v>
      </c>
      <c r="AR810" s="777">
        <v>0</v>
      </c>
      <c r="AS810" s="777">
        <v>0</v>
      </c>
      <c r="AT810" s="777">
        <v>0</v>
      </c>
      <c r="AU810" s="777">
        <v>0</v>
      </c>
      <c r="AV810" s="777">
        <v>0</v>
      </c>
      <c r="AW810" s="777">
        <v>0</v>
      </c>
      <c r="AX810" s="777">
        <v>0</v>
      </c>
      <c r="AY810" s="777">
        <v>0</v>
      </c>
      <c r="AZ810" s="777">
        <v>0</v>
      </c>
      <c r="BA810" s="777">
        <v>0</v>
      </c>
      <c r="BB810" s="777">
        <v>0</v>
      </c>
      <c r="BC810" s="777">
        <v>0</v>
      </c>
      <c r="BD810" s="777">
        <v>0</v>
      </c>
      <c r="BE810" s="777">
        <v>0</v>
      </c>
      <c r="BF810" s="777">
        <v>0</v>
      </c>
      <c r="BG810" s="777">
        <v>0</v>
      </c>
      <c r="BH810" s="777">
        <v>0</v>
      </c>
      <c r="BI810" s="777">
        <v>0</v>
      </c>
      <c r="BJ810" s="777">
        <v>0</v>
      </c>
      <c r="BK810" s="777">
        <v>0</v>
      </c>
      <c r="BL810" s="777">
        <v>0</v>
      </c>
      <c r="BM810" s="777">
        <v>0</v>
      </c>
      <c r="BN810" s="777">
        <v>0</v>
      </c>
      <c r="BO810" s="777">
        <v>0</v>
      </c>
      <c r="BP810" s="777">
        <v>0</v>
      </c>
      <c r="BQ810" s="777">
        <v>0</v>
      </c>
      <c r="BR810" s="777">
        <v>0</v>
      </c>
      <c r="BS810" s="777">
        <v>0</v>
      </c>
      <c r="BT810" s="777">
        <v>0</v>
      </c>
      <c r="BU810" s="777">
        <v>0</v>
      </c>
      <c r="BV810" s="777">
        <v>0</v>
      </c>
      <c r="BW810" s="777">
        <v>0</v>
      </c>
      <c r="BX810" s="777">
        <v>0</v>
      </c>
      <c r="BY810" s="777">
        <v>0</v>
      </c>
      <c r="BZ810" s="777">
        <v>0</v>
      </c>
      <c r="CA810" s="777">
        <v>0</v>
      </c>
      <c r="CB810" s="777">
        <v>0</v>
      </c>
      <c r="CC810" s="777">
        <v>0</v>
      </c>
      <c r="CD810" s="777">
        <v>0</v>
      </c>
      <c r="CE810" s="777">
        <v>0</v>
      </c>
      <c r="CF810" s="777">
        <v>0</v>
      </c>
      <c r="CG810" s="777">
        <v>0</v>
      </c>
      <c r="CH810" s="777">
        <v>0</v>
      </c>
      <c r="CI810" s="777">
        <v>0</v>
      </c>
      <c r="CJ810" s="777">
        <v>0</v>
      </c>
      <c r="CK810" s="777">
        <v>0</v>
      </c>
      <c r="CL810" s="777">
        <v>0</v>
      </c>
      <c r="CM810" s="777">
        <v>0</v>
      </c>
      <c r="CN810" s="777">
        <v>0</v>
      </c>
      <c r="CO810" s="777">
        <v>0</v>
      </c>
      <c r="CP810" s="777">
        <v>0</v>
      </c>
      <c r="CQ810" s="777">
        <v>0</v>
      </c>
      <c r="CR810" s="777">
        <v>0</v>
      </c>
      <c r="CS810" s="777">
        <v>0</v>
      </c>
      <c r="CT810" s="777">
        <v>0</v>
      </c>
      <c r="CU810" s="777">
        <v>0</v>
      </c>
      <c r="CV810" s="777">
        <v>0</v>
      </c>
      <c r="CW810" s="777">
        <v>0</v>
      </c>
      <c r="CX810" s="777">
        <v>0</v>
      </c>
      <c r="CY810" s="777">
        <v>0</v>
      </c>
      <c r="CZ810" s="786">
        <v>0</v>
      </c>
      <c r="DA810" s="787">
        <v>0</v>
      </c>
      <c r="DB810" s="787">
        <v>0</v>
      </c>
      <c r="DC810" s="787">
        <v>0</v>
      </c>
      <c r="DD810" s="787">
        <v>0</v>
      </c>
      <c r="DE810" s="787">
        <v>0</v>
      </c>
      <c r="DF810" s="787">
        <v>0</v>
      </c>
      <c r="DG810" s="787">
        <v>0</v>
      </c>
      <c r="DH810" s="787">
        <v>0</v>
      </c>
      <c r="DI810" s="787">
        <v>0</v>
      </c>
      <c r="DJ810" s="787">
        <v>0</v>
      </c>
      <c r="DK810" s="787">
        <v>0</v>
      </c>
      <c r="DL810" s="787">
        <v>0</v>
      </c>
      <c r="DM810" s="787">
        <v>0</v>
      </c>
      <c r="DN810" s="787">
        <v>0</v>
      </c>
      <c r="DO810" s="787">
        <v>0</v>
      </c>
      <c r="DP810" s="787">
        <v>0</v>
      </c>
      <c r="DQ810" s="787">
        <v>0</v>
      </c>
      <c r="DR810" s="787">
        <v>0</v>
      </c>
      <c r="DS810" s="787">
        <v>0</v>
      </c>
      <c r="DT810" s="787">
        <v>0</v>
      </c>
      <c r="DU810" s="787">
        <v>0</v>
      </c>
      <c r="DV810" s="787">
        <v>0</v>
      </c>
      <c r="DW810" s="788">
        <v>0</v>
      </c>
      <c r="DX810" s="693"/>
      <c r="DY810" s="772"/>
      <c r="DZ810" s="772"/>
      <c r="EA810" s="772"/>
      <c r="EB810" s="772"/>
      <c r="EC810" s="772"/>
      <c r="ED810" s="772"/>
      <c r="EE810" s="772"/>
      <c r="EF810" s="772"/>
      <c r="EG810" s="772"/>
      <c r="EH810" s="772"/>
      <c r="EI810" s="772"/>
      <c r="EJ810" s="772"/>
      <c r="EK810" s="772"/>
      <c r="EL810" s="772"/>
      <c r="EM810" s="772"/>
      <c r="EN810" s="772"/>
      <c r="EO810" s="772"/>
      <c r="EP810" s="772"/>
      <c r="EQ810" s="772"/>
      <c r="ER810" s="772"/>
      <c r="ES810" s="772"/>
      <c r="ET810" s="772"/>
      <c r="EU810" s="772"/>
      <c r="EV810" s="772"/>
      <c r="EW810" s="772"/>
      <c r="EX810" s="772"/>
      <c r="EY810" s="772"/>
      <c r="EZ810" s="772"/>
      <c r="FA810" s="772"/>
      <c r="FB810" s="772"/>
      <c r="FC810" s="772"/>
      <c r="FD810" s="772"/>
      <c r="FE810" s="772"/>
      <c r="FF810" s="772"/>
      <c r="FG810" s="772"/>
      <c r="FH810" s="772"/>
      <c r="FI810" s="772"/>
      <c r="FJ810" s="772"/>
      <c r="FK810" s="772"/>
      <c r="FL810" s="772"/>
      <c r="FM810" s="772"/>
      <c r="FN810" s="772"/>
      <c r="FO810" s="772"/>
      <c r="FP810" s="772"/>
      <c r="FQ810" s="772"/>
      <c r="FR810" s="772"/>
      <c r="FS810" s="772"/>
      <c r="FT810" s="772"/>
      <c r="FU810" s="772"/>
      <c r="FV810" s="772"/>
      <c r="FW810" s="772"/>
      <c r="FX810" s="772"/>
      <c r="FY810" s="772"/>
      <c r="FZ810" s="772"/>
      <c r="GA810" s="772"/>
      <c r="GB810" s="772"/>
      <c r="GC810" s="772"/>
      <c r="GD810" s="772"/>
      <c r="GE810" s="772"/>
      <c r="GF810" s="772"/>
      <c r="GG810" s="772"/>
      <c r="GH810" s="772"/>
      <c r="GI810" s="772"/>
      <c r="GJ810" s="772"/>
      <c r="GK810" s="772"/>
      <c r="GL810" s="772"/>
      <c r="GM810" s="772"/>
      <c r="GN810" s="772"/>
      <c r="GO810" s="772"/>
      <c r="GP810" s="772"/>
      <c r="GQ810" s="772"/>
      <c r="GR810" s="772"/>
      <c r="GS810" s="772"/>
      <c r="GT810" s="772"/>
      <c r="GU810" s="772"/>
      <c r="GV810" s="772"/>
      <c r="GW810" s="772"/>
      <c r="GX810" s="772"/>
      <c r="GY810" s="772"/>
      <c r="GZ810" s="772"/>
      <c r="HA810" s="772"/>
      <c r="HB810" s="772"/>
      <c r="HC810" s="772"/>
      <c r="HD810" s="772"/>
      <c r="HE810" s="772"/>
      <c r="HF810" s="772"/>
      <c r="HG810" s="772"/>
      <c r="HH810" s="772"/>
      <c r="HI810" s="772"/>
      <c r="HJ810" s="772"/>
      <c r="HK810" s="772"/>
      <c r="HL810" s="772"/>
      <c r="HM810" s="772"/>
      <c r="HN810" s="772"/>
      <c r="HO810" s="772"/>
      <c r="HP810" s="772"/>
      <c r="HQ810" s="772"/>
      <c r="HR810" s="772"/>
      <c r="HS810" s="772"/>
      <c r="HT810" s="772"/>
      <c r="HU810" s="772"/>
      <c r="HV810" s="772"/>
      <c r="HW810" s="772"/>
      <c r="HX810" s="772"/>
      <c r="HY810" s="772"/>
      <c r="HZ810" s="772"/>
      <c r="IA810" s="772"/>
      <c r="IB810" s="772"/>
      <c r="IC810" s="772"/>
      <c r="ID810" s="772"/>
      <c r="IE810" s="772"/>
      <c r="IF810" s="772"/>
      <c r="IG810" s="772"/>
      <c r="IH810" s="772"/>
      <c r="II810" s="772"/>
      <c r="IJ810" s="772"/>
      <c r="IK810" s="772"/>
      <c r="IL810" s="772"/>
      <c r="IM810" s="772"/>
      <c r="IN810" s="772"/>
      <c r="IO810" s="772"/>
      <c r="IP810" s="772"/>
      <c r="IQ810" s="772"/>
      <c r="IR810" s="772"/>
      <c r="IS810" s="772"/>
      <c r="IT810" s="772"/>
      <c r="IU810" s="772"/>
      <c r="IV810" s="772"/>
      <c r="IW810" s="772"/>
      <c r="IX810" s="772"/>
      <c r="IY810" s="772"/>
      <c r="IZ810" s="772"/>
      <c r="JA810" s="772"/>
      <c r="JB810" s="772"/>
      <c r="JC810" s="772"/>
      <c r="JD810" s="772"/>
      <c r="JE810" s="772"/>
      <c r="JF810" s="772"/>
      <c r="JG810" s="772"/>
      <c r="JH810" s="772"/>
      <c r="JI810" s="772"/>
      <c r="JJ810" s="772"/>
      <c r="JK810" s="772"/>
      <c r="JL810" s="772"/>
      <c r="JM810" s="772"/>
      <c r="JN810" s="772"/>
      <c r="JO810" s="772"/>
      <c r="JP810" s="772"/>
      <c r="JQ810" s="772"/>
      <c r="JR810" s="772"/>
      <c r="JS810" s="772"/>
      <c r="JT810" s="772"/>
      <c r="JU810" s="772"/>
      <c r="JV810" s="772"/>
      <c r="JW810" s="772"/>
      <c r="JX810" s="772"/>
      <c r="JY810" s="772"/>
      <c r="JZ810" s="772"/>
      <c r="KA810" s="772"/>
      <c r="KB810" s="772"/>
      <c r="KC810" s="772"/>
      <c r="KD810" s="772"/>
      <c r="KE810" s="772"/>
      <c r="KF810" s="772"/>
      <c r="KG810" s="772"/>
      <c r="KH810" s="772"/>
      <c r="KI810" s="772"/>
      <c r="KJ810" s="772"/>
      <c r="KK810" s="772"/>
      <c r="KL810" s="772"/>
      <c r="KM810" s="772"/>
      <c r="KN810" s="772"/>
      <c r="KO810" s="772"/>
      <c r="KP810" s="772"/>
      <c r="KQ810" s="772"/>
      <c r="KR810" s="772"/>
      <c r="KS810" s="772"/>
      <c r="KT810" s="772"/>
      <c r="KU810" s="772"/>
      <c r="KV810" s="772"/>
      <c r="KW810" s="772"/>
      <c r="KX810" s="772"/>
      <c r="KY810" s="772"/>
      <c r="KZ810" s="772"/>
      <c r="LA810" s="772"/>
      <c r="LB810" s="772"/>
      <c r="LC810" s="772"/>
      <c r="LD810" s="772"/>
      <c r="LE810" s="772"/>
      <c r="LF810" s="772"/>
      <c r="LG810" s="772"/>
      <c r="LH810" s="772"/>
      <c r="LI810" s="772"/>
      <c r="LJ810" s="772"/>
      <c r="LK810" s="772"/>
      <c r="LL810" s="772"/>
      <c r="LM810" s="772"/>
      <c r="LN810" s="772"/>
      <c r="LO810" s="772"/>
      <c r="LP810" s="772"/>
      <c r="LQ810" s="772"/>
      <c r="LR810" s="772"/>
      <c r="LS810" s="772"/>
      <c r="LT810" s="772"/>
      <c r="LU810" s="772"/>
      <c r="LV810" s="772"/>
      <c r="LW810" s="772"/>
      <c r="LX810" s="772"/>
      <c r="LY810" s="772"/>
      <c r="LZ810" s="772"/>
      <c r="MA810" s="772"/>
      <c r="MB810" s="772"/>
      <c r="MC810" s="772"/>
      <c r="MD810" s="772"/>
      <c r="ME810" s="772"/>
      <c r="MF810" s="772"/>
      <c r="MG810" s="772"/>
      <c r="MH810" s="772"/>
      <c r="MI810" s="772"/>
      <c r="MJ810" s="772"/>
      <c r="MK810" s="772"/>
      <c r="ML810" s="772"/>
      <c r="MM810" s="772"/>
      <c r="MN810" s="772"/>
      <c r="MO810" s="772"/>
      <c r="MP810" s="772"/>
      <c r="MQ810" s="772"/>
      <c r="MR810" s="772"/>
      <c r="MS810" s="772"/>
      <c r="MT810" s="772"/>
      <c r="MU810" s="772"/>
      <c r="MV810" s="772"/>
      <c r="MW810" s="772"/>
      <c r="MX810" s="772"/>
      <c r="MY810" s="772"/>
      <c r="MZ810" s="772"/>
      <c r="NA810" s="772"/>
      <c r="NB810" s="772"/>
      <c r="NC810" s="772"/>
      <c r="ND810" s="772"/>
      <c r="NE810" s="772"/>
      <c r="NF810" s="772"/>
      <c r="NG810" s="772"/>
      <c r="NH810" s="772"/>
      <c r="NI810" s="772"/>
      <c r="NJ810" s="772"/>
      <c r="NK810" s="772"/>
      <c r="NL810" s="772"/>
      <c r="NM810" s="772"/>
      <c r="NN810" s="772"/>
      <c r="NO810" s="772"/>
      <c r="NP810" s="772"/>
      <c r="NQ810" s="772"/>
      <c r="NR810" s="772"/>
      <c r="NS810" s="772"/>
      <c r="NT810" s="772"/>
      <c r="NU810" s="772"/>
      <c r="NV810" s="772"/>
      <c r="NW810" s="772"/>
      <c r="NX810" s="772"/>
      <c r="NY810" s="772"/>
      <c r="NZ810" s="772"/>
      <c r="OA810" s="772"/>
      <c r="OB810" s="772"/>
      <c r="OC810" s="772"/>
      <c r="OD810" s="772"/>
      <c r="OE810" s="772"/>
      <c r="OF810" s="772"/>
      <c r="OG810" s="772"/>
      <c r="OH810" s="772"/>
      <c r="OI810" s="772"/>
      <c r="OJ810" s="772"/>
      <c r="OK810" s="772"/>
      <c r="OL810" s="772"/>
      <c r="OM810" s="772"/>
      <c r="ON810" s="772"/>
      <c r="OO810" s="772"/>
      <c r="OP810" s="772"/>
      <c r="OQ810" s="772"/>
      <c r="OR810" s="772"/>
      <c r="OS810" s="772"/>
      <c r="OT810" s="772"/>
      <c r="OU810" s="772"/>
      <c r="OV810" s="772"/>
      <c r="OW810" s="772"/>
      <c r="OX810" s="772"/>
      <c r="OY810" s="772"/>
      <c r="OZ810" s="772"/>
      <c r="PA810" s="772"/>
      <c r="PB810" s="772"/>
      <c r="PC810" s="772"/>
      <c r="PD810" s="772"/>
      <c r="PE810" s="772"/>
      <c r="PF810" s="772"/>
      <c r="PG810" s="772"/>
      <c r="PH810" s="772"/>
      <c r="PI810" s="772"/>
      <c r="PJ810" s="772"/>
      <c r="PK810" s="772"/>
      <c r="PL810" s="772"/>
      <c r="PM810" s="772"/>
      <c r="PN810" s="772"/>
      <c r="PO810" s="772"/>
      <c r="PP810" s="772"/>
      <c r="PQ810" s="772"/>
      <c r="PR810" s="772"/>
      <c r="PS810" s="772"/>
      <c r="PT810" s="772"/>
      <c r="PU810" s="772"/>
      <c r="PV810" s="772"/>
      <c r="PW810" s="772"/>
      <c r="PX810" s="772"/>
      <c r="PY810" s="772"/>
      <c r="PZ810" s="772"/>
      <c r="QA810" s="772"/>
      <c r="QB810" s="772"/>
      <c r="QC810" s="772"/>
      <c r="QD810" s="772"/>
      <c r="QE810" s="772"/>
      <c r="QF810" s="772"/>
      <c r="QG810" s="772"/>
      <c r="QH810" s="772"/>
      <c r="QI810" s="772"/>
      <c r="QJ810" s="772"/>
      <c r="QK810" s="772"/>
      <c r="QL810" s="772"/>
      <c r="QM810" s="772"/>
      <c r="QN810" s="772"/>
      <c r="QO810" s="772"/>
      <c r="QP810" s="772"/>
      <c r="QQ810" s="772"/>
      <c r="QR810" s="772"/>
      <c r="QS810" s="772"/>
      <c r="QT810" s="772"/>
      <c r="QU810" s="772"/>
      <c r="QV810" s="772"/>
      <c r="QW810" s="772"/>
      <c r="QX810" s="772"/>
      <c r="QY810" s="772"/>
      <c r="QZ810" s="772"/>
      <c r="RA810" s="772"/>
      <c r="RB810" s="772"/>
      <c r="RC810" s="772"/>
      <c r="RD810" s="772"/>
      <c r="RE810" s="772"/>
      <c r="RF810" s="772"/>
      <c r="RG810" s="772"/>
      <c r="RH810" s="772"/>
      <c r="RI810" s="772"/>
      <c r="RJ810" s="772"/>
      <c r="RK810" s="772"/>
      <c r="RL810" s="772"/>
      <c r="RM810" s="772"/>
      <c r="RN810" s="772"/>
      <c r="RO810" s="772"/>
      <c r="RP810" s="772"/>
      <c r="RQ810" s="772"/>
      <c r="RR810" s="772"/>
      <c r="RS810" s="772"/>
      <c r="RT810" s="772"/>
      <c r="RU810" s="772"/>
      <c r="RV810" s="772"/>
      <c r="RW810" s="772"/>
      <c r="RX810" s="772"/>
      <c r="RY810" s="772"/>
      <c r="RZ810" s="772"/>
      <c r="SA810" s="772"/>
      <c r="SB810" s="772"/>
      <c r="SC810" s="772"/>
      <c r="SD810" s="772"/>
      <c r="SE810" s="772"/>
      <c r="SF810" s="772"/>
      <c r="SG810" s="772"/>
      <c r="SH810" s="772"/>
      <c r="SI810" s="772"/>
      <c r="SJ810" s="772"/>
      <c r="SK810" s="772"/>
      <c r="SL810" s="772"/>
      <c r="SM810" s="772"/>
      <c r="SN810" s="772"/>
      <c r="SO810" s="772"/>
      <c r="SP810" s="772"/>
      <c r="SQ810" s="772"/>
      <c r="SR810" s="772"/>
      <c r="SS810" s="772"/>
      <c r="ST810" s="772"/>
      <c r="SU810" s="772"/>
      <c r="SV810" s="772"/>
      <c r="SW810" s="772"/>
      <c r="SX810" s="772"/>
      <c r="SY810" s="772"/>
      <c r="SZ810" s="772"/>
      <c r="TA810" s="772"/>
      <c r="TB810" s="772"/>
      <c r="TC810" s="772"/>
      <c r="TD810" s="772"/>
      <c r="TE810" s="772"/>
      <c r="TF810" s="772"/>
      <c r="TG810" s="772"/>
      <c r="TH810" s="772"/>
      <c r="TI810" s="772"/>
      <c r="TJ810" s="772"/>
      <c r="TK810" s="772"/>
      <c r="TL810" s="772"/>
      <c r="TM810" s="772"/>
      <c r="TN810" s="772"/>
      <c r="TO810" s="772"/>
      <c r="TP810" s="772"/>
      <c r="TQ810" s="772"/>
      <c r="TR810" s="772"/>
      <c r="TS810" s="772"/>
      <c r="TT810" s="772"/>
      <c r="TU810" s="772"/>
      <c r="TV810" s="772"/>
      <c r="TW810" s="772"/>
      <c r="TX810" s="772"/>
      <c r="TY810" s="772"/>
      <c r="TZ810" s="772"/>
      <c r="UA810" s="772"/>
      <c r="UB810" s="772"/>
      <c r="UC810" s="772"/>
      <c r="UD810" s="772"/>
      <c r="UE810" s="772"/>
      <c r="UF810" s="772"/>
      <c r="UG810" s="772"/>
      <c r="UH810" s="772"/>
      <c r="UI810" s="772"/>
      <c r="UJ810" s="772"/>
      <c r="UK810" s="772"/>
      <c r="UL810" s="772"/>
      <c r="UM810" s="772"/>
      <c r="UN810" s="772"/>
      <c r="UO810" s="772"/>
      <c r="UP810" s="772"/>
      <c r="UQ810" s="772"/>
      <c r="UR810" s="772"/>
      <c r="US810" s="772"/>
      <c r="UT810" s="772"/>
      <c r="UU810" s="772"/>
      <c r="UV810" s="772"/>
      <c r="UW810" s="772"/>
      <c r="UX810" s="772"/>
      <c r="UY810" s="772"/>
      <c r="UZ810" s="772"/>
      <c r="VA810" s="772"/>
      <c r="VB810" s="772"/>
      <c r="VC810" s="772"/>
      <c r="VD810" s="772"/>
      <c r="VE810" s="772"/>
      <c r="VF810" s="772"/>
      <c r="VG810" s="772"/>
      <c r="VH810" s="772"/>
      <c r="VI810" s="772"/>
      <c r="VJ810" s="772"/>
      <c r="VK810" s="772"/>
      <c r="VL810" s="772"/>
      <c r="VM810" s="772"/>
      <c r="VN810" s="772"/>
      <c r="VO810" s="772"/>
      <c r="VP810" s="772"/>
      <c r="VQ810" s="772"/>
      <c r="VR810" s="772"/>
      <c r="VS810" s="772"/>
      <c r="VT810" s="772"/>
      <c r="VU810" s="772"/>
      <c r="VV810" s="772"/>
      <c r="VW810" s="772"/>
      <c r="VX810" s="772"/>
      <c r="VY810" s="772"/>
      <c r="VZ810" s="772"/>
      <c r="WA810" s="772"/>
      <c r="WB810" s="772"/>
      <c r="WC810" s="772"/>
      <c r="WD810" s="772"/>
      <c r="WE810" s="772"/>
      <c r="WF810" s="772"/>
      <c r="WG810" s="772"/>
      <c r="WH810" s="772"/>
      <c r="WI810" s="772"/>
      <c r="WJ810" s="772"/>
      <c r="WK810" s="772"/>
      <c r="WL810" s="772"/>
      <c r="WM810" s="772"/>
      <c r="WN810" s="772"/>
      <c r="WO810" s="772"/>
      <c r="WP810" s="772"/>
      <c r="WQ810" s="772"/>
      <c r="WR810" s="772"/>
      <c r="WS810" s="772"/>
      <c r="WT810" s="772"/>
      <c r="WU810" s="772"/>
      <c r="WV810" s="772"/>
      <c r="WW810" s="772"/>
      <c r="WX810" s="772"/>
      <c r="WY810" s="772"/>
      <c r="WZ810" s="772"/>
      <c r="XA810" s="772"/>
      <c r="XB810" s="772"/>
      <c r="XC810" s="772"/>
      <c r="XD810" s="772"/>
      <c r="XE810" s="772"/>
      <c r="XF810" s="772"/>
      <c r="XG810" s="772"/>
      <c r="XH810" s="772"/>
      <c r="XI810" s="772"/>
      <c r="XJ810" s="772"/>
      <c r="XK810" s="772"/>
      <c r="XL810" s="772"/>
      <c r="XM810" s="772"/>
      <c r="XN810" s="772"/>
      <c r="XO810" s="772"/>
      <c r="XP810" s="772"/>
      <c r="XQ810" s="772"/>
      <c r="XR810" s="772"/>
      <c r="XS810" s="772"/>
      <c r="XT810" s="772"/>
      <c r="XU810" s="772"/>
      <c r="XV810" s="772"/>
      <c r="XW810" s="772"/>
      <c r="XX810" s="772"/>
      <c r="XY810" s="772"/>
      <c r="XZ810" s="772"/>
      <c r="YA810" s="772"/>
      <c r="YB810" s="772"/>
      <c r="YC810" s="772"/>
      <c r="YD810" s="772"/>
      <c r="YE810" s="772"/>
      <c r="YF810" s="772"/>
      <c r="YG810" s="772"/>
      <c r="YH810" s="772"/>
      <c r="YI810" s="772"/>
      <c r="YJ810" s="772"/>
      <c r="YK810" s="772"/>
      <c r="YL810" s="772"/>
      <c r="YM810" s="772"/>
      <c r="YN810" s="772"/>
      <c r="YO810" s="772"/>
      <c r="YP810" s="772"/>
      <c r="YQ810" s="772"/>
      <c r="YR810" s="772"/>
      <c r="YS810" s="772"/>
      <c r="YT810" s="772"/>
      <c r="YU810" s="772"/>
      <c r="YV810" s="772"/>
      <c r="YW810" s="772"/>
      <c r="YX810" s="772"/>
      <c r="YY810" s="772"/>
      <c r="YZ810" s="772"/>
      <c r="ZA810" s="772"/>
      <c r="ZB810" s="772"/>
      <c r="ZC810" s="772"/>
      <c r="ZD810" s="772"/>
      <c r="ZE810" s="772"/>
      <c r="ZF810" s="772"/>
      <c r="ZG810" s="772"/>
      <c r="ZH810" s="772"/>
      <c r="ZI810" s="772"/>
      <c r="ZJ810" s="772"/>
      <c r="ZK810" s="772"/>
      <c r="ZL810" s="772"/>
      <c r="ZM810" s="772"/>
      <c r="ZN810" s="772"/>
      <c r="ZO810" s="772"/>
      <c r="ZP810" s="772"/>
      <c r="ZQ810" s="772"/>
      <c r="ZR810" s="772"/>
      <c r="ZS810" s="772"/>
      <c r="ZT810" s="772"/>
      <c r="ZU810" s="772"/>
      <c r="ZV810" s="772"/>
      <c r="ZW810" s="772"/>
      <c r="ZX810" s="772"/>
      <c r="ZY810" s="772"/>
      <c r="ZZ810" s="772"/>
      <c r="AAA810" s="772"/>
      <c r="AAB810" s="772"/>
      <c r="AAC810" s="772"/>
      <c r="AAD810" s="772"/>
      <c r="AAE810" s="772"/>
      <c r="AAF810" s="772"/>
      <c r="AAG810" s="772"/>
      <c r="AAH810" s="772"/>
      <c r="AAI810" s="772"/>
      <c r="AAJ810" s="772"/>
      <c r="AAK810" s="772"/>
      <c r="AAL810" s="772"/>
      <c r="AAM810" s="772"/>
      <c r="AAN810" s="772"/>
      <c r="AAO810" s="772"/>
      <c r="AAP810" s="772"/>
      <c r="AAQ810" s="772"/>
      <c r="AAR810" s="772"/>
      <c r="AAS810" s="772"/>
      <c r="AAT810" s="772"/>
      <c r="AAU810" s="772"/>
      <c r="AAV810" s="772"/>
      <c r="AAW810" s="772"/>
      <c r="AAX810" s="772"/>
      <c r="AAY810" s="772"/>
      <c r="AAZ810" s="772"/>
      <c r="ABA810" s="772"/>
      <c r="ABB810" s="772"/>
      <c r="ABC810" s="772"/>
      <c r="ABD810" s="772"/>
      <c r="ABE810" s="772"/>
      <c r="ABF810" s="772"/>
      <c r="ABG810" s="772"/>
      <c r="ABH810" s="772"/>
      <c r="ABI810" s="772"/>
      <c r="ABJ810" s="772"/>
      <c r="ABK810" s="772"/>
      <c r="ABL810" s="772"/>
      <c r="ABM810" s="772"/>
      <c r="ABN810" s="772"/>
      <c r="ABO810" s="772"/>
      <c r="ABP810" s="772"/>
      <c r="ABQ810" s="772"/>
      <c r="ABR810" s="772"/>
      <c r="ABS810" s="772"/>
      <c r="ABT810" s="772"/>
      <c r="ABU810" s="772"/>
      <c r="ABV810" s="772"/>
      <c r="ABW810" s="772"/>
      <c r="ABX810" s="772"/>
      <c r="ABY810" s="772"/>
      <c r="ABZ810" s="772"/>
      <c r="ACA810" s="772"/>
      <c r="ACB810" s="772"/>
      <c r="ACC810" s="772"/>
      <c r="ACD810" s="772"/>
      <c r="ACE810" s="772"/>
      <c r="ACF810" s="772"/>
      <c r="ACG810" s="772"/>
      <c r="ACH810" s="772"/>
      <c r="ACI810" s="772"/>
      <c r="ACJ810" s="772"/>
      <c r="ACK810" s="772"/>
      <c r="ACL810" s="772"/>
      <c r="ACM810" s="772"/>
      <c r="ACN810" s="772"/>
      <c r="ACO810" s="772"/>
      <c r="ACP810" s="772"/>
      <c r="ACQ810" s="772"/>
      <c r="ACR810" s="772"/>
      <c r="ACS810" s="772"/>
      <c r="ACT810" s="772"/>
      <c r="ACU810" s="772"/>
      <c r="ACV810" s="772"/>
      <c r="ACW810" s="772"/>
      <c r="ACX810" s="772"/>
      <c r="ACY810" s="772"/>
      <c r="ACZ810" s="772"/>
      <c r="ADA810" s="772"/>
      <c r="ADB810" s="772"/>
      <c r="ADC810" s="772"/>
      <c r="ADD810" s="772"/>
      <c r="ADE810" s="772"/>
      <c r="ADF810" s="772"/>
      <c r="ADG810" s="772"/>
      <c r="ADH810" s="772"/>
      <c r="ADI810" s="772"/>
      <c r="ADJ810" s="772"/>
      <c r="ADK810" s="772"/>
      <c r="ADL810" s="772"/>
      <c r="ADM810" s="772"/>
      <c r="ADN810" s="772"/>
      <c r="ADO810" s="772"/>
      <c r="ADP810" s="772"/>
      <c r="ADQ810" s="772"/>
      <c r="ADR810" s="772"/>
      <c r="ADS810" s="772"/>
      <c r="ADT810" s="772"/>
      <c r="ADU810" s="772"/>
      <c r="ADV810" s="772"/>
      <c r="ADW810" s="772"/>
      <c r="ADX810" s="772"/>
      <c r="ADY810" s="772"/>
      <c r="ADZ810" s="772"/>
      <c r="AEA810" s="772"/>
      <c r="AEB810" s="772"/>
      <c r="AEC810" s="772"/>
      <c r="AED810" s="772"/>
      <c r="AEE810" s="772"/>
      <c r="AEF810" s="772"/>
      <c r="AEG810" s="772"/>
      <c r="AEH810" s="772"/>
      <c r="AEI810" s="772"/>
      <c r="AEJ810" s="772"/>
      <c r="AEK810" s="772"/>
      <c r="AEL810" s="772"/>
      <c r="AEM810" s="772"/>
      <c r="AEN810" s="772"/>
      <c r="AEO810" s="772"/>
      <c r="AEP810" s="772"/>
      <c r="AEQ810" s="772"/>
      <c r="AER810" s="772"/>
      <c r="AES810" s="772"/>
      <c r="AET810" s="772"/>
      <c r="AEU810" s="772"/>
      <c r="AEV810" s="772"/>
      <c r="AEW810" s="772"/>
      <c r="AEX810" s="772"/>
      <c r="AEY810" s="772"/>
      <c r="AEZ810" s="772"/>
      <c r="AFA810" s="772"/>
      <c r="AFB810" s="772"/>
      <c r="AFC810" s="772"/>
      <c r="AFD810" s="772"/>
      <c r="AFE810" s="772"/>
      <c r="AFF810" s="772"/>
      <c r="AFG810" s="772"/>
      <c r="AFH810" s="772"/>
      <c r="AFI810" s="772"/>
      <c r="AFJ810" s="772"/>
      <c r="AFK810" s="772"/>
      <c r="AFL810" s="772"/>
      <c r="AFM810" s="772"/>
      <c r="AFN810" s="772"/>
      <c r="AFO810" s="772"/>
      <c r="AFP810" s="772"/>
      <c r="AFQ810" s="772"/>
      <c r="AFR810" s="772"/>
      <c r="AFS810" s="772"/>
      <c r="AFT810" s="772"/>
      <c r="AFU810" s="772"/>
      <c r="AFV810" s="772"/>
      <c r="AFW810" s="772"/>
      <c r="AFX810" s="772"/>
      <c r="AFY810" s="772"/>
      <c r="AFZ810" s="772"/>
      <c r="AGA810" s="772"/>
      <c r="AGB810" s="772"/>
      <c r="AGC810" s="772"/>
      <c r="AGD810" s="772"/>
      <c r="AGE810" s="772"/>
      <c r="AGF810" s="772"/>
      <c r="AGG810" s="772"/>
      <c r="AGH810" s="772"/>
      <c r="AGI810" s="772"/>
      <c r="AGJ810" s="772"/>
      <c r="AGK810" s="772"/>
      <c r="AGL810" s="772"/>
      <c r="AGM810" s="772"/>
      <c r="AGN810" s="772"/>
      <c r="AGO810" s="772"/>
      <c r="AGP810" s="772"/>
      <c r="AGQ810" s="772"/>
      <c r="AGR810" s="772"/>
      <c r="AGS810" s="772"/>
      <c r="AGT810" s="772"/>
      <c r="AGU810" s="772"/>
      <c r="AGV810" s="772"/>
      <c r="AGW810" s="772"/>
      <c r="AGX810" s="772"/>
      <c r="AGY810" s="772"/>
      <c r="AGZ810" s="772"/>
      <c r="AHA810" s="772"/>
      <c r="AHB810" s="772"/>
      <c r="AHC810" s="772"/>
      <c r="AHD810" s="772"/>
      <c r="AHE810" s="772"/>
      <c r="AHF810" s="772"/>
      <c r="AHG810" s="772"/>
      <c r="AHH810" s="772"/>
      <c r="AHI810" s="772"/>
      <c r="AHJ810" s="772"/>
      <c r="AHK810" s="772"/>
      <c r="AHL810" s="772"/>
      <c r="AHM810" s="772"/>
      <c r="AHN810" s="772"/>
      <c r="AHO810" s="772"/>
      <c r="AHP810" s="772"/>
      <c r="AHQ810" s="772"/>
      <c r="AHR810" s="772"/>
      <c r="AHS810" s="772"/>
      <c r="AHT810" s="772"/>
      <c r="AHU810" s="772"/>
      <c r="AHV810" s="772"/>
      <c r="AHW810" s="772"/>
      <c r="AHX810" s="772"/>
      <c r="AHY810" s="772"/>
      <c r="AHZ810" s="772"/>
      <c r="AIA810" s="772"/>
      <c r="AIB810" s="772"/>
      <c r="AIC810" s="772"/>
      <c r="AID810" s="772"/>
      <c r="AIE810" s="772"/>
      <c r="AIF810" s="772"/>
      <c r="AIG810" s="772"/>
      <c r="AIH810" s="772"/>
      <c r="AII810" s="772"/>
      <c r="AIJ810" s="772"/>
      <c r="AIK810" s="772"/>
      <c r="AIL810" s="772"/>
      <c r="AIM810" s="772"/>
      <c r="AIN810" s="772"/>
      <c r="AIO810" s="772"/>
      <c r="AIP810" s="772"/>
      <c r="AIQ810" s="772"/>
      <c r="AIR810" s="772"/>
      <c r="AIS810" s="772"/>
      <c r="AIT810" s="772"/>
      <c r="AIU810" s="772"/>
      <c r="AIV810" s="772"/>
      <c r="AIW810" s="772"/>
      <c r="AIX810" s="772"/>
      <c r="AIY810" s="772"/>
      <c r="AIZ810" s="772"/>
      <c r="AJA810" s="772"/>
      <c r="AJB810" s="772"/>
      <c r="AJC810" s="772"/>
      <c r="AJD810" s="772"/>
      <c r="AJE810" s="772"/>
      <c r="AJF810" s="772"/>
      <c r="AJG810" s="772"/>
      <c r="AJH810" s="772"/>
      <c r="AJI810" s="772"/>
      <c r="AJJ810" s="772"/>
      <c r="AJK810" s="772"/>
      <c r="AJL810" s="772"/>
      <c r="AJM810" s="772"/>
      <c r="AJN810" s="772"/>
      <c r="AJO810" s="772"/>
      <c r="AJP810" s="772"/>
      <c r="AJQ810" s="772"/>
      <c r="AJR810" s="772"/>
      <c r="AJS810" s="772"/>
      <c r="AJT810" s="772"/>
      <c r="AJU810" s="772"/>
      <c r="AJV810" s="772"/>
      <c r="AJW810" s="772"/>
      <c r="AJX810" s="772"/>
      <c r="AJY810" s="772"/>
      <c r="AJZ810" s="772"/>
      <c r="AKA810" s="772"/>
      <c r="AKB810" s="772"/>
      <c r="AKC810" s="772"/>
      <c r="AKD810" s="772"/>
      <c r="AKE810" s="772"/>
      <c r="AKF810" s="772"/>
      <c r="AKG810" s="772"/>
      <c r="AKH810" s="772"/>
      <c r="AKI810" s="772"/>
      <c r="AKJ810" s="772"/>
      <c r="AKK810" s="772"/>
      <c r="AKL810" s="772"/>
      <c r="AKM810" s="772"/>
      <c r="AKN810" s="772"/>
      <c r="AKO810" s="772"/>
      <c r="AKP810" s="772"/>
      <c r="AKQ810" s="772"/>
      <c r="AKR810" s="772"/>
      <c r="AKS810" s="772"/>
      <c r="AKT810" s="772"/>
      <c r="AKU810" s="772"/>
      <c r="AKV810" s="772"/>
      <c r="AKW810" s="772"/>
      <c r="AKX810" s="772"/>
      <c r="AKY810" s="772"/>
      <c r="AKZ810" s="772"/>
      <c r="ALA810" s="772"/>
      <c r="ALB810" s="772"/>
      <c r="ALC810" s="772"/>
      <c r="ALD810" s="772"/>
      <c r="ALE810" s="772"/>
      <c r="ALF810" s="772"/>
      <c r="ALG810" s="772"/>
      <c r="ALH810" s="772"/>
      <c r="ALI810" s="772"/>
      <c r="ALJ810" s="772"/>
      <c r="ALK810" s="772"/>
      <c r="ALL810" s="772"/>
      <c r="ALM810" s="772"/>
      <c r="ALN810" s="772"/>
      <c r="ALO810" s="772"/>
      <c r="ALP810" s="772"/>
      <c r="ALQ810" s="772"/>
      <c r="ALR810" s="772"/>
      <c r="ALS810" s="772"/>
      <c r="ALT810" s="772"/>
      <c r="ALU810" s="772"/>
      <c r="ALV810" s="772"/>
      <c r="ALW810" s="772"/>
      <c r="ALX810" s="772"/>
      <c r="ALY810" s="772"/>
      <c r="ALZ810" s="772"/>
      <c r="AMA810" s="772"/>
      <c r="AMB810" s="772"/>
      <c r="AMC810" s="772"/>
      <c r="AMD810" s="772"/>
      <c r="AME810" s="772"/>
      <c r="AMF810" s="772"/>
      <c r="AMG810" s="772"/>
      <c r="AMH810" s="772"/>
      <c r="AMI810" s="772"/>
      <c r="AMJ810" s="772"/>
    </row>
    <row r="811" spans="1:1024" x14ac:dyDescent="0.2">
      <c r="A811" s="772"/>
      <c r="B811" s="799"/>
      <c r="C811" s="804"/>
      <c r="D811" s="801"/>
      <c r="E811" s="801"/>
      <c r="F811" s="801"/>
      <c r="G811" s="801"/>
      <c r="H811" s="801"/>
      <c r="I811" s="801"/>
      <c r="J811" s="801"/>
      <c r="K811" s="801"/>
      <c r="L811" s="801"/>
      <c r="M811" s="801"/>
      <c r="N811" s="801"/>
      <c r="O811" s="801"/>
      <c r="P811" s="801"/>
      <c r="Q811" s="801"/>
      <c r="R811" s="802"/>
      <c r="S811" s="801"/>
      <c r="T811" s="801"/>
      <c r="U811" s="794" t="s">
        <v>495</v>
      </c>
      <c r="V811" s="785" t="s">
        <v>124</v>
      </c>
      <c r="W811" s="803" t="s">
        <v>490</v>
      </c>
      <c r="X811" s="777"/>
      <c r="Y811" s="777"/>
      <c r="Z811" s="777"/>
      <c r="AA811" s="777"/>
      <c r="AB811" s="777"/>
      <c r="AC811" s="777"/>
      <c r="AD811" s="777"/>
      <c r="AE811" s="777"/>
      <c r="AF811" s="777"/>
      <c r="AG811" s="777"/>
      <c r="AH811" s="777"/>
      <c r="AI811" s="777"/>
      <c r="AJ811" s="777"/>
      <c r="AK811" s="777"/>
      <c r="AL811" s="777"/>
      <c r="AM811" s="777"/>
      <c r="AN811" s="777"/>
      <c r="AO811" s="777"/>
      <c r="AP811" s="777"/>
      <c r="AQ811" s="777"/>
      <c r="AR811" s="777"/>
      <c r="AS811" s="777"/>
      <c r="AT811" s="777"/>
      <c r="AU811" s="777"/>
      <c r="AV811" s="777"/>
      <c r="AW811" s="777"/>
      <c r="AX811" s="777"/>
      <c r="AY811" s="777"/>
      <c r="AZ811" s="777"/>
      <c r="BA811" s="777"/>
      <c r="BB811" s="777"/>
      <c r="BC811" s="777"/>
      <c r="BD811" s="777"/>
      <c r="BE811" s="777"/>
      <c r="BF811" s="777"/>
      <c r="BG811" s="777"/>
      <c r="BH811" s="777"/>
      <c r="BI811" s="777"/>
      <c r="BJ811" s="777"/>
      <c r="BK811" s="777"/>
      <c r="BL811" s="777"/>
      <c r="BM811" s="777"/>
      <c r="BN811" s="777"/>
      <c r="BO811" s="777"/>
      <c r="BP811" s="777"/>
      <c r="BQ811" s="777"/>
      <c r="BR811" s="777"/>
      <c r="BS811" s="777"/>
      <c r="BT811" s="777"/>
      <c r="BU811" s="777"/>
      <c r="BV811" s="777"/>
      <c r="BW811" s="777"/>
      <c r="BX811" s="777"/>
      <c r="BY811" s="777"/>
      <c r="BZ811" s="777"/>
      <c r="CA811" s="777"/>
      <c r="CB811" s="777"/>
      <c r="CC811" s="777"/>
      <c r="CD811" s="777"/>
      <c r="CE811" s="777"/>
      <c r="CF811" s="777"/>
      <c r="CG811" s="777"/>
      <c r="CH811" s="777"/>
      <c r="CI811" s="777"/>
      <c r="CJ811" s="777"/>
      <c r="CK811" s="777"/>
      <c r="CL811" s="777"/>
      <c r="CM811" s="777"/>
      <c r="CN811" s="777"/>
      <c r="CO811" s="777"/>
      <c r="CP811" s="777"/>
      <c r="CQ811" s="777"/>
      <c r="CR811" s="777"/>
      <c r="CS811" s="777"/>
      <c r="CT811" s="777"/>
      <c r="CU811" s="777"/>
      <c r="CV811" s="777"/>
      <c r="CW811" s="777"/>
      <c r="CX811" s="777"/>
      <c r="CY811" s="777"/>
      <c r="CZ811" s="786">
        <v>0</v>
      </c>
      <c r="DA811" s="787">
        <v>0</v>
      </c>
      <c r="DB811" s="787">
        <v>0</v>
      </c>
      <c r="DC811" s="787">
        <v>0</v>
      </c>
      <c r="DD811" s="787">
        <v>0</v>
      </c>
      <c r="DE811" s="787">
        <v>0</v>
      </c>
      <c r="DF811" s="787">
        <v>0</v>
      </c>
      <c r="DG811" s="787">
        <v>0</v>
      </c>
      <c r="DH811" s="787">
        <v>0</v>
      </c>
      <c r="DI811" s="787">
        <v>0</v>
      </c>
      <c r="DJ811" s="787">
        <v>0</v>
      </c>
      <c r="DK811" s="787">
        <v>0</v>
      </c>
      <c r="DL811" s="787">
        <v>0</v>
      </c>
      <c r="DM811" s="787">
        <v>0</v>
      </c>
      <c r="DN811" s="787">
        <v>0</v>
      </c>
      <c r="DO811" s="787">
        <v>0</v>
      </c>
      <c r="DP811" s="787">
        <v>0</v>
      </c>
      <c r="DQ811" s="787">
        <v>0</v>
      </c>
      <c r="DR811" s="787">
        <v>0</v>
      </c>
      <c r="DS811" s="787">
        <v>0</v>
      </c>
      <c r="DT811" s="787">
        <v>0</v>
      </c>
      <c r="DU811" s="787">
        <v>0</v>
      </c>
      <c r="DV811" s="787">
        <v>0</v>
      </c>
      <c r="DW811" s="788">
        <v>0</v>
      </c>
      <c r="DX811" s="693"/>
      <c r="DY811" s="772"/>
      <c r="DZ811" s="772"/>
      <c r="EA811" s="772"/>
      <c r="EB811" s="772"/>
      <c r="EC811" s="772"/>
      <c r="ED811" s="772"/>
      <c r="EE811" s="772"/>
      <c r="EF811" s="772"/>
      <c r="EG811" s="772"/>
      <c r="EH811" s="772"/>
      <c r="EI811" s="772"/>
      <c r="EJ811" s="772"/>
      <c r="EK811" s="772"/>
      <c r="EL811" s="772"/>
      <c r="EM811" s="772"/>
      <c r="EN811" s="772"/>
      <c r="EO811" s="772"/>
      <c r="EP811" s="772"/>
      <c r="EQ811" s="772"/>
      <c r="ER811" s="772"/>
      <c r="ES811" s="772"/>
      <c r="ET811" s="772"/>
      <c r="EU811" s="772"/>
      <c r="EV811" s="772"/>
      <c r="EW811" s="772"/>
      <c r="EX811" s="772"/>
      <c r="EY811" s="772"/>
      <c r="EZ811" s="772"/>
      <c r="FA811" s="772"/>
      <c r="FB811" s="772"/>
      <c r="FC811" s="772"/>
      <c r="FD811" s="772"/>
      <c r="FE811" s="772"/>
      <c r="FF811" s="772"/>
      <c r="FG811" s="772"/>
      <c r="FH811" s="772"/>
      <c r="FI811" s="772"/>
      <c r="FJ811" s="772"/>
      <c r="FK811" s="772"/>
      <c r="FL811" s="772"/>
      <c r="FM811" s="772"/>
      <c r="FN811" s="772"/>
      <c r="FO811" s="772"/>
      <c r="FP811" s="772"/>
      <c r="FQ811" s="772"/>
      <c r="FR811" s="772"/>
      <c r="FS811" s="772"/>
      <c r="FT811" s="772"/>
      <c r="FU811" s="772"/>
      <c r="FV811" s="772"/>
      <c r="FW811" s="772"/>
      <c r="FX811" s="772"/>
      <c r="FY811" s="772"/>
      <c r="FZ811" s="772"/>
      <c r="GA811" s="772"/>
      <c r="GB811" s="772"/>
      <c r="GC811" s="772"/>
      <c r="GD811" s="772"/>
      <c r="GE811" s="772"/>
      <c r="GF811" s="772"/>
      <c r="GG811" s="772"/>
      <c r="GH811" s="772"/>
      <c r="GI811" s="772"/>
      <c r="GJ811" s="772"/>
      <c r="GK811" s="772"/>
      <c r="GL811" s="772"/>
      <c r="GM811" s="772"/>
      <c r="GN811" s="772"/>
      <c r="GO811" s="772"/>
      <c r="GP811" s="772"/>
      <c r="GQ811" s="772"/>
      <c r="GR811" s="772"/>
      <c r="GS811" s="772"/>
      <c r="GT811" s="772"/>
      <c r="GU811" s="772"/>
      <c r="GV811" s="772"/>
      <c r="GW811" s="772"/>
      <c r="GX811" s="772"/>
      <c r="GY811" s="772"/>
      <c r="GZ811" s="772"/>
      <c r="HA811" s="772"/>
      <c r="HB811" s="772"/>
      <c r="HC811" s="772"/>
      <c r="HD811" s="772"/>
      <c r="HE811" s="772"/>
      <c r="HF811" s="772"/>
      <c r="HG811" s="772"/>
      <c r="HH811" s="772"/>
      <c r="HI811" s="772"/>
      <c r="HJ811" s="772"/>
      <c r="HK811" s="772"/>
      <c r="HL811" s="772"/>
      <c r="HM811" s="772"/>
      <c r="HN811" s="772"/>
      <c r="HO811" s="772"/>
      <c r="HP811" s="772"/>
      <c r="HQ811" s="772"/>
      <c r="HR811" s="772"/>
      <c r="HS811" s="772"/>
      <c r="HT811" s="772"/>
      <c r="HU811" s="772"/>
      <c r="HV811" s="772"/>
      <c r="HW811" s="772"/>
      <c r="HX811" s="772"/>
      <c r="HY811" s="772"/>
      <c r="HZ811" s="772"/>
      <c r="IA811" s="772"/>
      <c r="IB811" s="772"/>
      <c r="IC811" s="772"/>
      <c r="ID811" s="772"/>
      <c r="IE811" s="772"/>
      <c r="IF811" s="772"/>
      <c r="IG811" s="772"/>
      <c r="IH811" s="772"/>
      <c r="II811" s="772"/>
      <c r="IJ811" s="772"/>
      <c r="IK811" s="772"/>
      <c r="IL811" s="772"/>
      <c r="IM811" s="772"/>
      <c r="IN811" s="772"/>
      <c r="IO811" s="772"/>
      <c r="IP811" s="772"/>
      <c r="IQ811" s="772"/>
      <c r="IR811" s="772"/>
      <c r="IS811" s="772"/>
      <c r="IT811" s="772"/>
      <c r="IU811" s="772"/>
      <c r="IV811" s="772"/>
      <c r="IW811" s="772"/>
      <c r="IX811" s="772"/>
      <c r="IY811" s="772"/>
      <c r="IZ811" s="772"/>
      <c r="JA811" s="772"/>
      <c r="JB811" s="772"/>
      <c r="JC811" s="772"/>
      <c r="JD811" s="772"/>
      <c r="JE811" s="772"/>
      <c r="JF811" s="772"/>
      <c r="JG811" s="772"/>
      <c r="JH811" s="772"/>
      <c r="JI811" s="772"/>
      <c r="JJ811" s="772"/>
      <c r="JK811" s="772"/>
      <c r="JL811" s="772"/>
      <c r="JM811" s="772"/>
      <c r="JN811" s="772"/>
      <c r="JO811" s="772"/>
      <c r="JP811" s="772"/>
      <c r="JQ811" s="772"/>
      <c r="JR811" s="772"/>
      <c r="JS811" s="772"/>
      <c r="JT811" s="772"/>
      <c r="JU811" s="772"/>
      <c r="JV811" s="772"/>
      <c r="JW811" s="772"/>
      <c r="JX811" s="772"/>
      <c r="JY811" s="772"/>
      <c r="JZ811" s="772"/>
      <c r="KA811" s="772"/>
      <c r="KB811" s="772"/>
      <c r="KC811" s="772"/>
      <c r="KD811" s="772"/>
      <c r="KE811" s="772"/>
      <c r="KF811" s="772"/>
      <c r="KG811" s="772"/>
      <c r="KH811" s="772"/>
      <c r="KI811" s="772"/>
      <c r="KJ811" s="772"/>
      <c r="KK811" s="772"/>
      <c r="KL811" s="772"/>
      <c r="KM811" s="772"/>
      <c r="KN811" s="772"/>
      <c r="KO811" s="772"/>
      <c r="KP811" s="772"/>
      <c r="KQ811" s="772"/>
      <c r="KR811" s="772"/>
      <c r="KS811" s="772"/>
      <c r="KT811" s="772"/>
      <c r="KU811" s="772"/>
      <c r="KV811" s="772"/>
      <c r="KW811" s="772"/>
      <c r="KX811" s="772"/>
      <c r="KY811" s="772"/>
      <c r="KZ811" s="772"/>
      <c r="LA811" s="772"/>
      <c r="LB811" s="772"/>
      <c r="LC811" s="772"/>
      <c r="LD811" s="772"/>
      <c r="LE811" s="772"/>
      <c r="LF811" s="772"/>
      <c r="LG811" s="772"/>
      <c r="LH811" s="772"/>
      <c r="LI811" s="772"/>
      <c r="LJ811" s="772"/>
      <c r="LK811" s="772"/>
      <c r="LL811" s="772"/>
      <c r="LM811" s="772"/>
      <c r="LN811" s="772"/>
      <c r="LO811" s="772"/>
      <c r="LP811" s="772"/>
      <c r="LQ811" s="772"/>
      <c r="LR811" s="772"/>
      <c r="LS811" s="772"/>
      <c r="LT811" s="772"/>
      <c r="LU811" s="772"/>
      <c r="LV811" s="772"/>
      <c r="LW811" s="772"/>
      <c r="LX811" s="772"/>
      <c r="LY811" s="772"/>
      <c r="LZ811" s="772"/>
      <c r="MA811" s="772"/>
      <c r="MB811" s="772"/>
      <c r="MC811" s="772"/>
      <c r="MD811" s="772"/>
      <c r="ME811" s="772"/>
      <c r="MF811" s="772"/>
      <c r="MG811" s="772"/>
      <c r="MH811" s="772"/>
      <c r="MI811" s="772"/>
      <c r="MJ811" s="772"/>
      <c r="MK811" s="772"/>
      <c r="ML811" s="772"/>
      <c r="MM811" s="772"/>
      <c r="MN811" s="772"/>
      <c r="MO811" s="772"/>
      <c r="MP811" s="772"/>
      <c r="MQ811" s="772"/>
      <c r="MR811" s="772"/>
      <c r="MS811" s="772"/>
      <c r="MT811" s="772"/>
      <c r="MU811" s="772"/>
      <c r="MV811" s="772"/>
      <c r="MW811" s="772"/>
      <c r="MX811" s="772"/>
      <c r="MY811" s="772"/>
      <c r="MZ811" s="772"/>
      <c r="NA811" s="772"/>
      <c r="NB811" s="772"/>
      <c r="NC811" s="772"/>
      <c r="ND811" s="772"/>
      <c r="NE811" s="772"/>
      <c r="NF811" s="772"/>
      <c r="NG811" s="772"/>
      <c r="NH811" s="772"/>
      <c r="NI811" s="772"/>
      <c r="NJ811" s="772"/>
      <c r="NK811" s="772"/>
      <c r="NL811" s="772"/>
      <c r="NM811" s="772"/>
      <c r="NN811" s="772"/>
      <c r="NO811" s="772"/>
      <c r="NP811" s="772"/>
      <c r="NQ811" s="772"/>
      <c r="NR811" s="772"/>
      <c r="NS811" s="772"/>
      <c r="NT811" s="772"/>
      <c r="NU811" s="772"/>
      <c r="NV811" s="772"/>
      <c r="NW811" s="772"/>
      <c r="NX811" s="772"/>
      <c r="NY811" s="772"/>
      <c r="NZ811" s="772"/>
      <c r="OA811" s="772"/>
      <c r="OB811" s="772"/>
      <c r="OC811" s="772"/>
      <c r="OD811" s="772"/>
      <c r="OE811" s="772"/>
      <c r="OF811" s="772"/>
      <c r="OG811" s="772"/>
      <c r="OH811" s="772"/>
      <c r="OI811" s="772"/>
      <c r="OJ811" s="772"/>
      <c r="OK811" s="772"/>
      <c r="OL811" s="772"/>
      <c r="OM811" s="772"/>
      <c r="ON811" s="772"/>
      <c r="OO811" s="772"/>
      <c r="OP811" s="772"/>
      <c r="OQ811" s="772"/>
      <c r="OR811" s="772"/>
      <c r="OS811" s="772"/>
      <c r="OT811" s="772"/>
      <c r="OU811" s="772"/>
      <c r="OV811" s="772"/>
      <c r="OW811" s="772"/>
      <c r="OX811" s="772"/>
      <c r="OY811" s="772"/>
      <c r="OZ811" s="772"/>
      <c r="PA811" s="772"/>
      <c r="PB811" s="772"/>
      <c r="PC811" s="772"/>
      <c r="PD811" s="772"/>
      <c r="PE811" s="772"/>
      <c r="PF811" s="772"/>
      <c r="PG811" s="772"/>
      <c r="PH811" s="772"/>
      <c r="PI811" s="772"/>
      <c r="PJ811" s="772"/>
      <c r="PK811" s="772"/>
      <c r="PL811" s="772"/>
      <c r="PM811" s="772"/>
      <c r="PN811" s="772"/>
      <c r="PO811" s="772"/>
      <c r="PP811" s="772"/>
      <c r="PQ811" s="772"/>
      <c r="PR811" s="772"/>
      <c r="PS811" s="772"/>
      <c r="PT811" s="772"/>
      <c r="PU811" s="772"/>
      <c r="PV811" s="772"/>
      <c r="PW811" s="772"/>
      <c r="PX811" s="772"/>
      <c r="PY811" s="772"/>
      <c r="PZ811" s="772"/>
      <c r="QA811" s="772"/>
      <c r="QB811" s="772"/>
      <c r="QC811" s="772"/>
      <c r="QD811" s="772"/>
      <c r="QE811" s="772"/>
      <c r="QF811" s="772"/>
      <c r="QG811" s="772"/>
      <c r="QH811" s="772"/>
      <c r="QI811" s="772"/>
      <c r="QJ811" s="772"/>
      <c r="QK811" s="772"/>
      <c r="QL811" s="772"/>
      <c r="QM811" s="772"/>
      <c r="QN811" s="772"/>
      <c r="QO811" s="772"/>
      <c r="QP811" s="772"/>
      <c r="QQ811" s="772"/>
      <c r="QR811" s="772"/>
      <c r="QS811" s="772"/>
      <c r="QT811" s="772"/>
      <c r="QU811" s="772"/>
      <c r="QV811" s="772"/>
      <c r="QW811" s="772"/>
      <c r="QX811" s="772"/>
      <c r="QY811" s="772"/>
      <c r="QZ811" s="772"/>
      <c r="RA811" s="772"/>
      <c r="RB811" s="772"/>
      <c r="RC811" s="772"/>
      <c r="RD811" s="772"/>
      <c r="RE811" s="772"/>
      <c r="RF811" s="772"/>
      <c r="RG811" s="772"/>
      <c r="RH811" s="772"/>
      <c r="RI811" s="772"/>
      <c r="RJ811" s="772"/>
      <c r="RK811" s="772"/>
      <c r="RL811" s="772"/>
      <c r="RM811" s="772"/>
      <c r="RN811" s="772"/>
      <c r="RO811" s="772"/>
      <c r="RP811" s="772"/>
      <c r="RQ811" s="772"/>
      <c r="RR811" s="772"/>
      <c r="RS811" s="772"/>
      <c r="RT811" s="772"/>
      <c r="RU811" s="772"/>
      <c r="RV811" s="772"/>
      <c r="RW811" s="772"/>
      <c r="RX811" s="772"/>
      <c r="RY811" s="772"/>
      <c r="RZ811" s="772"/>
      <c r="SA811" s="772"/>
      <c r="SB811" s="772"/>
      <c r="SC811" s="772"/>
      <c r="SD811" s="772"/>
      <c r="SE811" s="772"/>
      <c r="SF811" s="772"/>
      <c r="SG811" s="772"/>
      <c r="SH811" s="772"/>
      <c r="SI811" s="772"/>
      <c r="SJ811" s="772"/>
      <c r="SK811" s="772"/>
      <c r="SL811" s="772"/>
      <c r="SM811" s="772"/>
      <c r="SN811" s="772"/>
      <c r="SO811" s="772"/>
      <c r="SP811" s="772"/>
      <c r="SQ811" s="772"/>
      <c r="SR811" s="772"/>
      <c r="SS811" s="772"/>
      <c r="ST811" s="772"/>
      <c r="SU811" s="772"/>
      <c r="SV811" s="772"/>
      <c r="SW811" s="772"/>
      <c r="SX811" s="772"/>
      <c r="SY811" s="772"/>
      <c r="SZ811" s="772"/>
      <c r="TA811" s="772"/>
      <c r="TB811" s="772"/>
      <c r="TC811" s="772"/>
      <c r="TD811" s="772"/>
      <c r="TE811" s="772"/>
      <c r="TF811" s="772"/>
      <c r="TG811" s="772"/>
      <c r="TH811" s="772"/>
      <c r="TI811" s="772"/>
      <c r="TJ811" s="772"/>
      <c r="TK811" s="772"/>
      <c r="TL811" s="772"/>
      <c r="TM811" s="772"/>
      <c r="TN811" s="772"/>
      <c r="TO811" s="772"/>
      <c r="TP811" s="772"/>
      <c r="TQ811" s="772"/>
      <c r="TR811" s="772"/>
      <c r="TS811" s="772"/>
      <c r="TT811" s="772"/>
      <c r="TU811" s="772"/>
      <c r="TV811" s="772"/>
      <c r="TW811" s="772"/>
      <c r="TX811" s="772"/>
      <c r="TY811" s="772"/>
      <c r="TZ811" s="772"/>
      <c r="UA811" s="772"/>
      <c r="UB811" s="772"/>
      <c r="UC811" s="772"/>
      <c r="UD811" s="772"/>
      <c r="UE811" s="772"/>
      <c r="UF811" s="772"/>
      <c r="UG811" s="772"/>
      <c r="UH811" s="772"/>
      <c r="UI811" s="772"/>
      <c r="UJ811" s="772"/>
      <c r="UK811" s="772"/>
      <c r="UL811" s="772"/>
      <c r="UM811" s="772"/>
      <c r="UN811" s="772"/>
      <c r="UO811" s="772"/>
      <c r="UP811" s="772"/>
      <c r="UQ811" s="772"/>
      <c r="UR811" s="772"/>
      <c r="US811" s="772"/>
      <c r="UT811" s="772"/>
      <c r="UU811" s="772"/>
      <c r="UV811" s="772"/>
      <c r="UW811" s="772"/>
      <c r="UX811" s="772"/>
      <c r="UY811" s="772"/>
      <c r="UZ811" s="772"/>
      <c r="VA811" s="772"/>
      <c r="VB811" s="772"/>
      <c r="VC811" s="772"/>
      <c r="VD811" s="772"/>
      <c r="VE811" s="772"/>
      <c r="VF811" s="772"/>
      <c r="VG811" s="772"/>
      <c r="VH811" s="772"/>
      <c r="VI811" s="772"/>
      <c r="VJ811" s="772"/>
      <c r="VK811" s="772"/>
      <c r="VL811" s="772"/>
      <c r="VM811" s="772"/>
      <c r="VN811" s="772"/>
      <c r="VO811" s="772"/>
      <c r="VP811" s="772"/>
      <c r="VQ811" s="772"/>
      <c r="VR811" s="772"/>
      <c r="VS811" s="772"/>
      <c r="VT811" s="772"/>
      <c r="VU811" s="772"/>
      <c r="VV811" s="772"/>
      <c r="VW811" s="772"/>
      <c r="VX811" s="772"/>
      <c r="VY811" s="772"/>
      <c r="VZ811" s="772"/>
      <c r="WA811" s="772"/>
      <c r="WB811" s="772"/>
      <c r="WC811" s="772"/>
      <c r="WD811" s="772"/>
      <c r="WE811" s="772"/>
      <c r="WF811" s="772"/>
      <c r="WG811" s="772"/>
      <c r="WH811" s="772"/>
      <c r="WI811" s="772"/>
      <c r="WJ811" s="772"/>
      <c r="WK811" s="772"/>
      <c r="WL811" s="772"/>
      <c r="WM811" s="772"/>
      <c r="WN811" s="772"/>
      <c r="WO811" s="772"/>
      <c r="WP811" s="772"/>
      <c r="WQ811" s="772"/>
      <c r="WR811" s="772"/>
      <c r="WS811" s="772"/>
      <c r="WT811" s="772"/>
      <c r="WU811" s="772"/>
      <c r="WV811" s="772"/>
      <c r="WW811" s="772"/>
      <c r="WX811" s="772"/>
      <c r="WY811" s="772"/>
      <c r="WZ811" s="772"/>
      <c r="XA811" s="772"/>
      <c r="XB811" s="772"/>
      <c r="XC811" s="772"/>
      <c r="XD811" s="772"/>
      <c r="XE811" s="772"/>
      <c r="XF811" s="772"/>
      <c r="XG811" s="772"/>
      <c r="XH811" s="772"/>
      <c r="XI811" s="772"/>
      <c r="XJ811" s="772"/>
      <c r="XK811" s="772"/>
      <c r="XL811" s="772"/>
      <c r="XM811" s="772"/>
      <c r="XN811" s="772"/>
      <c r="XO811" s="772"/>
      <c r="XP811" s="772"/>
      <c r="XQ811" s="772"/>
      <c r="XR811" s="772"/>
      <c r="XS811" s="772"/>
      <c r="XT811" s="772"/>
      <c r="XU811" s="772"/>
      <c r="XV811" s="772"/>
      <c r="XW811" s="772"/>
      <c r="XX811" s="772"/>
      <c r="XY811" s="772"/>
      <c r="XZ811" s="772"/>
      <c r="YA811" s="772"/>
      <c r="YB811" s="772"/>
      <c r="YC811" s="772"/>
      <c r="YD811" s="772"/>
      <c r="YE811" s="772"/>
      <c r="YF811" s="772"/>
      <c r="YG811" s="772"/>
      <c r="YH811" s="772"/>
      <c r="YI811" s="772"/>
      <c r="YJ811" s="772"/>
      <c r="YK811" s="772"/>
      <c r="YL811" s="772"/>
      <c r="YM811" s="772"/>
      <c r="YN811" s="772"/>
      <c r="YO811" s="772"/>
      <c r="YP811" s="772"/>
      <c r="YQ811" s="772"/>
      <c r="YR811" s="772"/>
      <c r="YS811" s="772"/>
      <c r="YT811" s="772"/>
      <c r="YU811" s="772"/>
      <c r="YV811" s="772"/>
      <c r="YW811" s="772"/>
      <c r="YX811" s="772"/>
      <c r="YY811" s="772"/>
      <c r="YZ811" s="772"/>
      <c r="ZA811" s="772"/>
      <c r="ZB811" s="772"/>
      <c r="ZC811" s="772"/>
      <c r="ZD811" s="772"/>
      <c r="ZE811" s="772"/>
      <c r="ZF811" s="772"/>
      <c r="ZG811" s="772"/>
      <c r="ZH811" s="772"/>
      <c r="ZI811" s="772"/>
      <c r="ZJ811" s="772"/>
      <c r="ZK811" s="772"/>
      <c r="ZL811" s="772"/>
      <c r="ZM811" s="772"/>
      <c r="ZN811" s="772"/>
      <c r="ZO811" s="772"/>
      <c r="ZP811" s="772"/>
      <c r="ZQ811" s="772"/>
      <c r="ZR811" s="772"/>
      <c r="ZS811" s="772"/>
      <c r="ZT811" s="772"/>
      <c r="ZU811" s="772"/>
      <c r="ZV811" s="772"/>
      <c r="ZW811" s="772"/>
      <c r="ZX811" s="772"/>
      <c r="ZY811" s="772"/>
      <c r="ZZ811" s="772"/>
      <c r="AAA811" s="772"/>
      <c r="AAB811" s="772"/>
      <c r="AAC811" s="772"/>
      <c r="AAD811" s="772"/>
      <c r="AAE811" s="772"/>
      <c r="AAF811" s="772"/>
      <c r="AAG811" s="772"/>
      <c r="AAH811" s="772"/>
      <c r="AAI811" s="772"/>
      <c r="AAJ811" s="772"/>
      <c r="AAK811" s="772"/>
      <c r="AAL811" s="772"/>
      <c r="AAM811" s="772"/>
      <c r="AAN811" s="772"/>
      <c r="AAO811" s="772"/>
      <c r="AAP811" s="772"/>
      <c r="AAQ811" s="772"/>
      <c r="AAR811" s="772"/>
      <c r="AAS811" s="772"/>
      <c r="AAT811" s="772"/>
      <c r="AAU811" s="772"/>
      <c r="AAV811" s="772"/>
      <c r="AAW811" s="772"/>
      <c r="AAX811" s="772"/>
      <c r="AAY811" s="772"/>
      <c r="AAZ811" s="772"/>
      <c r="ABA811" s="772"/>
      <c r="ABB811" s="772"/>
      <c r="ABC811" s="772"/>
      <c r="ABD811" s="772"/>
      <c r="ABE811" s="772"/>
      <c r="ABF811" s="772"/>
      <c r="ABG811" s="772"/>
      <c r="ABH811" s="772"/>
      <c r="ABI811" s="772"/>
      <c r="ABJ811" s="772"/>
      <c r="ABK811" s="772"/>
      <c r="ABL811" s="772"/>
      <c r="ABM811" s="772"/>
      <c r="ABN811" s="772"/>
      <c r="ABO811" s="772"/>
      <c r="ABP811" s="772"/>
      <c r="ABQ811" s="772"/>
      <c r="ABR811" s="772"/>
      <c r="ABS811" s="772"/>
      <c r="ABT811" s="772"/>
      <c r="ABU811" s="772"/>
      <c r="ABV811" s="772"/>
      <c r="ABW811" s="772"/>
      <c r="ABX811" s="772"/>
      <c r="ABY811" s="772"/>
      <c r="ABZ811" s="772"/>
      <c r="ACA811" s="772"/>
      <c r="ACB811" s="772"/>
      <c r="ACC811" s="772"/>
      <c r="ACD811" s="772"/>
      <c r="ACE811" s="772"/>
      <c r="ACF811" s="772"/>
      <c r="ACG811" s="772"/>
      <c r="ACH811" s="772"/>
      <c r="ACI811" s="772"/>
      <c r="ACJ811" s="772"/>
      <c r="ACK811" s="772"/>
      <c r="ACL811" s="772"/>
      <c r="ACM811" s="772"/>
      <c r="ACN811" s="772"/>
      <c r="ACO811" s="772"/>
      <c r="ACP811" s="772"/>
      <c r="ACQ811" s="772"/>
      <c r="ACR811" s="772"/>
      <c r="ACS811" s="772"/>
      <c r="ACT811" s="772"/>
      <c r="ACU811" s="772"/>
      <c r="ACV811" s="772"/>
      <c r="ACW811" s="772"/>
      <c r="ACX811" s="772"/>
      <c r="ACY811" s="772"/>
      <c r="ACZ811" s="772"/>
      <c r="ADA811" s="772"/>
      <c r="ADB811" s="772"/>
      <c r="ADC811" s="772"/>
      <c r="ADD811" s="772"/>
      <c r="ADE811" s="772"/>
      <c r="ADF811" s="772"/>
      <c r="ADG811" s="772"/>
      <c r="ADH811" s="772"/>
      <c r="ADI811" s="772"/>
      <c r="ADJ811" s="772"/>
      <c r="ADK811" s="772"/>
      <c r="ADL811" s="772"/>
      <c r="ADM811" s="772"/>
      <c r="ADN811" s="772"/>
      <c r="ADO811" s="772"/>
      <c r="ADP811" s="772"/>
      <c r="ADQ811" s="772"/>
      <c r="ADR811" s="772"/>
      <c r="ADS811" s="772"/>
      <c r="ADT811" s="772"/>
      <c r="ADU811" s="772"/>
      <c r="ADV811" s="772"/>
      <c r="ADW811" s="772"/>
      <c r="ADX811" s="772"/>
      <c r="ADY811" s="772"/>
      <c r="ADZ811" s="772"/>
      <c r="AEA811" s="772"/>
      <c r="AEB811" s="772"/>
      <c r="AEC811" s="772"/>
      <c r="AED811" s="772"/>
      <c r="AEE811" s="772"/>
      <c r="AEF811" s="772"/>
      <c r="AEG811" s="772"/>
      <c r="AEH811" s="772"/>
      <c r="AEI811" s="772"/>
      <c r="AEJ811" s="772"/>
      <c r="AEK811" s="772"/>
      <c r="AEL811" s="772"/>
      <c r="AEM811" s="772"/>
      <c r="AEN811" s="772"/>
      <c r="AEO811" s="772"/>
      <c r="AEP811" s="772"/>
      <c r="AEQ811" s="772"/>
      <c r="AER811" s="772"/>
      <c r="AES811" s="772"/>
      <c r="AET811" s="772"/>
      <c r="AEU811" s="772"/>
      <c r="AEV811" s="772"/>
      <c r="AEW811" s="772"/>
      <c r="AEX811" s="772"/>
      <c r="AEY811" s="772"/>
      <c r="AEZ811" s="772"/>
      <c r="AFA811" s="772"/>
      <c r="AFB811" s="772"/>
      <c r="AFC811" s="772"/>
      <c r="AFD811" s="772"/>
      <c r="AFE811" s="772"/>
      <c r="AFF811" s="772"/>
      <c r="AFG811" s="772"/>
      <c r="AFH811" s="772"/>
      <c r="AFI811" s="772"/>
      <c r="AFJ811" s="772"/>
      <c r="AFK811" s="772"/>
      <c r="AFL811" s="772"/>
      <c r="AFM811" s="772"/>
      <c r="AFN811" s="772"/>
      <c r="AFO811" s="772"/>
      <c r="AFP811" s="772"/>
      <c r="AFQ811" s="772"/>
      <c r="AFR811" s="772"/>
      <c r="AFS811" s="772"/>
      <c r="AFT811" s="772"/>
      <c r="AFU811" s="772"/>
      <c r="AFV811" s="772"/>
      <c r="AFW811" s="772"/>
      <c r="AFX811" s="772"/>
      <c r="AFY811" s="772"/>
      <c r="AFZ811" s="772"/>
      <c r="AGA811" s="772"/>
      <c r="AGB811" s="772"/>
      <c r="AGC811" s="772"/>
      <c r="AGD811" s="772"/>
      <c r="AGE811" s="772"/>
      <c r="AGF811" s="772"/>
      <c r="AGG811" s="772"/>
      <c r="AGH811" s="772"/>
      <c r="AGI811" s="772"/>
      <c r="AGJ811" s="772"/>
      <c r="AGK811" s="772"/>
      <c r="AGL811" s="772"/>
      <c r="AGM811" s="772"/>
      <c r="AGN811" s="772"/>
      <c r="AGO811" s="772"/>
      <c r="AGP811" s="772"/>
      <c r="AGQ811" s="772"/>
      <c r="AGR811" s="772"/>
      <c r="AGS811" s="772"/>
      <c r="AGT811" s="772"/>
      <c r="AGU811" s="772"/>
      <c r="AGV811" s="772"/>
      <c r="AGW811" s="772"/>
      <c r="AGX811" s="772"/>
      <c r="AGY811" s="772"/>
      <c r="AGZ811" s="772"/>
      <c r="AHA811" s="772"/>
      <c r="AHB811" s="772"/>
      <c r="AHC811" s="772"/>
      <c r="AHD811" s="772"/>
      <c r="AHE811" s="772"/>
      <c r="AHF811" s="772"/>
      <c r="AHG811" s="772"/>
      <c r="AHH811" s="772"/>
      <c r="AHI811" s="772"/>
      <c r="AHJ811" s="772"/>
      <c r="AHK811" s="772"/>
      <c r="AHL811" s="772"/>
      <c r="AHM811" s="772"/>
      <c r="AHN811" s="772"/>
      <c r="AHO811" s="772"/>
      <c r="AHP811" s="772"/>
      <c r="AHQ811" s="772"/>
      <c r="AHR811" s="772"/>
      <c r="AHS811" s="772"/>
      <c r="AHT811" s="772"/>
      <c r="AHU811" s="772"/>
      <c r="AHV811" s="772"/>
      <c r="AHW811" s="772"/>
      <c r="AHX811" s="772"/>
      <c r="AHY811" s="772"/>
      <c r="AHZ811" s="772"/>
      <c r="AIA811" s="772"/>
      <c r="AIB811" s="772"/>
      <c r="AIC811" s="772"/>
      <c r="AID811" s="772"/>
      <c r="AIE811" s="772"/>
      <c r="AIF811" s="772"/>
      <c r="AIG811" s="772"/>
      <c r="AIH811" s="772"/>
      <c r="AII811" s="772"/>
      <c r="AIJ811" s="772"/>
      <c r="AIK811" s="772"/>
      <c r="AIL811" s="772"/>
      <c r="AIM811" s="772"/>
      <c r="AIN811" s="772"/>
      <c r="AIO811" s="772"/>
      <c r="AIP811" s="772"/>
      <c r="AIQ811" s="772"/>
      <c r="AIR811" s="772"/>
      <c r="AIS811" s="772"/>
      <c r="AIT811" s="772"/>
      <c r="AIU811" s="772"/>
      <c r="AIV811" s="772"/>
      <c r="AIW811" s="772"/>
      <c r="AIX811" s="772"/>
      <c r="AIY811" s="772"/>
      <c r="AIZ811" s="772"/>
      <c r="AJA811" s="772"/>
      <c r="AJB811" s="772"/>
      <c r="AJC811" s="772"/>
      <c r="AJD811" s="772"/>
      <c r="AJE811" s="772"/>
      <c r="AJF811" s="772"/>
      <c r="AJG811" s="772"/>
      <c r="AJH811" s="772"/>
      <c r="AJI811" s="772"/>
      <c r="AJJ811" s="772"/>
      <c r="AJK811" s="772"/>
      <c r="AJL811" s="772"/>
      <c r="AJM811" s="772"/>
      <c r="AJN811" s="772"/>
      <c r="AJO811" s="772"/>
      <c r="AJP811" s="772"/>
      <c r="AJQ811" s="772"/>
      <c r="AJR811" s="772"/>
      <c r="AJS811" s="772"/>
      <c r="AJT811" s="772"/>
      <c r="AJU811" s="772"/>
      <c r="AJV811" s="772"/>
      <c r="AJW811" s="772"/>
      <c r="AJX811" s="772"/>
      <c r="AJY811" s="772"/>
      <c r="AJZ811" s="772"/>
      <c r="AKA811" s="772"/>
      <c r="AKB811" s="772"/>
      <c r="AKC811" s="772"/>
      <c r="AKD811" s="772"/>
      <c r="AKE811" s="772"/>
      <c r="AKF811" s="772"/>
      <c r="AKG811" s="772"/>
      <c r="AKH811" s="772"/>
      <c r="AKI811" s="772"/>
      <c r="AKJ811" s="772"/>
      <c r="AKK811" s="772"/>
      <c r="AKL811" s="772"/>
      <c r="AKM811" s="772"/>
      <c r="AKN811" s="772"/>
      <c r="AKO811" s="772"/>
      <c r="AKP811" s="772"/>
      <c r="AKQ811" s="772"/>
      <c r="AKR811" s="772"/>
      <c r="AKS811" s="772"/>
      <c r="AKT811" s="772"/>
      <c r="AKU811" s="772"/>
      <c r="AKV811" s="772"/>
      <c r="AKW811" s="772"/>
      <c r="AKX811" s="772"/>
      <c r="AKY811" s="772"/>
      <c r="AKZ811" s="772"/>
      <c r="ALA811" s="772"/>
      <c r="ALB811" s="772"/>
      <c r="ALC811" s="772"/>
      <c r="ALD811" s="772"/>
      <c r="ALE811" s="772"/>
      <c r="ALF811" s="772"/>
      <c r="ALG811" s="772"/>
      <c r="ALH811" s="772"/>
      <c r="ALI811" s="772"/>
      <c r="ALJ811" s="772"/>
      <c r="ALK811" s="772"/>
      <c r="ALL811" s="772"/>
      <c r="ALM811" s="772"/>
      <c r="ALN811" s="772"/>
      <c r="ALO811" s="772"/>
      <c r="ALP811" s="772"/>
      <c r="ALQ811" s="772"/>
      <c r="ALR811" s="772"/>
      <c r="ALS811" s="772"/>
      <c r="ALT811" s="772"/>
      <c r="ALU811" s="772"/>
      <c r="ALV811" s="772"/>
      <c r="ALW811" s="772"/>
      <c r="ALX811" s="772"/>
      <c r="ALY811" s="772"/>
      <c r="ALZ811" s="772"/>
      <c r="AMA811" s="772"/>
      <c r="AMB811" s="772"/>
      <c r="AMC811" s="772"/>
      <c r="AMD811" s="772"/>
      <c r="AME811" s="772"/>
      <c r="AMF811" s="772"/>
      <c r="AMG811" s="772"/>
      <c r="AMH811" s="772"/>
      <c r="AMI811" s="772"/>
      <c r="AMJ811" s="772"/>
    </row>
    <row r="812" spans="1:1024" x14ac:dyDescent="0.2">
      <c r="A812" s="772"/>
      <c r="B812" s="807"/>
      <c r="C812" s="804"/>
      <c r="D812" s="801"/>
      <c r="E812" s="801"/>
      <c r="F812" s="801"/>
      <c r="G812" s="801"/>
      <c r="H812" s="801"/>
      <c r="I812" s="801"/>
      <c r="J812" s="801"/>
      <c r="K812" s="801"/>
      <c r="L812" s="801"/>
      <c r="M812" s="801"/>
      <c r="N812" s="801"/>
      <c r="O812" s="801"/>
      <c r="P812" s="801"/>
      <c r="Q812" s="801"/>
      <c r="R812" s="802"/>
      <c r="S812" s="801"/>
      <c r="T812" s="801"/>
      <c r="U812" s="794" t="s">
        <v>496</v>
      </c>
      <c r="V812" s="785" t="s">
        <v>124</v>
      </c>
      <c r="W812" s="803" t="s">
        <v>490</v>
      </c>
      <c r="X812" s="777"/>
      <c r="Y812" s="777"/>
      <c r="Z812" s="777"/>
      <c r="AA812" s="777"/>
      <c r="AB812" s="777"/>
      <c r="AC812" s="777"/>
      <c r="AD812" s="777"/>
      <c r="AE812" s="777"/>
      <c r="AF812" s="777"/>
      <c r="AG812" s="777"/>
      <c r="AH812" s="777"/>
      <c r="AI812" s="777"/>
      <c r="AJ812" s="777"/>
      <c r="AK812" s="777"/>
      <c r="AL812" s="777"/>
      <c r="AM812" s="777"/>
      <c r="AN812" s="777"/>
      <c r="AO812" s="777"/>
      <c r="AP812" s="777"/>
      <c r="AQ812" s="777"/>
      <c r="AR812" s="777"/>
      <c r="AS812" s="777"/>
      <c r="AT812" s="777"/>
      <c r="AU812" s="777"/>
      <c r="AV812" s="777"/>
      <c r="AW812" s="777"/>
      <c r="AX812" s="777"/>
      <c r="AY812" s="777"/>
      <c r="AZ812" s="777"/>
      <c r="BA812" s="777"/>
      <c r="BB812" s="777"/>
      <c r="BC812" s="777"/>
      <c r="BD812" s="777"/>
      <c r="BE812" s="777"/>
      <c r="BF812" s="777"/>
      <c r="BG812" s="777"/>
      <c r="BH812" s="777"/>
      <c r="BI812" s="777"/>
      <c r="BJ812" s="777"/>
      <c r="BK812" s="777"/>
      <c r="BL812" s="777"/>
      <c r="BM812" s="777"/>
      <c r="BN812" s="777"/>
      <c r="BO812" s="777"/>
      <c r="BP812" s="777"/>
      <c r="BQ812" s="777"/>
      <c r="BR812" s="777"/>
      <c r="BS812" s="777"/>
      <c r="BT812" s="777"/>
      <c r="BU812" s="777"/>
      <c r="BV812" s="777"/>
      <c r="BW812" s="777"/>
      <c r="BX812" s="777"/>
      <c r="BY812" s="777"/>
      <c r="BZ812" s="777"/>
      <c r="CA812" s="777"/>
      <c r="CB812" s="777"/>
      <c r="CC812" s="777"/>
      <c r="CD812" s="777"/>
      <c r="CE812" s="777"/>
      <c r="CF812" s="777"/>
      <c r="CG812" s="777"/>
      <c r="CH812" s="777"/>
      <c r="CI812" s="777"/>
      <c r="CJ812" s="777"/>
      <c r="CK812" s="777"/>
      <c r="CL812" s="777"/>
      <c r="CM812" s="777"/>
      <c r="CN812" s="777"/>
      <c r="CO812" s="777"/>
      <c r="CP812" s="777"/>
      <c r="CQ812" s="777"/>
      <c r="CR812" s="777"/>
      <c r="CS812" s="777"/>
      <c r="CT812" s="777"/>
      <c r="CU812" s="777"/>
      <c r="CV812" s="777"/>
      <c r="CW812" s="777"/>
      <c r="CX812" s="777"/>
      <c r="CY812" s="777"/>
      <c r="CZ812" s="786">
        <v>0</v>
      </c>
      <c r="DA812" s="787">
        <v>0</v>
      </c>
      <c r="DB812" s="787">
        <v>0</v>
      </c>
      <c r="DC812" s="787">
        <v>0</v>
      </c>
      <c r="DD812" s="787">
        <v>0</v>
      </c>
      <c r="DE812" s="787">
        <v>0</v>
      </c>
      <c r="DF812" s="787">
        <v>0</v>
      </c>
      <c r="DG812" s="787">
        <v>0</v>
      </c>
      <c r="DH812" s="787">
        <v>0</v>
      </c>
      <c r="DI812" s="787">
        <v>0</v>
      </c>
      <c r="DJ812" s="787">
        <v>0</v>
      </c>
      <c r="DK812" s="787">
        <v>0</v>
      </c>
      <c r="DL812" s="787">
        <v>0</v>
      </c>
      <c r="DM812" s="787">
        <v>0</v>
      </c>
      <c r="DN812" s="787">
        <v>0</v>
      </c>
      <c r="DO812" s="787">
        <v>0</v>
      </c>
      <c r="DP812" s="787">
        <v>0</v>
      </c>
      <c r="DQ812" s="787">
        <v>0</v>
      </c>
      <c r="DR812" s="787">
        <v>0</v>
      </c>
      <c r="DS812" s="787">
        <v>0</v>
      </c>
      <c r="DT812" s="787">
        <v>0</v>
      </c>
      <c r="DU812" s="787">
        <v>0</v>
      </c>
      <c r="DV812" s="787">
        <v>0</v>
      </c>
      <c r="DW812" s="788">
        <v>0</v>
      </c>
      <c r="DX812" s="693"/>
      <c r="DY812" s="772"/>
      <c r="DZ812" s="772"/>
      <c r="EA812" s="772"/>
      <c r="EB812" s="772"/>
      <c r="EC812" s="772"/>
      <c r="ED812" s="772"/>
      <c r="EE812" s="772"/>
      <c r="EF812" s="772"/>
      <c r="EG812" s="772"/>
      <c r="EH812" s="772"/>
      <c r="EI812" s="772"/>
      <c r="EJ812" s="772"/>
      <c r="EK812" s="772"/>
      <c r="EL812" s="772"/>
      <c r="EM812" s="772"/>
      <c r="EN812" s="772"/>
      <c r="EO812" s="772"/>
      <c r="EP812" s="772"/>
      <c r="EQ812" s="772"/>
      <c r="ER812" s="772"/>
      <c r="ES812" s="772"/>
      <c r="ET812" s="772"/>
      <c r="EU812" s="772"/>
      <c r="EV812" s="772"/>
      <c r="EW812" s="772"/>
      <c r="EX812" s="772"/>
      <c r="EY812" s="772"/>
      <c r="EZ812" s="772"/>
      <c r="FA812" s="772"/>
      <c r="FB812" s="772"/>
      <c r="FC812" s="772"/>
      <c r="FD812" s="772"/>
      <c r="FE812" s="772"/>
      <c r="FF812" s="772"/>
      <c r="FG812" s="772"/>
      <c r="FH812" s="772"/>
      <c r="FI812" s="772"/>
      <c r="FJ812" s="772"/>
      <c r="FK812" s="772"/>
      <c r="FL812" s="772"/>
      <c r="FM812" s="772"/>
      <c r="FN812" s="772"/>
      <c r="FO812" s="772"/>
      <c r="FP812" s="772"/>
      <c r="FQ812" s="772"/>
      <c r="FR812" s="772"/>
      <c r="FS812" s="772"/>
      <c r="FT812" s="772"/>
      <c r="FU812" s="772"/>
      <c r="FV812" s="772"/>
      <c r="FW812" s="772"/>
      <c r="FX812" s="772"/>
      <c r="FY812" s="772"/>
      <c r="FZ812" s="772"/>
      <c r="GA812" s="772"/>
      <c r="GB812" s="772"/>
      <c r="GC812" s="772"/>
      <c r="GD812" s="772"/>
      <c r="GE812" s="772"/>
      <c r="GF812" s="772"/>
      <c r="GG812" s="772"/>
      <c r="GH812" s="772"/>
      <c r="GI812" s="772"/>
      <c r="GJ812" s="772"/>
      <c r="GK812" s="772"/>
      <c r="GL812" s="772"/>
      <c r="GM812" s="772"/>
      <c r="GN812" s="772"/>
      <c r="GO812" s="772"/>
      <c r="GP812" s="772"/>
      <c r="GQ812" s="772"/>
      <c r="GR812" s="772"/>
      <c r="GS812" s="772"/>
      <c r="GT812" s="772"/>
      <c r="GU812" s="772"/>
      <c r="GV812" s="772"/>
      <c r="GW812" s="772"/>
      <c r="GX812" s="772"/>
      <c r="GY812" s="772"/>
      <c r="GZ812" s="772"/>
      <c r="HA812" s="772"/>
      <c r="HB812" s="772"/>
      <c r="HC812" s="772"/>
      <c r="HD812" s="772"/>
      <c r="HE812" s="772"/>
      <c r="HF812" s="772"/>
      <c r="HG812" s="772"/>
      <c r="HH812" s="772"/>
      <c r="HI812" s="772"/>
      <c r="HJ812" s="772"/>
      <c r="HK812" s="772"/>
      <c r="HL812" s="772"/>
      <c r="HM812" s="772"/>
      <c r="HN812" s="772"/>
      <c r="HO812" s="772"/>
      <c r="HP812" s="772"/>
      <c r="HQ812" s="772"/>
      <c r="HR812" s="772"/>
      <c r="HS812" s="772"/>
      <c r="HT812" s="772"/>
      <c r="HU812" s="772"/>
      <c r="HV812" s="772"/>
      <c r="HW812" s="772"/>
      <c r="HX812" s="772"/>
      <c r="HY812" s="772"/>
      <c r="HZ812" s="772"/>
      <c r="IA812" s="772"/>
      <c r="IB812" s="772"/>
      <c r="IC812" s="772"/>
      <c r="ID812" s="772"/>
      <c r="IE812" s="772"/>
      <c r="IF812" s="772"/>
      <c r="IG812" s="772"/>
      <c r="IH812" s="772"/>
      <c r="II812" s="772"/>
      <c r="IJ812" s="772"/>
      <c r="IK812" s="772"/>
      <c r="IL812" s="772"/>
      <c r="IM812" s="772"/>
      <c r="IN812" s="772"/>
      <c r="IO812" s="772"/>
      <c r="IP812" s="772"/>
      <c r="IQ812" s="772"/>
      <c r="IR812" s="772"/>
      <c r="IS812" s="772"/>
      <c r="IT812" s="772"/>
      <c r="IU812" s="772"/>
      <c r="IV812" s="772"/>
      <c r="IW812" s="772"/>
      <c r="IX812" s="772"/>
      <c r="IY812" s="772"/>
      <c r="IZ812" s="772"/>
      <c r="JA812" s="772"/>
      <c r="JB812" s="772"/>
      <c r="JC812" s="772"/>
      <c r="JD812" s="772"/>
      <c r="JE812" s="772"/>
      <c r="JF812" s="772"/>
      <c r="JG812" s="772"/>
      <c r="JH812" s="772"/>
      <c r="JI812" s="772"/>
      <c r="JJ812" s="772"/>
      <c r="JK812" s="772"/>
      <c r="JL812" s="772"/>
      <c r="JM812" s="772"/>
      <c r="JN812" s="772"/>
      <c r="JO812" s="772"/>
      <c r="JP812" s="772"/>
      <c r="JQ812" s="772"/>
      <c r="JR812" s="772"/>
      <c r="JS812" s="772"/>
      <c r="JT812" s="772"/>
      <c r="JU812" s="772"/>
      <c r="JV812" s="772"/>
      <c r="JW812" s="772"/>
      <c r="JX812" s="772"/>
      <c r="JY812" s="772"/>
      <c r="JZ812" s="772"/>
      <c r="KA812" s="772"/>
      <c r="KB812" s="772"/>
      <c r="KC812" s="772"/>
      <c r="KD812" s="772"/>
      <c r="KE812" s="772"/>
      <c r="KF812" s="772"/>
      <c r="KG812" s="772"/>
      <c r="KH812" s="772"/>
      <c r="KI812" s="772"/>
      <c r="KJ812" s="772"/>
      <c r="KK812" s="772"/>
      <c r="KL812" s="772"/>
      <c r="KM812" s="772"/>
      <c r="KN812" s="772"/>
      <c r="KO812" s="772"/>
      <c r="KP812" s="772"/>
      <c r="KQ812" s="772"/>
      <c r="KR812" s="772"/>
      <c r="KS812" s="772"/>
      <c r="KT812" s="772"/>
      <c r="KU812" s="772"/>
      <c r="KV812" s="772"/>
      <c r="KW812" s="772"/>
      <c r="KX812" s="772"/>
      <c r="KY812" s="772"/>
      <c r="KZ812" s="772"/>
      <c r="LA812" s="772"/>
      <c r="LB812" s="772"/>
      <c r="LC812" s="772"/>
      <c r="LD812" s="772"/>
      <c r="LE812" s="772"/>
      <c r="LF812" s="772"/>
      <c r="LG812" s="772"/>
      <c r="LH812" s="772"/>
      <c r="LI812" s="772"/>
      <c r="LJ812" s="772"/>
      <c r="LK812" s="772"/>
      <c r="LL812" s="772"/>
      <c r="LM812" s="772"/>
      <c r="LN812" s="772"/>
      <c r="LO812" s="772"/>
      <c r="LP812" s="772"/>
      <c r="LQ812" s="772"/>
      <c r="LR812" s="772"/>
      <c r="LS812" s="772"/>
      <c r="LT812" s="772"/>
      <c r="LU812" s="772"/>
      <c r="LV812" s="772"/>
      <c r="LW812" s="772"/>
      <c r="LX812" s="772"/>
      <c r="LY812" s="772"/>
      <c r="LZ812" s="772"/>
      <c r="MA812" s="772"/>
      <c r="MB812" s="772"/>
      <c r="MC812" s="772"/>
      <c r="MD812" s="772"/>
      <c r="ME812" s="772"/>
      <c r="MF812" s="772"/>
      <c r="MG812" s="772"/>
      <c r="MH812" s="772"/>
      <c r="MI812" s="772"/>
      <c r="MJ812" s="772"/>
      <c r="MK812" s="772"/>
      <c r="ML812" s="772"/>
      <c r="MM812" s="772"/>
      <c r="MN812" s="772"/>
      <c r="MO812" s="772"/>
      <c r="MP812" s="772"/>
      <c r="MQ812" s="772"/>
      <c r="MR812" s="772"/>
      <c r="MS812" s="772"/>
      <c r="MT812" s="772"/>
      <c r="MU812" s="772"/>
      <c r="MV812" s="772"/>
      <c r="MW812" s="772"/>
      <c r="MX812" s="772"/>
      <c r="MY812" s="772"/>
      <c r="MZ812" s="772"/>
      <c r="NA812" s="772"/>
      <c r="NB812" s="772"/>
      <c r="NC812" s="772"/>
      <c r="ND812" s="772"/>
      <c r="NE812" s="772"/>
      <c r="NF812" s="772"/>
      <c r="NG812" s="772"/>
      <c r="NH812" s="772"/>
      <c r="NI812" s="772"/>
      <c r="NJ812" s="772"/>
      <c r="NK812" s="772"/>
      <c r="NL812" s="772"/>
      <c r="NM812" s="772"/>
      <c r="NN812" s="772"/>
      <c r="NO812" s="772"/>
      <c r="NP812" s="772"/>
      <c r="NQ812" s="772"/>
      <c r="NR812" s="772"/>
      <c r="NS812" s="772"/>
      <c r="NT812" s="772"/>
      <c r="NU812" s="772"/>
      <c r="NV812" s="772"/>
      <c r="NW812" s="772"/>
      <c r="NX812" s="772"/>
      <c r="NY812" s="772"/>
      <c r="NZ812" s="772"/>
      <c r="OA812" s="772"/>
      <c r="OB812" s="772"/>
      <c r="OC812" s="772"/>
      <c r="OD812" s="772"/>
      <c r="OE812" s="772"/>
      <c r="OF812" s="772"/>
      <c r="OG812" s="772"/>
      <c r="OH812" s="772"/>
      <c r="OI812" s="772"/>
      <c r="OJ812" s="772"/>
      <c r="OK812" s="772"/>
      <c r="OL812" s="772"/>
      <c r="OM812" s="772"/>
      <c r="ON812" s="772"/>
      <c r="OO812" s="772"/>
      <c r="OP812" s="772"/>
      <c r="OQ812" s="772"/>
      <c r="OR812" s="772"/>
      <c r="OS812" s="772"/>
      <c r="OT812" s="772"/>
      <c r="OU812" s="772"/>
      <c r="OV812" s="772"/>
      <c r="OW812" s="772"/>
      <c r="OX812" s="772"/>
      <c r="OY812" s="772"/>
      <c r="OZ812" s="772"/>
      <c r="PA812" s="772"/>
      <c r="PB812" s="772"/>
      <c r="PC812" s="772"/>
      <c r="PD812" s="772"/>
      <c r="PE812" s="772"/>
      <c r="PF812" s="772"/>
      <c r="PG812" s="772"/>
      <c r="PH812" s="772"/>
      <c r="PI812" s="772"/>
      <c r="PJ812" s="772"/>
      <c r="PK812" s="772"/>
      <c r="PL812" s="772"/>
      <c r="PM812" s="772"/>
      <c r="PN812" s="772"/>
      <c r="PO812" s="772"/>
      <c r="PP812" s="772"/>
      <c r="PQ812" s="772"/>
      <c r="PR812" s="772"/>
      <c r="PS812" s="772"/>
      <c r="PT812" s="772"/>
      <c r="PU812" s="772"/>
      <c r="PV812" s="772"/>
      <c r="PW812" s="772"/>
      <c r="PX812" s="772"/>
      <c r="PY812" s="772"/>
      <c r="PZ812" s="772"/>
      <c r="QA812" s="772"/>
      <c r="QB812" s="772"/>
      <c r="QC812" s="772"/>
      <c r="QD812" s="772"/>
      <c r="QE812" s="772"/>
      <c r="QF812" s="772"/>
      <c r="QG812" s="772"/>
      <c r="QH812" s="772"/>
      <c r="QI812" s="772"/>
      <c r="QJ812" s="772"/>
      <c r="QK812" s="772"/>
      <c r="QL812" s="772"/>
      <c r="QM812" s="772"/>
      <c r="QN812" s="772"/>
      <c r="QO812" s="772"/>
      <c r="QP812" s="772"/>
      <c r="QQ812" s="772"/>
      <c r="QR812" s="772"/>
      <c r="QS812" s="772"/>
      <c r="QT812" s="772"/>
      <c r="QU812" s="772"/>
      <c r="QV812" s="772"/>
      <c r="QW812" s="772"/>
      <c r="QX812" s="772"/>
      <c r="QY812" s="772"/>
      <c r="QZ812" s="772"/>
      <c r="RA812" s="772"/>
      <c r="RB812" s="772"/>
      <c r="RC812" s="772"/>
      <c r="RD812" s="772"/>
      <c r="RE812" s="772"/>
      <c r="RF812" s="772"/>
      <c r="RG812" s="772"/>
      <c r="RH812" s="772"/>
      <c r="RI812" s="772"/>
      <c r="RJ812" s="772"/>
      <c r="RK812" s="772"/>
      <c r="RL812" s="772"/>
      <c r="RM812" s="772"/>
      <c r="RN812" s="772"/>
      <c r="RO812" s="772"/>
      <c r="RP812" s="772"/>
      <c r="RQ812" s="772"/>
      <c r="RR812" s="772"/>
      <c r="RS812" s="772"/>
      <c r="RT812" s="772"/>
      <c r="RU812" s="772"/>
      <c r="RV812" s="772"/>
      <c r="RW812" s="772"/>
      <c r="RX812" s="772"/>
      <c r="RY812" s="772"/>
      <c r="RZ812" s="772"/>
      <c r="SA812" s="772"/>
      <c r="SB812" s="772"/>
      <c r="SC812" s="772"/>
      <c r="SD812" s="772"/>
      <c r="SE812" s="772"/>
      <c r="SF812" s="772"/>
      <c r="SG812" s="772"/>
      <c r="SH812" s="772"/>
      <c r="SI812" s="772"/>
      <c r="SJ812" s="772"/>
      <c r="SK812" s="772"/>
      <c r="SL812" s="772"/>
      <c r="SM812" s="772"/>
      <c r="SN812" s="772"/>
      <c r="SO812" s="772"/>
      <c r="SP812" s="772"/>
      <c r="SQ812" s="772"/>
      <c r="SR812" s="772"/>
      <c r="SS812" s="772"/>
      <c r="ST812" s="772"/>
      <c r="SU812" s="772"/>
      <c r="SV812" s="772"/>
      <c r="SW812" s="772"/>
      <c r="SX812" s="772"/>
      <c r="SY812" s="772"/>
      <c r="SZ812" s="772"/>
      <c r="TA812" s="772"/>
      <c r="TB812" s="772"/>
      <c r="TC812" s="772"/>
      <c r="TD812" s="772"/>
      <c r="TE812" s="772"/>
      <c r="TF812" s="772"/>
      <c r="TG812" s="772"/>
      <c r="TH812" s="772"/>
      <c r="TI812" s="772"/>
      <c r="TJ812" s="772"/>
      <c r="TK812" s="772"/>
      <c r="TL812" s="772"/>
      <c r="TM812" s="772"/>
      <c r="TN812" s="772"/>
      <c r="TO812" s="772"/>
      <c r="TP812" s="772"/>
      <c r="TQ812" s="772"/>
      <c r="TR812" s="772"/>
      <c r="TS812" s="772"/>
      <c r="TT812" s="772"/>
      <c r="TU812" s="772"/>
      <c r="TV812" s="772"/>
      <c r="TW812" s="772"/>
      <c r="TX812" s="772"/>
      <c r="TY812" s="772"/>
      <c r="TZ812" s="772"/>
      <c r="UA812" s="772"/>
      <c r="UB812" s="772"/>
      <c r="UC812" s="772"/>
      <c r="UD812" s="772"/>
      <c r="UE812" s="772"/>
      <c r="UF812" s="772"/>
      <c r="UG812" s="772"/>
      <c r="UH812" s="772"/>
      <c r="UI812" s="772"/>
      <c r="UJ812" s="772"/>
      <c r="UK812" s="772"/>
      <c r="UL812" s="772"/>
      <c r="UM812" s="772"/>
      <c r="UN812" s="772"/>
      <c r="UO812" s="772"/>
      <c r="UP812" s="772"/>
      <c r="UQ812" s="772"/>
      <c r="UR812" s="772"/>
      <c r="US812" s="772"/>
      <c r="UT812" s="772"/>
      <c r="UU812" s="772"/>
      <c r="UV812" s="772"/>
      <c r="UW812" s="772"/>
      <c r="UX812" s="772"/>
      <c r="UY812" s="772"/>
      <c r="UZ812" s="772"/>
      <c r="VA812" s="772"/>
      <c r="VB812" s="772"/>
      <c r="VC812" s="772"/>
      <c r="VD812" s="772"/>
      <c r="VE812" s="772"/>
      <c r="VF812" s="772"/>
      <c r="VG812" s="772"/>
      <c r="VH812" s="772"/>
      <c r="VI812" s="772"/>
      <c r="VJ812" s="772"/>
      <c r="VK812" s="772"/>
      <c r="VL812" s="772"/>
      <c r="VM812" s="772"/>
      <c r="VN812" s="772"/>
      <c r="VO812" s="772"/>
      <c r="VP812" s="772"/>
      <c r="VQ812" s="772"/>
      <c r="VR812" s="772"/>
      <c r="VS812" s="772"/>
      <c r="VT812" s="772"/>
      <c r="VU812" s="772"/>
      <c r="VV812" s="772"/>
      <c r="VW812" s="772"/>
      <c r="VX812" s="772"/>
      <c r="VY812" s="772"/>
      <c r="VZ812" s="772"/>
      <c r="WA812" s="772"/>
      <c r="WB812" s="772"/>
      <c r="WC812" s="772"/>
      <c r="WD812" s="772"/>
      <c r="WE812" s="772"/>
      <c r="WF812" s="772"/>
      <c r="WG812" s="772"/>
      <c r="WH812" s="772"/>
      <c r="WI812" s="772"/>
      <c r="WJ812" s="772"/>
      <c r="WK812" s="772"/>
      <c r="WL812" s="772"/>
      <c r="WM812" s="772"/>
      <c r="WN812" s="772"/>
      <c r="WO812" s="772"/>
      <c r="WP812" s="772"/>
      <c r="WQ812" s="772"/>
      <c r="WR812" s="772"/>
      <c r="WS812" s="772"/>
      <c r="WT812" s="772"/>
      <c r="WU812" s="772"/>
      <c r="WV812" s="772"/>
      <c r="WW812" s="772"/>
      <c r="WX812" s="772"/>
      <c r="WY812" s="772"/>
      <c r="WZ812" s="772"/>
      <c r="XA812" s="772"/>
      <c r="XB812" s="772"/>
      <c r="XC812" s="772"/>
      <c r="XD812" s="772"/>
      <c r="XE812" s="772"/>
      <c r="XF812" s="772"/>
      <c r="XG812" s="772"/>
      <c r="XH812" s="772"/>
      <c r="XI812" s="772"/>
      <c r="XJ812" s="772"/>
      <c r="XK812" s="772"/>
      <c r="XL812" s="772"/>
      <c r="XM812" s="772"/>
      <c r="XN812" s="772"/>
      <c r="XO812" s="772"/>
      <c r="XP812" s="772"/>
      <c r="XQ812" s="772"/>
      <c r="XR812" s="772"/>
      <c r="XS812" s="772"/>
      <c r="XT812" s="772"/>
      <c r="XU812" s="772"/>
      <c r="XV812" s="772"/>
      <c r="XW812" s="772"/>
      <c r="XX812" s="772"/>
      <c r="XY812" s="772"/>
      <c r="XZ812" s="772"/>
      <c r="YA812" s="772"/>
      <c r="YB812" s="772"/>
      <c r="YC812" s="772"/>
      <c r="YD812" s="772"/>
      <c r="YE812" s="772"/>
      <c r="YF812" s="772"/>
      <c r="YG812" s="772"/>
      <c r="YH812" s="772"/>
      <c r="YI812" s="772"/>
      <c r="YJ812" s="772"/>
      <c r="YK812" s="772"/>
      <c r="YL812" s="772"/>
      <c r="YM812" s="772"/>
      <c r="YN812" s="772"/>
      <c r="YO812" s="772"/>
      <c r="YP812" s="772"/>
      <c r="YQ812" s="772"/>
      <c r="YR812" s="772"/>
      <c r="YS812" s="772"/>
      <c r="YT812" s="772"/>
      <c r="YU812" s="772"/>
      <c r="YV812" s="772"/>
      <c r="YW812" s="772"/>
      <c r="YX812" s="772"/>
      <c r="YY812" s="772"/>
      <c r="YZ812" s="772"/>
      <c r="ZA812" s="772"/>
      <c r="ZB812" s="772"/>
      <c r="ZC812" s="772"/>
      <c r="ZD812" s="772"/>
      <c r="ZE812" s="772"/>
      <c r="ZF812" s="772"/>
      <c r="ZG812" s="772"/>
      <c r="ZH812" s="772"/>
      <c r="ZI812" s="772"/>
      <c r="ZJ812" s="772"/>
      <c r="ZK812" s="772"/>
      <c r="ZL812" s="772"/>
      <c r="ZM812" s="772"/>
      <c r="ZN812" s="772"/>
      <c r="ZO812" s="772"/>
      <c r="ZP812" s="772"/>
      <c r="ZQ812" s="772"/>
      <c r="ZR812" s="772"/>
      <c r="ZS812" s="772"/>
      <c r="ZT812" s="772"/>
      <c r="ZU812" s="772"/>
      <c r="ZV812" s="772"/>
      <c r="ZW812" s="772"/>
      <c r="ZX812" s="772"/>
      <c r="ZY812" s="772"/>
      <c r="ZZ812" s="772"/>
      <c r="AAA812" s="772"/>
      <c r="AAB812" s="772"/>
      <c r="AAC812" s="772"/>
      <c r="AAD812" s="772"/>
      <c r="AAE812" s="772"/>
      <c r="AAF812" s="772"/>
      <c r="AAG812" s="772"/>
      <c r="AAH812" s="772"/>
      <c r="AAI812" s="772"/>
      <c r="AAJ812" s="772"/>
      <c r="AAK812" s="772"/>
      <c r="AAL812" s="772"/>
      <c r="AAM812" s="772"/>
      <c r="AAN812" s="772"/>
      <c r="AAO812" s="772"/>
      <c r="AAP812" s="772"/>
      <c r="AAQ812" s="772"/>
      <c r="AAR812" s="772"/>
      <c r="AAS812" s="772"/>
      <c r="AAT812" s="772"/>
      <c r="AAU812" s="772"/>
      <c r="AAV812" s="772"/>
      <c r="AAW812" s="772"/>
      <c r="AAX812" s="772"/>
      <c r="AAY812" s="772"/>
      <c r="AAZ812" s="772"/>
      <c r="ABA812" s="772"/>
      <c r="ABB812" s="772"/>
      <c r="ABC812" s="772"/>
      <c r="ABD812" s="772"/>
      <c r="ABE812" s="772"/>
      <c r="ABF812" s="772"/>
      <c r="ABG812" s="772"/>
      <c r="ABH812" s="772"/>
      <c r="ABI812" s="772"/>
      <c r="ABJ812" s="772"/>
      <c r="ABK812" s="772"/>
      <c r="ABL812" s="772"/>
      <c r="ABM812" s="772"/>
      <c r="ABN812" s="772"/>
      <c r="ABO812" s="772"/>
      <c r="ABP812" s="772"/>
      <c r="ABQ812" s="772"/>
      <c r="ABR812" s="772"/>
      <c r="ABS812" s="772"/>
      <c r="ABT812" s="772"/>
      <c r="ABU812" s="772"/>
      <c r="ABV812" s="772"/>
      <c r="ABW812" s="772"/>
      <c r="ABX812" s="772"/>
      <c r="ABY812" s="772"/>
      <c r="ABZ812" s="772"/>
      <c r="ACA812" s="772"/>
      <c r="ACB812" s="772"/>
      <c r="ACC812" s="772"/>
      <c r="ACD812" s="772"/>
      <c r="ACE812" s="772"/>
      <c r="ACF812" s="772"/>
      <c r="ACG812" s="772"/>
      <c r="ACH812" s="772"/>
      <c r="ACI812" s="772"/>
      <c r="ACJ812" s="772"/>
      <c r="ACK812" s="772"/>
      <c r="ACL812" s="772"/>
      <c r="ACM812" s="772"/>
      <c r="ACN812" s="772"/>
      <c r="ACO812" s="772"/>
      <c r="ACP812" s="772"/>
      <c r="ACQ812" s="772"/>
      <c r="ACR812" s="772"/>
      <c r="ACS812" s="772"/>
      <c r="ACT812" s="772"/>
      <c r="ACU812" s="772"/>
      <c r="ACV812" s="772"/>
      <c r="ACW812" s="772"/>
      <c r="ACX812" s="772"/>
      <c r="ACY812" s="772"/>
      <c r="ACZ812" s="772"/>
      <c r="ADA812" s="772"/>
      <c r="ADB812" s="772"/>
      <c r="ADC812" s="772"/>
      <c r="ADD812" s="772"/>
      <c r="ADE812" s="772"/>
      <c r="ADF812" s="772"/>
      <c r="ADG812" s="772"/>
      <c r="ADH812" s="772"/>
      <c r="ADI812" s="772"/>
      <c r="ADJ812" s="772"/>
      <c r="ADK812" s="772"/>
      <c r="ADL812" s="772"/>
      <c r="ADM812" s="772"/>
      <c r="ADN812" s="772"/>
      <c r="ADO812" s="772"/>
      <c r="ADP812" s="772"/>
      <c r="ADQ812" s="772"/>
      <c r="ADR812" s="772"/>
      <c r="ADS812" s="772"/>
      <c r="ADT812" s="772"/>
      <c r="ADU812" s="772"/>
      <c r="ADV812" s="772"/>
      <c r="ADW812" s="772"/>
      <c r="ADX812" s="772"/>
      <c r="ADY812" s="772"/>
      <c r="ADZ812" s="772"/>
      <c r="AEA812" s="772"/>
      <c r="AEB812" s="772"/>
      <c r="AEC812" s="772"/>
      <c r="AED812" s="772"/>
      <c r="AEE812" s="772"/>
      <c r="AEF812" s="772"/>
      <c r="AEG812" s="772"/>
      <c r="AEH812" s="772"/>
      <c r="AEI812" s="772"/>
      <c r="AEJ812" s="772"/>
      <c r="AEK812" s="772"/>
      <c r="AEL812" s="772"/>
      <c r="AEM812" s="772"/>
      <c r="AEN812" s="772"/>
      <c r="AEO812" s="772"/>
      <c r="AEP812" s="772"/>
      <c r="AEQ812" s="772"/>
      <c r="AER812" s="772"/>
      <c r="AES812" s="772"/>
      <c r="AET812" s="772"/>
      <c r="AEU812" s="772"/>
      <c r="AEV812" s="772"/>
      <c r="AEW812" s="772"/>
      <c r="AEX812" s="772"/>
      <c r="AEY812" s="772"/>
      <c r="AEZ812" s="772"/>
      <c r="AFA812" s="772"/>
      <c r="AFB812" s="772"/>
      <c r="AFC812" s="772"/>
      <c r="AFD812" s="772"/>
      <c r="AFE812" s="772"/>
      <c r="AFF812" s="772"/>
      <c r="AFG812" s="772"/>
      <c r="AFH812" s="772"/>
      <c r="AFI812" s="772"/>
      <c r="AFJ812" s="772"/>
      <c r="AFK812" s="772"/>
      <c r="AFL812" s="772"/>
      <c r="AFM812" s="772"/>
      <c r="AFN812" s="772"/>
      <c r="AFO812" s="772"/>
      <c r="AFP812" s="772"/>
      <c r="AFQ812" s="772"/>
      <c r="AFR812" s="772"/>
      <c r="AFS812" s="772"/>
      <c r="AFT812" s="772"/>
      <c r="AFU812" s="772"/>
      <c r="AFV812" s="772"/>
      <c r="AFW812" s="772"/>
      <c r="AFX812" s="772"/>
      <c r="AFY812" s="772"/>
      <c r="AFZ812" s="772"/>
      <c r="AGA812" s="772"/>
      <c r="AGB812" s="772"/>
      <c r="AGC812" s="772"/>
      <c r="AGD812" s="772"/>
      <c r="AGE812" s="772"/>
      <c r="AGF812" s="772"/>
      <c r="AGG812" s="772"/>
      <c r="AGH812" s="772"/>
      <c r="AGI812" s="772"/>
      <c r="AGJ812" s="772"/>
      <c r="AGK812" s="772"/>
      <c r="AGL812" s="772"/>
      <c r="AGM812" s="772"/>
      <c r="AGN812" s="772"/>
      <c r="AGO812" s="772"/>
      <c r="AGP812" s="772"/>
      <c r="AGQ812" s="772"/>
      <c r="AGR812" s="772"/>
      <c r="AGS812" s="772"/>
      <c r="AGT812" s="772"/>
      <c r="AGU812" s="772"/>
      <c r="AGV812" s="772"/>
      <c r="AGW812" s="772"/>
      <c r="AGX812" s="772"/>
      <c r="AGY812" s="772"/>
      <c r="AGZ812" s="772"/>
      <c r="AHA812" s="772"/>
      <c r="AHB812" s="772"/>
      <c r="AHC812" s="772"/>
      <c r="AHD812" s="772"/>
      <c r="AHE812" s="772"/>
      <c r="AHF812" s="772"/>
      <c r="AHG812" s="772"/>
      <c r="AHH812" s="772"/>
      <c r="AHI812" s="772"/>
      <c r="AHJ812" s="772"/>
      <c r="AHK812" s="772"/>
      <c r="AHL812" s="772"/>
      <c r="AHM812" s="772"/>
      <c r="AHN812" s="772"/>
      <c r="AHO812" s="772"/>
      <c r="AHP812" s="772"/>
      <c r="AHQ812" s="772"/>
      <c r="AHR812" s="772"/>
      <c r="AHS812" s="772"/>
      <c r="AHT812" s="772"/>
      <c r="AHU812" s="772"/>
      <c r="AHV812" s="772"/>
      <c r="AHW812" s="772"/>
      <c r="AHX812" s="772"/>
      <c r="AHY812" s="772"/>
      <c r="AHZ812" s="772"/>
      <c r="AIA812" s="772"/>
      <c r="AIB812" s="772"/>
      <c r="AIC812" s="772"/>
      <c r="AID812" s="772"/>
      <c r="AIE812" s="772"/>
      <c r="AIF812" s="772"/>
      <c r="AIG812" s="772"/>
      <c r="AIH812" s="772"/>
      <c r="AII812" s="772"/>
      <c r="AIJ812" s="772"/>
      <c r="AIK812" s="772"/>
      <c r="AIL812" s="772"/>
      <c r="AIM812" s="772"/>
      <c r="AIN812" s="772"/>
      <c r="AIO812" s="772"/>
      <c r="AIP812" s="772"/>
      <c r="AIQ812" s="772"/>
      <c r="AIR812" s="772"/>
      <c r="AIS812" s="772"/>
      <c r="AIT812" s="772"/>
      <c r="AIU812" s="772"/>
      <c r="AIV812" s="772"/>
      <c r="AIW812" s="772"/>
      <c r="AIX812" s="772"/>
      <c r="AIY812" s="772"/>
      <c r="AIZ812" s="772"/>
      <c r="AJA812" s="772"/>
      <c r="AJB812" s="772"/>
      <c r="AJC812" s="772"/>
      <c r="AJD812" s="772"/>
      <c r="AJE812" s="772"/>
      <c r="AJF812" s="772"/>
      <c r="AJG812" s="772"/>
      <c r="AJH812" s="772"/>
      <c r="AJI812" s="772"/>
      <c r="AJJ812" s="772"/>
      <c r="AJK812" s="772"/>
      <c r="AJL812" s="772"/>
      <c r="AJM812" s="772"/>
      <c r="AJN812" s="772"/>
      <c r="AJO812" s="772"/>
      <c r="AJP812" s="772"/>
      <c r="AJQ812" s="772"/>
      <c r="AJR812" s="772"/>
      <c r="AJS812" s="772"/>
      <c r="AJT812" s="772"/>
      <c r="AJU812" s="772"/>
      <c r="AJV812" s="772"/>
      <c r="AJW812" s="772"/>
      <c r="AJX812" s="772"/>
      <c r="AJY812" s="772"/>
      <c r="AJZ812" s="772"/>
      <c r="AKA812" s="772"/>
      <c r="AKB812" s="772"/>
      <c r="AKC812" s="772"/>
      <c r="AKD812" s="772"/>
      <c r="AKE812" s="772"/>
      <c r="AKF812" s="772"/>
      <c r="AKG812" s="772"/>
      <c r="AKH812" s="772"/>
      <c r="AKI812" s="772"/>
      <c r="AKJ812" s="772"/>
      <c r="AKK812" s="772"/>
      <c r="AKL812" s="772"/>
      <c r="AKM812" s="772"/>
      <c r="AKN812" s="772"/>
      <c r="AKO812" s="772"/>
      <c r="AKP812" s="772"/>
      <c r="AKQ812" s="772"/>
      <c r="AKR812" s="772"/>
      <c r="AKS812" s="772"/>
      <c r="AKT812" s="772"/>
      <c r="AKU812" s="772"/>
      <c r="AKV812" s="772"/>
      <c r="AKW812" s="772"/>
      <c r="AKX812" s="772"/>
      <c r="AKY812" s="772"/>
      <c r="AKZ812" s="772"/>
      <c r="ALA812" s="772"/>
      <c r="ALB812" s="772"/>
      <c r="ALC812" s="772"/>
      <c r="ALD812" s="772"/>
      <c r="ALE812" s="772"/>
      <c r="ALF812" s="772"/>
      <c r="ALG812" s="772"/>
      <c r="ALH812" s="772"/>
      <c r="ALI812" s="772"/>
      <c r="ALJ812" s="772"/>
      <c r="ALK812" s="772"/>
      <c r="ALL812" s="772"/>
      <c r="ALM812" s="772"/>
      <c r="ALN812" s="772"/>
      <c r="ALO812" s="772"/>
      <c r="ALP812" s="772"/>
      <c r="ALQ812" s="772"/>
      <c r="ALR812" s="772"/>
      <c r="ALS812" s="772"/>
      <c r="ALT812" s="772"/>
      <c r="ALU812" s="772"/>
      <c r="ALV812" s="772"/>
      <c r="ALW812" s="772"/>
      <c r="ALX812" s="772"/>
      <c r="ALY812" s="772"/>
      <c r="ALZ812" s="772"/>
      <c r="AMA812" s="772"/>
      <c r="AMB812" s="772"/>
      <c r="AMC812" s="772"/>
      <c r="AMD812" s="772"/>
      <c r="AME812" s="772"/>
      <c r="AMF812" s="772"/>
      <c r="AMG812" s="772"/>
      <c r="AMH812" s="772"/>
      <c r="AMI812" s="772"/>
      <c r="AMJ812" s="772"/>
    </row>
    <row r="813" spans="1:1024" x14ac:dyDescent="0.2">
      <c r="A813" s="772"/>
      <c r="B813" s="807"/>
      <c r="C813" s="804"/>
      <c r="D813" s="801"/>
      <c r="E813" s="801"/>
      <c r="F813" s="801"/>
      <c r="G813" s="801"/>
      <c r="H813" s="801"/>
      <c r="I813" s="801"/>
      <c r="J813" s="801"/>
      <c r="K813" s="801"/>
      <c r="L813" s="801"/>
      <c r="M813" s="801"/>
      <c r="N813" s="801"/>
      <c r="O813" s="801"/>
      <c r="P813" s="801"/>
      <c r="Q813" s="801"/>
      <c r="R813" s="802"/>
      <c r="S813" s="801"/>
      <c r="T813" s="801"/>
      <c r="U813" s="794" t="s">
        <v>497</v>
      </c>
      <c r="V813" s="785" t="s">
        <v>124</v>
      </c>
      <c r="W813" s="803" t="s">
        <v>490</v>
      </c>
      <c r="X813" s="777">
        <v>1.4539941136847998</v>
      </c>
      <c r="Y813" s="777">
        <v>1.4539941136847998</v>
      </c>
      <c r="Z813" s="777">
        <v>1.4539941136847998</v>
      </c>
      <c r="AA813" s="777">
        <v>1.4539941136847998</v>
      </c>
      <c r="AB813" s="777">
        <v>1.4539941136847998</v>
      </c>
      <c r="AC813" s="777">
        <v>1.3077555245775998</v>
      </c>
      <c r="AD813" s="777">
        <v>1.3077555245775998</v>
      </c>
      <c r="AE813" s="777">
        <v>1.3077555245775998</v>
      </c>
      <c r="AF813" s="777">
        <v>1.3077555245775998</v>
      </c>
      <c r="AG813" s="777">
        <v>1.3077555245775998</v>
      </c>
      <c r="AH813" s="777">
        <v>0.41949826352799996</v>
      </c>
      <c r="AI813" s="777">
        <v>0.41949826352799996</v>
      </c>
      <c r="AJ813" s="777">
        <v>0.41949826352799996</v>
      </c>
      <c r="AK813" s="777">
        <v>0.41949826352799996</v>
      </c>
      <c r="AL813" s="777">
        <v>0.41949826352799996</v>
      </c>
      <c r="AM813" s="777">
        <v>0</v>
      </c>
      <c r="AN813" s="777">
        <v>0</v>
      </c>
      <c r="AO813" s="777">
        <v>0</v>
      </c>
      <c r="AP813" s="777">
        <v>0</v>
      </c>
      <c r="AQ813" s="777">
        <v>0</v>
      </c>
      <c r="AR813" s="777">
        <v>0</v>
      </c>
      <c r="AS813" s="777">
        <v>0</v>
      </c>
      <c r="AT813" s="777">
        <v>0</v>
      </c>
      <c r="AU813" s="777">
        <v>0</v>
      </c>
      <c r="AV813" s="777">
        <v>0</v>
      </c>
      <c r="AW813" s="777">
        <v>0</v>
      </c>
      <c r="AX813" s="777">
        <v>0</v>
      </c>
      <c r="AY813" s="777">
        <v>0</v>
      </c>
      <c r="AZ813" s="777">
        <v>0</v>
      </c>
      <c r="BA813" s="777">
        <v>0</v>
      </c>
      <c r="BB813" s="777">
        <v>0</v>
      </c>
      <c r="BC813" s="777">
        <v>0</v>
      </c>
      <c r="BD813" s="777">
        <v>0</v>
      </c>
      <c r="BE813" s="777">
        <v>0</v>
      </c>
      <c r="BF813" s="777">
        <v>0</v>
      </c>
      <c r="BG813" s="777">
        <v>0</v>
      </c>
      <c r="BH813" s="777">
        <v>0</v>
      </c>
      <c r="BI813" s="777">
        <v>0</v>
      </c>
      <c r="BJ813" s="777">
        <v>0</v>
      </c>
      <c r="BK813" s="777">
        <v>0</v>
      </c>
      <c r="BL813" s="777">
        <v>0</v>
      </c>
      <c r="BM813" s="777">
        <v>0</v>
      </c>
      <c r="BN813" s="777">
        <v>0</v>
      </c>
      <c r="BO813" s="777">
        <v>0</v>
      </c>
      <c r="BP813" s="777">
        <v>0</v>
      </c>
      <c r="BQ813" s="777">
        <v>0</v>
      </c>
      <c r="BR813" s="777">
        <v>0</v>
      </c>
      <c r="BS813" s="777">
        <v>0</v>
      </c>
      <c r="BT813" s="777">
        <v>0</v>
      </c>
      <c r="BU813" s="777">
        <v>0</v>
      </c>
      <c r="BV813" s="777">
        <v>0</v>
      </c>
      <c r="BW813" s="777">
        <v>0</v>
      </c>
      <c r="BX813" s="777">
        <v>0</v>
      </c>
      <c r="BY813" s="777">
        <v>0</v>
      </c>
      <c r="BZ813" s="777">
        <v>0</v>
      </c>
      <c r="CA813" s="777">
        <v>0</v>
      </c>
      <c r="CB813" s="777">
        <v>0</v>
      </c>
      <c r="CC813" s="777">
        <v>0</v>
      </c>
      <c r="CD813" s="777">
        <v>0</v>
      </c>
      <c r="CE813" s="777">
        <v>0</v>
      </c>
      <c r="CF813" s="777">
        <v>0</v>
      </c>
      <c r="CG813" s="777">
        <v>0</v>
      </c>
      <c r="CH813" s="777">
        <v>0</v>
      </c>
      <c r="CI813" s="777">
        <v>0</v>
      </c>
      <c r="CJ813" s="777">
        <v>0</v>
      </c>
      <c r="CK813" s="777">
        <v>0</v>
      </c>
      <c r="CL813" s="777">
        <v>0</v>
      </c>
      <c r="CM813" s="777">
        <v>0</v>
      </c>
      <c r="CN813" s="777">
        <v>0</v>
      </c>
      <c r="CO813" s="777">
        <v>0</v>
      </c>
      <c r="CP813" s="777">
        <v>0</v>
      </c>
      <c r="CQ813" s="777">
        <v>0</v>
      </c>
      <c r="CR813" s="777">
        <v>0</v>
      </c>
      <c r="CS813" s="777">
        <v>0</v>
      </c>
      <c r="CT813" s="777">
        <v>0</v>
      </c>
      <c r="CU813" s="777">
        <v>0</v>
      </c>
      <c r="CV813" s="777">
        <v>0</v>
      </c>
      <c r="CW813" s="777">
        <v>0</v>
      </c>
      <c r="CX813" s="777">
        <v>0</v>
      </c>
      <c r="CY813" s="777">
        <v>0</v>
      </c>
      <c r="CZ813" s="786">
        <v>0</v>
      </c>
      <c r="DA813" s="787">
        <v>0</v>
      </c>
      <c r="DB813" s="787">
        <v>0</v>
      </c>
      <c r="DC813" s="787">
        <v>0</v>
      </c>
      <c r="DD813" s="787">
        <v>0</v>
      </c>
      <c r="DE813" s="787">
        <v>0</v>
      </c>
      <c r="DF813" s="787">
        <v>0</v>
      </c>
      <c r="DG813" s="787">
        <v>0</v>
      </c>
      <c r="DH813" s="787">
        <v>0</v>
      </c>
      <c r="DI813" s="787">
        <v>0</v>
      </c>
      <c r="DJ813" s="787">
        <v>0</v>
      </c>
      <c r="DK813" s="787">
        <v>0</v>
      </c>
      <c r="DL813" s="787">
        <v>0</v>
      </c>
      <c r="DM813" s="787">
        <v>0</v>
      </c>
      <c r="DN813" s="787">
        <v>0</v>
      </c>
      <c r="DO813" s="787">
        <v>0</v>
      </c>
      <c r="DP813" s="787">
        <v>0</v>
      </c>
      <c r="DQ813" s="787">
        <v>0</v>
      </c>
      <c r="DR813" s="787">
        <v>0</v>
      </c>
      <c r="DS813" s="787">
        <v>0</v>
      </c>
      <c r="DT813" s="787">
        <v>0</v>
      </c>
      <c r="DU813" s="787">
        <v>0</v>
      </c>
      <c r="DV813" s="787">
        <v>0</v>
      </c>
      <c r="DW813" s="788">
        <v>0</v>
      </c>
      <c r="DX813" s="693"/>
      <c r="DY813" s="772"/>
      <c r="DZ813" s="772"/>
      <c r="EA813" s="772"/>
      <c r="EB813" s="772"/>
      <c r="EC813" s="772"/>
      <c r="ED813" s="772"/>
      <c r="EE813" s="772"/>
      <c r="EF813" s="772"/>
      <c r="EG813" s="772"/>
      <c r="EH813" s="772"/>
      <c r="EI813" s="772"/>
      <c r="EJ813" s="772"/>
      <c r="EK813" s="772"/>
      <c r="EL813" s="772"/>
      <c r="EM813" s="772"/>
      <c r="EN813" s="772"/>
      <c r="EO813" s="772"/>
      <c r="EP813" s="772"/>
      <c r="EQ813" s="772"/>
      <c r="ER813" s="772"/>
      <c r="ES813" s="772"/>
      <c r="ET813" s="772"/>
      <c r="EU813" s="772"/>
      <c r="EV813" s="772"/>
      <c r="EW813" s="772"/>
      <c r="EX813" s="772"/>
      <c r="EY813" s="772"/>
      <c r="EZ813" s="772"/>
      <c r="FA813" s="772"/>
      <c r="FB813" s="772"/>
      <c r="FC813" s="772"/>
      <c r="FD813" s="772"/>
      <c r="FE813" s="772"/>
      <c r="FF813" s="772"/>
      <c r="FG813" s="772"/>
      <c r="FH813" s="772"/>
      <c r="FI813" s="772"/>
      <c r="FJ813" s="772"/>
      <c r="FK813" s="772"/>
      <c r="FL813" s="772"/>
      <c r="FM813" s="772"/>
      <c r="FN813" s="772"/>
      <c r="FO813" s="772"/>
      <c r="FP813" s="772"/>
      <c r="FQ813" s="772"/>
      <c r="FR813" s="772"/>
      <c r="FS813" s="772"/>
      <c r="FT813" s="772"/>
      <c r="FU813" s="772"/>
      <c r="FV813" s="772"/>
      <c r="FW813" s="772"/>
      <c r="FX813" s="772"/>
      <c r="FY813" s="772"/>
      <c r="FZ813" s="772"/>
      <c r="GA813" s="772"/>
      <c r="GB813" s="772"/>
      <c r="GC813" s="772"/>
      <c r="GD813" s="772"/>
      <c r="GE813" s="772"/>
      <c r="GF813" s="772"/>
      <c r="GG813" s="772"/>
      <c r="GH813" s="772"/>
      <c r="GI813" s="772"/>
      <c r="GJ813" s="772"/>
      <c r="GK813" s="772"/>
      <c r="GL813" s="772"/>
      <c r="GM813" s="772"/>
      <c r="GN813" s="772"/>
      <c r="GO813" s="772"/>
      <c r="GP813" s="772"/>
      <c r="GQ813" s="772"/>
      <c r="GR813" s="772"/>
      <c r="GS813" s="772"/>
      <c r="GT813" s="772"/>
      <c r="GU813" s="772"/>
      <c r="GV813" s="772"/>
      <c r="GW813" s="772"/>
      <c r="GX813" s="772"/>
      <c r="GY813" s="772"/>
      <c r="GZ813" s="772"/>
      <c r="HA813" s="772"/>
      <c r="HB813" s="772"/>
      <c r="HC813" s="772"/>
      <c r="HD813" s="772"/>
      <c r="HE813" s="772"/>
      <c r="HF813" s="772"/>
      <c r="HG813" s="772"/>
      <c r="HH813" s="772"/>
      <c r="HI813" s="772"/>
      <c r="HJ813" s="772"/>
      <c r="HK813" s="772"/>
      <c r="HL813" s="772"/>
      <c r="HM813" s="772"/>
      <c r="HN813" s="772"/>
      <c r="HO813" s="772"/>
      <c r="HP813" s="772"/>
      <c r="HQ813" s="772"/>
      <c r="HR813" s="772"/>
      <c r="HS813" s="772"/>
      <c r="HT813" s="772"/>
      <c r="HU813" s="772"/>
      <c r="HV813" s="772"/>
      <c r="HW813" s="772"/>
      <c r="HX813" s="772"/>
      <c r="HY813" s="772"/>
      <c r="HZ813" s="772"/>
      <c r="IA813" s="772"/>
      <c r="IB813" s="772"/>
      <c r="IC813" s="772"/>
      <c r="ID813" s="772"/>
      <c r="IE813" s="772"/>
      <c r="IF813" s="772"/>
      <c r="IG813" s="772"/>
      <c r="IH813" s="772"/>
      <c r="II813" s="772"/>
      <c r="IJ813" s="772"/>
      <c r="IK813" s="772"/>
      <c r="IL813" s="772"/>
      <c r="IM813" s="772"/>
      <c r="IN813" s="772"/>
      <c r="IO813" s="772"/>
      <c r="IP813" s="772"/>
      <c r="IQ813" s="772"/>
      <c r="IR813" s="772"/>
      <c r="IS813" s="772"/>
      <c r="IT813" s="772"/>
      <c r="IU813" s="772"/>
      <c r="IV813" s="772"/>
      <c r="IW813" s="772"/>
      <c r="IX813" s="772"/>
      <c r="IY813" s="772"/>
      <c r="IZ813" s="772"/>
      <c r="JA813" s="772"/>
      <c r="JB813" s="772"/>
      <c r="JC813" s="772"/>
      <c r="JD813" s="772"/>
      <c r="JE813" s="772"/>
      <c r="JF813" s="772"/>
      <c r="JG813" s="772"/>
      <c r="JH813" s="772"/>
      <c r="JI813" s="772"/>
      <c r="JJ813" s="772"/>
      <c r="JK813" s="772"/>
      <c r="JL813" s="772"/>
      <c r="JM813" s="772"/>
      <c r="JN813" s="772"/>
      <c r="JO813" s="772"/>
      <c r="JP813" s="772"/>
      <c r="JQ813" s="772"/>
      <c r="JR813" s="772"/>
      <c r="JS813" s="772"/>
      <c r="JT813" s="772"/>
      <c r="JU813" s="772"/>
      <c r="JV813" s="772"/>
      <c r="JW813" s="772"/>
      <c r="JX813" s="772"/>
      <c r="JY813" s="772"/>
      <c r="JZ813" s="772"/>
      <c r="KA813" s="772"/>
      <c r="KB813" s="772"/>
      <c r="KC813" s="772"/>
      <c r="KD813" s="772"/>
      <c r="KE813" s="772"/>
      <c r="KF813" s="772"/>
      <c r="KG813" s="772"/>
      <c r="KH813" s="772"/>
      <c r="KI813" s="772"/>
      <c r="KJ813" s="772"/>
      <c r="KK813" s="772"/>
      <c r="KL813" s="772"/>
      <c r="KM813" s="772"/>
      <c r="KN813" s="772"/>
      <c r="KO813" s="772"/>
      <c r="KP813" s="772"/>
      <c r="KQ813" s="772"/>
      <c r="KR813" s="772"/>
      <c r="KS813" s="772"/>
      <c r="KT813" s="772"/>
      <c r="KU813" s="772"/>
      <c r="KV813" s="772"/>
      <c r="KW813" s="772"/>
      <c r="KX813" s="772"/>
      <c r="KY813" s="772"/>
      <c r="KZ813" s="772"/>
      <c r="LA813" s="772"/>
      <c r="LB813" s="772"/>
      <c r="LC813" s="772"/>
      <c r="LD813" s="772"/>
      <c r="LE813" s="772"/>
      <c r="LF813" s="772"/>
      <c r="LG813" s="772"/>
      <c r="LH813" s="772"/>
      <c r="LI813" s="772"/>
      <c r="LJ813" s="772"/>
      <c r="LK813" s="772"/>
      <c r="LL813" s="772"/>
      <c r="LM813" s="772"/>
      <c r="LN813" s="772"/>
      <c r="LO813" s="772"/>
      <c r="LP813" s="772"/>
      <c r="LQ813" s="772"/>
      <c r="LR813" s="772"/>
      <c r="LS813" s="772"/>
      <c r="LT813" s="772"/>
      <c r="LU813" s="772"/>
      <c r="LV813" s="772"/>
      <c r="LW813" s="772"/>
      <c r="LX813" s="772"/>
      <c r="LY813" s="772"/>
      <c r="LZ813" s="772"/>
      <c r="MA813" s="772"/>
      <c r="MB813" s="772"/>
      <c r="MC813" s="772"/>
      <c r="MD813" s="772"/>
      <c r="ME813" s="772"/>
      <c r="MF813" s="772"/>
      <c r="MG813" s="772"/>
      <c r="MH813" s="772"/>
      <c r="MI813" s="772"/>
      <c r="MJ813" s="772"/>
      <c r="MK813" s="772"/>
      <c r="ML813" s="772"/>
      <c r="MM813" s="772"/>
      <c r="MN813" s="772"/>
      <c r="MO813" s="772"/>
      <c r="MP813" s="772"/>
      <c r="MQ813" s="772"/>
      <c r="MR813" s="772"/>
      <c r="MS813" s="772"/>
      <c r="MT813" s="772"/>
      <c r="MU813" s="772"/>
      <c r="MV813" s="772"/>
      <c r="MW813" s="772"/>
      <c r="MX813" s="772"/>
      <c r="MY813" s="772"/>
      <c r="MZ813" s="772"/>
      <c r="NA813" s="772"/>
      <c r="NB813" s="772"/>
      <c r="NC813" s="772"/>
      <c r="ND813" s="772"/>
      <c r="NE813" s="772"/>
      <c r="NF813" s="772"/>
      <c r="NG813" s="772"/>
      <c r="NH813" s="772"/>
      <c r="NI813" s="772"/>
      <c r="NJ813" s="772"/>
      <c r="NK813" s="772"/>
      <c r="NL813" s="772"/>
      <c r="NM813" s="772"/>
      <c r="NN813" s="772"/>
      <c r="NO813" s="772"/>
      <c r="NP813" s="772"/>
      <c r="NQ813" s="772"/>
      <c r="NR813" s="772"/>
      <c r="NS813" s="772"/>
      <c r="NT813" s="772"/>
      <c r="NU813" s="772"/>
      <c r="NV813" s="772"/>
      <c r="NW813" s="772"/>
      <c r="NX813" s="772"/>
      <c r="NY813" s="772"/>
      <c r="NZ813" s="772"/>
      <c r="OA813" s="772"/>
      <c r="OB813" s="772"/>
      <c r="OC813" s="772"/>
      <c r="OD813" s="772"/>
      <c r="OE813" s="772"/>
      <c r="OF813" s="772"/>
      <c r="OG813" s="772"/>
      <c r="OH813" s="772"/>
      <c r="OI813" s="772"/>
      <c r="OJ813" s="772"/>
      <c r="OK813" s="772"/>
      <c r="OL813" s="772"/>
      <c r="OM813" s="772"/>
      <c r="ON813" s="772"/>
      <c r="OO813" s="772"/>
      <c r="OP813" s="772"/>
      <c r="OQ813" s="772"/>
      <c r="OR813" s="772"/>
      <c r="OS813" s="772"/>
      <c r="OT813" s="772"/>
      <c r="OU813" s="772"/>
      <c r="OV813" s="772"/>
      <c r="OW813" s="772"/>
      <c r="OX813" s="772"/>
      <c r="OY813" s="772"/>
      <c r="OZ813" s="772"/>
      <c r="PA813" s="772"/>
      <c r="PB813" s="772"/>
      <c r="PC813" s="772"/>
      <c r="PD813" s="772"/>
      <c r="PE813" s="772"/>
      <c r="PF813" s="772"/>
      <c r="PG813" s="772"/>
      <c r="PH813" s="772"/>
      <c r="PI813" s="772"/>
      <c r="PJ813" s="772"/>
      <c r="PK813" s="772"/>
      <c r="PL813" s="772"/>
      <c r="PM813" s="772"/>
      <c r="PN813" s="772"/>
      <c r="PO813" s="772"/>
      <c r="PP813" s="772"/>
      <c r="PQ813" s="772"/>
      <c r="PR813" s="772"/>
      <c r="PS813" s="772"/>
      <c r="PT813" s="772"/>
      <c r="PU813" s="772"/>
      <c r="PV813" s="772"/>
      <c r="PW813" s="772"/>
      <c r="PX813" s="772"/>
      <c r="PY813" s="772"/>
      <c r="PZ813" s="772"/>
      <c r="QA813" s="772"/>
      <c r="QB813" s="772"/>
      <c r="QC813" s="772"/>
      <c r="QD813" s="772"/>
      <c r="QE813" s="772"/>
      <c r="QF813" s="772"/>
      <c r="QG813" s="772"/>
      <c r="QH813" s="772"/>
      <c r="QI813" s="772"/>
      <c r="QJ813" s="772"/>
      <c r="QK813" s="772"/>
      <c r="QL813" s="772"/>
      <c r="QM813" s="772"/>
      <c r="QN813" s="772"/>
      <c r="QO813" s="772"/>
      <c r="QP813" s="772"/>
      <c r="QQ813" s="772"/>
      <c r="QR813" s="772"/>
      <c r="QS813" s="772"/>
      <c r="QT813" s="772"/>
      <c r="QU813" s="772"/>
      <c r="QV813" s="772"/>
      <c r="QW813" s="772"/>
      <c r="QX813" s="772"/>
      <c r="QY813" s="772"/>
      <c r="QZ813" s="772"/>
      <c r="RA813" s="772"/>
      <c r="RB813" s="772"/>
      <c r="RC813" s="772"/>
      <c r="RD813" s="772"/>
      <c r="RE813" s="772"/>
      <c r="RF813" s="772"/>
      <c r="RG813" s="772"/>
      <c r="RH813" s="772"/>
      <c r="RI813" s="772"/>
      <c r="RJ813" s="772"/>
      <c r="RK813" s="772"/>
      <c r="RL813" s="772"/>
      <c r="RM813" s="772"/>
      <c r="RN813" s="772"/>
      <c r="RO813" s="772"/>
      <c r="RP813" s="772"/>
      <c r="RQ813" s="772"/>
      <c r="RR813" s="772"/>
      <c r="RS813" s="772"/>
      <c r="RT813" s="772"/>
      <c r="RU813" s="772"/>
      <c r="RV813" s="772"/>
      <c r="RW813" s="772"/>
      <c r="RX813" s="772"/>
      <c r="RY813" s="772"/>
      <c r="RZ813" s="772"/>
      <c r="SA813" s="772"/>
      <c r="SB813" s="772"/>
      <c r="SC813" s="772"/>
      <c r="SD813" s="772"/>
      <c r="SE813" s="772"/>
      <c r="SF813" s="772"/>
      <c r="SG813" s="772"/>
      <c r="SH813" s="772"/>
      <c r="SI813" s="772"/>
      <c r="SJ813" s="772"/>
      <c r="SK813" s="772"/>
      <c r="SL813" s="772"/>
      <c r="SM813" s="772"/>
      <c r="SN813" s="772"/>
      <c r="SO813" s="772"/>
      <c r="SP813" s="772"/>
      <c r="SQ813" s="772"/>
      <c r="SR813" s="772"/>
      <c r="SS813" s="772"/>
      <c r="ST813" s="772"/>
      <c r="SU813" s="772"/>
      <c r="SV813" s="772"/>
      <c r="SW813" s="772"/>
      <c r="SX813" s="772"/>
      <c r="SY813" s="772"/>
      <c r="SZ813" s="772"/>
      <c r="TA813" s="772"/>
      <c r="TB813" s="772"/>
      <c r="TC813" s="772"/>
      <c r="TD813" s="772"/>
      <c r="TE813" s="772"/>
      <c r="TF813" s="772"/>
      <c r="TG813" s="772"/>
      <c r="TH813" s="772"/>
      <c r="TI813" s="772"/>
      <c r="TJ813" s="772"/>
      <c r="TK813" s="772"/>
      <c r="TL813" s="772"/>
      <c r="TM813" s="772"/>
      <c r="TN813" s="772"/>
      <c r="TO813" s="772"/>
      <c r="TP813" s="772"/>
      <c r="TQ813" s="772"/>
      <c r="TR813" s="772"/>
      <c r="TS813" s="772"/>
      <c r="TT813" s="772"/>
      <c r="TU813" s="772"/>
      <c r="TV813" s="772"/>
      <c r="TW813" s="772"/>
      <c r="TX813" s="772"/>
      <c r="TY813" s="772"/>
      <c r="TZ813" s="772"/>
      <c r="UA813" s="772"/>
      <c r="UB813" s="772"/>
      <c r="UC813" s="772"/>
      <c r="UD813" s="772"/>
      <c r="UE813" s="772"/>
      <c r="UF813" s="772"/>
      <c r="UG813" s="772"/>
      <c r="UH813" s="772"/>
      <c r="UI813" s="772"/>
      <c r="UJ813" s="772"/>
      <c r="UK813" s="772"/>
      <c r="UL813" s="772"/>
      <c r="UM813" s="772"/>
      <c r="UN813" s="772"/>
      <c r="UO813" s="772"/>
      <c r="UP813" s="772"/>
      <c r="UQ813" s="772"/>
      <c r="UR813" s="772"/>
      <c r="US813" s="772"/>
      <c r="UT813" s="772"/>
      <c r="UU813" s="772"/>
      <c r="UV813" s="772"/>
      <c r="UW813" s="772"/>
      <c r="UX813" s="772"/>
      <c r="UY813" s="772"/>
      <c r="UZ813" s="772"/>
      <c r="VA813" s="772"/>
      <c r="VB813" s="772"/>
      <c r="VC813" s="772"/>
      <c r="VD813" s="772"/>
      <c r="VE813" s="772"/>
      <c r="VF813" s="772"/>
      <c r="VG813" s="772"/>
      <c r="VH813" s="772"/>
      <c r="VI813" s="772"/>
      <c r="VJ813" s="772"/>
      <c r="VK813" s="772"/>
      <c r="VL813" s="772"/>
      <c r="VM813" s="772"/>
      <c r="VN813" s="772"/>
      <c r="VO813" s="772"/>
      <c r="VP813" s="772"/>
      <c r="VQ813" s="772"/>
      <c r="VR813" s="772"/>
      <c r="VS813" s="772"/>
      <c r="VT813" s="772"/>
      <c r="VU813" s="772"/>
      <c r="VV813" s="772"/>
      <c r="VW813" s="772"/>
      <c r="VX813" s="772"/>
      <c r="VY813" s="772"/>
      <c r="VZ813" s="772"/>
      <c r="WA813" s="772"/>
      <c r="WB813" s="772"/>
      <c r="WC813" s="772"/>
      <c r="WD813" s="772"/>
      <c r="WE813" s="772"/>
      <c r="WF813" s="772"/>
      <c r="WG813" s="772"/>
      <c r="WH813" s="772"/>
      <c r="WI813" s="772"/>
      <c r="WJ813" s="772"/>
      <c r="WK813" s="772"/>
      <c r="WL813" s="772"/>
      <c r="WM813" s="772"/>
      <c r="WN813" s="772"/>
      <c r="WO813" s="772"/>
      <c r="WP813" s="772"/>
      <c r="WQ813" s="772"/>
      <c r="WR813" s="772"/>
      <c r="WS813" s="772"/>
      <c r="WT813" s="772"/>
      <c r="WU813" s="772"/>
      <c r="WV813" s="772"/>
      <c r="WW813" s="772"/>
      <c r="WX813" s="772"/>
      <c r="WY813" s="772"/>
      <c r="WZ813" s="772"/>
      <c r="XA813" s="772"/>
      <c r="XB813" s="772"/>
      <c r="XC813" s="772"/>
      <c r="XD813" s="772"/>
      <c r="XE813" s="772"/>
      <c r="XF813" s="772"/>
      <c r="XG813" s="772"/>
      <c r="XH813" s="772"/>
      <c r="XI813" s="772"/>
      <c r="XJ813" s="772"/>
      <c r="XK813" s="772"/>
      <c r="XL813" s="772"/>
      <c r="XM813" s="772"/>
      <c r="XN813" s="772"/>
      <c r="XO813" s="772"/>
      <c r="XP813" s="772"/>
      <c r="XQ813" s="772"/>
      <c r="XR813" s="772"/>
      <c r="XS813" s="772"/>
      <c r="XT813" s="772"/>
      <c r="XU813" s="772"/>
      <c r="XV813" s="772"/>
      <c r="XW813" s="772"/>
      <c r="XX813" s="772"/>
      <c r="XY813" s="772"/>
      <c r="XZ813" s="772"/>
      <c r="YA813" s="772"/>
      <c r="YB813" s="772"/>
      <c r="YC813" s="772"/>
      <c r="YD813" s="772"/>
      <c r="YE813" s="772"/>
      <c r="YF813" s="772"/>
      <c r="YG813" s="772"/>
      <c r="YH813" s="772"/>
      <c r="YI813" s="772"/>
      <c r="YJ813" s="772"/>
      <c r="YK813" s="772"/>
      <c r="YL813" s="772"/>
      <c r="YM813" s="772"/>
      <c r="YN813" s="772"/>
      <c r="YO813" s="772"/>
      <c r="YP813" s="772"/>
      <c r="YQ813" s="772"/>
      <c r="YR813" s="772"/>
      <c r="YS813" s="772"/>
      <c r="YT813" s="772"/>
      <c r="YU813" s="772"/>
      <c r="YV813" s="772"/>
      <c r="YW813" s="772"/>
      <c r="YX813" s="772"/>
      <c r="YY813" s="772"/>
      <c r="YZ813" s="772"/>
      <c r="ZA813" s="772"/>
      <c r="ZB813" s="772"/>
      <c r="ZC813" s="772"/>
      <c r="ZD813" s="772"/>
      <c r="ZE813" s="772"/>
      <c r="ZF813" s="772"/>
      <c r="ZG813" s="772"/>
      <c r="ZH813" s="772"/>
      <c r="ZI813" s="772"/>
      <c r="ZJ813" s="772"/>
      <c r="ZK813" s="772"/>
      <c r="ZL813" s="772"/>
      <c r="ZM813" s="772"/>
      <c r="ZN813" s="772"/>
      <c r="ZO813" s="772"/>
      <c r="ZP813" s="772"/>
      <c r="ZQ813" s="772"/>
      <c r="ZR813" s="772"/>
      <c r="ZS813" s="772"/>
      <c r="ZT813" s="772"/>
      <c r="ZU813" s="772"/>
      <c r="ZV813" s="772"/>
      <c r="ZW813" s="772"/>
      <c r="ZX813" s="772"/>
      <c r="ZY813" s="772"/>
      <c r="ZZ813" s="772"/>
      <c r="AAA813" s="772"/>
      <c r="AAB813" s="772"/>
      <c r="AAC813" s="772"/>
      <c r="AAD813" s="772"/>
      <c r="AAE813" s="772"/>
      <c r="AAF813" s="772"/>
      <c r="AAG813" s="772"/>
      <c r="AAH813" s="772"/>
      <c r="AAI813" s="772"/>
      <c r="AAJ813" s="772"/>
      <c r="AAK813" s="772"/>
      <c r="AAL813" s="772"/>
      <c r="AAM813" s="772"/>
      <c r="AAN813" s="772"/>
      <c r="AAO813" s="772"/>
      <c r="AAP813" s="772"/>
      <c r="AAQ813" s="772"/>
      <c r="AAR813" s="772"/>
      <c r="AAS813" s="772"/>
      <c r="AAT813" s="772"/>
      <c r="AAU813" s="772"/>
      <c r="AAV813" s="772"/>
      <c r="AAW813" s="772"/>
      <c r="AAX813" s="772"/>
      <c r="AAY813" s="772"/>
      <c r="AAZ813" s="772"/>
      <c r="ABA813" s="772"/>
      <c r="ABB813" s="772"/>
      <c r="ABC813" s="772"/>
      <c r="ABD813" s="772"/>
      <c r="ABE813" s="772"/>
      <c r="ABF813" s="772"/>
      <c r="ABG813" s="772"/>
      <c r="ABH813" s="772"/>
      <c r="ABI813" s="772"/>
      <c r="ABJ813" s="772"/>
      <c r="ABK813" s="772"/>
      <c r="ABL813" s="772"/>
      <c r="ABM813" s="772"/>
      <c r="ABN813" s="772"/>
      <c r="ABO813" s="772"/>
      <c r="ABP813" s="772"/>
      <c r="ABQ813" s="772"/>
      <c r="ABR813" s="772"/>
      <c r="ABS813" s="772"/>
      <c r="ABT813" s="772"/>
      <c r="ABU813" s="772"/>
      <c r="ABV813" s="772"/>
      <c r="ABW813" s="772"/>
      <c r="ABX813" s="772"/>
      <c r="ABY813" s="772"/>
      <c r="ABZ813" s="772"/>
      <c r="ACA813" s="772"/>
      <c r="ACB813" s="772"/>
      <c r="ACC813" s="772"/>
      <c r="ACD813" s="772"/>
      <c r="ACE813" s="772"/>
      <c r="ACF813" s="772"/>
      <c r="ACG813" s="772"/>
      <c r="ACH813" s="772"/>
      <c r="ACI813" s="772"/>
      <c r="ACJ813" s="772"/>
      <c r="ACK813" s="772"/>
      <c r="ACL813" s="772"/>
      <c r="ACM813" s="772"/>
      <c r="ACN813" s="772"/>
      <c r="ACO813" s="772"/>
      <c r="ACP813" s="772"/>
      <c r="ACQ813" s="772"/>
      <c r="ACR813" s="772"/>
      <c r="ACS813" s="772"/>
      <c r="ACT813" s="772"/>
      <c r="ACU813" s="772"/>
      <c r="ACV813" s="772"/>
      <c r="ACW813" s="772"/>
      <c r="ACX813" s="772"/>
      <c r="ACY813" s="772"/>
      <c r="ACZ813" s="772"/>
      <c r="ADA813" s="772"/>
      <c r="ADB813" s="772"/>
      <c r="ADC813" s="772"/>
      <c r="ADD813" s="772"/>
      <c r="ADE813" s="772"/>
      <c r="ADF813" s="772"/>
      <c r="ADG813" s="772"/>
      <c r="ADH813" s="772"/>
      <c r="ADI813" s="772"/>
      <c r="ADJ813" s="772"/>
      <c r="ADK813" s="772"/>
      <c r="ADL813" s="772"/>
      <c r="ADM813" s="772"/>
      <c r="ADN813" s="772"/>
      <c r="ADO813" s="772"/>
      <c r="ADP813" s="772"/>
      <c r="ADQ813" s="772"/>
      <c r="ADR813" s="772"/>
      <c r="ADS813" s="772"/>
      <c r="ADT813" s="772"/>
      <c r="ADU813" s="772"/>
      <c r="ADV813" s="772"/>
      <c r="ADW813" s="772"/>
      <c r="ADX813" s="772"/>
      <c r="ADY813" s="772"/>
      <c r="ADZ813" s="772"/>
      <c r="AEA813" s="772"/>
      <c r="AEB813" s="772"/>
      <c r="AEC813" s="772"/>
      <c r="AED813" s="772"/>
      <c r="AEE813" s="772"/>
      <c r="AEF813" s="772"/>
      <c r="AEG813" s="772"/>
      <c r="AEH813" s="772"/>
      <c r="AEI813" s="772"/>
      <c r="AEJ813" s="772"/>
      <c r="AEK813" s="772"/>
      <c r="AEL813" s="772"/>
      <c r="AEM813" s="772"/>
      <c r="AEN813" s="772"/>
      <c r="AEO813" s="772"/>
      <c r="AEP813" s="772"/>
      <c r="AEQ813" s="772"/>
      <c r="AER813" s="772"/>
      <c r="AES813" s="772"/>
      <c r="AET813" s="772"/>
      <c r="AEU813" s="772"/>
      <c r="AEV813" s="772"/>
      <c r="AEW813" s="772"/>
      <c r="AEX813" s="772"/>
      <c r="AEY813" s="772"/>
      <c r="AEZ813" s="772"/>
      <c r="AFA813" s="772"/>
      <c r="AFB813" s="772"/>
      <c r="AFC813" s="772"/>
      <c r="AFD813" s="772"/>
      <c r="AFE813" s="772"/>
      <c r="AFF813" s="772"/>
      <c r="AFG813" s="772"/>
      <c r="AFH813" s="772"/>
      <c r="AFI813" s="772"/>
      <c r="AFJ813" s="772"/>
      <c r="AFK813" s="772"/>
      <c r="AFL813" s="772"/>
      <c r="AFM813" s="772"/>
      <c r="AFN813" s="772"/>
      <c r="AFO813" s="772"/>
      <c r="AFP813" s="772"/>
      <c r="AFQ813" s="772"/>
      <c r="AFR813" s="772"/>
      <c r="AFS813" s="772"/>
      <c r="AFT813" s="772"/>
      <c r="AFU813" s="772"/>
      <c r="AFV813" s="772"/>
      <c r="AFW813" s="772"/>
      <c r="AFX813" s="772"/>
      <c r="AFY813" s="772"/>
      <c r="AFZ813" s="772"/>
      <c r="AGA813" s="772"/>
      <c r="AGB813" s="772"/>
      <c r="AGC813" s="772"/>
      <c r="AGD813" s="772"/>
      <c r="AGE813" s="772"/>
      <c r="AGF813" s="772"/>
      <c r="AGG813" s="772"/>
      <c r="AGH813" s="772"/>
      <c r="AGI813" s="772"/>
      <c r="AGJ813" s="772"/>
      <c r="AGK813" s="772"/>
      <c r="AGL813" s="772"/>
      <c r="AGM813" s="772"/>
      <c r="AGN813" s="772"/>
      <c r="AGO813" s="772"/>
      <c r="AGP813" s="772"/>
      <c r="AGQ813" s="772"/>
      <c r="AGR813" s="772"/>
      <c r="AGS813" s="772"/>
      <c r="AGT813" s="772"/>
      <c r="AGU813" s="772"/>
      <c r="AGV813" s="772"/>
      <c r="AGW813" s="772"/>
      <c r="AGX813" s="772"/>
      <c r="AGY813" s="772"/>
      <c r="AGZ813" s="772"/>
      <c r="AHA813" s="772"/>
      <c r="AHB813" s="772"/>
      <c r="AHC813" s="772"/>
      <c r="AHD813" s="772"/>
      <c r="AHE813" s="772"/>
      <c r="AHF813" s="772"/>
      <c r="AHG813" s="772"/>
      <c r="AHH813" s="772"/>
      <c r="AHI813" s="772"/>
      <c r="AHJ813" s="772"/>
      <c r="AHK813" s="772"/>
      <c r="AHL813" s="772"/>
      <c r="AHM813" s="772"/>
      <c r="AHN813" s="772"/>
      <c r="AHO813" s="772"/>
      <c r="AHP813" s="772"/>
      <c r="AHQ813" s="772"/>
      <c r="AHR813" s="772"/>
      <c r="AHS813" s="772"/>
      <c r="AHT813" s="772"/>
      <c r="AHU813" s="772"/>
      <c r="AHV813" s="772"/>
      <c r="AHW813" s="772"/>
      <c r="AHX813" s="772"/>
      <c r="AHY813" s="772"/>
      <c r="AHZ813" s="772"/>
      <c r="AIA813" s="772"/>
      <c r="AIB813" s="772"/>
      <c r="AIC813" s="772"/>
      <c r="AID813" s="772"/>
      <c r="AIE813" s="772"/>
      <c r="AIF813" s="772"/>
      <c r="AIG813" s="772"/>
      <c r="AIH813" s="772"/>
      <c r="AII813" s="772"/>
      <c r="AIJ813" s="772"/>
      <c r="AIK813" s="772"/>
      <c r="AIL813" s="772"/>
      <c r="AIM813" s="772"/>
      <c r="AIN813" s="772"/>
      <c r="AIO813" s="772"/>
      <c r="AIP813" s="772"/>
      <c r="AIQ813" s="772"/>
      <c r="AIR813" s="772"/>
      <c r="AIS813" s="772"/>
      <c r="AIT813" s="772"/>
      <c r="AIU813" s="772"/>
      <c r="AIV813" s="772"/>
      <c r="AIW813" s="772"/>
      <c r="AIX813" s="772"/>
      <c r="AIY813" s="772"/>
      <c r="AIZ813" s="772"/>
      <c r="AJA813" s="772"/>
      <c r="AJB813" s="772"/>
      <c r="AJC813" s="772"/>
      <c r="AJD813" s="772"/>
      <c r="AJE813" s="772"/>
      <c r="AJF813" s="772"/>
      <c r="AJG813" s="772"/>
      <c r="AJH813" s="772"/>
      <c r="AJI813" s="772"/>
      <c r="AJJ813" s="772"/>
      <c r="AJK813" s="772"/>
      <c r="AJL813" s="772"/>
      <c r="AJM813" s="772"/>
      <c r="AJN813" s="772"/>
      <c r="AJO813" s="772"/>
      <c r="AJP813" s="772"/>
      <c r="AJQ813" s="772"/>
      <c r="AJR813" s="772"/>
      <c r="AJS813" s="772"/>
      <c r="AJT813" s="772"/>
      <c r="AJU813" s="772"/>
      <c r="AJV813" s="772"/>
      <c r="AJW813" s="772"/>
      <c r="AJX813" s="772"/>
      <c r="AJY813" s="772"/>
      <c r="AJZ813" s="772"/>
      <c r="AKA813" s="772"/>
      <c r="AKB813" s="772"/>
      <c r="AKC813" s="772"/>
      <c r="AKD813" s="772"/>
      <c r="AKE813" s="772"/>
      <c r="AKF813" s="772"/>
      <c r="AKG813" s="772"/>
      <c r="AKH813" s="772"/>
      <c r="AKI813" s="772"/>
      <c r="AKJ813" s="772"/>
      <c r="AKK813" s="772"/>
      <c r="AKL813" s="772"/>
      <c r="AKM813" s="772"/>
      <c r="AKN813" s="772"/>
      <c r="AKO813" s="772"/>
      <c r="AKP813" s="772"/>
      <c r="AKQ813" s="772"/>
      <c r="AKR813" s="772"/>
      <c r="AKS813" s="772"/>
      <c r="AKT813" s="772"/>
      <c r="AKU813" s="772"/>
      <c r="AKV813" s="772"/>
      <c r="AKW813" s="772"/>
      <c r="AKX813" s="772"/>
      <c r="AKY813" s="772"/>
      <c r="AKZ813" s="772"/>
      <c r="ALA813" s="772"/>
      <c r="ALB813" s="772"/>
      <c r="ALC813" s="772"/>
      <c r="ALD813" s="772"/>
      <c r="ALE813" s="772"/>
      <c r="ALF813" s="772"/>
      <c r="ALG813" s="772"/>
      <c r="ALH813" s="772"/>
      <c r="ALI813" s="772"/>
      <c r="ALJ813" s="772"/>
      <c r="ALK813" s="772"/>
      <c r="ALL813" s="772"/>
      <c r="ALM813" s="772"/>
      <c r="ALN813" s="772"/>
      <c r="ALO813" s="772"/>
      <c r="ALP813" s="772"/>
      <c r="ALQ813" s="772"/>
      <c r="ALR813" s="772"/>
      <c r="ALS813" s="772"/>
      <c r="ALT813" s="772"/>
      <c r="ALU813" s="772"/>
      <c r="ALV813" s="772"/>
      <c r="ALW813" s="772"/>
      <c r="ALX813" s="772"/>
      <c r="ALY813" s="772"/>
      <c r="ALZ813" s="772"/>
      <c r="AMA813" s="772"/>
      <c r="AMB813" s="772"/>
      <c r="AMC813" s="772"/>
      <c r="AMD813" s="772"/>
      <c r="AME813" s="772"/>
      <c r="AMF813" s="772"/>
      <c r="AMG813" s="772"/>
      <c r="AMH813" s="772"/>
      <c r="AMI813" s="772"/>
      <c r="AMJ813" s="772"/>
    </row>
    <row r="814" spans="1:1024" x14ac:dyDescent="0.2">
      <c r="A814" s="772"/>
      <c r="B814" s="807"/>
      <c r="C814" s="804"/>
      <c r="D814" s="801"/>
      <c r="E814" s="801"/>
      <c r="F814" s="801"/>
      <c r="G814" s="801"/>
      <c r="H814" s="801"/>
      <c r="I814" s="801"/>
      <c r="J814" s="801"/>
      <c r="K814" s="801"/>
      <c r="L814" s="801"/>
      <c r="M814" s="801"/>
      <c r="N814" s="801"/>
      <c r="O814" s="801"/>
      <c r="P814" s="801"/>
      <c r="Q814" s="801"/>
      <c r="R814" s="802"/>
      <c r="S814" s="801"/>
      <c r="T814" s="801"/>
      <c r="U814" s="794" t="s">
        <v>498</v>
      </c>
      <c r="V814" s="785" t="s">
        <v>124</v>
      </c>
      <c r="W814" s="803" t="s">
        <v>490</v>
      </c>
      <c r="X814" s="777">
        <v>406.63613400000003</v>
      </c>
      <c r="Y814" s="777">
        <v>406.63613400000003</v>
      </c>
      <c r="Z814" s="777">
        <v>406.63613400000003</v>
      </c>
      <c r="AA814" s="777">
        <v>406.63613400000003</v>
      </c>
      <c r="AB814" s="777">
        <v>406.63613400000003</v>
      </c>
      <c r="AC814" s="777">
        <v>365.73696300000006</v>
      </c>
      <c r="AD814" s="777">
        <v>365.73696300000006</v>
      </c>
      <c r="AE814" s="777">
        <v>365.73696300000006</v>
      </c>
      <c r="AF814" s="777">
        <v>365.73696300000006</v>
      </c>
      <c r="AG814" s="777">
        <v>365.73696300000006</v>
      </c>
      <c r="AH814" s="777">
        <v>117.32023500000001</v>
      </c>
      <c r="AI814" s="777">
        <v>117.32023500000001</v>
      </c>
      <c r="AJ814" s="777">
        <v>117.32023500000001</v>
      </c>
      <c r="AK814" s="777">
        <v>117.32023500000001</v>
      </c>
      <c r="AL814" s="777">
        <v>117.32023500000001</v>
      </c>
      <c r="AM814" s="777">
        <v>0</v>
      </c>
      <c r="AN814" s="777">
        <v>0</v>
      </c>
      <c r="AO814" s="777">
        <v>0</v>
      </c>
      <c r="AP814" s="777">
        <v>0</v>
      </c>
      <c r="AQ814" s="777">
        <v>0</v>
      </c>
      <c r="AR814" s="777">
        <v>0</v>
      </c>
      <c r="AS814" s="777">
        <v>0</v>
      </c>
      <c r="AT814" s="777">
        <v>0</v>
      </c>
      <c r="AU814" s="777">
        <v>0</v>
      </c>
      <c r="AV814" s="777">
        <v>0</v>
      </c>
      <c r="AW814" s="777">
        <v>0</v>
      </c>
      <c r="AX814" s="777">
        <v>0</v>
      </c>
      <c r="AY814" s="777">
        <v>0</v>
      </c>
      <c r="AZ814" s="777">
        <v>0</v>
      </c>
      <c r="BA814" s="777">
        <v>0</v>
      </c>
      <c r="BB814" s="777">
        <v>0</v>
      </c>
      <c r="BC814" s="777">
        <v>0</v>
      </c>
      <c r="BD814" s="777">
        <v>0</v>
      </c>
      <c r="BE814" s="777">
        <v>0</v>
      </c>
      <c r="BF814" s="777">
        <v>0</v>
      </c>
      <c r="BG814" s="777">
        <v>0</v>
      </c>
      <c r="BH814" s="777">
        <v>0</v>
      </c>
      <c r="BI814" s="777">
        <v>0</v>
      </c>
      <c r="BJ814" s="777">
        <v>0</v>
      </c>
      <c r="BK814" s="777">
        <v>0</v>
      </c>
      <c r="BL814" s="777">
        <v>0</v>
      </c>
      <c r="BM814" s="777">
        <v>0</v>
      </c>
      <c r="BN814" s="777">
        <v>0</v>
      </c>
      <c r="BO814" s="777">
        <v>0</v>
      </c>
      <c r="BP814" s="777">
        <v>0</v>
      </c>
      <c r="BQ814" s="777">
        <v>0</v>
      </c>
      <c r="BR814" s="777">
        <v>0</v>
      </c>
      <c r="BS814" s="777">
        <v>0</v>
      </c>
      <c r="BT814" s="777">
        <v>0</v>
      </c>
      <c r="BU814" s="777">
        <v>0</v>
      </c>
      <c r="BV814" s="777">
        <v>0</v>
      </c>
      <c r="BW814" s="777">
        <v>0</v>
      </c>
      <c r="BX814" s="777">
        <v>0</v>
      </c>
      <c r="BY814" s="777">
        <v>0</v>
      </c>
      <c r="BZ814" s="777">
        <v>0</v>
      </c>
      <c r="CA814" s="777">
        <v>0</v>
      </c>
      <c r="CB814" s="777">
        <v>0</v>
      </c>
      <c r="CC814" s="777">
        <v>0</v>
      </c>
      <c r="CD814" s="777">
        <v>0</v>
      </c>
      <c r="CE814" s="777">
        <v>0</v>
      </c>
      <c r="CF814" s="777">
        <v>0</v>
      </c>
      <c r="CG814" s="777">
        <v>0</v>
      </c>
      <c r="CH814" s="777">
        <v>0</v>
      </c>
      <c r="CI814" s="777">
        <v>0</v>
      </c>
      <c r="CJ814" s="777">
        <v>0</v>
      </c>
      <c r="CK814" s="777">
        <v>0</v>
      </c>
      <c r="CL814" s="777">
        <v>0</v>
      </c>
      <c r="CM814" s="777">
        <v>0</v>
      </c>
      <c r="CN814" s="777">
        <v>0</v>
      </c>
      <c r="CO814" s="777">
        <v>0</v>
      </c>
      <c r="CP814" s="777">
        <v>0</v>
      </c>
      <c r="CQ814" s="777">
        <v>0</v>
      </c>
      <c r="CR814" s="777">
        <v>0</v>
      </c>
      <c r="CS814" s="777">
        <v>0</v>
      </c>
      <c r="CT814" s="777">
        <v>0</v>
      </c>
      <c r="CU814" s="777">
        <v>0</v>
      </c>
      <c r="CV814" s="777">
        <v>0</v>
      </c>
      <c r="CW814" s="777">
        <v>0</v>
      </c>
      <c r="CX814" s="777">
        <v>0</v>
      </c>
      <c r="CY814" s="777">
        <v>0</v>
      </c>
      <c r="CZ814" s="786">
        <v>0</v>
      </c>
      <c r="DA814" s="787">
        <v>0</v>
      </c>
      <c r="DB814" s="787">
        <v>0</v>
      </c>
      <c r="DC814" s="787">
        <v>0</v>
      </c>
      <c r="DD814" s="787">
        <v>0</v>
      </c>
      <c r="DE814" s="787">
        <v>0</v>
      </c>
      <c r="DF814" s="787">
        <v>0</v>
      </c>
      <c r="DG814" s="787">
        <v>0</v>
      </c>
      <c r="DH814" s="787">
        <v>0</v>
      </c>
      <c r="DI814" s="787">
        <v>0</v>
      </c>
      <c r="DJ814" s="787">
        <v>0</v>
      </c>
      <c r="DK814" s="787">
        <v>0</v>
      </c>
      <c r="DL814" s="787">
        <v>0</v>
      </c>
      <c r="DM814" s="787">
        <v>0</v>
      </c>
      <c r="DN814" s="787">
        <v>0</v>
      </c>
      <c r="DO814" s="787">
        <v>0</v>
      </c>
      <c r="DP814" s="787">
        <v>0</v>
      </c>
      <c r="DQ814" s="787">
        <v>0</v>
      </c>
      <c r="DR814" s="787">
        <v>0</v>
      </c>
      <c r="DS814" s="787">
        <v>0</v>
      </c>
      <c r="DT814" s="787">
        <v>0</v>
      </c>
      <c r="DU814" s="787">
        <v>0</v>
      </c>
      <c r="DV814" s="787">
        <v>0</v>
      </c>
      <c r="DW814" s="788">
        <v>0</v>
      </c>
      <c r="DX814" s="693"/>
      <c r="DY814" s="772"/>
      <c r="DZ814" s="772"/>
      <c r="EA814" s="772"/>
      <c r="EB814" s="772"/>
      <c r="EC814" s="772"/>
      <c r="ED814" s="772"/>
      <c r="EE814" s="772"/>
      <c r="EF814" s="772"/>
      <c r="EG814" s="772"/>
      <c r="EH814" s="772"/>
      <c r="EI814" s="772"/>
      <c r="EJ814" s="772"/>
      <c r="EK814" s="772"/>
      <c r="EL814" s="772"/>
      <c r="EM814" s="772"/>
      <c r="EN814" s="772"/>
      <c r="EO814" s="772"/>
      <c r="EP814" s="772"/>
      <c r="EQ814" s="772"/>
      <c r="ER814" s="772"/>
      <c r="ES814" s="772"/>
      <c r="ET814" s="772"/>
      <c r="EU814" s="772"/>
      <c r="EV814" s="772"/>
      <c r="EW814" s="772"/>
      <c r="EX814" s="772"/>
      <c r="EY814" s="772"/>
      <c r="EZ814" s="772"/>
      <c r="FA814" s="772"/>
      <c r="FB814" s="772"/>
      <c r="FC814" s="772"/>
      <c r="FD814" s="772"/>
      <c r="FE814" s="772"/>
      <c r="FF814" s="772"/>
      <c r="FG814" s="772"/>
      <c r="FH814" s="772"/>
      <c r="FI814" s="772"/>
      <c r="FJ814" s="772"/>
      <c r="FK814" s="772"/>
      <c r="FL814" s="772"/>
      <c r="FM814" s="772"/>
      <c r="FN814" s="772"/>
      <c r="FO814" s="772"/>
      <c r="FP814" s="772"/>
      <c r="FQ814" s="772"/>
      <c r="FR814" s="772"/>
      <c r="FS814" s="772"/>
      <c r="FT814" s="772"/>
      <c r="FU814" s="772"/>
      <c r="FV814" s="772"/>
      <c r="FW814" s="772"/>
      <c r="FX814" s="772"/>
      <c r="FY814" s="772"/>
      <c r="FZ814" s="772"/>
      <c r="GA814" s="772"/>
      <c r="GB814" s="772"/>
      <c r="GC814" s="772"/>
      <c r="GD814" s="772"/>
      <c r="GE814" s="772"/>
      <c r="GF814" s="772"/>
      <c r="GG814" s="772"/>
      <c r="GH814" s="772"/>
      <c r="GI814" s="772"/>
      <c r="GJ814" s="772"/>
      <c r="GK814" s="772"/>
      <c r="GL814" s="772"/>
      <c r="GM814" s="772"/>
      <c r="GN814" s="772"/>
      <c r="GO814" s="772"/>
      <c r="GP814" s="772"/>
      <c r="GQ814" s="772"/>
      <c r="GR814" s="772"/>
      <c r="GS814" s="772"/>
      <c r="GT814" s="772"/>
      <c r="GU814" s="772"/>
      <c r="GV814" s="772"/>
      <c r="GW814" s="772"/>
      <c r="GX814" s="772"/>
      <c r="GY814" s="772"/>
      <c r="GZ814" s="772"/>
      <c r="HA814" s="772"/>
      <c r="HB814" s="772"/>
      <c r="HC814" s="772"/>
      <c r="HD814" s="772"/>
      <c r="HE814" s="772"/>
      <c r="HF814" s="772"/>
      <c r="HG814" s="772"/>
      <c r="HH814" s="772"/>
      <c r="HI814" s="772"/>
      <c r="HJ814" s="772"/>
      <c r="HK814" s="772"/>
      <c r="HL814" s="772"/>
      <c r="HM814" s="772"/>
      <c r="HN814" s="772"/>
      <c r="HO814" s="772"/>
      <c r="HP814" s="772"/>
      <c r="HQ814" s="772"/>
      <c r="HR814" s="772"/>
      <c r="HS814" s="772"/>
      <c r="HT814" s="772"/>
      <c r="HU814" s="772"/>
      <c r="HV814" s="772"/>
      <c r="HW814" s="772"/>
      <c r="HX814" s="772"/>
      <c r="HY814" s="772"/>
      <c r="HZ814" s="772"/>
      <c r="IA814" s="772"/>
      <c r="IB814" s="772"/>
      <c r="IC814" s="772"/>
      <c r="ID814" s="772"/>
      <c r="IE814" s="772"/>
      <c r="IF814" s="772"/>
      <c r="IG814" s="772"/>
      <c r="IH814" s="772"/>
      <c r="II814" s="772"/>
      <c r="IJ814" s="772"/>
      <c r="IK814" s="772"/>
      <c r="IL814" s="772"/>
      <c r="IM814" s="772"/>
      <c r="IN814" s="772"/>
      <c r="IO814" s="772"/>
      <c r="IP814" s="772"/>
      <c r="IQ814" s="772"/>
      <c r="IR814" s="772"/>
      <c r="IS814" s="772"/>
      <c r="IT814" s="772"/>
      <c r="IU814" s="772"/>
      <c r="IV814" s="772"/>
      <c r="IW814" s="772"/>
      <c r="IX814" s="772"/>
      <c r="IY814" s="772"/>
      <c r="IZ814" s="772"/>
      <c r="JA814" s="772"/>
      <c r="JB814" s="772"/>
      <c r="JC814" s="772"/>
      <c r="JD814" s="772"/>
      <c r="JE814" s="772"/>
      <c r="JF814" s="772"/>
      <c r="JG814" s="772"/>
      <c r="JH814" s="772"/>
      <c r="JI814" s="772"/>
      <c r="JJ814" s="772"/>
      <c r="JK814" s="772"/>
      <c r="JL814" s="772"/>
      <c r="JM814" s="772"/>
      <c r="JN814" s="772"/>
      <c r="JO814" s="772"/>
      <c r="JP814" s="772"/>
      <c r="JQ814" s="772"/>
      <c r="JR814" s="772"/>
      <c r="JS814" s="772"/>
      <c r="JT814" s="772"/>
      <c r="JU814" s="772"/>
      <c r="JV814" s="772"/>
      <c r="JW814" s="772"/>
      <c r="JX814" s="772"/>
      <c r="JY814" s="772"/>
      <c r="JZ814" s="772"/>
      <c r="KA814" s="772"/>
      <c r="KB814" s="772"/>
      <c r="KC814" s="772"/>
      <c r="KD814" s="772"/>
      <c r="KE814" s="772"/>
      <c r="KF814" s="772"/>
      <c r="KG814" s="772"/>
      <c r="KH814" s="772"/>
      <c r="KI814" s="772"/>
      <c r="KJ814" s="772"/>
      <c r="KK814" s="772"/>
      <c r="KL814" s="772"/>
      <c r="KM814" s="772"/>
      <c r="KN814" s="772"/>
      <c r="KO814" s="772"/>
      <c r="KP814" s="772"/>
      <c r="KQ814" s="772"/>
      <c r="KR814" s="772"/>
      <c r="KS814" s="772"/>
      <c r="KT814" s="772"/>
      <c r="KU814" s="772"/>
      <c r="KV814" s="772"/>
      <c r="KW814" s="772"/>
      <c r="KX814" s="772"/>
      <c r="KY814" s="772"/>
      <c r="KZ814" s="772"/>
      <c r="LA814" s="772"/>
      <c r="LB814" s="772"/>
      <c r="LC814" s="772"/>
      <c r="LD814" s="772"/>
      <c r="LE814" s="772"/>
      <c r="LF814" s="772"/>
      <c r="LG814" s="772"/>
      <c r="LH814" s="772"/>
      <c r="LI814" s="772"/>
      <c r="LJ814" s="772"/>
      <c r="LK814" s="772"/>
      <c r="LL814" s="772"/>
      <c r="LM814" s="772"/>
      <c r="LN814" s="772"/>
      <c r="LO814" s="772"/>
      <c r="LP814" s="772"/>
      <c r="LQ814" s="772"/>
      <c r="LR814" s="772"/>
      <c r="LS814" s="772"/>
      <c r="LT814" s="772"/>
      <c r="LU814" s="772"/>
      <c r="LV814" s="772"/>
      <c r="LW814" s="772"/>
      <c r="LX814" s="772"/>
      <c r="LY814" s="772"/>
      <c r="LZ814" s="772"/>
      <c r="MA814" s="772"/>
      <c r="MB814" s="772"/>
      <c r="MC814" s="772"/>
      <c r="MD814" s="772"/>
      <c r="ME814" s="772"/>
      <c r="MF814" s="772"/>
      <c r="MG814" s="772"/>
      <c r="MH814" s="772"/>
      <c r="MI814" s="772"/>
      <c r="MJ814" s="772"/>
      <c r="MK814" s="772"/>
      <c r="ML814" s="772"/>
      <c r="MM814" s="772"/>
      <c r="MN814" s="772"/>
      <c r="MO814" s="772"/>
      <c r="MP814" s="772"/>
      <c r="MQ814" s="772"/>
      <c r="MR814" s="772"/>
      <c r="MS814" s="772"/>
      <c r="MT814" s="772"/>
      <c r="MU814" s="772"/>
      <c r="MV814" s="772"/>
      <c r="MW814" s="772"/>
      <c r="MX814" s="772"/>
      <c r="MY814" s="772"/>
      <c r="MZ814" s="772"/>
      <c r="NA814" s="772"/>
      <c r="NB814" s="772"/>
      <c r="NC814" s="772"/>
      <c r="ND814" s="772"/>
      <c r="NE814" s="772"/>
      <c r="NF814" s="772"/>
      <c r="NG814" s="772"/>
      <c r="NH814" s="772"/>
      <c r="NI814" s="772"/>
      <c r="NJ814" s="772"/>
      <c r="NK814" s="772"/>
      <c r="NL814" s="772"/>
      <c r="NM814" s="772"/>
      <c r="NN814" s="772"/>
      <c r="NO814" s="772"/>
      <c r="NP814" s="772"/>
      <c r="NQ814" s="772"/>
      <c r="NR814" s="772"/>
      <c r="NS814" s="772"/>
      <c r="NT814" s="772"/>
      <c r="NU814" s="772"/>
      <c r="NV814" s="772"/>
      <c r="NW814" s="772"/>
      <c r="NX814" s="772"/>
      <c r="NY814" s="772"/>
      <c r="NZ814" s="772"/>
      <c r="OA814" s="772"/>
      <c r="OB814" s="772"/>
      <c r="OC814" s="772"/>
      <c r="OD814" s="772"/>
      <c r="OE814" s="772"/>
      <c r="OF814" s="772"/>
      <c r="OG814" s="772"/>
      <c r="OH814" s="772"/>
      <c r="OI814" s="772"/>
      <c r="OJ814" s="772"/>
      <c r="OK814" s="772"/>
      <c r="OL814" s="772"/>
      <c r="OM814" s="772"/>
      <c r="ON814" s="772"/>
      <c r="OO814" s="772"/>
      <c r="OP814" s="772"/>
      <c r="OQ814" s="772"/>
      <c r="OR814" s="772"/>
      <c r="OS814" s="772"/>
      <c r="OT814" s="772"/>
      <c r="OU814" s="772"/>
      <c r="OV814" s="772"/>
      <c r="OW814" s="772"/>
      <c r="OX814" s="772"/>
      <c r="OY814" s="772"/>
      <c r="OZ814" s="772"/>
      <c r="PA814" s="772"/>
      <c r="PB814" s="772"/>
      <c r="PC814" s="772"/>
      <c r="PD814" s="772"/>
      <c r="PE814" s="772"/>
      <c r="PF814" s="772"/>
      <c r="PG814" s="772"/>
      <c r="PH814" s="772"/>
      <c r="PI814" s="772"/>
      <c r="PJ814" s="772"/>
      <c r="PK814" s="772"/>
      <c r="PL814" s="772"/>
      <c r="PM814" s="772"/>
      <c r="PN814" s="772"/>
      <c r="PO814" s="772"/>
      <c r="PP814" s="772"/>
      <c r="PQ814" s="772"/>
      <c r="PR814" s="772"/>
      <c r="PS814" s="772"/>
      <c r="PT814" s="772"/>
      <c r="PU814" s="772"/>
      <c r="PV814" s="772"/>
      <c r="PW814" s="772"/>
      <c r="PX814" s="772"/>
      <c r="PY814" s="772"/>
      <c r="PZ814" s="772"/>
      <c r="QA814" s="772"/>
      <c r="QB814" s="772"/>
      <c r="QC814" s="772"/>
      <c r="QD814" s="772"/>
      <c r="QE814" s="772"/>
      <c r="QF814" s="772"/>
      <c r="QG814" s="772"/>
      <c r="QH814" s="772"/>
      <c r="QI814" s="772"/>
      <c r="QJ814" s="772"/>
      <c r="QK814" s="772"/>
      <c r="QL814" s="772"/>
      <c r="QM814" s="772"/>
      <c r="QN814" s="772"/>
      <c r="QO814" s="772"/>
      <c r="QP814" s="772"/>
      <c r="QQ814" s="772"/>
      <c r="QR814" s="772"/>
      <c r="QS814" s="772"/>
      <c r="QT814" s="772"/>
      <c r="QU814" s="772"/>
      <c r="QV814" s="772"/>
      <c r="QW814" s="772"/>
      <c r="QX814" s="772"/>
      <c r="QY814" s="772"/>
      <c r="QZ814" s="772"/>
      <c r="RA814" s="772"/>
      <c r="RB814" s="772"/>
      <c r="RC814" s="772"/>
      <c r="RD814" s="772"/>
      <c r="RE814" s="772"/>
      <c r="RF814" s="772"/>
      <c r="RG814" s="772"/>
      <c r="RH814" s="772"/>
      <c r="RI814" s="772"/>
      <c r="RJ814" s="772"/>
      <c r="RK814" s="772"/>
      <c r="RL814" s="772"/>
      <c r="RM814" s="772"/>
      <c r="RN814" s="772"/>
      <c r="RO814" s="772"/>
      <c r="RP814" s="772"/>
      <c r="RQ814" s="772"/>
      <c r="RR814" s="772"/>
      <c r="RS814" s="772"/>
      <c r="RT814" s="772"/>
      <c r="RU814" s="772"/>
      <c r="RV814" s="772"/>
      <c r="RW814" s="772"/>
      <c r="RX814" s="772"/>
      <c r="RY814" s="772"/>
      <c r="RZ814" s="772"/>
      <c r="SA814" s="772"/>
      <c r="SB814" s="772"/>
      <c r="SC814" s="772"/>
      <c r="SD814" s="772"/>
      <c r="SE814" s="772"/>
      <c r="SF814" s="772"/>
      <c r="SG814" s="772"/>
      <c r="SH814" s="772"/>
      <c r="SI814" s="772"/>
      <c r="SJ814" s="772"/>
      <c r="SK814" s="772"/>
      <c r="SL814" s="772"/>
      <c r="SM814" s="772"/>
      <c r="SN814" s="772"/>
      <c r="SO814" s="772"/>
      <c r="SP814" s="772"/>
      <c r="SQ814" s="772"/>
      <c r="SR814" s="772"/>
      <c r="SS814" s="772"/>
      <c r="ST814" s="772"/>
      <c r="SU814" s="772"/>
      <c r="SV814" s="772"/>
      <c r="SW814" s="772"/>
      <c r="SX814" s="772"/>
      <c r="SY814" s="772"/>
      <c r="SZ814" s="772"/>
      <c r="TA814" s="772"/>
      <c r="TB814" s="772"/>
      <c r="TC814" s="772"/>
      <c r="TD814" s="772"/>
      <c r="TE814" s="772"/>
      <c r="TF814" s="772"/>
      <c r="TG814" s="772"/>
      <c r="TH814" s="772"/>
      <c r="TI814" s="772"/>
      <c r="TJ814" s="772"/>
      <c r="TK814" s="772"/>
      <c r="TL814" s="772"/>
      <c r="TM814" s="772"/>
      <c r="TN814" s="772"/>
      <c r="TO814" s="772"/>
      <c r="TP814" s="772"/>
      <c r="TQ814" s="772"/>
      <c r="TR814" s="772"/>
      <c r="TS814" s="772"/>
      <c r="TT814" s="772"/>
      <c r="TU814" s="772"/>
      <c r="TV814" s="772"/>
      <c r="TW814" s="772"/>
      <c r="TX814" s="772"/>
      <c r="TY814" s="772"/>
      <c r="TZ814" s="772"/>
      <c r="UA814" s="772"/>
      <c r="UB814" s="772"/>
      <c r="UC814" s="772"/>
      <c r="UD814" s="772"/>
      <c r="UE814" s="772"/>
      <c r="UF814" s="772"/>
      <c r="UG814" s="772"/>
      <c r="UH814" s="772"/>
      <c r="UI814" s="772"/>
      <c r="UJ814" s="772"/>
      <c r="UK814" s="772"/>
      <c r="UL814" s="772"/>
      <c r="UM814" s="772"/>
      <c r="UN814" s="772"/>
      <c r="UO814" s="772"/>
      <c r="UP814" s="772"/>
      <c r="UQ814" s="772"/>
      <c r="UR814" s="772"/>
      <c r="US814" s="772"/>
      <c r="UT814" s="772"/>
      <c r="UU814" s="772"/>
      <c r="UV814" s="772"/>
      <c r="UW814" s="772"/>
      <c r="UX814" s="772"/>
      <c r="UY814" s="772"/>
      <c r="UZ814" s="772"/>
      <c r="VA814" s="772"/>
      <c r="VB814" s="772"/>
      <c r="VC814" s="772"/>
      <c r="VD814" s="772"/>
      <c r="VE814" s="772"/>
      <c r="VF814" s="772"/>
      <c r="VG814" s="772"/>
      <c r="VH814" s="772"/>
      <c r="VI814" s="772"/>
      <c r="VJ814" s="772"/>
      <c r="VK814" s="772"/>
      <c r="VL814" s="772"/>
      <c r="VM814" s="772"/>
      <c r="VN814" s="772"/>
      <c r="VO814" s="772"/>
      <c r="VP814" s="772"/>
      <c r="VQ814" s="772"/>
      <c r="VR814" s="772"/>
      <c r="VS814" s="772"/>
      <c r="VT814" s="772"/>
      <c r="VU814" s="772"/>
      <c r="VV814" s="772"/>
      <c r="VW814" s="772"/>
      <c r="VX814" s="772"/>
      <c r="VY814" s="772"/>
      <c r="VZ814" s="772"/>
      <c r="WA814" s="772"/>
      <c r="WB814" s="772"/>
      <c r="WC814" s="772"/>
      <c r="WD814" s="772"/>
      <c r="WE814" s="772"/>
      <c r="WF814" s="772"/>
      <c r="WG814" s="772"/>
      <c r="WH814" s="772"/>
      <c r="WI814" s="772"/>
      <c r="WJ814" s="772"/>
      <c r="WK814" s="772"/>
      <c r="WL814" s="772"/>
      <c r="WM814" s="772"/>
      <c r="WN814" s="772"/>
      <c r="WO814" s="772"/>
      <c r="WP814" s="772"/>
      <c r="WQ814" s="772"/>
      <c r="WR814" s="772"/>
      <c r="WS814" s="772"/>
      <c r="WT814" s="772"/>
      <c r="WU814" s="772"/>
      <c r="WV814" s="772"/>
      <c r="WW814" s="772"/>
      <c r="WX814" s="772"/>
      <c r="WY814" s="772"/>
      <c r="WZ814" s="772"/>
      <c r="XA814" s="772"/>
      <c r="XB814" s="772"/>
      <c r="XC814" s="772"/>
      <c r="XD814" s="772"/>
      <c r="XE814" s="772"/>
      <c r="XF814" s="772"/>
      <c r="XG814" s="772"/>
      <c r="XH814" s="772"/>
      <c r="XI814" s="772"/>
      <c r="XJ814" s="772"/>
      <c r="XK814" s="772"/>
      <c r="XL814" s="772"/>
      <c r="XM814" s="772"/>
      <c r="XN814" s="772"/>
      <c r="XO814" s="772"/>
      <c r="XP814" s="772"/>
      <c r="XQ814" s="772"/>
      <c r="XR814" s="772"/>
      <c r="XS814" s="772"/>
      <c r="XT814" s="772"/>
      <c r="XU814" s="772"/>
      <c r="XV814" s="772"/>
      <c r="XW814" s="772"/>
      <c r="XX814" s="772"/>
      <c r="XY814" s="772"/>
      <c r="XZ814" s="772"/>
      <c r="YA814" s="772"/>
      <c r="YB814" s="772"/>
      <c r="YC814" s="772"/>
      <c r="YD814" s="772"/>
      <c r="YE814" s="772"/>
      <c r="YF814" s="772"/>
      <c r="YG814" s="772"/>
      <c r="YH814" s="772"/>
      <c r="YI814" s="772"/>
      <c r="YJ814" s="772"/>
      <c r="YK814" s="772"/>
      <c r="YL814" s="772"/>
      <c r="YM814" s="772"/>
      <c r="YN814" s="772"/>
      <c r="YO814" s="772"/>
      <c r="YP814" s="772"/>
      <c r="YQ814" s="772"/>
      <c r="YR814" s="772"/>
      <c r="YS814" s="772"/>
      <c r="YT814" s="772"/>
      <c r="YU814" s="772"/>
      <c r="YV814" s="772"/>
      <c r="YW814" s="772"/>
      <c r="YX814" s="772"/>
      <c r="YY814" s="772"/>
      <c r="YZ814" s="772"/>
      <c r="ZA814" s="772"/>
      <c r="ZB814" s="772"/>
      <c r="ZC814" s="772"/>
      <c r="ZD814" s="772"/>
      <c r="ZE814" s="772"/>
      <c r="ZF814" s="772"/>
      <c r="ZG814" s="772"/>
      <c r="ZH814" s="772"/>
      <c r="ZI814" s="772"/>
      <c r="ZJ814" s="772"/>
      <c r="ZK814" s="772"/>
      <c r="ZL814" s="772"/>
      <c r="ZM814" s="772"/>
      <c r="ZN814" s="772"/>
      <c r="ZO814" s="772"/>
      <c r="ZP814" s="772"/>
      <c r="ZQ814" s="772"/>
      <c r="ZR814" s="772"/>
      <c r="ZS814" s="772"/>
      <c r="ZT814" s="772"/>
      <c r="ZU814" s="772"/>
      <c r="ZV814" s="772"/>
      <c r="ZW814" s="772"/>
      <c r="ZX814" s="772"/>
      <c r="ZY814" s="772"/>
      <c r="ZZ814" s="772"/>
      <c r="AAA814" s="772"/>
      <c r="AAB814" s="772"/>
      <c r="AAC814" s="772"/>
      <c r="AAD814" s="772"/>
      <c r="AAE814" s="772"/>
      <c r="AAF814" s="772"/>
      <c r="AAG814" s="772"/>
      <c r="AAH814" s="772"/>
      <c r="AAI814" s="772"/>
      <c r="AAJ814" s="772"/>
      <c r="AAK814" s="772"/>
      <c r="AAL814" s="772"/>
      <c r="AAM814" s="772"/>
      <c r="AAN814" s="772"/>
      <c r="AAO814" s="772"/>
      <c r="AAP814" s="772"/>
      <c r="AAQ814" s="772"/>
      <c r="AAR814" s="772"/>
      <c r="AAS814" s="772"/>
      <c r="AAT814" s="772"/>
      <c r="AAU814" s="772"/>
      <c r="AAV814" s="772"/>
      <c r="AAW814" s="772"/>
      <c r="AAX814" s="772"/>
      <c r="AAY814" s="772"/>
      <c r="AAZ814" s="772"/>
      <c r="ABA814" s="772"/>
      <c r="ABB814" s="772"/>
      <c r="ABC814" s="772"/>
      <c r="ABD814" s="772"/>
      <c r="ABE814" s="772"/>
      <c r="ABF814" s="772"/>
      <c r="ABG814" s="772"/>
      <c r="ABH814" s="772"/>
      <c r="ABI814" s="772"/>
      <c r="ABJ814" s="772"/>
      <c r="ABK814" s="772"/>
      <c r="ABL814" s="772"/>
      <c r="ABM814" s="772"/>
      <c r="ABN814" s="772"/>
      <c r="ABO814" s="772"/>
      <c r="ABP814" s="772"/>
      <c r="ABQ814" s="772"/>
      <c r="ABR814" s="772"/>
      <c r="ABS814" s="772"/>
      <c r="ABT814" s="772"/>
      <c r="ABU814" s="772"/>
      <c r="ABV814" s="772"/>
      <c r="ABW814" s="772"/>
      <c r="ABX814" s="772"/>
      <c r="ABY814" s="772"/>
      <c r="ABZ814" s="772"/>
      <c r="ACA814" s="772"/>
      <c r="ACB814" s="772"/>
      <c r="ACC814" s="772"/>
      <c r="ACD814" s="772"/>
      <c r="ACE814" s="772"/>
      <c r="ACF814" s="772"/>
      <c r="ACG814" s="772"/>
      <c r="ACH814" s="772"/>
      <c r="ACI814" s="772"/>
      <c r="ACJ814" s="772"/>
      <c r="ACK814" s="772"/>
      <c r="ACL814" s="772"/>
      <c r="ACM814" s="772"/>
      <c r="ACN814" s="772"/>
      <c r="ACO814" s="772"/>
      <c r="ACP814" s="772"/>
      <c r="ACQ814" s="772"/>
      <c r="ACR814" s="772"/>
      <c r="ACS814" s="772"/>
      <c r="ACT814" s="772"/>
      <c r="ACU814" s="772"/>
      <c r="ACV814" s="772"/>
      <c r="ACW814" s="772"/>
      <c r="ACX814" s="772"/>
      <c r="ACY814" s="772"/>
      <c r="ACZ814" s="772"/>
      <c r="ADA814" s="772"/>
      <c r="ADB814" s="772"/>
      <c r="ADC814" s="772"/>
      <c r="ADD814" s="772"/>
      <c r="ADE814" s="772"/>
      <c r="ADF814" s="772"/>
      <c r="ADG814" s="772"/>
      <c r="ADH814" s="772"/>
      <c r="ADI814" s="772"/>
      <c r="ADJ814" s="772"/>
      <c r="ADK814" s="772"/>
      <c r="ADL814" s="772"/>
      <c r="ADM814" s="772"/>
      <c r="ADN814" s="772"/>
      <c r="ADO814" s="772"/>
      <c r="ADP814" s="772"/>
      <c r="ADQ814" s="772"/>
      <c r="ADR814" s="772"/>
      <c r="ADS814" s="772"/>
      <c r="ADT814" s="772"/>
      <c r="ADU814" s="772"/>
      <c r="ADV814" s="772"/>
      <c r="ADW814" s="772"/>
      <c r="ADX814" s="772"/>
      <c r="ADY814" s="772"/>
      <c r="ADZ814" s="772"/>
      <c r="AEA814" s="772"/>
      <c r="AEB814" s="772"/>
      <c r="AEC814" s="772"/>
      <c r="AED814" s="772"/>
      <c r="AEE814" s="772"/>
      <c r="AEF814" s="772"/>
      <c r="AEG814" s="772"/>
      <c r="AEH814" s="772"/>
      <c r="AEI814" s="772"/>
      <c r="AEJ814" s="772"/>
      <c r="AEK814" s="772"/>
      <c r="AEL814" s="772"/>
      <c r="AEM814" s="772"/>
      <c r="AEN814" s="772"/>
      <c r="AEO814" s="772"/>
      <c r="AEP814" s="772"/>
      <c r="AEQ814" s="772"/>
      <c r="AER814" s="772"/>
      <c r="AES814" s="772"/>
      <c r="AET814" s="772"/>
      <c r="AEU814" s="772"/>
      <c r="AEV814" s="772"/>
      <c r="AEW814" s="772"/>
      <c r="AEX814" s="772"/>
      <c r="AEY814" s="772"/>
      <c r="AEZ814" s="772"/>
      <c r="AFA814" s="772"/>
      <c r="AFB814" s="772"/>
      <c r="AFC814" s="772"/>
      <c r="AFD814" s="772"/>
      <c r="AFE814" s="772"/>
      <c r="AFF814" s="772"/>
      <c r="AFG814" s="772"/>
      <c r="AFH814" s="772"/>
      <c r="AFI814" s="772"/>
      <c r="AFJ814" s="772"/>
      <c r="AFK814" s="772"/>
      <c r="AFL814" s="772"/>
      <c r="AFM814" s="772"/>
      <c r="AFN814" s="772"/>
      <c r="AFO814" s="772"/>
      <c r="AFP814" s="772"/>
      <c r="AFQ814" s="772"/>
      <c r="AFR814" s="772"/>
      <c r="AFS814" s="772"/>
      <c r="AFT814" s="772"/>
      <c r="AFU814" s="772"/>
      <c r="AFV814" s="772"/>
      <c r="AFW814" s="772"/>
      <c r="AFX814" s="772"/>
      <c r="AFY814" s="772"/>
      <c r="AFZ814" s="772"/>
      <c r="AGA814" s="772"/>
      <c r="AGB814" s="772"/>
      <c r="AGC814" s="772"/>
      <c r="AGD814" s="772"/>
      <c r="AGE814" s="772"/>
      <c r="AGF814" s="772"/>
      <c r="AGG814" s="772"/>
      <c r="AGH814" s="772"/>
      <c r="AGI814" s="772"/>
      <c r="AGJ814" s="772"/>
      <c r="AGK814" s="772"/>
      <c r="AGL814" s="772"/>
      <c r="AGM814" s="772"/>
      <c r="AGN814" s="772"/>
      <c r="AGO814" s="772"/>
      <c r="AGP814" s="772"/>
      <c r="AGQ814" s="772"/>
      <c r="AGR814" s="772"/>
      <c r="AGS814" s="772"/>
      <c r="AGT814" s="772"/>
      <c r="AGU814" s="772"/>
      <c r="AGV814" s="772"/>
      <c r="AGW814" s="772"/>
      <c r="AGX814" s="772"/>
      <c r="AGY814" s="772"/>
      <c r="AGZ814" s="772"/>
      <c r="AHA814" s="772"/>
      <c r="AHB814" s="772"/>
      <c r="AHC814" s="772"/>
      <c r="AHD814" s="772"/>
      <c r="AHE814" s="772"/>
      <c r="AHF814" s="772"/>
      <c r="AHG814" s="772"/>
      <c r="AHH814" s="772"/>
      <c r="AHI814" s="772"/>
      <c r="AHJ814" s="772"/>
      <c r="AHK814" s="772"/>
      <c r="AHL814" s="772"/>
      <c r="AHM814" s="772"/>
      <c r="AHN814" s="772"/>
      <c r="AHO814" s="772"/>
      <c r="AHP814" s="772"/>
      <c r="AHQ814" s="772"/>
      <c r="AHR814" s="772"/>
      <c r="AHS814" s="772"/>
      <c r="AHT814" s="772"/>
      <c r="AHU814" s="772"/>
      <c r="AHV814" s="772"/>
      <c r="AHW814" s="772"/>
      <c r="AHX814" s="772"/>
      <c r="AHY814" s="772"/>
      <c r="AHZ814" s="772"/>
      <c r="AIA814" s="772"/>
      <c r="AIB814" s="772"/>
      <c r="AIC814" s="772"/>
      <c r="AID814" s="772"/>
      <c r="AIE814" s="772"/>
      <c r="AIF814" s="772"/>
      <c r="AIG814" s="772"/>
      <c r="AIH814" s="772"/>
      <c r="AII814" s="772"/>
      <c r="AIJ814" s="772"/>
      <c r="AIK814" s="772"/>
      <c r="AIL814" s="772"/>
      <c r="AIM814" s="772"/>
      <c r="AIN814" s="772"/>
      <c r="AIO814" s="772"/>
      <c r="AIP814" s="772"/>
      <c r="AIQ814" s="772"/>
      <c r="AIR814" s="772"/>
      <c r="AIS814" s="772"/>
      <c r="AIT814" s="772"/>
      <c r="AIU814" s="772"/>
      <c r="AIV814" s="772"/>
      <c r="AIW814" s="772"/>
      <c r="AIX814" s="772"/>
      <c r="AIY814" s="772"/>
      <c r="AIZ814" s="772"/>
      <c r="AJA814" s="772"/>
      <c r="AJB814" s="772"/>
      <c r="AJC814" s="772"/>
      <c r="AJD814" s="772"/>
      <c r="AJE814" s="772"/>
      <c r="AJF814" s="772"/>
      <c r="AJG814" s="772"/>
      <c r="AJH814" s="772"/>
      <c r="AJI814" s="772"/>
      <c r="AJJ814" s="772"/>
      <c r="AJK814" s="772"/>
      <c r="AJL814" s="772"/>
      <c r="AJM814" s="772"/>
      <c r="AJN814" s="772"/>
      <c r="AJO814" s="772"/>
      <c r="AJP814" s="772"/>
      <c r="AJQ814" s="772"/>
      <c r="AJR814" s="772"/>
      <c r="AJS814" s="772"/>
      <c r="AJT814" s="772"/>
      <c r="AJU814" s="772"/>
      <c r="AJV814" s="772"/>
      <c r="AJW814" s="772"/>
      <c r="AJX814" s="772"/>
      <c r="AJY814" s="772"/>
      <c r="AJZ814" s="772"/>
      <c r="AKA814" s="772"/>
      <c r="AKB814" s="772"/>
      <c r="AKC814" s="772"/>
      <c r="AKD814" s="772"/>
      <c r="AKE814" s="772"/>
      <c r="AKF814" s="772"/>
      <c r="AKG814" s="772"/>
      <c r="AKH814" s="772"/>
      <c r="AKI814" s="772"/>
      <c r="AKJ814" s="772"/>
      <c r="AKK814" s="772"/>
      <c r="AKL814" s="772"/>
      <c r="AKM814" s="772"/>
      <c r="AKN814" s="772"/>
      <c r="AKO814" s="772"/>
      <c r="AKP814" s="772"/>
      <c r="AKQ814" s="772"/>
      <c r="AKR814" s="772"/>
      <c r="AKS814" s="772"/>
      <c r="AKT814" s="772"/>
      <c r="AKU814" s="772"/>
      <c r="AKV814" s="772"/>
      <c r="AKW814" s="772"/>
      <c r="AKX814" s="772"/>
      <c r="AKY814" s="772"/>
      <c r="AKZ814" s="772"/>
      <c r="ALA814" s="772"/>
      <c r="ALB814" s="772"/>
      <c r="ALC814" s="772"/>
      <c r="ALD814" s="772"/>
      <c r="ALE814" s="772"/>
      <c r="ALF814" s="772"/>
      <c r="ALG814" s="772"/>
      <c r="ALH814" s="772"/>
      <c r="ALI814" s="772"/>
      <c r="ALJ814" s="772"/>
      <c r="ALK814" s="772"/>
      <c r="ALL814" s="772"/>
      <c r="ALM814" s="772"/>
      <c r="ALN814" s="772"/>
      <c r="ALO814" s="772"/>
      <c r="ALP814" s="772"/>
      <c r="ALQ814" s="772"/>
      <c r="ALR814" s="772"/>
      <c r="ALS814" s="772"/>
      <c r="ALT814" s="772"/>
      <c r="ALU814" s="772"/>
      <c r="ALV814" s="772"/>
      <c r="ALW814" s="772"/>
      <c r="ALX814" s="772"/>
      <c r="ALY814" s="772"/>
      <c r="ALZ814" s="772"/>
      <c r="AMA814" s="772"/>
      <c r="AMB814" s="772"/>
      <c r="AMC814" s="772"/>
      <c r="AMD814" s="772"/>
      <c r="AME814" s="772"/>
      <c r="AMF814" s="772"/>
      <c r="AMG814" s="772"/>
      <c r="AMH814" s="772"/>
      <c r="AMI814" s="772"/>
      <c r="AMJ814" s="772"/>
    </row>
    <row r="815" spans="1:1024" x14ac:dyDescent="0.2">
      <c r="A815" s="772"/>
      <c r="B815" s="807"/>
      <c r="C815" s="804"/>
      <c r="D815" s="801"/>
      <c r="E815" s="801"/>
      <c r="F815" s="801"/>
      <c r="G815" s="801"/>
      <c r="H815" s="801"/>
      <c r="I815" s="801"/>
      <c r="J815" s="801"/>
      <c r="K815" s="801"/>
      <c r="L815" s="801"/>
      <c r="M815" s="801"/>
      <c r="N815" s="801"/>
      <c r="O815" s="801"/>
      <c r="P815" s="801"/>
      <c r="Q815" s="801"/>
      <c r="R815" s="802"/>
      <c r="S815" s="801"/>
      <c r="T815" s="801"/>
      <c r="U815" s="808" t="s">
        <v>499</v>
      </c>
      <c r="V815" s="785" t="s">
        <v>124</v>
      </c>
      <c r="W815" s="803" t="s">
        <v>490</v>
      </c>
      <c r="X815" s="777"/>
      <c r="Y815" s="777"/>
      <c r="Z815" s="777"/>
      <c r="AA815" s="777"/>
      <c r="AB815" s="777"/>
      <c r="AC815" s="777"/>
      <c r="AD815" s="777"/>
      <c r="AE815" s="777"/>
      <c r="AF815" s="777"/>
      <c r="AG815" s="777"/>
      <c r="AH815" s="777"/>
      <c r="AI815" s="777"/>
      <c r="AJ815" s="777"/>
      <c r="AK815" s="777"/>
      <c r="AL815" s="777"/>
      <c r="AM815" s="777"/>
      <c r="AN815" s="777"/>
      <c r="AO815" s="777"/>
      <c r="AP815" s="777"/>
      <c r="AQ815" s="777"/>
      <c r="AR815" s="777"/>
      <c r="AS815" s="777"/>
      <c r="AT815" s="777"/>
      <c r="AU815" s="777"/>
      <c r="AV815" s="777"/>
      <c r="AW815" s="777"/>
      <c r="AX815" s="777"/>
      <c r="AY815" s="777"/>
      <c r="AZ815" s="777"/>
      <c r="BA815" s="777"/>
      <c r="BB815" s="777"/>
      <c r="BC815" s="777"/>
      <c r="BD815" s="777"/>
      <c r="BE815" s="777"/>
      <c r="BF815" s="777"/>
      <c r="BG815" s="777"/>
      <c r="BH815" s="777"/>
      <c r="BI815" s="777"/>
      <c r="BJ815" s="777"/>
      <c r="BK815" s="777"/>
      <c r="BL815" s="777"/>
      <c r="BM815" s="777"/>
      <c r="BN815" s="777"/>
      <c r="BO815" s="777"/>
      <c r="BP815" s="777"/>
      <c r="BQ815" s="777"/>
      <c r="BR815" s="777"/>
      <c r="BS815" s="777"/>
      <c r="BT815" s="777"/>
      <c r="BU815" s="777"/>
      <c r="BV815" s="777"/>
      <c r="BW815" s="777"/>
      <c r="BX815" s="777"/>
      <c r="BY815" s="777"/>
      <c r="BZ815" s="777"/>
      <c r="CA815" s="777"/>
      <c r="CB815" s="777"/>
      <c r="CC815" s="777"/>
      <c r="CD815" s="777"/>
      <c r="CE815" s="777"/>
      <c r="CF815" s="777"/>
      <c r="CG815" s="777"/>
      <c r="CH815" s="777"/>
      <c r="CI815" s="777"/>
      <c r="CJ815" s="777"/>
      <c r="CK815" s="777"/>
      <c r="CL815" s="777"/>
      <c r="CM815" s="777"/>
      <c r="CN815" s="777"/>
      <c r="CO815" s="777"/>
      <c r="CP815" s="777"/>
      <c r="CQ815" s="777"/>
      <c r="CR815" s="777"/>
      <c r="CS815" s="777"/>
      <c r="CT815" s="777"/>
      <c r="CU815" s="777"/>
      <c r="CV815" s="777"/>
      <c r="CW815" s="777"/>
      <c r="CX815" s="777"/>
      <c r="CY815" s="777"/>
      <c r="CZ815" s="786">
        <v>0</v>
      </c>
      <c r="DA815" s="787">
        <v>0</v>
      </c>
      <c r="DB815" s="787">
        <v>0</v>
      </c>
      <c r="DC815" s="787">
        <v>0</v>
      </c>
      <c r="DD815" s="787">
        <v>0</v>
      </c>
      <c r="DE815" s="787">
        <v>0</v>
      </c>
      <c r="DF815" s="787">
        <v>0</v>
      </c>
      <c r="DG815" s="787">
        <v>0</v>
      </c>
      <c r="DH815" s="787">
        <v>0</v>
      </c>
      <c r="DI815" s="787">
        <v>0</v>
      </c>
      <c r="DJ815" s="787">
        <v>0</v>
      </c>
      <c r="DK815" s="787">
        <v>0</v>
      </c>
      <c r="DL815" s="787">
        <v>0</v>
      </c>
      <c r="DM815" s="787">
        <v>0</v>
      </c>
      <c r="DN815" s="787">
        <v>0</v>
      </c>
      <c r="DO815" s="787">
        <v>0</v>
      </c>
      <c r="DP815" s="787">
        <v>0</v>
      </c>
      <c r="DQ815" s="787">
        <v>0</v>
      </c>
      <c r="DR815" s="787">
        <v>0</v>
      </c>
      <c r="DS815" s="787">
        <v>0</v>
      </c>
      <c r="DT815" s="787">
        <v>0</v>
      </c>
      <c r="DU815" s="787">
        <v>0</v>
      </c>
      <c r="DV815" s="787">
        <v>0</v>
      </c>
      <c r="DW815" s="788">
        <v>0</v>
      </c>
      <c r="DX815" s="693"/>
      <c r="DY815" s="772"/>
      <c r="DZ815" s="772"/>
      <c r="EA815" s="772"/>
      <c r="EB815" s="772"/>
      <c r="EC815" s="772"/>
      <c r="ED815" s="772"/>
      <c r="EE815" s="772"/>
      <c r="EF815" s="772"/>
      <c r="EG815" s="772"/>
      <c r="EH815" s="772"/>
      <c r="EI815" s="772"/>
      <c r="EJ815" s="772"/>
      <c r="EK815" s="772"/>
      <c r="EL815" s="772"/>
      <c r="EM815" s="772"/>
      <c r="EN815" s="772"/>
      <c r="EO815" s="772"/>
      <c r="EP815" s="772"/>
      <c r="EQ815" s="772"/>
      <c r="ER815" s="772"/>
      <c r="ES815" s="772"/>
      <c r="ET815" s="772"/>
      <c r="EU815" s="772"/>
      <c r="EV815" s="772"/>
      <c r="EW815" s="772"/>
      <c r="EX815" s="772"/>
      <c r="EY815" s="772"/>
      <c r="EZ815" s="772"/>
      <c r="FA815" s="772"/>
      <c r="FB815" s="772"/>
      <c r="FC815" s="772"/>
      <c r="FD815" s="772"/>
      <c r="FE815" s="772"/>
      <c r="FF815" s="772"/>
      <c r="FG815" s="772"/>
      <c r="FH815" s="772"/>
      <c r="FI815" s="772"/>
      <c r="FJ815" s="772"/>
      <c r="FK815" s="772"/>
      <c r="FL815" s="772"/>
      <c r="FM815" s="772"/>
      <c r="FN815" s="772"/>
      <c r="FO815" s="772"/>
      <c r="FP815" s="772"/>
      <c r="FQ815" s="772"/>
      <c r="FR815" s="772"/>
      <c r="FS815" s="772"/>
      <c r="FT815" s="772"/>
      <c r="FU815" s="772"/>
      <c r="FV815" s="772"/>
      <c r="FW815" s="772"/>
      <c r="FX815" s="772"/>
      <c r="FY815" s="772"/>
      <c r="FZ815" s="772"/>
      <c r="GA815" s="772"/>
      <c r="GB815" s="772"/>
      <c r="GC815" s="772"/>
      <c r="GD815" s="772"/>
      <c r="GE815" s="772"/>
      <c r="GF815" s="772"/>
      <c r="GG815" s="772"/>
      <c r="GH815" s="772"/>
      <c r="GI815" s="772"/>
      <c r="GJ815" s="772"/>
      <c r="GK815" s="772"/>
      <c r="GL815" s="772"/>
      <c r="GM815" s="772"/>
      <c r="GN815" s="772"/>
      <c r="GO815" s="772"/>
      <c r="GP815" s="772"/>
      <c r="GQ815" s="772"/>
      <c r="GR815" s="772"/>
      <c r="GS815" s="772"/>
      <c r="GT815" s="772"/>
      <c r="GU815" s="772"/>
      <c r="GV815" s="772"/>
      <c r="GW815" s="772"/>
      <c r="GX815" s="772"/>
      <c r="GY815" s="772"/>
      <c r="GZ815" s="772"/>
      <c r="HA815" s="772"/>
      <c r="HB815" s="772"/>
      <c r="HC815" s="772"/>
      <c r="HD815" s="772"/>
      <c r="HE815" s="772"/>
      <c r="HF815" s="772"/>
      <c r="HG815" s="772"/>
      <c r="HH815" s="772"/>
      <c r="HI815" s="772"/>
      <c r="HJ815" s="772"/>
      <c r="HK815" s="772"/>
      <c r="HL815" s="772"/>
      <c r="HM815" s="772"/>
      <c r="HN815" s="772"/>
      <c r="HO815" s="772"/>
      <c r="HP815" s="772"/>
      <c r="HQ815" s="772"/>
      <c r="HR815" s="772"/>
      <c r="HS815" s="772"/>
      <c r="HT815" s="772"/>
      <c r="HU815" s="772"/>
      <c r="HV815" s="772"/>
      <c r="HW815" s="772"/>
      <c r="HX815" s="772"/>
      <c r="HY815" s="772"/>
      <c r="HZ815" s="772"/>
      <c r="IA815" s="772"/>
      <c r="IB815" s="772"/>
      <c r="IC815" s="772"/>
      <c r="ID815" s="772"/>
      <c r="IE815" s="772"/>
      <c r="IF815" s="772"/>
      <c r="IG815" s="772"/>
      <c r="IH815" s="772"/>
      <c r="II815" s="772"/>
      <c r="IJ815" s="772"/>
      <c r="IK815" s="772"/>
      <c r="IL815" s="772"/>
      <c r="IM815" s="772"/>
      <c r="IN815" s="772"/>
      <c r="IO815" s="772"/>
      <c r="IP815" s="772"/>
      <c r="IQ815" s="772"/>
      <c r="IR815" s="772"/>
      <c r="IS815" s="772"/>
      <c r="IT815" s="772"/>
      <c r="IU815" s="772"/>
      <c r="IV815" s="772"/>
      <c r="IW815" s="772"/>
      <c r="IX815" s="772"/>
      <c r="IY815" s="772"/>
      <c r="IZ815" s="772"/>
      <c r="JA815" s="772"/>
      <c r="JB815" s="772"/>
      <c r="JC815" s="772"/>
      <c r="JD815" s="772"/>
      <c r="JE815" s="772"/>
      <c r="JF815" s="772"/>
      <c r="JG815" s="772"/>
      <c r="JH815" s="772"/>
      <c r="JI815" s="772"/>
      <c r="JJ815" s="772"/>
      <c r="JK815" s="772"/>
      <c r="JL815" s="772"/>
      <c r="JM815" s="772"/>
      <c r="JN815" s="772"/>
      <c r="JO815" s="772"/>
      <c r="JP815" s="772"/>
      <c r="JQ815" s="772"/>
      <c r="JR815" s="772"/>
      <c r="JS815" s="772"/>
      <c r="JT815" s="772"/>
      <c r="JU815" s="772"/>
      <c r="JV815" s="772"/>
      <c r="JW815" s="772"/>
      <c r="JX815" s="772"/>
      <c r="JY815" s="772"/>
      <c r="JZ815" s="772"/>
      <c r="KA815" s="772"/>
      <c r="KB815" s="772"/>
      <c r="KC815" s="772"/>
      <c r="KD815" s="772"/>
      <c r="KE815" s="772"/>
      <c r="KF815" s="772"/>
      <c r="KG815" s="772"/>
      <c r="KH815" s="772"/>
      <c r="KI815" s="772"/>
      <c r="KJ815" s="772"/>
      <c r="KK815" s="772"/>
      <c r="KL815" s="772"/>
      <c r="KM815" s="772"/>
      <c r="KN815" s="772"/>
      <c r="KO815" s="772"/>
      <c r="KP815" s="772"/>
      <c r="KQ815" s="772"/>
      <c r="KR815" s="772"/>
      <c r="KS815" s="772"/>
      <c r="KT815" s="772"/>
      <c r="KU815" s="772"/>
      <c r="KV815" s="772"/>
      <c r="KW815" s="772"/>
      <c r="KX815" s="772"/>
      <c r="KY815" s="772"/>
      <c r="KZ815" s="772"/>
      <c r="LA815" s="772"/>
      <c r="LB815" s="772"/>
      <c r="LC815" s="772"/>
      <c r="LD815" s="772"/>
      <c r="LE815" s="772"/>
      <c r="LF815" s="772"/>
      <c r="LG815" s="772"/>
      <c r="LH815" s="772"/>
      <c r="LI815" s="772"/>
      <c r="LJ815" s="772"/>
      <c r="LK815" s="772"/>
      <c r="LL815" s="772"/>
      <c r="LM815" s="772"/>
      <c r="LN815" s="772"/>
      <c r="LO815" s="772"/>
      <c r="LP815" s="772"/>
      <c r="LQ815" s="772"/>
      <c r="LR815" s="772"/>
      <c r="LS815" s="772"/>
      <c r="LT815" s="772"/>
      <c r="LU815" s="772"/>
      <c r="LV815" s="772"/>
      <c r="LW815" s="772"/>
      <c r="LX815" s="772"/>
      <c r="LY815" s="772"/>
      <c r="LZ815" s="772"/>
      <c r="MA815" s="772"/>
      <c r="MB815" s="772"/>
      <c r="MC815" s="772"/>
      <c r="MD815" s="772"/>
      <c r="ME815" s="772"/>
      <c r="MF815" s="772"/>
      <c r="MG815" s="772"/>
      <c r="MH815" s="772"/>
      <c r="MI815" s="772"/>
      <c r="MJ815" s="772"/>
      <c r="MK815" s="772"/>
      <c r="ML815" s="772"/>
      <c r="MM815" s="772"/>
      <c r="MN815" s="772"/>
      <c r="MO815" s="772"/>
      <c r="MP815" s="772"/>
      <c r="MQ815" s="772"/>
      <c r="MR815" s="772"/>
      <c r="MS815" s="772"/>
      <c r="MT815" s="772"/>
      <c r="MU815" s="772"/>
      <c r="MV815" s="772"/>
      <c r="MW815" s="772"/>
      <c r="MX815" s="772"/>
      <c r="MY815" s="772"/>
      <c r="MZ815" s="772"/>
      <c r="NA815" s="772"/>
      <c r="NB815" s="772"/>
      <c r="NC815" s="772"/>
      <c r="ND815" s="772"/>
      <c r="NE815" s="772"/>
      <c r="NF815" s="772"/>
      <c r="NG815" s="772"/>
      <c r="NH815" s="772"/>
      <c r="NI815" s="772"/>
      <c r="NJ815" s="772"/>
      <c r="NK815" s="772"/>
      <c r="NL815" s="772"/>
      <c r="NM815" s="772"/>
      <c r="NN815" s="772"/>
      <c r="NO815" s="772"/>
      <c r="NP815" s="772"/>
      <c r="NQ815" s="772"/>
      <c r="NR815" s="772"/>
      <c r="NS815" s="772"/>
      <c r="NT815" s="772"/>
      <c r="NU815" s="772"/>
      <c r="NV815" s="772"/>
      <c r="NW815" s="772"/>
      <c r="NX815" s="772"/>
      <c r="NY815" s="772"/>
      <c r="NZ815" s="772"/>
      <c r="OA815" s="772"/>
      <c r="OB815" s="772"/>
      <c r="OC815" s="772"/>
      <c r="OD815" s="772"/>
      <c r="OE815" s="772"/>
      <c r="OF815" s="772"/>
      <c r="OG815" s="772"/>
      <c r="OH815" s="772"/>
      <c r="OI815" s="772"/>
      <c r="OJ815" s="772"/>
      <c r="OK815" s="772"/>
      <c r="OL815" s="772"/>
      <c r="OM815" s="772"/>
      <c r="ON815" s="772"/>
      <c r="OO815" s="772"/>
      <c r="OP815" s="772"/>
      <c r="OQ815" s="772"/>
      <c r="OR815" s="772"/>
      <c r="OS815" s="772"/>
      <c r="OT815" s="772"/>
      <c r="OU815" s="772"/>
      <c r="OV815" s="772"/>
      <c r="OW815" s="772"/>
      <c r="OX815" s="772"/>
      <c r="OY815" s="772"/>
      <c r="OZ815" s="772"/>
      <c r="PA815" s="772"/>
      <c r="PB815" s="772"/>
      <c r="PC815" s="772"/>
      <c r="PD815" s="772"/>
      <c r="PE815" s="772"/>
      <c r="PF815" s="772"/>
      <c r="PG815" s="772"/>
      <c r="PH815" s="772"/>
      <c r="PI815" s="772"/>
      <c r="PJ815" s="772"/>
      <c r="PK815" s="772"/>
      <c r="PL815" s="772"/>
      <c r="PM815" s="772"/>
      <c r="PN815" s="772"/>
      <c r="PO815" s="772"/>
      <c r="PP815" s="772"/>
      <c r="PQ815" s="772"/>
      <c r="PR815" s="772"/>
      <c r="PS815" s="772"/>
      <c r="PT815" s="772"/>
      <c r="PU815" s="772"/>
      <c r="PV815" s="772"/>
      <c r="PW815" s="772"/>
      <c r="PX815" s="772"/>
      <c r="PY815" s="772"/>
      <c r="PZ815" s="772"/>
      <c r="QA815" s="772"/>
      <c r="QB815" s="772"/>
      <c r="QC815" s="772"/>
      <c r="QD815" s="772"/>
      <c r="QE815" s="772"/>
      <c r="QF815" s="772"/>
      <c r="QG815" s="772"/>
      <c r="QH815" s="772"/>
      <c r="QI815" s="772"/>
      <c r="QJ815" s="772"/>
      <c r="QK815" s="772"/>
      <c r="QL815" s="772"/>
      <c r="QM815" s="772"/>
      <c r="QN815" s="772"/>
      <c r="QO815" s="772"/>
      <c r="QP815" s="772"/>
      <c r="QQ815" s="772"/>
      <c r="QR815" s="772"/>
      <c r="QS815" s="772"/>
      <c r="QT815" s="772"/>
      <c r="QU815" s="772"/>
      <c r="QV815" s="772"/>
      <c r="QW815" s="772"/>
      <c r="QX815" s="772"/>
      <c r="QY815" s="772"/>
      <c r="QZ815" s="772"/>
      <c r="RA815" s="772"/>
      <c r="RB815" s="772"/>
      <c r="RC815" s="772"/>
      <c r="RD815" s="772"/>
      <c r="RE815" s="772"/>
      <c r="RF815" s="772"/>
      <c r="RG815" s="772"/>
      <c r="RH815" s="772"/>
      <c r="RI815" s="772"/>
      <c r="RJ815" s="772"/>
      <c r="RK815" s="772"/>
      <c r="RL815" s="772"/>
      <c r="RM815" s="772"/>
      <c r="RN815" s="772"/>
      <c r="RO815" s="772"/>
      <c r="RP815" s="772"/>
      <c r="RQ815" s="772"/>
      <c r="RR815" s="772"/>
      <c r="RS815" s="772"/>
      <c r="RT815" s="772"/>
      <c r="RU815" s="772"/>
      <c r="RV815" s="772"/>
      <c r="RW815" s="772"/>
      <c r="RX815" s="772"/>
      <c r="RY815" s="772"/>
      <c r="RZ815" s="772"/>
      <c r="SA815" s="772"/>
      <c r="SB815" s="772"/>
      <c r="SC815" s="772"/>
      <c r="SD815" s="772"/>
      <c r="SE815" s="772"/>
      <c r="SF815" s="772"/>
      <c r="SG815" s="772"/>
      <c r="SH815" s="772"/>
      <c r="SI815" s="772"/>
      <c r="SJ815" s="772"/>
      <c r="SK815" s="772"/>
      <c r="SL815" s="772"/>
      <c r="SM815" s="772"/>
      <c r="SN815" s="772"/>
      <c r="SO815" s="772"/>
      <c r="SP815" s="772"/>
      <c r="SQ815" s="772"/>
      <c r="SR815" s="772"/>
      <c r="SS815" s="772"/>
      <c r="ST815" s="772"/>
      <c r="SU815" s="772"/>
      <c r="SV815" s="772"/>
      <c r="SW815" s="772"/>
      <c r="SX815" s="772"/>
      <c r="SY815" s="772"/>
      <c r="SZ815" s="772"/>
      <c r="TA815" s="772"/>
      <c r="TB815" s="772"/>
      <c r="TC815" s="772"/>
      <c r="TD815" s="772"/>
      <c r="TE815" s="772"/>
      <c r="TF815" s="772"/>
      <c r="TG815" s="772"/>
      <c r="TH815" s="772"/>
      <c r="TI815" s="772"/>
      <c r="TJ815" s="772"/>
      <c r="TK815" s="772"/>
      <c r="TL815" s="772"/>
      <c r="TM815" s="772"/>
      <c r="TN815" s="772"/>
      <c r="TO815" s="772"/>
      <c r="TP815" s="772"/>
      <c r="TQ815" s="772"/>
      <c r="TR815" s="772"/>
      <c r="TS815" s="772"/>
      <c r="TT815" s="772"/>
      <c r="TU815" s="772"/>
      <c r="TV815" s="772"/>
      <c r="TW815" s="772"/>
      <c r="TX815" s="772"/>
      <c r="TY815" s="772"/>
      <c r="TZ815" s="772"/>
      <c r="UA815" s="772"/>
      <c r="UB815" s="772"/>
      <c r="UC815" s="772"/>
      <c r="UD815" s="772"/>
      <c r="UE815" s="772"/>
      <c r="UF815" s="772"/>
      <c r="UG815" s="772"/>
      <c r="UH815" s="772"/>
      <c r="UI815" s="772"/>
      <c r="UJ815" s="772"/>
      <c r="UK815" s="772"/>
      <c r="UL815" s="772"/>
      <c r="UM815" s="772"/>
      <c r="UN815" s="772"/>
      <c r="UO815" s="772"/>
      <c r="UP815" s="772"/>
      <c r="UQ815" s="772"/>
      <c r="UR815" s="772"/>
      <c r="US815" s="772"/>
      <c r="UT815" s="772"/>
      <c r="UU815" s="772"/>
      <c r="UV815" s="772"/>
      <c r="UW815" s="772"/>
      <c r="UX815" s="772"/>
      <c r="UY815" s="772"/>
      <c r="UZ815" s="772"/>
      <c r="VA815" s="772"/>
      <c r="VB815" s="772"/>
      <c r="VC815" s="772"/>
      <c r="VD815" s="772"/>
      <c r="VE815" s="772"/>
      <c r="VF815" s="772"/>
      <c r="VG815" s="772"/>
      <c r="VH815" s="772"/>
      <c r="VI815" s="772"/>
      <c r="VJ815" s="772"/>
      <c r="VK815" s="772"/>
      <c r="VL815" s="772"/>
      <c r="VM815" s="772"/>
      <c r="VN815" s="772"/>
      <c r="VO815" s="772"/>
      <c r="VP815" s="772"/>
      <c r="VQ815" s="772"/>
      <c r="VR815" s="772"/>
      <c r="VS815" s="772"/>
      <c r="VT815" s="772"/>
      <c r="VU815" s="772"/>
      <c r="VV815" s="772"/>
      <c r="VW815" s="772"/>
      <c r="VX815" s="772"/>
      <c r="VY815" s="772"/>
      <c r="VZ815" s="772"/>
      <c r="WA815" s="772"/>
      <c r="WB815" s="772"/>
      <c r="WC815" s="772"/>
      <c r="WD815" s="772"/>
      <c r="WE815" s="772"/>
      <c r="WF815" s="772"/>
      <c r="WG815" s="772"/>
      <c r="WH815" s="772"/>
      <c r="WI815" s="772"/>
      <c r="WJ815" s="772"/>
      <c r="WK815" s="772"/>
      <c r="WL815" s="772"/>
      <c r="WM815" s="772"/>
      <c r="WN815" s="772"/>
      <c r="WO815" s="772"/>
      <c r="WP815" s="772"/>
      <c r="WQ815" s="772"/>
      <c r="WR815" s="772"/>
      <c r="WS815" s="772"/>
      <c r="WT815" s="772"/>
      <c r="WU815" s="772"/>
      <c r="WV815" s="772"/>
      <c r="WW815" s="772"/>
      <c r="WX815" s="772"/>
      <c r="WY815" s="772"/>
      <c r="WZ815" s="772"/>
      <c r="XA815" s="772"/>
      <c r="XB815" s="772"/>
      <c r="XC815" s="772"/>
      <c r="XD815" s="772"/>
      <c r="XE815" s="772"/>
      <c r="XF815" s="772"/>
      <c r="XG815" s="772"/>
      <c r="XH815" s="772"/>
      <c r="XI815" s="772"/>
      <c r="XJ815" s="772"/>
      <c r="XK815" s="772"/>
      <c r="XL815" s="772"/>
      <c r="XM815" s="772"/>
      <c r="XN815" s="772"/>
      <c r="XO815" s="772"/>
      <c r="XP815" s="772"/>
      <c r="XQ815" s="772"/>
      <c r="XR815" s="772"/>
      <c r="XS815" s="772"/>
      <c r="XT815" s="772"/>
      <c r="XU815" s="772"/>
      <c r="XV815" s="772"/>
      <c r="XW815" s="772"/>
      <c r="XX815" s="772"/>
      <c r="XY815" s="772"/>
      <c r="XZ815" s="772"/>
      <c r="YA815" s="772"/>
      <c r="YB815" s="772"/>
      <c r="YC815" s="772"/>
      <c r="YD815" s="772"/>
      <c r="YE815" s="772"/>
      <c r="YF815" s="772"/>
      <c r="YG815" s="772"/>
      <c r="YH815" s="772"/>
      <c r="YI815" s="772"/>
      <c r="YJ815" s="772"/>
      <c r="YK815" s="772"/>
      <c r="YL815" s="772"/>
      <c r="YM815" s="772"/>
      <c r="YN815" s="772"/>
      <c r="YO815" s="772"/>
      <c r="YP815" s="772"/>
      <c r="YQ815" s="772"/>
      <c r="YR815" s="772"/>
      <c r="YS815" s="772"/>
      <c r="YT815" s="772"/>
      <c r="YU815" s="772"/>
      <c r="YV815" s="772"/>
      <c r="YW815" s="772"/>
      <c r="YX815" s="772"/>
      <c r="YY815" s="772"/>
      <c r="YZ815" s="772"/>
      <c r="ZA815" s="772"/>
      <c r="ZB815" s="772"/>
      <c r="ZC815" s="772"/>
      <c r="ZD815" s="772"/>
      <c r="ZE815" s="772"/>
      <c r="ZF815" s="772"/>
      <c r="ZG815" s="772"/>
      <c r="ZH815" s="772"/>
      <c r="ZI815" s="772"/>
      <c r="ZJ815" s="772"/>
      <c r="ZK815" s="772"/>
      <c r="ZL815" s="772"/>
      <c r="ZM815" s="772"/>
      <c r="ZN815" s="772"/>
      <c r="ZO815" s="772"/>
      <c r="ZP815" s="772"/>
      <c r="ZQ815" s="772"/>
      <c r="ZR815" s="772"/>
      <c r="ZS815" s="772"/>
      <c r="ZT815" s="772"/>
      <c r="ZU815" s="772"/>
      <c r="ZV815" s="772"/>
      <c r="ZW815" s="772"/>
      <c r="ZX815" s="772"/>
      <c r="ZY815" s="772"/>
      <c r="ZZ815" s="772"/>
      <c r="AAA815" s="772"/>
      <c r="AAB815" s="772"/>
      <c r="AAC815" s="772"/>
      <c r="AAD815" s="772"/>
      <c r="AAE815" s="772"/>
      <c r="AAF815" s="772"/>
      <c r="AAG815" s="772"/>
      <c r="AAH815" s="772"/>
      <c r="AAI815" s="772"/>
      <c r="AAJ815" s="772"/>
      <c r="AAK815" s="772"/>
      <c r="AAL815" s="772"/>
      <c r="AAM815" s="772"/>
      <c r="AAN815" s="772"/>
      <c r="AAO815" s="772"/>
      <c r="AAP815" s="772"/>
      <c r="AAQ815" s="772"/>
      <c r="AAR815" s="772"/>
      <c r="AAS815" s="772"/>
      <c r="AAT815" s="772"/>
      <c r="AAU815" s="772"/>
      <c r="AAV815" s="772"/>
      <c r="AAW815" s="772"/>
      <c r="AAX815" s="772"/>
      <c r="AAY815" s="772"/>
      <c r="AAZ815" s="772"/>
      <c r="ABA815" s="772"/>
      <c r="ABB815" s="772"/>
      <c r="ABC815" s="772"/>
      <c r="ABD815" s="772"/>
      <c r="ABE815" s="772"/>
      <c r="ABF815" s="772"/>
      <c r="ABG815" s="772"/>
      <c r="ABH815" s="772"/>
      <c r="ABI815" s="772"/>
      <c r="ABJ815" s="772"/>
      <c r="ABK815" s="772"/>
      <c r="ABL815" s="772"/>
      <c r="ABM815" s="772"/>
      <c r="ABN815" s="772"/>
      <c r="ABO815" s="772"/>
      <c r="ABP815" s="772"/>
      <c r="ABQ815" s="772"/>
      <c r="ABR815" s="772"/>
      <c r="ABS815" s="772"/>
      <c r="ABT815" s="772"/>
      <c r="ABU815" s="772"/>
      <c r="ABV815" s="772"/>
      <c r="ABW815" s="772"/>
      <c r="ABX815" s="772"/>
      <c r="ABY815" s="772"/>
      <c r="ABZ815" s="772"/>
      <c r="ACA815" s="772"/>
      <c r="ACB815" s="772"/>
      <c r="ACC815" s="772"/>
      <c r="ACD815" s="772"/>
      <c r="ACE815" s="772"/>
      <c r="ACF815" s="772"/>
      <c r="ACG815" s="772"/>
      <c r="ACH815" s="772"/>
      <c r="ACI815" s="772"/>
      <c r="ACJ815" s="772"/>
      <c r="ACK815" s="772"/>
      <c r="ACL815" s="772"/>
      <c r="ACM815" s="772"/>
      <c r="ACN815" s="772"/>
      <c r="ACO815" s="772"/>
      <c r="ACP815" s="772"/>
      <c r="ACQ815" s="772"/>
      <c r="ACR815" s="772"/>
      <c r="ACS815" s="772"/>
      <c r="ACT815" s="772"/>
      <c r="ACU815" s="772"/>
      <c r="ACV815" s="772"/>
      <c r="ACW815" s="772"/>
      <c r="ACX815" s="772"/>
      <c r="ACY815" s="772"/>
      <c r="ACZ815" s="772"/>
      <c r="ADA815" s="772"/>
      <c r="ADB815" s="772"/>
      <c r="ADC815" s="772"/>
      <c r="ADD815" s="772"/>
      <c r="ADE815" s="772"/>
      <c r="ADF815" s="772"/>
      <c r="ADG815" s="772"/>
      <c r="ADH815" s="772"/>
      <c r="ADI815" s="772"/>
      <c r="ADJ815" s="772"/>
      <c r="ADK815" s="772"/>
      <c r="ADL815" s="772"/>
      <c r="ADM815" s="772"/>
      <c r="ADN815" s="772"/>
      <c r="ADO815" s="772"/>
      <c r="ADP815" s="772"/>
      <c r="ADQ815" s="772"/>
      <c r="ADR815" s="772"/>
      <c r="ADS815" s="772"/>
      <c r="ADT815" s="772"/>
      <c r="ADU815" s="772"/>
      <c r="ADV815" s="772"/>
      <c r="ADW815" s="772"/>
      <c r="ADX815" s="772"/>
      <c r="ADY815" s="772"/>
      <c r="ADZ815" s="772"/>
      <c r="AEA815" s="772"/>
      <c r="AEB815" s="772"/>
      <c r="AEC815" s="772"/>
      <c r="AED815" s="772"/>
      <c r="AEE815" s="772"/>
      <c r="AEF815" s="772"/>
      <c r="AEG815" s="772"/>
      <c r="AEH815" s="772"/>
      <c r="AEI815" s="772"/>
      <c r="AEJ815" s="772"/>
      <c r="AEK815" s="772"/>
      <c r="AEL815" s="772"/>
      <c r="AEM815" s="772"/>
      <c r="AEN815" s="772"/>
      <c r="AEO815" s="772"/>
      <c r="AEP815" s="772"/>
      <c r="AEQ815" s="772"/>
      <c r="AER815" s="772"/>
      <c r="AES815" s="772"/>
      <c r="AET815" s="772"/>
      <c r="AEU815" s="772"/>
      <c r="AEV815" s="772"/>
      <c r="AEW815" s="772"/>
      <c r="AEX815" s="772"/>
      <c r="AEY815" s="772"/>
      <c r="AEZ815" s="772"/>
      <c r="AFA815" s="772"/>
      <c r="AFB815" s="772"/>
      <c r="AFC815" s="772"/>
      <c r="AFD815" s="772"/>
      <c r="AFE815" s="772"/>
      <c r="AFF815" s="772"/>
      <c r="AFG815" s="772"/>
      <c r="AFH815" s="772"/>
      <c r="AFI815" s="772"/>
      <c r="AFJ815" s="772"/>
      <c r="AFK815" s="772"/>
      <c r="AFL815" s="772"/>
      <c r="AFM815" s="772"/>
      <c r="AFN815" s="772"/>
      <c r="AFO815" s="772"/>
      <c r="AFP815" s="772"/>
      <c r="AFQ815" s="772"/>
      <c r="AFR815" s="772"/>
      <c r="AFS815" s="772"/>
      <c r="AFT815" s="772"/>
      <c r="AFU815" s="772"/>
      <c r="AFV815" s="772"/>
      <c r="AFW815" s="772"/>
      <c r="AFX815" s="772"/>
      <c r="AFY815" s="772"/>
      <c r="AFZ815" s="772"/>
      <c r="AGA815" s="772"/>
      <c r="AGB815" s="772"/>
      <c r="AGC815" s="772"/>
      <c r="AGD815" s="772"/>
      <c r="AGE815" s="772"/>
      <c r="AGF815" s="772"/>
      <c r="AGG815" s="772"/>
      <c r="AGH815" s="772"/>
      <c r="AGI815" s="772"/>
      <c r="AGJ815" s="772"/>
      <c r="AGK815" s="772"/>
      <c r="AGL815" s="772"/>
      <c r="AGM815" s="772"/>
      <c r="AGN815" s="772"/>
      <c r="AGO815" s="772"/>
      <c r="AGP815" s="772"/>
      <c r="AGQ815" s="772"/>
      <c r="AGR815" s="772"/>
      <c r="AGS815" s="772"/>
      <c r="AGT815" s="772"/>
      <c r="AGU815" s="772"/>
      <c r="AGV815" s="772"/>
      <c r="AGW815" s="772"/>
      <c r="AGX815" s="772"/>
      <c r="AGY815" s="772"/>
      <c r="AGZ815" s="772"/>
      <c r="AHA815" s="772"/>
      <c r="AHB815" s="772"/>
      <c r="AHC815" s="772"/>
      <c r="AHD815" s="772"/>
      <c r="AHE815" s="772"/>
      <c r="AHF815" s="772"/>
      <c r="AHG815" s="772"/>
      <c r="AHH815" s="772"/>
      <c r="AHI815" s="772"/>
      <c r="AHJ815" s="772"/>
      <c r="AHK815" s="772"/>
      <c r="AHL815" s="772"/>
      <c r="AHM815" s="772"/>
      <c r="AHN815" s="772"/>
      <c r="AHO815" s="772"/>
      <c r="AHP815" s="772"/>
      <c r="AHQ815" s="772"/>
      <c r="AHR815" s="772"/>
      <c r="AHS815" s="772"/>
      <c r="AHT815" s="772"/>
      <c r="AHU815" s="772"/>
      <c r="AHV815" s="772"/>
      <c r="AHW815" s="772"/>
      <c r="AHX815" s="772"/>
      <c r="AHY815" s="772"/>
      <c r="AHZ815" s="772"/>
      <c r="AIA815" s="772"/>
      <c r="AIB815" s="772"/>
      <c r="AIC815" s="772"/>
      <c r="AID815" s="772"/>
      <c r="AIE815" s="772"/>
      <c r="AIF815" s="772"/>
      <c r="AIG815" s="772"/>
      <c r="AIH815" s="772"/>
      <c r="AII815" s="772"/>
      <c r="AIJ815" s="772"/>
      <c r="AIK815" s="772"/>
      <c r="AIL815" s="772"/>
      <c r="AIM815" s="772"/>
      <c r="AIN815" s="772"/>
      <c r="AIO815" s="772"/>
      <c r="AIP815" s="772"/>
      <c r="AIQ815" s="772"/>
      <c r="AIR815" s="772"/>
      <c r="AIS815" s="772"/>
      <c r="AIT815" s="772"/>
      <c r="AIU815" s="772"/>
      <c r="AIV815" s="772"/>
      <c r="AIW815" s="772"/>
      <c r="AIX815" s="772"/>
      <c r="AIY815" s="772"/>
      <c r="AIZ815" s="772"/>
      <c r="AJA815" s="772"/>
      <c r="AJB815" s="772"/>
      <c r="AJC815" s="772"/>
      <c r="AJD815" s="772"/>
      <c r="AJE815" s="772"/>
      <c r="AJF815" s="772"/>
      <c r="AJG815" s="772"/>
      <c r="AJH815" s="772"/>
      <c r="AJI815" s="772"/>
      <c r="AJJ815" s="772"/>
      <c r="AJK815" s="772"/>
      <c r="AJL815" s="772"/>
      <c r="AJM815" s="772"/>
      <c r="AJN815" s="772"/>
      <c r="AJO815" s="772"/>
      <c r="AJP815" s="772"/>
      <c r="AJQ815" s="772"/>
      <c r="AJR815" s="772"/>
      <c r="AJS815" s="772"/>
      <c r="AJT815" s="772"/>
      <c r="AJU815" s="772"/>
      <c r="AJV815" s="772"/>
      <c r="AJW815" s="772"/>
      <c r="AJX815" s="772"/>
      <c r="AJY815" s="772"/>
      <c r="AJZ815" s="772"/>
      <c r="AKA815" s="772"/>
      <c r="AKB815" s="772"/>
      <c r="AKC815" s="772"/>
      <c r="AKD815" s="772"/>
      <c r="AKE815" s="772"/>
      <c r="AKF815" s="772"/>
      <c r="AKG815" s="772"/>
      <c r="AKH815" s="772"/>
      <c r="AKI815" s="772"/>
      <c r="AKJ815" s="772"/>
      <c r="AKK815" s="772"/>
      <c r="AKL815" s="772"/>
      <c r="AKM815" s="772"/>
      <c r="AKN815" s="772"/>
      <c r="AKO815" s="772"/>
      <c r="AKP815" s="772"/>
      <c r="AKQ815" s="772"/>
      <c r="AKR815" s="772"/>
      <c r="AKS815" s="772"/>
      <c r="AKT815" s="772"/>
      <c r="AKU815" s="772"/>
      <c r="AKV815" s="772"/>
      <c r="AKW815" s="772"/>
      <c r="AKX815" s="772"/>
      <c r="AKY815" s="772"/>
      <c r="AKZ815" s="772"/>
      <c r="ALA815" s="772"/>
      <c r="ALB815" s="772"/>
      <c r="ALC815" s="772"/>
      <c r="ALD815" s="772"/>
      <c r="ALE815" s="772"/>
      <c r="ALF815" s="772"/>
      <c r="ALG815" s="772"/>
      <c r="ALH815" s="772"/>
      <c r="ALI815" s="772"/>
      <c r="ALJ815" s="772"/>
      <c r="ALK815" s="772"/>
      <c r="ALL815" s="772"/>
      <c r="ALM815" s="772"/>
      <c r="ALN815" s="772"/>
      <c r="ALO815" s="772"/>
      <c r="ALP815" s="772"/>
      <c r="ALQ815" s="772"/>
      <c r="ALR815" s="772"/>
      <c r="ALS815" s="772"/>
      <c r="ALT815" s="772"/>
      <c r="ALU815" s="772"/>
      <c r="ALV815" s="772"/>
      <c r="ALW815" s="772"/>
      <c r="ALX815" s="772"/>
      <c r="ALY815" s="772"/>
      <c r="ALZ815" s="772"/>
      <c r="AMA815" s="772"/>
      <c r="AMB815" s="772"/>
      <c r="AMC815" s="772"/>
      <c r="AMD815" s="772"/>
      <c r="AME815" s="772"/>
      <c r="AMF815" s="772"/>
      <c r="AMG815" s="772"/>
      <c r="AMH815" s="772"/>
      <c r="AMI815" s="772"/>
      <c r="AMJ815" s="772"/>
    </row>
    <row r="816" spans="1:1024" ht="15.75" thickBot="1" x14ac:dyDescent="0.25">
      <c r="A816" s="772"/>
      <c r="B816" s="809"/>
      <c r="C816" s="810"/>
      <c r="D816" s="811"/>
      <c r="E816" s="811"/>
      <c r="F816" s="811"/>
      <c r="G816" s="811"/>
      <c r="H816" s="811"/>
      <c r="I816" s="811"/>
      <c r="J816" s="811"/>
      <c r="K816" s="811"/>
      <c r="L816" s="811"/>
      <c r="M816" s="811"/>
      <c r="N816" s="811"/>
      <c r="O816" s="811"/>
      <c r="P816" s="811"/>
      <c r="Q816" s="811"/>
      <c r="R816" s="812"/>
      <c r="S816" s="811"/>
      <c r="T816" s="811"/>
      <c r="U816" s="813" t="s">
        <v>127</v>
      </c>
      <c r="V816" s="814" t="s">
        <v>500</v>
      </c>
      <c r="W816" s="815" t="s">
        <v>490</v>
      </c>
      <c r="X816" s="816">
        <f>SUM(X805:X815)</f>
        <v>1312.0455739667188</v>
      </c>
      <c r="Y816" s="816">
        <f t="shared" ref="Y816:CJ816" si="179">SUM(Y805:Y815)</f>
        <v>1363.9990429830302</v>
      </c>
      <c r="Z816" s="816">
        <f t="shared" si="179"/>
        <v>1262.0484091200756</v>
      </c>
      <c r="AA816" s="816">
        <f t="shared" si="179"/>
        <v>1358.326045254689</v>
      </c>
      <c r="AB816" s="816">
        <f t="shared" si="179"/>
        <v>1309.09985392406</v>
      </c>
      <c r="AC816" s="816">
        <f t="shared" si="179"/>
        <v>1300.8662253199936</v>
      </c>
      <c r="AD816" s="816">
        <f t="shared" si="179"/>
        <v>1342.5191281807347</v>
      </c>
      <c r="AE816" s="816">
        <f t="shared" si="179"/>
        <v>1381.7443414120235</v>
      </c>
      <c r="AF816" s="816">
        <f t="shared" si="179"/>
        <v>1418.6777641757642</v>
      </c>
      <c r="AG816" s="816">
        <f t="shared" si="179"/>
        <v>1453.4477798984726</v>
      </c>
      <c r="AH816" s="816">
        <f t="shared" si="179"/>
        <v>1236.8907866666618</v>
      </c>
      <c r="AI816" s="816">
        <f t="shared" si="179"/>
        <v>1257.815191737441</v>
      </c>
      <c r="AJ816" s="816">
        <f t="shared" si="179"/>
        <v>1016.015152005528</v>
      </c>
      <c r="AK816" s="816">
        <f t="shared" si="179"/>
        <v>1312.7414200973208</v>
      </c>
      <c r="AL816" s="816">
        <f t="shared" si="179"/>
        <v>1194.5033119496704</v>
      </c>
      <c r="AM816" s="816">
        <f t="shared" si="179"/>
        <v>701.0467006980133</v>
      </c>
      <c r="AN816" s="816">
        <f t="shared" si="179"/>
        <v>0</v>
      </c>
      <c r="AO816" s="816">
        <f t="shared" si="179"/>
        <v>0</v>
      </c>
      <c r="AP816" s="816">
        <f t="shared" si="179"/>
        <v>0</v>
      </c>
      <c r="AQ816" s="816">
        <f t="shared" si="179"/>
        <v>0</v>
      </c>
      <c r="AR816" s="816">
        <f t="shared" si="179"/>
        <v>0</v>
      </c>
      <c r="AS816" s="816">
        <f t="shared" si="179"/>
        <v>0</v>
      </c>
      <c r="AT816" s="816">
        <f t="shared" si="179"/>
        <v>0</v>
      </c>
      <c r="AU816" s="816">
        <f t="shared" si="179"/>
        <v>0</v>
      </c>
      <c r="AV816" s="816">
        <f t="shared" si="179"/>
        <v>0</v>
      </c>
      <c r="AW816" s="816">
        <f t="shared" si="179"/>
        <v>0</v>
      </c>
      <c r="AX816" s="816">
        <f t="shared" si="179"/>
        <v>0</v>
      </c>
      <c r="AY816" s="816">
        <f t="shared" si="179"/>
        <v>0</v>
      </c>
      <c r="AZ816" s="816">
        <f t="shared" si="179"/>
        <v>0</v>
      </c>
      <c r="BA816" s="816">
        <f t="shared" si="179"/>
        <v>0</v>
      </c>
      <c r="BB816" s="816">
        <f t="shared" si="179"/>
        <v>0</v>
      </c>
      <c r="BC816" s="816">
        <f t="shared" si="179"/>
        <v>0</v>
      </c>
      <c r="BD816" s="816">
        <f t="shared" si="179"/>
        <v>0</v>
      </c>
      <c r="BE816" s="816">
        <f t="shared" si="179"/>
        <v>0</v>
      </c>
      <c r="BF816" s="816">
        <f t="shared" si="179"/>
        <v>0</v>
      </c>
      <c r="BG816" s="816">
        <f t="shared" si="179"/>
        <v>0</v>
      </c>
      <c r="BH816" s="816">
        <f t="shared" si="179"/>
        <v>0</v>
      </c>
      <c r="BI816" s="816">
        <f t="shared" si="179"/>
        <v>0</v>
      </c>
      <c r="BJ816" s="816">
        <f t="shared" si="179"/>
        <v>0</v>
      </c>
      <c r="BK816" s="816">
        <f t="shared" si="179"/>
        <v>0</v>
      </c>
      <c r="BL816" s="816">
        <f t="shared" si="179"/>
        <v>0</v>
      </c>
      <c r="BM816" s="816">
        <f t="shared" si="179"/>
        <v>0</v>
      </c>
      <c r="BN816" s="816">
        <f t="shared" si="179"/>
        <v>0</v>
      </c>
      <c r="BO816" s="816">
        <f t="shared" si="179"/>
        <v>0</v>
      </c>
      <c r="BP816" s="816">
        <f t="shared" si="179"/>
        <v>0</v>
      </c>
      <c r="BQ816" s="816">
        <f t="shared" si="179"/>
        <v>0</v>
      </c>
      <c r="BR816" s="816">
        <f t="shared" si="179"/>
        <v>0</v>
      </c>
      <c r="BS816" s="816">
        <f t="shared" si="179"/>
        <v>0</v>
      </c>
      <c r="BT816" s="816">
        <f t="shared" si="179"/>
        <v>0</v>
      </c>
      <c r="BU816" s="816">
        <f t="shared" si="179"/>
        <v>0</v>
      </c>
      <c r="BV816" s="816">
        <f t="shared" si="179"/>
        <v>0</v>
      </c>
      <c r="BW816" s="816">
        <f t="shared" si="179"/>
        <v>0</v>
      </c>
      <c r="BX816" s="816">
        <f t="shared" si="179"/>
        <v>0</v>
      </c>
      <c r="BY816" s="816">
        <f t="shared" si="179"/>
        <v>0</v>
      </c>
      <c r="BZ816" s="816">
        <f t="shared" si="179"/>
        <v>0</v>
      </c>
      <c r="CA816" s="816">
        <f t="shared" si="179"/>
        <v>0</v>
      </c>
      <c r="CB816" s="816">
        <f t="shared" si="179"/>
        <v>0</v>
      </c>
      <c r="CC816" s="816">
        <f t="shared" si="179"/>
        <v>0</v>
      </c>
      <c r="CD816" s="816">
        <f t="shared" si="179"/>
        <v>0</v>
      </c>
      <c r="CE816" s="816">
        <f t="shared" si="179"/>
        <v>0</v>
      </c>
      <c r="CF816" s="816">
        <f t="shared" si="179"/>
        <v>0</v>
      </c>
      <c r="CG816" s="816">
        <f t="shared" si="179"/>
        <v>0</v>
      </c>
      <c r="CH816" s="816">
        <f t="shared" si="179"/>
        <v>0</v>
      </c>
      <c r="CI816" s="816">
        <f t="shared" si="179"/>
        <v>0</v>
      </c>
      <c r="CJ816" s="816">
        <f t="shared" si="179"/>
        <v>0</v>
      </c>
      <c r="CK816" s="816">
        <f t="shared" ref="CK816:DW816" si="180">SUM(CK805:CK815)</f>
        <v>0</v>
      </c>
      <c r="CL816" s="816">
        <f t="shared" si="180"/>
        <v>0</v>
      </c>
      <c r="CM816" s="816">
        <f t="shared" si="180"/>
        <v>0</v>
      </c>
      <c r="CN816" s="816">
        <f t="shared" si="180"/>
        <v>0</v>
      </c>
      <c r="CO816" s="816">
        <f t="shared" si="180"/>
        <v>0</v>
      </c>
      <c r="CP816" s="816">
        <f t="shared" si="180"/>
        <v>0</v>
      </c>
      <c r="CQ816" s="816">
        <f t="shared" si="180"/>
        <v>0</v>
      </c>
      <c r="CR816" s="816">
        <f t="shared" si="180"/>
        <v>0</v>
      </c>
      <c r="CS816" s="816">
        <f t="shared" si="180"/>
        <v>0</v>
      </c>
      <c r="CT816" s="816">
        <f t="shared" si="180"/>
        <v>0</v>
      </c>
      <c r="CU816" s="816">
        <f t="shared" si="180"/>
        <v>0</v>
      </c>
      <c r="CV816" s="816">
        <f t="shared" si="180"/>
        <v>0</v>
      </c>
      <c r="CW816" s="816">
        <f t="shared" si="180"/>
        <v>0</v>
      </c>
      <c r="CX816" s="816">
        <f t="shared" si="180"/>
        <v>0</v>
      </c>
      <c r="CY816" s="817">
        <f t="shared" si="180"/>
        <v>0</v>
      </c>
      <c r="CZ816" s="818">
        <f t="shared" si="180"/>
        <v>0</v>
      </c>
      <c r="DA816" s="819">
        <f t="shared" si="180"/>
        <v>0</v>
      </c>
      <c r="DB816" s="819">
        <f t="shared" si="180"/>
        <v>0</v>
      </c>
      <c r="DC816" s="819">
        <f t="shared" si="180"/>
        <v>0</v>
      </c>
      <c r="DD816" s="819">
        <f t="shared" si="180"/>
        <v>0</v>
      </c>
      <c r="DE816" s="819">
        <f t="shared" si="180"/>
        <v>0</v>
      </c>
      <c r="DF816" s="819">
        <f t="shared" si="180"/>
        <v>0</v>
      </c>
      <c r="DG816" s="819">
        <f t="shared" si="180"/>
        <v>0</v>
      </c>
      <c r="DH816" s="819">
        <f t="shared" si="180"/>
        <v>0</v>
      </c>
      <c r="DI816" s="819">
        <f t="shared" si="180"/>
        <v>0</v>
      </c>
      <c r="DJ816" s="819">
        <f t="shared" si="180"/>
        <v>0</v>
      </c>
      <c r="DK816" s="819">
        <f t="shared" si="180"/>
        <v>0</v>
      </c>
      <c r="DL816" s="819">
        <f t="shared" si="180"/>
        <v>0</v>
      </c>
      <c r="DM816" s="819">
        <f t="shared" si="180"/>
        <v>0</v>
      </c>
      <c r="DN816" s="819">
        <f t="shared" si="180"/>
        <v>0</v>
      </c>
      <c r="DO816" s="819">
        <f t="shared" si="180"/>
        <v>0</v>
      </c>
      <c r="DP816" s="819">
        <f t="shared" si="180"/>
        <v>0</v>
      </c>
      <c r="DQ816" s="819">
        <f t="shared" si="180"/>
        <v>0</v>
      </c>
      <c r="DR816" s="819">
        <f t="shared" si="180"/>
        <v>0</v>
      </c>
      <c r="DS816" s="819">
        <f t="shared" si="180"/>
        <v>0</v>
      </c>
      <c r="DT816" s="819">
        <f t="shared" si="180"/>
        <v>0</v>
      </c>
      <c r="DU816" s="819">
        <f t="shared" si="180"/>
        <v>0</v>
      </c>
      <c r="DV816" s="819">
        <f t="shared" si="180"/>
        <v>0</v>
      </c>
      <c r="DW816" s="820">
        <f t="shared" si="180"/>
        <v>0</v>
      </c>
      <c r="DX816" s="693"/>
      <c r="DY816" s="772"/>
      <c r="DZ816" s="772"/>
      <c r="EA816" s="772"/>
      <c r="EB816" s="772"/>
      <c r="EC816" s="772"/>
      <c r="ED816" s="772"/>
      <c r="EE816" s="772"/>
      <c r="EF816" s="772"/>
      <c r="EG816" s="772"/>
      <c r="EH816" s="772"/>
      <c r="EI816" s="772"/>
      <c r="EJ816" s="772"/>
      <c r="EK816" s="772"/>
      <c r="EL816" s="772"/>
      <c r="EM816" s="772"/>
      <c r="EN816" s="772"/>
      <c r="EO816" s="772"/>
      <c r="EP816" s="772"/>
      <c r="EQ816" s="772"/>
      <c r="ER816" s="772"/>
      <c r="ES816" s="772"/>
      <c r="ET816" s="772"/>
      <c r="EU816" s="772"/>
      <c r="EV816" s="772"/>
      <c r="EW816" s="772"/>
      <c r="EX816" s="772"/>
      <c r="EY816" s="772"/>
      <c r="EZ816" s="772"/>
      <c r="FA816" s="772"/>
      <c r="FB816" s="772"/>
      <c r="FC816" s="772"/>
      <c r="FD816" s="772"/>
      <c r="FE816" s="772"/>
      <c r="FF816" s="772"/>
      <c r="FG816" s="772"/>
      <c r="FH816" s="772"/>
      <c r="FI816" s="772"/>
      <c r="FJ816" s="772"/>
      <c r="FK816" s="772"/>
      <c r="FL816" s="772"/>
      <c r="FM816" s="772"/>
      <c r="FN816" s="772"/>
      <c r="FO816" s="772"/>
      <c r="FP816" s="772"/>
      <c r="FQ816" s="772"/>
      <c r="FR816" s="772"/>
      <c r="FS816" s="772"/>
      <c r="FT816" s="772"/>
      <c r="FU816" s="772"/>
      <c r="FV816" s="772"/>
      <c r="FW816" s="772"/>
      <c r="FX816" s="772"/>
      <c r="FY816" s="772"/>
      <c r="FZ816" s="772"/>
      <c r="GA816" s="772"/>
      <c r="GB816" s="772"/>
      <c r="GC816" s="772"/>
      <c r="GD816" s="772"/>
      <c r="GE816" s="772"/>
      <c r="GF816" s="772"/>
      <c r="GG816" s="772"/>
      <c r="GH816" s="772"/>
      <c r="GI816" s="772"/>
      <c r="GJ816" s="772"/>
      <c r="GK816" s="772"/>
      <c r="GL816" s="772"/>
      <c r="GM816" s="772"/>
      <c r="GN816" s="772"/>
      <c r="GO816" s="772"/>
      <c r="GP816" s="772"/>
      <c r="GQ816" s="772"/>
      <c r="GR816" s="772"/>
      <c r="GS816" s="772"/>
      <c r="GT816" s="772"/>
      <c r="GU816" s="772"/>
      <c r="GV816" s="772"/>
      <c r="GW816" s="772"/>
      <c r="GX816" s="772"/>
      <c r="GY816" s="772"/>
      <c r="GZ816" s="772"/>
      <c r="HA816" s="772"/>
      <c r="HB816" s="772"/>
      <c r="HC816" s="772"/>
      <c r="HD816" s="772"/>
      <c r="HE816" s="772"/>
      <c r="HF816" s="772"/>
      <c r="HG816" s="772"/>
      <c r="HH816" s="772"/>
      <c r="HI816" s="772"/>
      <c r="HJ816" s="772"/>
      <c r="HK816" s="772"/>
      <c r="HL816" s="772"/>
      <c r="HM816" s="772"/>
      <c r="HN816" s="772"/>
      <c r="HO816" s="772"/>
      <c r="HP816" s="772"/>
      <c r="HQ816" s="772"/>
      <c r="HR816" s="772"/>
      <c r="HS816" s="772"/>
      <c r="HT816" s="772"/>
      <c r="HU816" s="772"/>
      <c r="HV816" s="772"/>
      <c r="HW816" s="772"/>
      <c r="HX816" s="772"/>
      <c r="HY816" s="772"/>
      <c r="HZ816" s="772"/>
      <c r="IA816" s="772"/>
      <c r="IB816" s="772"/>
      <c r="IC816" s="772"/>
      <c r="ID816" s="772"/>
      <c r="IE816" s="772"/>
      <c r="IF816" s="772"/>
      <c r="IG816" s="772"/>
      <c r="IH816" s="772"/>
      <c r="II816" s="772"/>
      <c r="IJ816" s="772"/>
      <c r="IK816" s="772"/>
      <c r="IL816" s="772"/>
      <c r="IM816" s="772"/>
      <c r="IN816" s="772"/>
      <c r="IO816" s="772"/>
      <c r="IP816" s="772"/>
      <c r="IQ816" s="772"/>
      <c r="IR816" s="772"/>
      <c r="IS816" s="772"/>
      <c r="IT816" s="772"/>
      <c r="IU816" s="772"/>
      <c r="IV816" s="772"/>
      <c r="IW816" s="772"/>
      <c r="IX816" s="772"/>
      <c r="IY816" s="772"/>
      <c r="IZ816" s="772"/>
      <c r="JA816" s="772"/>
      <c r="JB816" s="772"/>
      <c r="JC816" s="772"/>
      <c r="JD816" s="772"/>
      <c r="JE816" s="772"/>
      <c r="JF816" s="772"/>
      <c r="JG816" s="772"/>
      <c r="JH816" s="772"/>
      <c r="JI816" s="772"/>
      <c r="JJ816" s="772"/>
      <c r="JK816" s="772"/>
      <c r="JL816" s="772"/>
      <c r="JM816" s="772"/>
      <c r="JN816" s="772"/>
      <c r="JO816" s="772"/>
      <c r="JP816" s="772"/>
      <c r="JQ816" s="772"/>
      <c r="JR816" s="772"/>
      <c r="JS816" s="772"/>
      <c r="JT816" s="772"/>
      <c r="JU816" s="772"/>
      <c r="JV816" s="772"/>
      <c r="JW816" s="772"/>
      <c r="JX816" s="772"/>
      <c r="JY816" s="772"/>
      <c r="JZ816" s="772"/>
      <c r="KA816" s="772"/>
      <c r="KB816" s="772"/>
      <c r="KC816" s="772"/>
      <c r="KD816" s="772"/>
      <c r="KE816" s="772"/>
      <c r="KF816" s="772"/>
      <c r="KG816" s="772"/>
      <c r="KH816" s="772"/>
      <c r="KI816" s="772"/>
      <c r="KJ816" s="772"/>
      <c r="KK816" s="772"/>
      <c r="KL816" s="772"/>
      <c r="KM816" s="772"/>
      <c r="KN816" s="772"/>
      <c r="KO816" s="772"/>
      <c r="KP816" s="772"/>
      <c r="KQ816" s="772"/>
      <c r="KR816" s="772"/>
      <c r="KS816" s="772"/>
      <c r="KT816" s="772"/>
      <c r="KU816" s="772"/>
      <c r="KV816" s="772"/>
      <c r="KW816" s="772"/>
      <c r="KX816" s="772"/>
      <c r="KY816" s="772"/>
      <c r="KZ816" s="772"/>
      <c r="LA816" s="772"/>
      <c r="LB816" s="772"/>
      <c r="LC816" s="772"/>
      <c r="LD816" s="772"/>
      <c r="LE816" s="772"/>
      <c r="LF816" s="772"/>
      <c r="LG816" s="772"/>
      <c r="LH816" s="772"/>
      <c r="LI816" s="772"/>
      <c r="LJ816" s="772"/>
      <c r="LK816" s="772"/>
      <c r="LL816" s="772"/>
      <c r="LM816" s="772"/>
      <c r="LN816" s="772"/>
      <c r="LO816" s="772"/>
      <c r="LP816" s="772"/>
      <c r="LQ816" s="772"/>
      <c r="LR816" s="772"/>
      <c r="LS816" s="772"/>
      <c r="LT816" s="772"/>
      <c r="LU816" s="772"/>
      <c r="LV816" s="772"/>
      <c r="LW816" s="772"/>
      <c r="LX816" s="772"/>
      <c r="LY816" s="772"/>
      <c r="LZ816" s="772"/>
      <c r="MA816" s="772"/>
      <c r="MB816" s="772"/>
      <c r="MC816" s="772"/>
      <c r="MD816" s="772"/>
      <c r="ME816" s="772"/>
      <c r="MF816" s="772"/>
      <c r="MG816" s="772"/>
      <c r="MH816" s="772"/>
      <c r="MI816" s="772"/>
      <c r="MJ816" s="772"/>
      <c r="MK816" s="772"/>
      <c r="ML816" s="772"/>
      <c r="MM816" s="772"/>
      <c r="MN816" s="772"/>
      <c r="MO816" s="772"/>
      <c r="MP816" s="772"/>
      <c r="MQ816" s="772"/>
      <c r="MR816" s="772"/>
      <c r="MS816" s="772"/>
      <c r="MT816" s="772"/>
      <c r="MU816" s="772"/>
      <c r="MV816" s="772"/>
      <c r="MW816" s="772"/>
      <c r="MX816" s="772"/>
      <c r="MY816" s="772"/>
      <c r="MZ816" s="772"/>
      <c r="NA816" s="772"/>
      <c r="NB816" s="772"/>
      <c r="NC816" s="772"/>
      <c r="ND816" s="772"/>
      <c r="NE816" s="772"/>
      <c r="NF816" s="772"/>
      <c r="NG816" s="772"/>
      <c r="NH816" s="772"/>
      <c r="NI816" s="772"/>
      <c r="NJ816" s="772"/>
      <c r="NK816" s="772"/>
      <c r="NL816" s="772"/>
      <c r="NM816" s="772"/>
      <c r="NN816" s="772"/>
      <c r="NO816" s="772"/>
      <c r="NP816" s="772"/>
      <c r="NQ816" s="772"/>
      <c r="NR816" s="772"/>
      <c r="NS816" s="772"/>
      <c r="NT816" s="772"/>
      <c r="NU816" s="772"/>
      <c r="NV816" s="772"/>
      <c r="NW816" s="772"/>
      <c r="NX816" s="772"/>
      <c r="NY816" s="772"/>
      <c r="NZ816" s="772"/>
      <c r="OA816" s="772"/>
      <c r="OB816" s="772"/>
      <c r="OC816" s="772"/>
      <c r="OD816" s="772"/>
      <c r="OE816" s="772"/>
      <c r="OF816" s="772"/>
      <c r="OG816" s="772"/>
      <c r="OH816" s="772"/>
      <c r="OI816" s="772"/>
      <c r="OJ816" s="772"/>
      <c r="OK816" s="772"/>
      <c r="OL816" s="772"/>
      <c r="OM816" s="772"/>
      <c r="ON816" s="772"/>
      <c r="OO816" s="772"/>
      <c r="OP816" s="772"/>
      <c r="OQ816" s="772"/>
      <c r="OR816" s="772"/>
      <c r="OS816" s="772"/>
      <c r="OT816" s="772"/>
      <c r="OU816" s="772"/>
      <c r="OV816" s="772"/>
      <c r="OW816" s="772"/>
      <c r="OX816" s="772"/>
      <c r="OY816" s="772"/>
      <c r="OZ816" s="772"/>
      <c r="PA816" s="772"/>
      <c r="PB816" s="772"/>
      <c r="PC816" s="772"/>
      <c r="PD816" s="772"/>
      <c r="PE816" s="772"/>
      <c r="PF816" s="772"/>
      <c r="PG816" s="772"/>
      <c r="PH816" s="772"/>
      <c r="PI816" s="772"/>
      <c r="PJ816" s="772"/>
      <c r="PK816" s="772"/>
      <c r="PL816" s="772"/>
      <c r="PM816" s="772"/>
      <c r="PN816" s="772"/>
      <c r="PO816" s="772"/>
      <c r="PP816" s="772"/>
      <c r="PQ816" s="772"/>
      <c r="PR816" s="772"/>
      <c r="PS816" s="772"/>
      <c r="PT816" s="772"/>
      <c r="PU816" s="772"/>
      <c r="PV816" s="772"/>
      <c r="PW816" s="772"/>
      <c r="PX816" s="772"/>
      <c r="PY816" s="772"/>
      <c r="PZ816" s="772"/>
      <c r="QA816" s="772"/>
      <c r="QB816" s="772"/>
      <c r="QC816" s="772"/>
      <c r="QD816" s="772"/>
      <c r="QE816" s="772"/>
      <c r="QF816" s="772"/>
      <c r="QG816" s="772"/>
      <c r="QH816" s="772"/>
      <c r="QI816" s="772"/>
      <c r="QJ816" s="772"/>
      <c r="QK816" s="772"/>
      <c r="QL816" s="772"/>
      <c r="QM816" s="772"/>
      <c r="QN816" s="772"/>
      <c r="QO816" s="772"/>
      <c r="QP816" s="772"/>
      <c r="QQ816" s="772"/>
      <c r="QR816" s="772"/>
      <c r="QS816" s="772"/>
      <c r="QT816" s="772"/>
      <c r="QU816" s="772"/>
      <c r="QV816" s="772"/>
      <c r="QW816" s="772"/>
      <c r="QX816" s="772"/>
      <c r="QY816" s="772"/>
      <c r="QZ816" s="772"/>
      <c r="RA816" s="772"/>
      <c r="RB816" s="772"/>
      <c r="RC816" s="772"/>
      <c r="RD816" s="772"/>
      <c r="RE816" s="772"/>
      <c r="RF816" s="772"/>
      <c r="RG816" s="772"/>
      <c r="RH816" s="772"/>
      <c r="RI816" s="772"/>
      <c r="RJ816" s="772"/>
      <c r="RK816" s="772"/>
      <c r="RL816" s="772"/>
      <c r="RM816" s="772"/>
      <c r="RN816" s="772"/>
      <c r="RO816" s="772"/>
      <c r="RP816" s="772"/>
      <c r="RQ816" s="772"/>
      <c r="RR816" s="772"/>
      <c r="RS816" s="772"/>
      <c r="RT816" s="772"/>
      <c r="RU816" s="772"/>
      <c r="RV816" s="772"/>
      <c r="RW816" s="772"/>
      <c r="RX816" s="772"/>
      <c r="RY816" s="772"/>
      <c r="RZ816" s="772"/>
      <c r="SA816" s="772"/>
      <c r="SB816" s="772"/>
      <c r="SC816" s="772"/>
      <c r="SD816" s="772"/>
      <c r="SE816" s="772"/>
      <c r="SF816" s="772"/>
      <c r="SG816" s="772"/>
      <c r="SH816" s="772"/>
      <c r="SI816" s="772"/>
      <c r="SJ816" s="772"/>
      <c r="SK816" s="772"/>
      <c r="SL816" s="772"/>
      <c r="SM816" s="772"/>
      <c r="SN816" s="772"/>
      <c r="SO816" s="772"/>
      <c r="SP816" s="772"/>
      <c r="SQ816" s="772"/>
      <c r="SR816" s="772"/>
      <c r="SS816" s="772"/>
      <c r="ST816" s="772"/>
      <c r="SU816" s="772"/>
      <c r="SV816" s="772"/>
      <c r="SW816" s="772"/>
      <c r="SX816" s="772"/>
      <c r="SY816" s="772"/>
      <c r="SZ816" s="772"/>
      <c r="TA816" s="772"/>
      <c r="TB816" s="772"/>
      <c r="TC816" s="772"/>
      <c r="TD816" s="772"/>
      <c r="TE816" s="772"/>
      <c r="TF816" s="772"/>
      <c r="TG816" s="772"/>
      <c r="TH816" s="772"/>
      <c r="TI816" s="772"/>
      <c r="TJ816" s="772"/>
      <c r="TK816" s="772"/>
      <c r="TL816" s="772"/>
      <c r="TM816" s="772"/>
      <c r="TN816" s="772"/>
      <c r="TO816" s="772"/>
      <c r="TP816" s="772"/>
      <c r="TQ816" s="772"/>
      <c r="TR816" s="772"/>
      <c r="TS816" s="772"/>
      <c r="TT816" s="772"/>
      <c r="TU816" s="772"/>
      <c r="TV816" s="772"/>
      <c r="TW816" s="772"/>
      <c r="TX816" s="772"/>
      <c r="TY816" s="772"/>
      <c r="TZ816" s="772"/>
      <c r="UA816" s="772"/>
      <c r="UB816" s="772"/>
      <c r="UC816" s="772"/>
      <c r="UD816" s="772"/>
      <c r="UE816" s="772"/>
      <c r="UF816" s="772"/>
      <c r="UG816" s="772"/>
      <c r="UH816" s="772"/>
      <c r="UI816" s="772"/>
      <c r="UJ816" s="772"/>
      <c r="UK816" s="772"/>
      <c r="UL816" s="772"/>
      <c r="UM816" s="772"/>
      <c r="UN816" s="772"/>
      <c r="UO816" s="772"/>
      <c r="UP816" s="772"/>
      <c r="UQ816" s="772"/>
      <c r="UR816" s="772"/>
      <c r="US816" s="772"/>
      <c r="UT816" s="772"/>
      <c r="UU816" s="772"/>
      <c r="UV816" s="772"/>
      <c r="UW816" s="772"/>
      <c r="UX816" s="772"/>
      <c r="UY816" s="772"/>
      <c r="UZ816" s="772"/>
      <c r="VA816" s="772"/>
      <c r="VB816" s="772"/>
      <c r="VC816" s="772"/>
      <c r="VD816" s="772"/>
      <c r="VE816" s="772"/>
      <c r="VF816" s="772"/>
      <c r="VG816" s="772"/>
      <c r="VH816" s="772"/>
      <c r="VI816" s="772"/>
      <c r="VJ816" s="772"/>
      <c r="VK816" s="772"/>
      <c r="VL816" s="772"/>
      <c r="VM816" s="772"/>
      <c r="VN816" s="772"/>
      <c r="VO816" s="772"/>
      <c r="VP816" s="772"/>
      <c r="VQ816" s="772"/>
      <c r="VR816" s="772"/>
      <c r="VS816" s="772"/>
      <c r="VT816" s="772"/>
      <c r="VU816" s="772"/>
      <c r="VV816" s="772"/>
      <c r="VW816" s="772"/>
      <c r="VX816" s="772"/>
      <c r="VY816" s="772"/>
      <c r="VZ816" s="772"/>
      <c r="WA816" s="772"/>
      <c r="WB816" s="772"/>
      <c r="WC816" s="772"/>
      <c r="WD816" s="772"/>
      <c r="WE816" s="772"/>
      <c r="WF816" s="772"/>
      <c r="WG816" s="772"/>
      <c r="WH816" s="772"/>
      <c r="WI816" s="772"/>
      <c r="WJ816" s="772"/>
      <c r="WK816" s="772"/>
      <c r="WL816" s="772"/>
      <c r="WM816" s="772"/>
      <c r="WN816" s="772"/>
      <c r="WO816" s="772"/>
      <c r="WP816" s="772"/>
      <c r="WQ816" s="772"/>
      <c r="WR816" s="772"/>
      <c r="WS816" s="772"/>
      <c r="WT816" s="772"/>
      <c r="WU816" s="772"/>
      <c r="WV816" s="772"/>
      <c r="WW816" s="772"/>
      <c r="WX816" s="772"/>
      <c r="WY816" s="772"/>
      <c r="WZ816" s="772"/>
      <c r="XA816" s="772"/>
      <c r="XB816" s="772"/>
      <c r="XC816" s="772"/>
      <c r="XD816" s="772"/>
      <c r="XE816" s="772"/>
      <c r="XF816" s="772"/>
      <c r="XG816" s="772"/>
      <c r="XH816" s="772"/>
      <c r="XI816" s="772"/>
      <c r="XJ816" s="772"/>
      <c r="XK816" s="772"/>
      <c r="XL816" s="772"/>
      <c r="XM816" s="772"/>
      <c r="XN816" s="772"/>
      <c r="XO816" s="772"/>
      <c r="XP816" s="772"/>
      <c r="XQ816" s="772"/>
      <c r="XR816" s="772"/>
      <c r="XS816" s="772"/>
      <c r="XT816" s="772"/>
      <c r="XU816" s="772"/>
      <c r="XV816" s="772"/>
      <c r="XW816" s="772"/>
      <c r="XX816" s="772"/>
      <c r="XY816" s="772"/>
      <c r="XZ816" s="772"/>
      <c r="YA816" s="772"/>
      <c r="YB816" s="772"/>
      <c r="YC816" s="772"/>
      <c r="YD816" s="772"/>
      <c r="YE816" s="772"/>
      <c r="YF816" s="772"/>
      <c r="YG816" s="772"/>
      <c r="YH816" s="772"/>
      <c r="YI816" s="772"/>
      <c r="YJ816" s="772"/>
      <c r="YK816" s="772"/>
      <c r="YL816" s="772"/>
      <c r="YM816" s="772"/>
      <c r="YN816" s="772"/>
      <c r="YO816" s="772"/>
      <c r="YP816" s="772"/>
      <c r="YQ816" s="772"/>
      <c r="YR816" s="772"/>
      <c r="YS816" s="772"/>
      <c r="YT816" s="772"/>
      <c r="YU816" s="772"/>
      <c r="YV816" s="772"/>
      <c r="YW816" s="772"/>
      <c r="YX816" s="772"/>
      <c r="YY816" s="772"/>
      <c r="YZ816" s="772"/>
      <c r="ZA816" s="772"/>
      <c r="ZB816" s="772"/>
      <c r="ZC816" s="772"/>
      <c r="ZD816" s="772"/>
      <c r="ZE816" s="772"/>
      <c r="ZF816" s="772"/>
      <c r="ZG816" s="772"/>
      <c r="ZH816" s="772"/>
      <c r="ZI816" s="772"/>
      <c r="ZJ816" s="772"/>
      <c r="ZK816" s="772"/>
      <c r="ZL816" s="772"/>
      <c r="ZM816" s="772"/>
      <c r="ZN816" s="772"/>
      <c r="ZO816" s="772"/>
      <c r="ZP816" s="772"/>
      <c r="ZQ816" s="772"/>
      <c r="ZR816" s="772"/>
      <c r="ZS816" s="772"/>
      <c r="ZT816" s="772"/>
      <c r="ZU816" s="772"/>
      <c r="ZV816" s="772"/>
      <c r="ZW816" s="772"/>
      <c r="ZX816" s="772"/>
      <c r="ZY816" s="772"/>
      <c r="ZZ816" s="772"/>
      <c r="AAA816" s="772"/>
      <c r="AAB816" s="772"/>
      <c r="AAC816" s="772"/>
      <c r="AAD816" s="772"/>
      <c r="AAE816" s="772"/>
      <c r="AAF816" s="772"/>
      <c r="AAG816" s="772"/>
      <c r="AAH816" s="772"/>
      <c r="AAI816" s="772"/>
      <c r="AAJ816" s="772"/>
      <c r="AAK816" s="772"/>
      <c r="AAL816" s="772"/>
      <c r="AAM816" s="772"/>
      <c r="AAN816" s="772"/>
      <c r="AAO816" s="772"/>
      <c r="AAP816" s="772"/>
      <c r="AAQ816" s="772"/>
      <c r="AAR816" s="772"/>
      <c r="AAS816" s="772"/>
      <c r="AAT816" s="772"/>
      <c r="AAU816" s="772"/>
      <c r="AAV816" s="772"/>
      <c r="AAW816" s="772"/>
      <c r="AAX816" s="772"/>
      <c r="AAY816" s="772"/>
      <c r="AAZ816" s="772"/>
      <c r="ABA816" s="772"/>
      <c r="ABB816" s="772"/>
      <c r="ABC816" s="772"/>
      <c r="ABD816" s="772"/>
      <c r="ABE816" s="772"/>
      <c r="ABF816" s="772"/>
      <c r="ABG816" s="772"/>
      <c r="ABH816" s="772"/>
      <c r="ABI816" s="772"/>
      <c r="ABJ816" s="772"/>
      <c r="ABK816" s="772"/>
      <c r="ABL816" s="772"/>
      <c r="ABM816" s="772"/>
      <c r="ABN816" s="772"/>
      <c r="ABO816" s="772"/>
      <c r="ABP816" s="772"/>
      <c r="ABQ816" s="772"/>
      <c r="ABR816" s="772"/>
      <c r="ABS816" s="772"/>
      <c r="ABT816" s="772"/>
      <c r="ABU816" s="772"/>
      <c r="ABV816" s="772"/>
      <c r="ABW816" s="772"/>
      <c r="ABX816" s="772"/>
      <c r="ABY816" s="772"/>
      <c r="ABZ816" s="772"/>
      <c r="ACA816" s="772"/>
      <c r="ACB816" s="772"/>
      <c r="ACC816" s="772"/>
      <c r="ACD816" s="772"/>
      <c r="ACE816" s="772"/>
      <c r="ACF816" s="772"/>
      <c r="ACG816" s="772"/>
      <c r="ACH816" s="772"/>
      <c r="ACI816" s="772"/>
      <c r="ACJ816" s="772"/>
      <c r="ACK816" s="772"/>
      <c r="ACL816" s="772"/>
      <c r="ACM816" s="772"/>
      <c r="ACN816" s="772"/>
      <c r="ACO816" s="772"/>
      <c r="ACP816" s="772"/>
      <c r="ACQ816" s="772"/>
      <c r="ACR816" s="772"/>
      <c r="ACS816" s="772"/>
      <c r="ACT816" s="772"/>
      <c r="ACU816" s="772"/>
      <c r="ACV816" s="772"/>
      <c r="ACW816" s="772"/>
      <c r="ACX816" s="772"/>
      <c r="ACY816" s="772"/>
      <c r="ACZ816" s="772"/>
      <c r="ADA816" s="772"/>
      <c r="ADB816" s="772"/>
      <c r="ADC816" s="772"/>
      <c r="ADD816" s="772"/>
      <c r="ADE816" s="772"/>
      <c r="ADF816" s="772"/>
      <c r="ADG816" s="772"/>
      <c r="ADH816" s="772"/>
      <c r="ADI816" s="772"/>
      <c r="ADJ816" s="772"/>
      <c r="ADK816" s="772"/>
      <c r="ADL816" s="772"/>
      <c r="ADM816" s="772"/>
      <c r="ADN816" s="772"/>
      <c r="ADO816" s="772"/>
      <c r="ADP816" s="772"/>
      <c r="ADQ816" s="772"/>
      <c r="ADR816" s="772"/>
      <c r="ADS816" s="772"/>
      <c r="ADT816" s="772"/>
      <c r="ADU816" s="772"/>
      <c r="ADV816" s="772"/>
      <c r="ADW816" s="772"/>
      <c r="ADX816" s="772"/>
      <c r="ADY816" s="772"/>
      <c r="ADZ816" s="772"/>
      <c r="AEA816" s="772"/>
      <c r="AEB816" s="772"/>
      <c r="AEC816" s="772"/>
      <c r="AED816" s="772"/>
      <c r="AEE816" s="772"/>
      <c r="AEF816" s="772"/>
      <c r="AEG816" s="772"/>
      <c r="AEH816" s="772"/>
      <c r="AEI816" s="772"/>
      <c r="AEJ816" s="772"/>
      <c r="AEK816" s="772"/>
      <c r="AEL816" s="772"/>
      <c r="AEM816" s="772"/>
      <c r="AEN816" s="772"/>
      <c r="AEO816" s="772"/>
      <c r="AEP816" s="772"/>
      <c r="AEQ816" s="772"/>
      <c r="AER816" s="772"/>
      <c r="AES816" s="772"/>
      <c r="AET816" s="772"/>
      <c r="AEU816" s="772"/>
      <c r="AEV816" s="772"/>
      <c r="AEW816" s="772"/>
      <c r="AEX816" s="772"/>
      <c r="AEY816" s="772"/>
      <c r="AEZ816" s="772"/>
      <c r="AFA816" s="772"/>
      <c r="AFB816" s="772"/>
      <c r="AFC816" s="772"/>
      <c r="AFD816" s="772"/>
      <c r="AFE816" s="772"/>
      <c r="AFF816" s="772"/>
      <c r="AFG816" s="772"/>
      <c r="AFH816" s="772"/>
      <c r="AFI816" s="772"/>
      <c r="AFJ816" s="772"/>
      <c r="AFK816" s="772"/>
      <c r="AFL816" s="772"/>
      <c r="AFM816" s="772"/>
      <c r="AFN816" s="772"/>
      <c r="AFO816" s="772"/>
      <c r="AFP816" s="772"/>
      <c r="AFQ816" s="772"/>
      <c r="AFR816" s="772"/>
      <c r="AFS816" s="772"/>
      <c r="AFT816" s="772"/>
      <c r="AFU816" s="772"/>
      <c r="AFV816" s="772"/>
      <c r="AFW816" s="772"/>
      <c r="AFX816" s="772"/>
      <c r="AFY816" s="772"/>
      <c r="AFZ816" s="772"/>
      <c r="AGA816" s="772"/>
      <c r="AGB816" s="772"/>
      <c r="AGC816" s="772"/>
      <c r="AGD816" s="772"/>
      <c r="AGE816" s="772"/>
      <c r="AGF816" s="772"/>
      <c r="AGG816" s="772"/>
      <c r="AGH816" s="772"/>
      <c r="AGI816" s="772"/>
      <c r="AGJ816" s="772"/>
      <c r="AGK816" s="772"/>
      <c r="AGL816" s="772"/>
      <c r="AGM816" s="772"/>
      <c r="AGN816" s="772"/>
      <c r="AGO816" s="772"/>
      <c r="AGP816" s="772"/>
      <c r="AGQ816" s="772"/>
      <c r="AGR816" s="772"/>
      <c r="AGS816" s="772"/>
      <c r="AGT816" s="772"/>
      <c r="AGU816" s="772"/>
      <c r="AGV816" s="772"/>
      <c r="AGW816" s="772"/>
      <c r="AGX816" s="772"/>
      <c r="AGY816" s="772"/>
      <c r="AGZ816" s="772"/>
      <c r="AHA816" s="772"/>
      <c r="AHB816" s="772"/>
      <c r="AHC816" s="772"/>
      <c r="AHD816" s="772"/>
      <c r="AHE816" s="772"/>
      <c r="AHF816" s="772"/>
      <c r="AHG816" s="772"/>
      <c r="AHH816" s="772"/>
      <c r="AHI816" s="772"/>
      <c r="AHJ816" s="772"/>
      <c r="AHK816" s="772"/>
      <c r="AHL816" s="772"/>
      <c r="AHM816" s="772"/>
      <c r="AHN816" s="772"/>
      <c r="AHO816" s="772"/>
      <c r="AHP816" s="772"/>
      <c r="AHQ816" s="772"/>
      <c r="AHR816" s="772"/>
      <c r="AHS816" s="772"/>
      <c r="AHT816" s="772"/>
      <c r="AHU816" s="772"/>
      <c r="AHV816" s="772"/>
      <c r="AHW816" s="772"/>
      <c r="AHX816" s="772"/>
      <c r="AHY816" s="772"/>
      <c r="AHZ816" s="772"/>
      <c r="AIA816" s="772"/>
      <c r="AIB816" s="772"/>
      <c r="AIC816" s="772"/>
      <c r="AID816" s="772"/>
      <c r="AIE816" s="772"/>
      <c r="AIF816" s="772"/>
      <c r="AIG816" s="772"/>
      <c r="AIH816" s="772"/>
      <c r="AII816" s="772"/>
      <c r="AIJ816" s="772"/>
      <c r="AIK816" s="772"/>
      <c r="AIL816" s="772"/>
      <c r="AIM816" s="772"/>
      <c r="AIN816" s="772"/>
      <c r="AIO816" s="772"/>
      <c r="AIP816" s="772"/>
      <c r="AIQ816" s="772"/>
      <c r="AIR816" s="772"/>
      <c r="AIS816" s="772"/>
      <c r="AIT816" s="772"/>
      <c r="AIU816" s="772"/>
      <c r="AIV816" s="772"/>
      <c r="AIW816" s="772"/>
      <c r="AIX816" s="772"/>
      <c r="AIY816" s="772"/>
      <c r="AIZ816" s="772"/>
      <c r="AJA816" s="772"/>
      <c r="AJB816" s="772"/>
      <c r="AJC816" s="772"/>
      <c r="AJD816" s="772"/>
      <c r="AJE816" s="772"/>
      <c r="AJF816" s="772"/>
      <c r="AJG816" s="772"/>
      <c r="AJH816" s="772"/>
      <c r="AJI816" s="772"/>
      <c r="AJJ816" s="772"/>
      <c r="AJK816" s="772"/>
      <c r="AJL816" s="772"/>
      <c r="AJM816" s="772"/>
      <c r="AJN816" s="772"/>
      <c r="AJO816" s="772"/>
      <c r="AJP816" s="772"/>
      <c r="AJQ816" s="772"/>
      <c r="AJR816" s="772"/>
      <c r="AJS816" s="772"/>
      <c r="AJT816" s="772"/>
      <c r="AJU816" s="772"/>
      <c r="AJV816" s="772"/>
      <c r="AJW816" s="772"/>
      <c r="AJX816" s="772"/>
      <c r="AJY816" s="772"/>
      <c r="AJZ816" s="772"/>
      <c r="AKA816" s="772"/>
      <c r="AKB816" s="772"/>
      <c r="AKC816" s="772"/>
      <c r="AKD816" s="772"/>
      <c r="AKE816" s="772"/>
      <c r="AKF816" s="772"/>
      <c r="AKG816" s="772"/>
      <c r="AKH816" s="772"/>
      <c r="AKI816" s="772"/>
      <c r="AKJ816" s="772"/>
      <c r="AKK816" s="772"/>
      <c r="AKL816" s="772"/>
      <c r="AKM816" s="772"/>
      <c r="AKN816" s="772"/>
      <c r="AKO816" s="772"/>
      <c r="AKP816" s="772"/>
      <c r="AKQ816" s="772"/>
      <c r="AKR816" s="772"/>
      <c r="AKS816" s="772"/>
      <c r="AKT816" s="772"/>
      <c r="AKU816" s="772"/>
      <c r="AKV816" s="772"/>
      <c r="AKW816" s="772"/>
      <c r="AKX816" s="772"/>
      <c r="AKY816" s="772"/>
      <c r="AKZ816" s="772"/>
      <c r="ALA816" s="772"/>
      <c r="ALB816" s="772"/>
      <c r="ALC816" s="772"/>
      <c r="ALD816" s="772"/>
      <c r="ALE816" s="772"/>
      <c r="ALF816" s="772"/>
      <c r="ALG816" s="772"/>
      <c r="ALH816" s="772"/>
      <c r="ALI816" s="772"/>
      <c r="ALJ816" s="772"/>
      <c r="ALK816" s="772"/>
      <c r="ALL816" s="772"/>
      <c r="ALM816" s="772"/>
      <c r="ALN816" s="772"/>
      <c r="ALO816" s="772"/>
      <c r="ALP816" s="772"/>
      <c r="ALQ816" s="772"/>
      <c r="ALR816" s="772"/>
      <c r="ALS816" s="772"/>
      <c r="ALT816" s="772"/>
      <c r="ALU816" s="772"/>
      <c r="ALV816" s="772"/>
      <c r="ALW816" s="772"/>
      <c r="ALX816" s="772"/>
      <c r="ALY816" s="772"/>
      <c r="ALZ816" s="772"/>
      <c r="AMA816" s="772"/>
      <c r="AMB816" s="772"/>
      <c r="AMC816" s="772"/>
      <c r="AMD816" s="772"/>
      <c r="AME816" s="772"/>
      <c r="AMF816" s="772"/>
      <c r="AMG816" s="772"/>
      <c r="AMH816" s="772"/>
      <c r="AMI816" s="772"/>
      <c r="AMJ816" s="772"/>
    </row>
    <row r="817" spans="2:127" x14ac:dyDescent="0.2">
      <c r="B817" s="675" t="s">
        <v>530</v>
      </c>
      <c r="C817" s="676" t="s">
        <v>527</v>
      </c>
      <c r="D817" s="587"/>
      <c r="E817" s="587"/>
      <c r="F817" s="587"/>
      <c r="G817" s="587"/>
      <c r="H817" s="587"/>
      <c r="I817" s="587"/>
      <c r="J817" s="587"/>
      <c r="K817" s="587"/>
      <c r="L817" s="587"/>
      <c r="M817" s="587"/>
      <c r="N817" s="587"/>
      <c r="O817" s="587"/>
      <c r="P817" s="587"/>
      <c r="Q817" s="587"/>
      <c r="R817" s="589"/>
      <c r="S817" s="664"/>
      <c r="T817" s="589"/>
      <c r="U817" s="664"/>
      <c r="V817" s="587"/>
      <c r="W817" s="587"/>
      <c r="X817" s="585">
        <f t="shared" ref="X817:BC817" si="181">SUMIF($C:$C,"61.4x",X:X)</f>
        <v>0</v>
      </c>
      <c r="Y817" s="585">
        <f t="shared" si="181"/>
        <v>0</v>
      </c>
      <c r="Z817" s="585">
        <f t="shared" si="181"/>
        <v>0</v>
      </c>
      <c r="AA817" s="585">
        <f t="shared" si="181"/>
        <v>0</v>
      </c>
      <c r="AB817" s="585">
        <f t="shared" si="181"/>
        <v>0</v>
      </c>
      <c r="AC817" s="585">
        <f t="shared" si="181"/>
        <v>0</v>
      </c>
      <c r="AD817" s="585">
        <f t="shared" si="181"/>
        <v>0</v>
      </c>
      <c r="AE817" s="585">
        <f t="shared" si="181"/>
        <v>0</v>
      </c>
      <c r="AF817" s="585">
        <f t="shared" si="181"/>
        <v>0</v>
      </c>
      <c r="AG817" s="585">
        <f t="shared" si="181"/>
        <v>0</v>
      </c>
      <c r="AH817" s="585">
        <f t="shared" si="181"/>
        <v>0</v>
      </c>
      <c r="AI817" s="585">
        <f t="shared" si="181"/>
        <v>0</v>
      </c>
      <c r="AJ817" s="585">
        <f t="shared" si="181"/>
        <v>0</v>
      </c>
      <c r="AK817" s="585">
        <f t="shared" si="181"/>
        <v>0</v>
      </c>
      <c r="AL817" s="585">
        <f t="shared" si="181"/>
        <v>0</v>
      </c>
      <c r="AM817" s="585">
        <f t="shared" si="181"/>
        <v>0</v>
      </c>
      <c r="AN817" s="585">
        <f t="shared" si="181"/>
        <v>0</v>
      </c>
      <c r="AO817" s="585">
        <f t="shared" si="181"/>
        <v>0</v>
      </c>
      <c r="AP817" s="585">
        <f t="shared" si="181"/>
        <v>0</v>
      </c>
      <c r="AQ817" s="585">
        <f t="shared" si="181"/>
        <v>0</v>
      </c>
      <c r="AR817" s="585">
        <f t="shared" si="181"/>
        <v>0</v>
      </c>
      <c r="AS817" s="585">
        <f t="shared" si="181"/>
        <v>0</v>
      </c>
      <c r="AT817" s="585">
        <f t="shared" si="181"/>
        <v>0</v>
      </c>
      <c r="AU817" s="585">
        <f t="shared" si="181"/>
        <v>0</v>
      </c>
      <c r="AV817" s="585">
        <f t="shared" si="181"/>
        <v>0</v>
      </c>
      <c r="AW817" s="585">
        <f t="shared" si="181"/>
        <v>0</v>
      </c>
      <c r="AX817" s="585">
        <f t="shared" si="181"/>
        <v>0</v>
      </c>
      <c r="AY817" s="585">
        <f t="shared" si="181"/>
        <v>0</v>
      </c>
      <c r="AZ817" s="585">
        <f t="shared" si="181"/>
        <v>0</v>
      </c>
      <c r="BA817" s="585">
        <f t="shared" si="181"/>
        <v>0</v>
      </c>
      <c r="BB817" s="585">
        <f t="shared" si="181"/>
        <v>0</v>
      </c>
      <c r="BC817" s="585">
        <f t="shared" si="181"/>
        <v>0</v>
      </c>
      <c r="BD817" s="585">
        <f t="shared" ref="BD817:CI817" si="182">SUMIF($C:$C,"61.4x",BD:BD)</f>
        <v>0</v>
      </c>
      <c r="BE817" s="585">
        <f t="shared" si="182"/>
        <v>0</v>
      </c>
      <c r="BF817" s="585">
        <f t="shared" si="182"/>
        <v>0</v>
      </c>
      <c r="BG817" s="585">
        <f t="shared" si="182"/>
        <v>0</v>
      </c>
      <c r="BH817" s="585">
        <f t="shared" si="182"/>
        <v>0</v>
      </c>
      <c r="BI817" s="585">
        <f t="shared" si="182"/>
        <v>0</v>
      </c>
      <c r="BJ817" s="585">
        <f t="shared" si="182"/>
        <v>0</v>
      </c>
      <c r="BK817" s="585">
        <f t="shared" si="182"/>
        <v>0</v>
      </c>
      <c r="BL817" s="585">
        <f t="shared" si="182"/>
        <v>0</v>
      </c>
      <c r="BM817" s="585">
        <f t="shared" si="182"/>
        <v>0</v>
      </c>
      <c r="BN817" s="585">
        <f t="shared" si="182"/>
        <v>0</v>
      </c>
      <c r="BO817" s="585">
        <f t="shared" si="182"/>
        <v>0</v>
      </c>
      <c r="BP817" s="585">
        <f t="shared" si="182"/>
        <v>0</v>
      </c>
      <c r="BQ817" s="585">
        <f t="shared" si="182"/>
        <v>0</v>
      </c>
      <c r="BR817" s="585">
        <f t="shared" si="182"/>
        <v>0</v>
      </c>
      <c r="BS817" s="585">
        <f t="shared" si="182"/>
        <v>0</v>
      </c>
      <c r="BT817" s="585">
        <f t="shared" si="182"/>
        <v>0</v>
      </c>
      <c r="BU817" s="585">
        <f t="shared" si="182"/>
        <v>0</v>
      </c>
      <c r="BV817" s="585">
        <f t="shared" si="182"/>
        <v>0</v>
      </c>
      <c r="BW817" s="585">
        <f t="shared" si="182"/>
        <v>0</v>
      </c>
      <c r="BX817" s="585">
        <f t="shared" si="182"/>
        <v>0</v>
      </c>
      <c r="BY817" s="585">
        <f t="shared" si="182"/>
        <v>0</v>
      </c>
      <c r="BZ817" s="585">
        <f t="shared" si="182"/>
        <v>0</v>
      </c>
      <c r="CA817" s="585">
        <f t="shared" si="182"/>
        <v>0</v>
      </c>
      <c r="CB817" s="585">
        <f t="shared" si="182"/>
        <v>0</v>
      </c>
      <c r="CC817" s="585">
        <f t="shared" si="182"/>
        <v>0</v>
      </c>
      <c r="CD817" s="585">
        <f t="shared" si="182"/>
        <v>0</v>
      </c>
      <c r="CE817" s="585">
        <f t="shared" si="182"/>
        <v>0</v>
      </c>
      <c r="CF817" s="585">
        <f t="shared" si="182"/>
        <v>0</v>
      </c>
      <c r="CG817" s="585">
        <f t="shared" si="182"/>
        <v>0</v>
      </c>
      <c r="CH817" s="585">
        <f t="shared" si="182"/>
        <v>0</v>
      </c>
      <c r="CI817" s="585">
        <f t="shared" si="182"/>
        <v>0</v>
      </c>
      <c r="CJ817" s="585">
        <f t="shared" ref="CJ817:DO817" si="183">SUMIF($C:$C,"61.4x",CJ:CJ)</f>
        <v>0</v>
      </c>
      <c r="CK817" s="585">
        <f t="shared" si="183"/>
        <v>0</v>
      </c>
      <c r="CL817" s="585">
        <f t="shared" si="183"/>
        <v>0</v>
      </c>
      <c r="CM817" s="585">
        <f t="shared" si="183"/>
        <v>0</v>
      </c>
      <c r="CN817" s="585">
        <f t="shared" si="183"/>
        <v>0</v>
      </c>
      <c r="CO817" s="585">
        <f t="shared" si="183"/>
        <v>0</v>
      </c>
      <c r="CP817" s="585">
        <f t="shared" si="183"/>
        <v>0</v>
      </c>
      <c r="CQ817" s="585">
        <f t="shared" si="183"/>
        <v>0</v>
      </c>
      <c r="CR817" s="585">
        <f t="shared" si="183"/>
        <v>0</v>
      </c>
      <c r="CS817" s="585">
        <f t="shared" si="183"/>
        <v>0</v>
      </c>
      <c r="CT817" s="585">
        <f t="shared" si="183"/>
        <v>0</v>
      </c>
      <c r="CU817" s="585">
        <f t="shared" si="183"/>
        <v>0</v>
      </c>
      <c r="CV817" s="585">
        <f t="shared" si="183"/>
        <v>0</v>
      </c>
      <c r="CW817" s="585">
        <f t="shared" si="183"/>
        <v>0</v>
      </c>
      <c r="CX817" s="585">
        <f t="shared" si="183"/>
        <v>0</v>
      </c>
      <c r="CY817" s="600">
        <f t="shared" si="183"/>
        <v>0</v>
      </c>
      <c r="CZ817" s="601">
        <f t="shared" si="183"/>
        <v>0</v>
      </c>
      <c r="DA817" s="601">
        <f t="shared" si="183"/>
        <v>0</v>
      </c>
      <c r="DB817" s="601">
        <f t="shared" si="183"/>
        <v>0</v>
      </c>
      <c r="DC817" s="601">
        <f t="shared" si="183"/>
        <v>0</v>
      </c>
      <c r="DD817" s="601">
        <f t="shared" si="183"/>
        <v>0</v>
      </c>
      <c r="DE817" s="601">
        <f t="shared" si="183"/>
        <v>0</v>
      </c>
      <c r="DF817" s="601">
        <f t="shared" si="183"/>
        <v>0</v>
      </c>
      <c r="DG817" s="601">
        <f t="shared" si="183"/>
        <v>0</v>
      </c>
      <c r="DH817" s="601">
        <f t="shared" si="183"/>
        <v>0</v>
      </c>
      <c r="DI817" s="601">
        <f t="shared" si="183"/>
        <v>0</v>
      </c>
      <c r="DJ817" s="601">
        <f t="shared" si="183"/>
        <v>0</v>
      </c>
      <c r="DK817" s="601">
        <f t="shared" si="183"/>
        <v>0</v>
      </c>
      <c r="DL817" s="601">
        <f t="shared" si="183"/>
        <v>0</v>
      </c>
      <c r="DM817" s="601">
        <f t="shared" si="183"/>
        <v>0</v>
      </c>
      <c r="DN817" s="601">
        <f t="shared" si="183"/>
        <v>0</v>
      </c>
      <c r="DO817" s="601">
        <f t="shared" si="183"/>
        <v>0</v>
      </c>
      <c r="DP817" s="601">
        <f t="shared" ref="DP817:DW817" si="184">SUMIF($C:$C,"61.4x",DP:DP)</f>
        <v>0</v>
      </c>
      <c r="DQ817" s="601">
        <f t="shared" si="184"/>
        <v>0</v>
      </c>
      <c r="DR817" s="601">
        <f t="shared" si="184"/>
        <v>0</v>
      </c>
      <c r="DS817" s="601">
        <f t="shared" si="184"/>
        <v>0</v>
      </c>
      <c r="DT817" s="601">
        <f t="shared" si="184"/>
        <v>0</v>
      </c>
      <c r="DU817" s="601">
        <f t="shared" si="184"/>
        <v>0</v>
      </c>
      <c r="DV817" s="601">
        <f t="shared" si="184"/>
        <v>0</v>
      </c>
      <c r="DW817" s="665">
        <f t="shared" si="184"/>
        <v>0</v>
      </c>
    </row>
    <row r="818" spans="2:127" ht="25.5" x14ac:dyDescent="0.2">
      <c r="B818" s="603" t="s">
        <v>485</v>
      </c>
      <c r="C818" s="604" t="s">
        <v>920</v>
      </c>
      <c r="D818" s="775" t="s">
        <v>947</v>
      </c>
      <c r="E818" s="606" t="s">
        <v>578</v>
      </c>
      <c r="F818" s="607" t="s">
        <v>754</v>
      </c>
      <c r="G818" s="608" t="s">
        <v>54</v>
      </c>
      <c r="H818" s="607" t="s">
        <v>487</v>
      </c>
      <c r="I818" s="609">
        <f>MAX(X818:AV818)</f>
        <v>41.539999999999992</v>
      </c>
      <c r="J818" s="609">
        <f>SUMPRODUCT($X$2:$CY$2,$X818:$CY818)*365</f>
        <v>260373.73527183887</v>
      </c>
      <c r="K818" s="609">
        <f>SUMPRODUCT($X$2:$CY$2,$X819:$CY819)+SUMPRODUCT($X$2:$CY$2,$X820:$CY820)+SUMPRODUCT($X$2:$CY$2,$X821:$CY821)</f>
        <v>439070.70841890108</v>
      </c>
      <c r="L818" s="609">
        <f>SUMPRODUCT($X$2:$CY$2,$X822:$CY822) +SUMPRODUCT($X$2:$CY$2,$X823:$CY823)</f>
        <v>328248.26351906266</v>
      </c>
      <c r="M818" s="609">
        <f>SUMPRODUCT($X$2:$CY$2,$X824:$CY824)*-1</f>
        <v>-30851.627717166957</v>
      </c>
      <c r="N818" s="609">
        <f>SUMPRODUCT($X$2:$CY$2,$X827:$CY827) +SUMPRODUCT($X$2:$CY$2,$X828:$CY828)</f>
        <v>11101.600819128873</v>
      </c>
      <c r="O818" s="609">
        <f>SUMPRODUCT($X$2:$CY$2,$X825:$CY825) +SUMPRODUCT($X$2:$CY$2,$X826:$CY826) +SUMPRODUCT($X$2:$CY$2,$X829:$CY829)</f>
        <v>185038.02405995835</v>
      </c>
      <c r="P818" s="609">
        <f>SUM(K818:O818)</f>
        <v>932606.96909988415</v>
      </c>
      <c r="Q818" s="609">
        <f>(SUM(K818:M818)*100000)/(J818*1000)</f>
        <v>282.85008987250586</v>
      </c>
      <c r="R818" s="610">
        <f>(P818*100000)/(J818*1000)</f>
        <v>358.18012447615399</v>
      </c>
      <c r="S818" s="669">
        <v>3</v>
      </c>
      <c r="T818" s="670">
        <v>3</v>
      </c>
      <c r="U818" s="613" t="s">
        <v>488</v>
      </c>
      <c r="V818" s="614" t="s">
        <v>124</v>
      </c>
      <c r="W818" s="615" t="s">
        <v>75</v>
      </c>
      <c r="X818" s="607">
        <v>1.5099999999999998</v>
      </c>
      <c r="Y818" s="607">
        <v>3.5399999999999991</v>
      </c>
      <c r="Z818" s="607">
        <v>5.7399999999999993</v>
      </c>
      <c r="AA818" s="607">
        <v>8.2899999999999991</v>
      </c>
      <c r="AB818" s="607">
        <v>11.36999999999999</v>
      </c>
      <c r="AC818" s="607">
        <v>15.379999999999988</v>
      </c>
      <c r="AD818" s="607">
        <v>19.559999999999988</v>
      </c>
      <c r="AE818" s="607">
        <v>23.95000000000001</v>
      </c>
      <c r="AF818" s="607">
        <v>28.20000000000001</v>
      </c>
      <c r="AG818" s="607">
        <v>32.149999999999991</v>
      </c>
      <c r="AH818" s="607">
        <v>36.749999999999993</v>
      </c>
      <c r="AI818" s="607">
        <v>39.710000000000015</v>
      </c>
      <c r="AJ818" s="607">
        <v>41.539999999999992</v>
      </c>
      <c r="AK818" s="607">
        <v>41.39</v>
      </c>
      <c r="AL818" s="607">
        <v>40.009999999999984</v>
      </c>
      <c r="AM818" s="607">
        <v>38.400000000000041</v>
      </c>
      <c r="AN818" s="607">
        <v>36.849999999999966</v>
      </c>
      <c r="AO818" s="607">
        <v>35.36</v>
      </c>
      <c r="AP818" s="607">
        <v>33.879999999999995</v>
      </c>
      <c r="AQ818" s="607">
        <v>32.42</v>
      </c>
      <c r="AR818" s="607">
        <v>30.980000000000025</v>
      </c>
      <c r="AS818" s="607">
        <v>29.61</v>
      </c>
      <c r="AT818" s="607">
        <v>28.259999999999977</v>
      </c>
      <c r="AU818" s="607">
        <v>26.93</v>
      </c>
      <c r="AV818" s="607">
        <v>25.750000000000007</v>
      </c>
      <c r="AW818" s="607">
        <v>25.750000000000007</v>
      </c>
      <c r="AX818" s="607">
        <v>25.750000000000007</v>
      </c>
      <c r="AY818" s="607">
        <v>25.750000000000007</v>
      </c>
      <c r="AZ818" s="607">
        <v>25.750000000000007</v>
      </c>
      <c r="BA818" s="607">
        <v>25.750000000000007</v>
      </c>
      <c r="BB818" s="607">
        <v>25.750000000000007</v>
      </c>
      <c r="BC818" s="607">
        <v>25.750000000000007</v>
      </c>
      <c r="BD818" s="607">
        <v>25.750000000000007</v>
      </c>
      <c r="BE818" s="607">
        <v>25.750000000000007</v>
      </c>
      <c r="BF818" s="607">
        <v>25.750000000000007</v>
      </c>
      <c r="BG818" s="607">
        <v>25.750000000000007</v>
      </c>
      <c r="BH818" s="607">
        <v>25.750000000000007</v>
      </c>
      <c r="BI818" s="607">
        <v>25.750000000000007</v>
      </c>
      <c r="BJ818" s="607">
        <v>25.750000000000007</v>
      </c>
      <c r="BK818" s="607">
        <v>25.750000000000007</v>
      </c>
      <c r="BL818" s="607">
        <v>25.750000000000007</v>
      </c>
      <c r="BM818" s="607">
        <v>25.750000000000007</v>
      </c>
      <c r="BN818" s="607">
        <v>25.750000000000007</v>
      </c>
      <c r="BO818" s="607">
        <v>25.750000000000007</v>
      </c>
      <c r="BP818" s="607">
        <v>25.750000000000007</v>
      </c>
      <c r="BQ818" s="607">
        <v>25.750000000000007</v>
      </c>
      <c r="BR818" s="607">
        <v>25.750000000000007</v>
      </c>
      <c r="BS818" s="607">
        <v>25.750000000000007</v>
      </c>
      <c r="BT818" s="607">
        <v>25.750000000000007</v>
      </c>
      <c r="BU818" s="607">
        <v>25.750000000000007</v>
      </c>
      <c r="BV818" s="607">
        <v>25.750000000000007</v>
      </c>
      <c r="BW818" s="607">
        <v>25.750000000000007</v>
      </c>
      <c r="BX818" s="607">
        <v>25.750000000000007</v>
      </c>
      <c r="BY818" s="607">
        <v>25.750000000000007</v>
      </c>
      <c r="BZ818" s="607">
        <v>25.750000000000007</v>
      </c>
      <c r="CA818" s="607">
        <v>25.750000000000007</v>
      </c>
      <c r="CB818" s="607">
        <v>25.750000000000007</v>
      </c>
      <c r="CC818" s="607">
        <v>25.750000000000007</v>
      </c>
      <c r="CD818" s="607">
        <v>25.750000000000007</v>
      </c>
      <c r="CE818" s="607">
        <v>25.750000000000007</v>
      </c>
      <c r="CF818" s="607">
        <v>25.750000000000007</v>
      </c>
      <c r="CG818" s="607">
        <v>25.750000000000007</v>
      </c>
      <c r="CH818" s="607">
        <v>25.750000000000007</v>
      </c>
      <c r="CI818" s="607">
        <v>25.750000000000007</v>
      </c>
      <c r="CJ818" s="607">
        <v>25.750000000000007</v>
      </c>
      <c r="CK818" s="607">
        <v>25.750000000000007</v>
      </c>
      <c r="CL818" s="607">
        <v>25.750000000000007</v>
      </c>
      <c r="CM818" s="607">
        <v>25.750000000000007</v>
      </c>
      <c r="CN818" s="607">
        <v>25.750000000000007</v>
      </c>
      <c r="CO818" s="607">
        <v>25.750000000000007</v>
      </c>
      <c r="CP818" s="607">
        <v>25.750000000000007</v>
      </c>
      <c r="CQ818" s="607">
        <v>25.750000000000007</v>
      </c>
      <c r="CR818" s="607">
        <v>25.750000000000007</v>
      </c>
      <c r="CS818" s="607">
        <v>25.750000000000007</v>
      </c>
      <c r="CT818" s="607">
        <v>25.750000000000007</v>
      </c>
      <c r="CU818" s="607">
        <v>25.750000000000007</v>
      </c>
      <c r="CV818" s="607">
        <v>25.750000000000007</v>
      </c>
      <c r="CW818" s="607">
        <v>25.750000000000007</v>
      </c>
      <c r="CX818" s="607">
        <v>25.750000000000007</v>
      </c>
      <c r="CY818" s="607">
        <v>25.750000000000007</v>
      </c>
      <c r="CZ818" s="618">
        <v>0</v>
      </c>
      <c r="DA818" s="619">
        <v>0</v>
      </c>
      <c r="DB818" s="619">
        <v>0</v>
      </c>
      <c r="DC818" s="619">
        <v>0</v>
      </c>
      <c r="DD818" s="619">
        <v>0</v>
      </c>
      <c r="DE818" s="619">
        <v>0</v>
      </c>
      <c r="DF818" s="619">
        <v>0</v>
      </c>
      <c r="DG818" s="619">
        <v>0</v>
      </c>
      <c r="DH818" s="619">
        <v>0</v>
      </c>
      <c r="DI818" s="619">
        <v>0</v>
      </c>
      <c r="DJ818" s="619">
        <v>0</v>
      </c>
      <c r="DK818" s="619">
        <v>0</v>
      </c>
      <c r="DL818" s="619">
        <v>0</v>
      </c>
      <c r="DM818" s="619">
        <v>0</v>
      </c>
      <c r="DN818" s="619">
        <v>0</v>
      </c>
      <c r="DO818" s="619">
        <v>0</v>
      </c>
      <c r="DP818" s="619">
        <v>0</v>
      </c>
      <c r="DQ818" s="619">
        <v>0</v>
      </c>
      <c r="DR818" s="619">
        <v>0</v>
      </c>
      <c r="DS818" s="619">
        <v>0</v>
      </c>
      <c r="DT818" s="619">
        <v>0</v>
      </c>
      <c r="DU818" s="619">
        <v>0</v>
      </c>
      <c r="DV818" s="619">
        <v>0</v>
      </c>
      <c r="DW818" s="620">
        <v>0</v>
      </c>
    </row>
    <row r="819" spans="2:127" x14ac:dyDescent="0.2">
      <c r="B819" s="621"/>
      <c r="C819" s="677" t="s">
        <v>921</v>
      </c>
      <c r="D819" s="623"/>
      <c r="E819" s="624"/>
      <c r="F819" s="624"/>
      <c r="G819" s="623"/>
      <c r="H819" s="624"/>
      <c r="I819" s="624"/>
      <c r="J819" s="624"/>
      <c r="K819" s="624"/>
      <c r="L819" s="624"/>
      <c r="M819" s="624"/>
      <c r="N819" s="624"/>
      <c r="O819" s="624"/>
      <c r="P819" s="624"/>
      <c r="Q819" s="624"/>
      <c r="R819" s="625"/>
      <c r="S819" s="624"/>
      <c r="T819" s="624"/>
      <c r="U819" s="626" t="s">
        <v>489</v>
      </c>
      <c r="V819" s="614" t="s">
        <v>124</v>
      </c>
      <c r="W819" s="615" t="s">
        <v>490</v>
      </c>
      <c r="X819" s="607">
        <v>9026.9182008486332</v>
      </c>
      <c r="Y819" s="607">
        <v>12461.605833292959</v>
      </c>
      <c r="Z819" s="607">
        <v>14080.549845413656</v>
      </c>
      <c r="AA819" s="607">
        <v>16727.138330808692</v>
      </c>
      <c r="AB819" s="607">
        <v>21293.653991805961</v>
      </c>
      <c r="AC819" s="607">
        <v>25773.682614984791</v>
      </c>
      <c r="AD819" s="607">
        <v>26309.13715573616</v>
      </c>
      <c r="AE819" s="607">
        <v>28939.351630688208</v>
      </c>
      <c r="AF819" s="607">
        <v>29699.787385720003</v>
      </c>
      <c r="AG819" s="607">
        <v>30103.871697770479</v>
      </c>
      <c r="AH819" s="607">
        <v>36925.223977296286</v>
      </c>
      <c r="AI819" s="607">
        <v>27676.424742998886</v>
      </c>
      <c r="AJ819" s="607">
        <v>19952.762448560457</v>
      </c>
      <c r="AK819" s="607">
        <v>15944.265197170687</v>
      </c>
      <c r="AL819" s="607">
        <v>5189.7767467233634</v>
      </c>
      <c r="AM819" s="607">
        <v>6281.6677102083331</v>
      </c>
      <c r="AN819" s="607">
        <v>6412.1708885537801</v>
      </c>
      <c r="AO819" s="607">
        <v>7053.2175556149668</v>
      </c>
      <c r="AP819" s="607">
        <v>7238.5540788983672</v>
      </c>
      <c r="AQ819" s="607">
        <v>7337.039165920175</v>
      </c>
      <c r="AR819" s="607">
        <v>13391.528928584063</v>
      </c>
      <c r="AS819" s="607">
        <v>12808.48844492876</v>
      </c>
      <c r="AT819" s="607">
        <v>11713.727687781171</v>
      </c>
      <c r="AU819" s="607">
        <v>12024.432915128156</v>
      </c>
      <c r="AV819" s="607">
        <v>11625.099912660333</v>
      </c>
      <c r="AW819" s="607">
        <v>14070.935670866666</v>
      </c>
      <c r="AX819" s="607">
        <v>14363.262790360468</v>
      </c>
      <c r="AY819" s="607">
        <v>15799.207324577525</v>
      </c>
      <c r="AZ819" s="607">
        <v>16214.361136732343</v>
      </c>
      <c r="BA819" s="607">
        <v>16434.967731661192</v>
      </c>
      <c r="BB819" s="607">
        <v>21157.993222224381</v>
      </c>
      <c r="BC819" s="607">
        <v>16488.784627038236</v>
      </c>
      <c r="BD819" s="607">
        <v>12451.273281918173</v>
      </c>
      <c r="BE819" s="607">
        <v>10555.750700431305</v>
      </c>
      <c r="BF819" s="607">
        <v>5189.7767467233634</v>
      </c>
      <c r="BG819" s="607">
        <v>6281.6677102083331</v>
      </c>
      <c r="BH819" s="607">
        <v>6412.1708885537801</v>
      </c>
      <c r="BI819" s="607">
        <v>7053.2175556149668</v>
      </c>
      <c r="BJ819" s="607">
        <v>7238.5540788983672</v>
      </c>
      <c r="BK819" s="607">
        <v>7337.039165920175</v>
      </c>
      <c r="BL819" s="607">
        <v>13391.528928584063</v>
      </c>
      <c r="BM819" s="607">
        <v>12808.48844492876</v>
      </c>
      <c r="BN819" s="607">
        <v>11713.727687781171</v>
      </c>
      <c r="BO819" s="607">
        <v>12024.432915128156</v>
      </c>
      <c r="BP819" s="607">
        <v>11625.099912660333</v>
      </c>
      <c r="BQ819" s="607">
        <v>14070.935670866666</v>
      </c>
      <c r="BR819" s="607">
        <v>14363.262790360468</v>
      </c>
      <c r="BS819" s="607">
        <v>15799.207324577525</v>
      </c>
      <c r="BT819" s="607">
        <v>16214.361136732343</v>
      </c>
      <c r="BU819" s="607">
        <v>16434.967731661192</v>
      </c>
      <c r="BV819" s="607">
        <v>21157.993222224381</v>
      </c>
      <c r="BW819" s="607">
        <v>16488.784627038236</v>
      </c>
      <c r="BX819" s="607">
        <v>12451.273281918173</v>
      </c>
      <c r="BY819" s="607">
        <v>10555.750700431305</v>
      </c>
      <c r="BZ819" s="607">
        <v>5189.7767467233634</v>
      </c>
      <c r="CA819" s="607">
        <v>6281.6677102083331</v>
      </c>
      <c r="CB819" s="607">
        <v>6412.1708885537801</v>
      </c>
      <c r="CC819" s="607">
        <v>7053.2175556149668</v>
      </c>
      <c r="CD819" s="607">
        <v>7238.5540788983672</v>
      </c>
      <c r="CE819" s="607">
        <v>7337.039165920175</v>
      </c>
      <c r="CF819" s="607">
        <v>13391.528928584063</v>
      </c>
      <c r="CG819" s="607">
        <v>12808.48844492876</v>
      </c>
      <c r="CH819" s="607">
        <v>11713.727687781171</v>
      </c>
      <c r="CI819" s="607">
        <v>12024.432915128156</v>
      </c>
      <c r="CJ819" s="607">
        <v>11625.099912660333</v>
      </c>
      <c r="CK819" s="607">
        <v>14070.935670866666</v>
      </c>
      <c r="CL819" s="607">
        <v>14363.262790360468</v>
      </c>
      <c r="CM819" s="607">
        <v>15799.207324577525</v>
      </c>
      <c r="CN819" s="607">
        <v>16214.361136732343</v>
      </c>
      <c r="CO819" s="607">
        <v>16434.967731661192</v>
      </c>
      <c r="CP819" s="607">
        <v>21157.993222224381</v>
      </c>
      <c r="CQ819" s="607">
        <v>16488.784627038236</v>
      </c>
      <c r="CR819" s="607">
        <v>12451.273281918173</v>
      </c>
      <c r="CS819" s="607">
        <v>10555.750700431305</v>
      </c>
      <c r="CT819" s="607">
        <v>5189.7767467233634</v>
      </c>
      <c r="CU819" s="607">
        <v>6281.6677102083331</v>
      </c>
      <c r="CV819" s="607">
        <v>6412.1708885537801</v>
      </c>
      <c r="CW819" s="607">
        <v>7053.2175556149668</v>
      </c>
      <c r="CX819" s="607">
        <v>7238.5540788983672</v>
      </c>
      <c r="CY819" s="607">
        <v>7337.039165920175</v>
      </c>
      <c r="CZ819" s="618">
        <v>0</v>
      </c>
      <c r="DA819" s="619">
        <v>0</v>
      </c>
      <c r="DB819" s="619">
        <v>0</v>
      </c>
      <c r="DC819" s="619">
        <v>0</v>
      </c>
      <c r="DD819" s="619">
        <v>0</v>
      </c>
      <c r="DE819" s="619">
        <v>0</v>
      </c>
      <c r="DF819" s="619">
        <v>0</v>
      </c>
      <c r="DG819" s="619">
        <v>0</v>
      </c>
      <c r="DH819" s="619">
        <v>0</v>
      </c>
      <c r="DI819" s="619">
        <v>0</v>
      </c>
      <c r="DJ819" s="619">
        <v>0</v>
      </c>
      <c r="DK819" s="619">
        <v>0</v>
      </c>
      <c r="DL819" s="619">
        <v>0</v>
      </c>
      <c r="DM819" s="619">
        <v>0</v>
      </c>
      <c r="DN819" s="619">
        <v>0</v>
      </c>
      <c r="DO819" s="619">
        <v>0</v>
      </c>
      <c r="DP819" s="619">
        <v>0</v>
      </c>
      <c r="DQ819" s="619">
        <v>0</v>
      </c>
      <c r="DR819" s="619">
        <v>0</v>
      </c>
      <c r="DS819" s="619">
        <v>0</v>
      </c>
      <c r="DT819" s="619">
        <v>0</v>
      </c>
      <c r="DU819" s="619">
        <v>0</v>
      </c>
      <c r="DV819" s="619">
        <v>0</v>
      </c>
      <c r="DW819" s="620">
        <v>0</v>
      </c>
    </row>
    <row r="820" spans="2:127" x14ac:dyDescent="0.2">
      <c r="B820" s="627"/>
      <c r="C820" s="628"/>
      <c r="D820" s="629"/>
      <c r="E820" s="629"/>
      <c r="F820" s="629"/>
      <c r="G820" s="629"/>
      <c r="H820" s="629"/>
      <c r="I820" s="630"/>
      <c r="J820" s="630"/>
      <c r="K820" s="630"/>
      <c r="L820" s="630"/>
      <c r="M820" s="630"/>
      <c r="N820" s="630"/>
      <c r="O820" s="630"/>
      <c r="P820" s="630"/>
      <c r="Q820" s="630"/>
      <c r="R820" s="631"/>
      <c r="S820" s="630"/>
      <c r="T820" s="630"/>
      <c r="U820" s="626" t="s">
        <v>491</v>
      </c>
      <c r="V820" s="614" t="s">
        <v>124</v>
      </c>
      <c r="W820" s="615" t="s">
        <v>490</v>
      </c>
      <c r="X820" s="607">
        <v>0</v>
      </c>
      <c r="Y820" s="607">
        <v>0</v>
      </c>
      <c r="Z820" s="607">
        <v>0</v>
      </c>
      <c r="AA820" s="607">
        <v>0</v>
      </c>
      <c r="AB820" s="607">
        <v>0</v>
      </c>
      <c r="AC820" s="607">
        <v>0</v>
      </c>
      <c r="AD820" s="607">
        <v>0</v>
      </c>
      <c r="AE820" s="607">
        <v>0</v>
      </c>
      <c r="AF820" s="607">
        <v>0</v>
      </c>
      <c r="AG820" s="607">
        <v>0</v>
      </c>
      <c r="AH820" s="607">
        <v>0</v>
      </c>
      <c r="AI820" s="607">
        <v>0</v>
      </c>
      <c r="AJ820" s="607">
        <v>0</v>
      </c>
      <c r="AK820" s="607">
        <v>0</v>
      </c>
      <c r="AL820" s="607">
        <v>0</v>
      </c>
      <c r="AM820" s="607">
        <v>0</v>
      </c>
      <c r="AN820" s="607">
        <v>0</v>
      </c>
      <c r="AO820" s="607">
        <v>0</v>
      </c>
      <c r="AP820" s="607">
        <v>0</v>
      </c>
      <c r="AQ820" s="607">
        <v>0</v>
      </c>
      <c r="AR820" s="607">
        <v>0</v>
      </c>
      <c r="AS820" s="607">
        <v>0</v>
      </c>
      <c r="AT820" s="607">
        <v>0</v>
      </c>
      <c r="AU820" s="607">
        <v>0</v>
      </c>
      <c r="AV820" s="607">
        <v>0</v>
      </c>
      <c r="AW820" s="607">
        <v>0</v>
      </c>
      <c r="AX820" s="607">
        <v>0</v>
      </c>
      <c r="AY820" s="607">
        <v>0</v>
      </c>
      <c r="AZ820" s="607">
        <v>0</v>
      </c>
      <c r="BA820" s="607">
        <v>0</v>
      </c>
      <c r="BB820" s="607">
        <v>0</v>
      </c>
      <c r="BC820" s="607">
        <v>0</v>
      </c>
      <c r="BD820" s="607">
        <v>0</v>
      </c>
      <c r="BE820" s="607">
        <v>0</v>
      </c>
      <c r="BF820" s="607">
        <v>0</v>
      </c>
      <c r="BG820" s="607">
        <v>0</v>
      </c>
      <c r="BH820" s="607">
        <v>0</v>
      </c>
      <c r="BI820" s="607">
        <v>0</v>
      </c>
      <c r="BJ820" s="607">
        <v>0</v>
      </c>
      <c r="BK820" s="607">
        <v>0</v>
      </c>
      <c r="BL820" s="607">
        <v>0</v>
      </c>
      <c r="BM820" s="607">
        <v>0</v>
      </c>
      <c r="BN820" s="607">
        <v>0</v>
      </c>
      <c r="BO820" s="607">
        <v>0</v>
      </c>
      <c r="BP820" s="607">
        <v>0</v>
      </c>
      <c r="BQ820" s="607">
        <v>0</v>
      </c>
      <c r="BR820" s="607">
        <v>0</v>
      </c>
      <c r="BS820" s="607">
        <v>0</v>
      </c>
      <c r="BT820" s="607">
        <v>0</v>
      </c>
      <c r="BU820" s="607">
        <v>0</v>
      </c>
      <c r="BV820" s="607">
        <v>0</v>
      </c>
      <c r="BW820" s="607">
        <v>0</v>
      </c>
      <c r="BX820" s="607">
        <v>0</v>
      </c>
      <c r="BY820" s="607">
        <v>0</v>
      </c>
      <c r="BZ820" s="607">
        <v>0</v>
      </c>
      <c r="CA820" s="607">
        <v>0</v>
      </c>
      <c r="CB820" s="607">
        <v>0</v>
      </c>
      <c r="CC820" s="607">
        <v>0</v>
      </c>
      <c r="CD820" s="607">
        <v>0</v>
      </c>
      <c r="CE820" s="607">
        <v>0</v>
      </c>
      <c r="CF820" s="607">
        <v>0</v>
      </c>
      <c r="CG820" s="607">
        <v>0</v>
      </c>
      <c r="CH820" s="607">
        <v>0</v>
      </c>
      <c r="CI820" s="607">
        <v>0</v>
      </c>
      <c r="CJ820" s="607">
        <v>0</v>
      </c>
      <c r="CK820" s="607">
        <v>0</v>
      </c>
      <c r="CL820" s="607">
        <v>0</v>
      </c>
      <c r="CM820" s="607">
        <v>0</v>
      </c>
      <c r="CN820" s="607">
        <v>0</v>
      </c>
      <c r="CO820" s="607">
        <v>0</v>
      </c>
      <c r="CP820" s="607">
        <v>0</v>
      </c>
      <c r="CQ820" s="607">
        <v>0</v>
      </c>
      <c r="CR820" s="607">
        <v>0</v>
      </c>
      <c r="CS820" s="607">
        <v>0</v>
      </c>
      <c r="CT820" s="607">
        <v>0</v>
      </c>
      <c r="CU820" s="607">
        <v>0</v>
      </c>
      <c r="CV820" s="607">
        <v>0</v>
      </c>
      <c r="CW820" s="607">
        <v>0</v>
      </c>
      <c r="CX820" s="607">
        <v>0</v>
      </c>
      <c r="CY820" s="607">
        <v>0</v>
      </c>
      <c r="CZ820" s="618">
        <v>0</v>
      </c>
      <c r="DA820" s="619">
        <v>0</v>
      </c>
      <c r="DB820" s="619">
        <v>0</v>
      </c>
      <c r="DC820" s="619">
        <v>0</v>
      </c>
      <c r="DD820" s="619">
        <v>0</v>
      </c>
      <c r="DE820" s="619">
        <v>0</v>
      </c>
      <c r="DF820" s="619">
        <v>0</v>
      </c>
      <c r="DG820" s="619">
        <v>0</v>
      </c>
      <c r="DH820" s="619">
        <v>0</v>
      </c>
      <c r="DI820" s="619">
        <v>0</v>
      </c>
      <c r="DJ820" s="619">
        <v>0</v>
      </c>
      <c r="DK820" s="619">
        <v>0</v>
      </c>
      <c r="DL820" s="619">
        <v>0</v>
      </c>
      <c r="DM820" s="619">
        <v>0</v>
      </c>
      <c r="DN820" s="619">
        <v>0</v>
      </c>
      <c r="DO820" s="619">
        <v>0</v>
      </c>
      <c r="DP820" s="619">
        <v>0</v>
      </c>
      <c r="DQ820" s="619">
        <v>0</v>
      </c>
      <c r="DR820" s="619">
        <v>0</v>
      </c>
      <c r="DS820" s="619">
        <v>0</v>
      </c>
      <c r="DT820" s="619">
        <v>0</v>
      </c>
      <c r="DU820" s="619">
        <v>0</v>
      </c>
      <c r="DV820" s="619">
        <v>0</v>
      </c>
      <c r="DW820" s="620">
        <v>0</v>
      </c>
    </row>
    <row r="821" spans="2:127" x14ac:dyDescent="0.2">
      <c r="B821" s="627"/>
      <c r="C821" s="628"/>
      <c r="D821" s="629"/>
      <c r="E821" s="629"/>
      <c r="F821" s="629"/>
      <c r="G821" s="629"/>
      <c r="H821" s="629"/>
      <c r="I821" s="630"/>
      <c r="J821" s="630"/>
      <c r="K821" s="630"/>
      <c r="L821" s="630"/>
      <c r="M821" s="630"/>
      <c r="N821" s="630"/>
      <c r="O821" s="630"/>
      <c r="P821" s="630"/>
      <c r="Q821" s="630"/>
      <c r="R821" s="631"/>
      <c r="S821" s="630"/>
      <c r="T821" s="630"/>
      <c r="U821" s="632" t="s">
        <v>828</v>
      </c>
      <c r="V821" s="633" t="s">
        <v>124</v>
      </c>
      <c r="W821" s="634" t="s">
        <v>490</v>
      </c>
      <c r="X821" s="607">
        <v>0</v>
      </c>
      <c r="Y821" s="607">
        <v>0</v>
      </c>
      <c r="Z821" s="607">
        <v>0</v>
      </c>
      <c r="AA821" s="607">
        <v>0</v>
      </c>
      <c r="AB821" s="607">
        <v>0</v>
      </c>
      <c r="AC821" s="607">
        <v>0</v>
      </c>
      <c r="AD821" s="607">
        <v>0</v>
      </c>
      <c r="AE821" s="607">
        <v>0</v>
      </c>
      <c r="AF821" s="607">
        <v>0</v>
      </c>
      <c r="AG821" s="607">
        <v>0</v>
      </c>
      <c r="AH821" s="607">
        <v>0</v>
      </c>
      <c r="AI821" s="607">
        <v>0</v>
      </c>
      <c r="AJ821" s="607">
        <v>0</v>
      </c>
      <c r="AK821" s="607">
        <v>0</v>
      </c>
      <c r="AL821" s="607">
        <v>0</v>
      </c>
      <c r="AM821" s="607">
        <v>0</v>
      </c>
      <c r="AN821" s="607">
        <v>0</v>
      </c>
      <c r="AO821" s="607">
        <v>0</v>
      </c>
      <c r="AP821" s="607">
        <v>0</v>
      </c>
      <c r="AQ821" s="607">
        <v>0</v>
      </c>
      <c r="AR821" s="607">
        <v>0</v>
      </c>
      <c r="AS821" s="607">
        <v>0</v>
      </c>
      <c r="AT821" s="607">
        <v>0</v>
      </c>
      <c r="AU821" s="607">
        <v>0</v>
      </c>
      <c r="AV821" s="607">
        <v>0</v>
      </c>
      <c r="AW821" s="607">
        <v>0</v>
      </c>
      <c r="AX821" s="607">
        <v>0</v>
      </c>
      <c r="AY821" s="607">
        <v>0</v>
      </c>
      <c r="AZ821" s="607">
        <v>0</v>
      </c>
      <c r="BA821" s="607">
        <v>0</v>
      </c>
      <c r="BB821" s="607">
        <v>0</v>
      </c>
      <c r="BC821" s="607">
        <v>0</v>
      </c>
      <c r="BD821" s="607">
        <v>0</v>
      </c>
      <c r="BE821" s="607">
        <v>0</v>
      </c>
      <c r="BF821" s="607">
        <v>0</v>
      </c>
      <c r="BG821" s="607">
        <v>0</v>
      </c>
      <c r="BH821" s="607">
        <v>0</v>
      </c>
      <c r="BI821" s="607">
        <v>0</v>
      </c>
      <c r="BJ821" s="607">
        <v>0</v>
      </c>
      <c r="BK821" s="607">
        <v>0</v>
      </c>
      <c r="BL821" s="607">
        <v>0</v>
      </c>
      <c r="BM821" s="607">
        <v>0</v>
      </c>
      <c r="BN821" s="607">
        <v>0</v>
      </c>
      <c r="BO821" s="607">
        <v>0</v>
      </c>
      <c r="BP821" s="607">
        <v>0</v>
      </c>
      <c r="BQ821" s="607">
        <v>0</v>
      </c>
      <c r="BR821" s="607">
        <v>0</v>
      </c>
      <c r="BS821" s="607">
        <v>0</v>
      </c>
      <c r="BT821" s="607">
        <v>0</v>
      </c>
      <c r="BU821" s="607">
        <v>0</v>
      </c>
      <c r="BV821" s="607">
        <v>0</v>
      </c>
      <c r="BW821" s="607">
        <v>0</v>
      </c>
      <c r="BX821" s="607">
        <v>0</v>
      </c>
      <c r="BY821" s="607">
        <v>0</v>
      </c>
      <c r="BZ821" s="607">
        <v>0</v>
      </c>
      <c r="CA821" s="607">
        <v>0</v>
      </c>
      <c r="CB821" s="607">
        <v>0</v>
      </c>
      <c r="CC821" s="607">
        <v>0</v>
      </c>
      <c r="CD821" s="607">
        <v>0</v>
      </c>
      <c r="CE821" s="607">
        <v>0</v>
      </c>
      <c r="CF821" s="607">
        <v>0</v>
      </c>
      <c r="CG821" s="607">
        <v>0</v>
      </c>
      <c r="CH821" s="607">
        <v>0</v>
      </c>
      <c r="CI821" s="607">
        <v>0</v>
      </c>
      <c r="CJ821" s="607">
        <v>0</v>
      </c>
      <c r="CK821" s="607">
        <v>0</v>
      </c>
      <c r="CL821" s="607">
        <v>0</v>
      </c>
      <c r="CM821" s="607">
        <v>0</v>
      </c>
      <c r="CN821" s="607">
        <v>0</v>
      </c>
      <c r="CO821" s="607">
        <v>0</v>
      </c>
      <c r="CP821" s="607">
        <v>0</v>
      </c>
      <c r="CQ821" s="607">
        <v>0</v>
      </c>
      <c r="CR821" s="607">
        <v>0</v>
      </c>
      <c r="CS821" s="607">
        <v>0</v>
      </c>
      <c r="CT821" s="607">
        <v>0</v>
      </c>
      <c r="CU821" s="607">
        <v>0</v>
      </c>
      <c r="CV821" s="607">
        <v>0</v>
      </c>
      <c r="CW821" s="607">
        <v>0</v>
      </c>
      <c r="CX821" s="607">
        <v>0</v>
      </c>
      <c r="CY821" s="607">
        <v>0</v>
      </c>
      <c r="CZ821" s="618">
        <v>0</v>
      </c>
      <c r="DA821" s="619">
        <v>0</v>
      </c>
      <c r="DB821" s="619">
        <v>0</v>
      </c>
      <c r="DC821" s="619">
        <v>0</v>
      </c>
      <c r="DD821" s="619">
        <v>0</v>
      </c>
      <c r="DE821" s="619">
        <v>0</v>
      </c>
      <c r="DF821" s="619">
        <v>0</v>
      </c>
      <c r="DG821" s="619">
        <v>0</v>
      </c>
      <c r="DH821" s="619">
        <v>0</v>
      </c>
      <c r="DI821" s="619">
        <v>0</v>
      </c>
      <c r="DJ821" s="619">
        <v>0</v>
      </c>
      <c r="DK821" s="619">
        <v>0</v>
      </c>
      <c r="DL821" s="619">
        <v>0</v>
      </c>
      <c r="DM821" s="619">
        <v>0</v>
      </c>
      <c r="DN821" s="619">
        <v>0</v>
      </c>
      <c r="DO821" s="619">
        <v>0</v>
      </c>
      <c r="DP821" s="619">
        <v>0</v>
      </c>
      <c r="DQ821" s="619">
        <v>0</v>
      </c>
      <c r="DR821" s="619">
        <v>0</v>
      </c>
      <c r="DS821" s="619">
        <v>0</v>
      </c>
      <c r="DT821" s="619">
        <v>0</v>
      </c>
      <c r="DU821" s="619">
        <v>0</v>
      </c>
      <c r="DV821" s="619">
        <v>0</v>
      </c>
      <c r="DW821" s="620">
        <v>0</v>
      </c>
    </row>
    <row r="822" spans="2:127" x14ac:dyDescent="0.2">
      <c r="B822" s="635"/>
      <c r="C822" s="636"/>
      <c r="D822" s="637"/>
      <c r="E822" s="637"/>
      <c r="F822" s="637"/>
      <c r="G822" s="637"/>
      <c r="H822" s="637"/>
      <c r="I822" s="638"/>
      <c r="J822" s="638"/>
      <c r="K822" s="638"/>
      <c r="L822" s="638"/>
      <c r="M822" s="638"/>
      <c r="N822" s="638"/>
      <c r="O822" s="638"/>
      <c r="P822" s="638"/>
      <c r="Q822" s="638"/>
      <c r="R822" s="639"/>
      <c r="S822" s="638"/>
      <c r="T822" s="638"/>
      <c r="U822" s="626" t="s">
        <v>492</v>
      </c>
      <c r="V822" s="614" t="s">
        <v>124</v>
      </c>
      <c r="W822" s="640" t="s">
        <v>490</v>
      </c>
      <c r="X822" s="607">
        <v>440.01551064336502</v>
      </c>
      <c r="Y822" s="607">
        <v>1047.454254649846</v>
      </c>
      <c r="Z822" s="607">
        <v>1733.8081345140261</v>
      </c>
      <c r="AA822" s="607">
        <v>2549.1694959962924</v>
      </c>
      <c r="AB822" s="607">
        <v>3587.1248453409644</v>
      </c>
      <c r="AC822" s="607">
        <v>4843.4583873826314</v>
      </c>
      <c r="AD822" s="607">
        <v>6125.892565093387</v>
      </c>
      <c r="AE822" s="607">
        <v>7536.5360762163809</v>
      </c>
      <c r="AF822" s="607">
        <v>8984.2468919960556</v>
      </c>
      <c r="AG822" s="607">
        <v>10451.654725180089</v>
      </c>
      <c r="AH822" s="607">
        <v>12144.325767055765</v>
      </c>
      <c r="AI822" s="607">
        <v>13345.360669466998</v>
      </c>
      <c r="AJ822" s="607">
        <v>14150.673516127466</v>
      </c>
      <c r="AK822" s="607">
        <v>14729.150649432821</v>
      </c>
      <c r="AL822" s="607">
        <v>14729.150649432821</v>
      </c>
      <c r="AM822" s="607">
        <v>14729.150649432821</v>
      </c>
      <c r="AN822" s="607">
        <v>14729.150649432821</v>
      </c>
      <c r="AO822" s="607">
        <v>14729.150649432821</v>
      </c>
      <c r="AP822" s="607">
        <v>14729.150649432821</v>
      </c>
      <c r="AQ822" s="607">
        <v>14729.150649432821</v>
      </c>
      <c r="AR822" s="607">
        <v>14729.150649432821</v>
      </c>
      <c r="AS822" s="607">
        <v>14729.150649432821</v>
      </c>
      <c r="AT822" s="607">
        <v>14729.150649432821</v>
      </c>
      <c r="AU822" s="607">
        <v>14729.150649432821</v>
      </c>
      <c r="AV822" s="607">
        <v>14729.150649432821</v>
      </c>
      <c r="AW822" s="607">
        <v>14729.150649432821</v>
      </c>
      <c r="AX822" s="607">
        <v>14729.150649432821</v>
      </c>
      <c r="AY822" s="607">
        <v>14729.150649432821</v>
      </c>
      <c r="AZ822" s="607">
        <v>14729.150649432821</v>
      </c>
      <c r="BA822" s="607">
        <v>14729.150649432821</v>
      </c>
      <c r="BB822" s="607">
        <v>14729.150649432821</v>
      </c>
      <c r="BC822" s="607">
        <v>14729.150649432821</v>
      </c>
      <c r="BD822" s="607">
        <v>14729.150649432821</v>
      </c>
      <c r="BE822" s="607">
        <v>14729.150649432821</v>
      </c>
      <c r="BF822" s="607">
        <v>14729.150649432821</v>
      </c>
      <c r="BG822" s="607">
        <v>14729.150649432821</v>
      </c>
      <c r="BH822" s="607">
        <v>14729.150649432821</v>
      </c>
      <c r="BI822" s="607">
        <v>14729.150649432821</v>
      </c>
      <c r="BJ822" s="607">
        <v>14729.150649432821</v>
      </c>
      <c r="BK822" s="607">
        <v>14729.150649432821</v>
      </c>
      <c r="BL822" s="607">
        <v>14729.150649432821</v>
      </c>
      <c r="BM822" s="607">
        <v>14729.150649432821</v>
      </c>
      <c r="BN822" s="607">
        <v>14729.150649432821</v>
      </c>
      <c r="BO822" s="607">
        <v>14729.150649432821</v>
      </c>
      <c r="BP822" s="607">
        <v>14729.150649432821</v>
      </c>
      <c r="BQ822" s="607">
        <v>14729.150649432821</v>
      </c>
      <c r="BR822" s="607">
        <v>14729.150649432821</v>
      </c>
      <c r="BS822" s="607">
        <v>14729.150649432821</v>
      </c>
      <c r="BT822" s="607">
        <v>14729.150649432821</v>
      </c>
      <c r="BU822" s="607">
        <v>14729.150649432821</v>
      </c>
      <c r="BV822" s="607">
        <v>14729.150649432821</v>
      </c>
      <c r="BW822" s="607">
        <v>14729.150649432821</v>
      </c>
      <c r="BX822" s="607">
        <v>14729.150649432821</v>
      </c>
      <c r="BY822" s="607">
        <v>14729.150649432821</v>
      </c>
      <c r="BZ822" s="607">
        <v>14729.150649432821</v>
      </c>
      <c r="CA822" s="607">
        <v>14729.150649432821</v>
      </c>
      <c r="CB822" s="607">
        <v>14729.150649432821</v>
      </c>
      <c r="CC822" s="607">
        <v>14729.150649432821</v>
      </c>
      <c r="CD822" s="607">
        <v>14729.150649432821</v>
      </c>
      <c r="CE822" s="607">
        <v>14729.150649432821</v>
      </c>
      <c r="CF822" s="607">
        <v>14729.150649432821</v>
      </c>
      <c r="CG822" s="607">
        <v>14729.150649432821</v>
      </c>
      <c r="CH822" s="607">
        <v>14729.150649432821</v>
      </c>
      <c r="CI822" s="607">
        <v>14729.150649432821</v>
      </c>
      <c r="CJ822" s="607">
        <v>14729.150649432821</v>
      </c>
      <c r="CK822" s="607">
        <v>14729.150649432821</v>
      </c>
      <c r="CL822" s="607">
        <v>14729.150649432821</v>
      </c>
      <c r="CM822" s="607">
        <v>14729.150649432821</v>
      </c>
      <c r="CN822" s="607">
        <v>14729.150649432821</v>
      </c>
      <c r="CO822" s="607">
        <v>14729.150649432821</v>
      </c>
      <c r="CP822" s="607">
        <v>14729.150649432821</v>
      </c>
      <c r="CQ822" s="607">
        <v>14729.150649432821</v>
      </c>
      <c r="CR822" s="607">
        <v>14729.150649432821</v>
      </c>
      <c r="CS822" s="607">
        <v>14729.150649432821</v>
      </c>
      <c r="CT822" s="607">
        <v>14729.150649432821</v>
      </c>
      <c r="CU822" s="607">
        <v>14729.150649432821</v>
      </c>
      <c r="CV822" s="607">
        <v>14729.150649432821</v>
      </c>
      <c r="CW822" s="607">
        <v>14729.150649432821</v>
      </c>
      <c r="CX822" s="607">
        <v>14729.150649432821</v>
      </c>
      <c r="CY822" s="607">
        <v>14729.150649432821</v>
      </c>
      <c r="CZ822" s="618">
        <v>0</v>
      </c>
      <c r="DA822" s="619">
        <v>0</v>
      </c>
      <c r="DB822" s="619">
        <v>0</v>
      </c>
      <c r="DC822" s="619">
        <v>0</v>
      </c>
      <c r="DD822" s="619">
        <v>0</v>
      </c>
      <c r="DE822" s="619">
        <v>0</v>
      </c>
      <c r="DF822" s="619">
        <v>0</v>
      </c>
      <c r="DG822" s="619">
        <v>0</v>
      </c>
      <c r="DH822" s="619">
        <v>0</v>
      </c>
      <c r="DI822" s="619">
        <v>0</v>
      </c>
      <c r="DJ822" s="619">
        <v>0</v>
      </c>
      <c r="DK822" s="619">
        <v>0</v>
      </c>
      <c r="DL822" s="619">
        <v>0</v>
      </c>
      <c r="DM822" s="619">
        <v>0</v>
      </c>
      <c r="DN822" s="619">
        <v>0</v>
      </c>
      <c r="DO822" s="619">
        <v>0</v>
      </c>
      <c r="DP822" s="619">
        <v>0</v>
      </c>
      <c r="DQ822" s="619">
        <v>0</v>
      </c>
      <c r="DR822" s="619">
        <v>0</v>
      </c>
      <c r="DS822" s="619">
        <v>0</v>
      </c>
      <c r="DT822" s="619">
        <v>0</v>
      </c>
      <c r="DU822" s="619">
        <v>0</v>
      </c>
      <c r="DV822" s="619">
        <v>0</v>
      </c>
      <c r="DW822" s="620">
        <v>0</v>
      </c>
    </row>
    <row r="823" spans="2:127" x14ac:dyDescent="0.2">
      <c r="B823" s="641"/>
      <c r="C823" s="642"/>
      <c r="D823" s="643"/>
      <c r="E823" s="643"/>
      <c r="F823" s="643"/>
      <c r="G823" s="643"/>
      <c r="H823" s="643"/>
      <c r="I823" s="644"/>
      <c r="J823" s="644"/>
      <c r="K823" s="644"/>
      <c r="L823" s="644"/>
      <c r="M823" s="644"/>
      <c r="N823" s="644"/>
      <c r="O823" s="644"/>
      <c r="P823" s="644"/>
      <c r="Q823" s="644"/>
      <c r="R823" s="645"/>
      <c r="S823" s="644"/>
      <c r="T823" s="644"/>
      <c r="U823" s="626" t="s">
        <v>493</v>
      </c>
      <c r="V823" s="614" t="s">
        <v>124</v>
      </c>
      <c r="W823" s="640" t="s">
        <v>490</v>
      </c>
      <c r="X823" s="607">
        <v>0</v>
      </c>
      <c r="Y823" s="607">
        <v>0</v>
      </c>
      <c r="Z823" s="607">
        <v>0</v>
      </c>
      <c r="AA823" s="607">
        <v>0</v>
      </c>
      <c r="AB823" s="607">
        <v>0</v>
      </c>
      <c r="AC823" s="607">
        <v>0</v>
      </c>
      <c r="AD823" s="607">
        <v>0</v>
      </c>
      <c r="AE823" s="607">
        <v>0</v>
      </c>
      <c r="AF823" s="607">
        <v>0</v>
      </c>
      <c r="AG823" s="607">
        <v>0</v>
      </c>
      <c r="AH823" s="607">
        <v>0</v>
      </c>
      <c r="AI823" s="607">
        <v>0</v>
      </c>
      <c r="AJ823" s="607">
        <v>0</v>
      </c>
      <c r="AK823" s="607">
        <v>0</v>
      </c>
      <c r="AL823" s="607">
        <v>0</v>
      </c>
      <c r="AM823" s="607">
        <v>0</v>
      </c>
      <c r="AN823" s="607">
        <v>0</v>
      </c>
      <c r="AO823" s="607">
        <v>0</v>
      </c>
      <c r="AP823" s="607">
        <v>0</v>
      </c>
      <c r="AQ823" s="607">
        <v>0</v>
      </c>
      <c r="AR823" s="607">
        <v>0</v>
      </c>
      <c r="AS823" s="607">
        <v>0</v>
      </c>
      <c r="AT823" s="607">
        <v>0</v>
      </c>
      <c r="AU823" s="607">
        <v>0</v>
      </c>
      <c r="AV823" s="607">
        <v>0</v>
      </c>
      <c r="AW823" s="607">
        <v>0</v>
      </c>
      <c r="AX823" s="607">
        <v>0</v>
      </c>
      <c r="AY823" s="607">
        <v>0</v>
      </c>
      <c r="AZ823" s="607">
        <v>0</v>
      </c>
      <c r="BA823" s="607">
        <v>0</v>
      </c>
      <c r="BB823" s="607">
        <v>0</v>
      </c>
      <c r="BC823" s="607">
        <v>0</v>
      </c>
      <c r="BD823" s="607">
        <v>0</v>
      </c>
      <c r="BE823" s="607">
        <v>0</v>
      </c>
      <c r="BF823" s="607">
        <v>0</v>
      </c>
      <c r="BG823" s="607">
        <v>0</v>
      </c>
      <c r="BH823" s="607">
        <v>0</v>
      </c>
      <c r="BI823" s="607">
        <v>0</v>
      </c>
      <c r="BJ823" s="607">
        <v>0</v>
      </c>
      <c r="BK823" s="607">
        <v>0</v>
      </c>
      <c r="BL823" s="607">
        <v>0</v>
      </c>
      <c r="BM823" s="607">
        <v>0</v>
      </c>
      <c r="BN823" s="607">
        <v>0</v>
      </c>
      <c r="BO823" s="607">
        <v>0</v>
      </c>
      <c r="BP823" s="607">
        <v>0</v>
      </c>
      <c r="BQ823" s="607">
        <v>0</v>
      </c>
      <c r="BR823" s="607">
        <v>0</v>
      </c>
      <c r="BS823" s="607">
        <v>0</v>
      </c>
      <c r="BT823" s="607">
        <v>0</v>
      </c>
      <c r="BU823" s="607">
        <v>0</v>
      </c>
      <c r="BV823" s="607">
        <v>0</v>
      </c>
      <c r="BW823" s="607">
        <v>0</v>
      </c>
      <c r="BX823" s="607">
        <v>0</v>
      </c>
      <c r="BY823" s="607">
        <v>0</v>
      </c>
      <c r="BZ823" s="607">
        <v>0</v>
      </c>
      <c r="CA823" s="607">
        <v>0</v>
      </c>
      <c r="CB823" s="607">
        <v>0</v>
      </c>
      <c r="CC823" s="607">
        <v>0</v>
      </c>
      <c r="CD823" s="607">
        <v>0</v>
      </c>
      <c r="CE823" s="607">
        <v>0</v>
      </c>
      <c r="CF823" s="607">
        <v>0</v>
      </c>
      <c r="CG823" s="607">
        <v>0</v>
      </c>
      <c r="CH823" s="607">
        <v>0</v>
      </c>
      <c r="CI823" s="607">
        <v>0</v>
      </c>
      <c r="CJ823" s="607">
        <v>0</v>
      </c>
      <c r="CK823" s="607">
        <v>0</v>
      </c>
      <c r="CL823" s="607">
        <v>0</v>
      </c>
      <c r="CM823" s="607">
        <v>0</v>
      </c>
      <c r="CN823" s="607">
        <v>0</v>
      </c>
      <c r="CO823" s="607">
        <v>0</v>
      </c>
      <c r="CP823" s="607">
        <v>0</v>
      </c>
      <c r="CQ823" s="607">
        <v>0</v>
      </c>
      <c r="CR823" s="607">
        <v>0</v>
      </c>
      <c r="CS823" s="607">
        <v>0</v>
      </c>
      <c r="CT823" s="607">
        <v>0</v>
      </c>
      <c r="CU823" s="607">
        <v>0</v>
      </c>
      <c r="CV823" s="607">
        <v>0</v>
      </c>
      <c r="CW823" s="607">
        <v>0</v>
      </c>
      <c r="CX823" s="607">
        <v>0</v>
      </c>
      <c r="CY823" s="607">
        <v>0</v>
      </c>
      <c r="CZ823" s="618">
        <v>0</v>
      </c>
      <c r="DA823" s="619">
        <v>0</v>
      </c>
      <c r="DB823" s="619">
        <v>0</v>
      </c>
      <c r="DC823" s="619">
        <v>0</v>
      </c>
      <c r="DD823" s="619">
        <v>0</v>
      </c>
      <c r="DE823" s="619">
        <v>0</v>
      </c>
      <c r="DF823" s="619">
        <v>0</v>
      </c>
      <c r="DG823" s="619">
        <v>0</v>
      </c>
      <c r="DH823" s="619">
        <v>0</v>
      </c>
      <c r="DI823" s="619">
        <v>0</v>
      </c>
      <c r="DJ823" s="619">
        <v>0</v>
      </c>
      <c r="DK823" s="619">
        <v>0</v>
      </c>
      <c r="DL823" s="619">
        <v>0</v>
      </c>
      <c r="DM823" s="619">
        <v>0</v>
      </c>
      <c r="DN823" s="619">
        <v>0</v>
      </c>
      <c r="DO823" s="619">
        <v>0</v>
      </c>
      <c r="DP823" s="619">
        <v>0</v>
      </c>
      <c r="DQ823" s="619">
        <v>0</v>
      </c>
      <c r="DR823" s="619">
        <v>0</v>
      </c>
      <c r="DS823" s="619">
        <v>0</v>
      </c>
      <c r="DT823" s="619">
        <v>0</v>
      </c>
      <c r="DU823" s="619">
        <v>0</v>
      </c>
      <c r="DV823" s="619">
        <v>0</v>
      </c>
      <c r="DW823" s="620">
        <v>0</v>
      </c>
    </row>
    <row r="824" spans="2:127" x14ac:dyDescent="0.2">
      <c r="B824" s="641"/>
      <c r="C824" s="642"/>
      <c r="D824" s="643"/>
      <c r="E824" s="643"/>
      <c r="F824" s="643"/>
      <c r="G824" s="643"/>
      <c r="H824" s="643"/>
      <c r="I824" s="644"/>
      <c r="J824" s="644"/>
      <c r="K824" s="644"/>
      <c r="L824" s="644"/>
      <c r="M824" s="644"/>
      <c r="N824" s="644"/>
      <c r="O824" s="644"/>
      <c r="P824" s="644"/>
      <c r="Q824" s="644"/>
      <c r="R824" s="645"/>
      <c r="S824" s="644"/>
      <c r="T824" s="644"/>
      <c r="U824" s="646" t="s">
        <v>494</v>
      </c>
      <c r="V824" s="647" t="s">
        <v>124</v>
      </c>
      <c r="W824" s="640" t="s">
        <v>490</v>
      </c>
      <c r="X824" s="607">
        <v>41.263351622775225</v>
      </c>
      <c r="Y824" s="607">
        <v>96.736599168625361</v>
      </c>
      <c r="Z824" s="607">
        <v>156.75238578580058</v>
      </c>
      <c r="AA824" s="607">
        <v>226.16330485584555</v>
      </c>
      <c r="AB824" s="607">
        <v>329.69614974088705</v>
      </c>
      <c r="AC824" s="607">
        <v>506.58822704375956</v>
      </c>
      <c r="AD824" s="607">
        <v>756.93326644798185</v>
      </c>
      <c r="AE824" s="607">
        <v>1036.2784436958086</v>
      </c>
      <c r="AF824" s="607">
        <v>1289.7335111448258</v>
      </c>
      <c r="AG824" s="607">
        <v>1486.8235167499186</v>
      </c>
      <c r="AH824" s="607">
        <v>1666.9930651220791</v>
      </c>
      <c r="AI824" s="607">
        <v>1774.509165450663</v>
      </c>
      <c r="AJ824" s="607">
        <v>1835.9327410551784</v>
      </c>
      <c r="AK824" s="607">
        <v>1818.468500673938</v>
      </c>
      <c r="AL824" s="607">
        <v>1757.8705834366915</v>
      </c>
      <c r="AM824" s="607">
        <v>1687.0087704311097</v>
      </c>
      <c r="AN824" s="607">
        <v>1619.319916937809</v>
      </c>
      <c r="AO824" s="607">
        <v>1553.9396938720138</v>
      </c>
      <c r="AP824" s="607">
        <v>1489.4924369018734</v>
      </c>
      <c r="AQ824" s="607">
        <v>1424.4338820522958</v>
      </c>
      <c r="AR824" s="607">
        <v>1361.9008504415626</v>
      </c>
      <c r="AS824" s="607">
        <v>1302.5609501799534</v>
      </c>
      <c r="AT824" s="607">
        <v>1242.4513012364635</v>
      </c>
      <c r="AU824" s="607">
        <v>1184.9364746467065</v>
      </c>
      <c r="AV824" s="607">
        <v>1133.9367861568076</v>
      </c>
      <c r="AW824" s="607">
        <v>1133.9367861568076</v>
      </c>
      <c r="AX824" s="607">
        <v>1133.9367861568076</v>
      </c>
      <c r="AY824" s="607">
        <v>1133.9367861568076</v>
      </c>
      <c r="AZ824" s="607">
        <v>1133.9367861568076</v>
      </c>
      <c r="BA824" s="607">
        <v>1133.9367861568076</v>
      </c>
      <c r="BB824" s="607">
        <v>1133.9367861568076</v>
      </c>
      <c r="BC824" s="607">
        <v>1133.9367861568076</v>
      </c>
      <c r="BD824" s="607">
        <v>1133.9367861568076</v>
      </c>
      <c r="BE824" s="607">
        <v>1133.9367861568076</v>
      </c>
      <c r="BF824" s="607">
        <v>1133.9367861568076</v>
      </c>
      <c r="BG824" s="607">
        <v>1133.9367861568076</v>
      </c>
      <c r="BH824" s="607">
        <v>1133.9367861568076</v>
      </c>
      <c r="BI824" s="607">
        <v>1133.9367861568076</v>
      </c>
      <c r="BJ824" s="607">
        <v>1133.9367861568076</v>
      </c>
      <c r="BK824" s="607">
        <v>1133.9367861568076</v>
      </c>
      <c r="BL824" s="607">
        <v>1133.9367861568076</v>
      </c>
      <c r="BM824" s="607">
        <v>1133.9367861568076</v>
      </c>
      <c r="BN824" s="607">
        <v>1133.9367861568076</v>
      </c>
      <c r="BO824" s="607">
        <v>1133.9367861568076</v>
      </c>
      <c r="BP824" s="607">
        <v>1133.9367861568076</v>
      </c>
      <c r="BQ824" s="607">
        <v>1133.9367861568076</v>
      </c>
      <c r="BR824" s="607">
        <v>1133.9367861568076</v>
      </c>
      <c r="BS824" s="607">
        <v>1133.9367861568076</v>
      </c>
      <c r="BT824" s="607">
        <v>1133.9367861568076</v>
      </c>
      <c r="BU824" s="607">
        <v>1133.9367861568076</v>
      </c>
      <c r="BV824" s="607">
        <v>1133.9367861568076</v>
      </c>
      <c r="BW824" s="607">
        <v>1133.9367861568076</v>
      </c>
      <c r="BX824" s="607">
        <v>1133.9367861568076</v>
      </c>
      <c r="BY824" s="607">
        <v>1133.9367861568076</v>
      </c>
      <c r="BZ824" s="607">
        <v>1133.9367861568076</v>
      </c>
      <c r="CA824" s="607">
        <v>1133.9367861568076</v>
      </c>
      <c r="CB824" s="607">
        <v>1133.9367861568076</v>
      </c>
      <c r="CC824" s="607">
        <v>1133.9367861568076</v>
      </c>
      <c r="CD824" s="607">
        <v>1133.9367861568076</v>
      </c>
      <c r="CE824" s="607">
        <v>1133.9367861568076</v>
      </c>
      <c r="CF824" s="607">
        <v>1133.9367861568076</v>
      </c>
      <c r="CG824" s="607">
        <v>1133.9367861568076</v>
      </c>
      <c r="CH824" s="607">
        <v>1133.9367861568076</v>
      </c>
      <c r="CI824" s="607">
        <v>1133.9367861568076</v>
      </c>
      <c r="CJ824" s="607">
        <v>1133.9367861568076</v>
      </c>
      <c r="CK824" s="607">
        <v>1133.9367861568076</v>
      </c>
      <c r="CL824" s="607">
        <v>1133.9367861568076</v>
      </c>
      <c r="CM824" s="607">
        <v>1133.9367861568076</v>
      </c>
      <c r="CN824" s="607">
        <v>1133.9367861568076</v>
      </c>
      <c r="CO824" s="607">
        <v>1133.9367861568076</v>
      </c>
      <c r="CP824" s="607">
        <v>1133.9367861568076</v>
      </c>
      <c r="CQ824" s="607">
        <v>1133.9367861568076</v>
      </c>
      <c r="CR824" s="607">
        <v>1133.9367861568076</v>
      </c>
      <c r="CS824" s="607">
        <v>1133.9367861568076</v>
      </c>
      <c r="CT824" s="607">
        <v>1133.9367861568076</v>
      </c>
      <c r="CU824" s="607">
        <v>1133.9367861568076</v>
      </c>
      <c r="CV824" s="607">
        <v>1133.9367861568076</v>
      </c>
      <c r="CW824" s="607">
        <v>1133.9367861568076</v>
      </c>
      <c r="CX824" s="607">
        <v>1133.9367861568076</v>
      </c>
      <c r="CY824" s="607">
        <v>1133.9367861568076</v>
      </c>
      <c r="CZ824" s="618">
        <v>0</v>
      </c>
      <c r="DA824" s="619">
        <v>0</v>
      </c>
      <c r="DB824" s="619">
        <v>0</v>
      </c>
      <c r="DC824" s="619">
        <v>0</v>
      </c>
      <c r="DD824" s="619">
        <v>0</v>
      </c>
      <c r="DE824" s="619">
        <v>0</v>
      </c>
      <c r="DF824" s="619">
        <v>0</v>
      </c>
      <c r="DG824" s="619">
        <v>0</v>
      </c>
      <c r="DH824" s="619">
        <v>0</v>
      </c>
      <c r="DI824" s="619">
        <v>0</v>
      </c>
      <c r="DJ824" s="619">
        <v>0</v>
      </c>
      <c r="DK824" s="619">
        <v>0</v>
      </c>
      <c r="DL824" s="619">
        <v>0</v>
      </c>
      <c r="DM824" s="619">
        <v>0</v>
      </c>
      <c r="DN824" s="619">
        <v>0</v>
      </c>
      <c r="DO824" s="619">
        <v>0</v>
      </c>
      <c r="DP824" s="619">
        <v>0</v>
      </c>
      <c r="DQ824" s="619">
        <v>0</v>
      </c>
      <c r="DR824" s="619">
        <v>0</v>
      </c>
      <c r="DS824" s="619">
        <v>0</v>
      </c>
      <c r="DT824" s="619">
        <v>0</v>
      </c>
      <c r="DU824" s="619">
        <v>0</v>
      </c>
      <c r="DV824" s="619">
        <v>0</v>
      </c>
      <c r="DW824" s="620">
        <v>0</v>
      </c>
    </row>
    <row r="825" spans="2:127" x14ac:dyDescent="0.2">
      <c r="B825" s="641"/>
      <c r="C825" s="642"/>
      <c r="D825" s="643"/>
      <c r="E825" s="643"/>
      <c r="F825" s="643"/>
      <c r="G825" s="643"/>
      <c r="H825" s="643"/>
      <c r="I825" s="644"/>
      <c r="J825" s="644"/>
      <c r="K825" s="644"/>
      <c r="L825" s="644"/>
      <c r="M825" s="644"/>
      <c r="N825" s="644"/>
      <c r="O825" s="644"/>
      <c r="P825" s="644"/>
      <c r="Q825" s="644"/>
      <c r="R825" s="645"/>
      <c r="S825" s="644"/>
      <c r="T825" s="644"/>
      <c r="U825" s="626" t="s">
        <v>495</v>
      </c>
      <c r="V825" s="614" t="s">
        <v>124</v>
      </c>
      <c r="W825" s="640" t="s">
        <v>490</v>
      </c>
      <c r="X825" s="607">
        <v>4360.9937259863909</v>
      </c>
      <c r="Y825" s="607">
        <v>6020.3253918482333</v>
      </c>
      <c r="Z825" s="607">
        <v>6802.4533033338885</v>
      </c>
      <c r="AA825" s="607">
        <v>8081.0464536507388</v>
      </c>
      <c r="AB825" s="607">
        <v>10287.175467355049</v>
      </c>
      <c r="AC825" s="607">
        <v>12451.521735174958</v>
      </c>
      <c r="AD825" s="607">
        <v>12710.205135291302</v>
      </c>
      <c r="AE825" s="607">
        <v>13980.887838739987</v>
      </c>
      <c r="AF825" s="607">
        <v>14348.261895192345</v>
      </c>
      <c r="AG825" s="607">
        <v>14543.47903468697</v>
      </c>
      <c r="AH825" s="607">
        <v>16776.06269602981</v>
      </c>
      <c r="AI825" s="607">
        <v>11903.456917797748</v>
      </c>
      <c r="AJ825" s="607">
        <v>7981.4556232519262</v>
      </c>
      <c r="AK825" s="607">
        <v>5733.2868681893733</v>
      </c>
      <c r="AL825" s="607">
        <v>0</v>
      </c>
      <c r="AM825" s="607">
        <v>0</v>
      </c>
      <c r="AN825" s="607">
        <v>0</v>
      </c>
      <c r="AO825" s="607">
        <v>0</v>
      </c>
      <c r="AP825" s="607">
        <v>0</v>
      </c>
      <c r="AQ825" s="607">
        <v>0</v>
      </c>
      <c r="AR825" s="607">
        <v>2813.4591750536761</v>
      </c>
      <c r="AS825" s="607">
        <v>3883.9633291774398</v>
      </c>
      <c r="AT825" s="607">
        <v>4388.5467078515676</v>
      </c>
      <c r="AU825" s="607">
        <v>5213.4205453176091</v>
      </c>
      <c r="AV825" s="607">
        <v>6636.686503709836</v>
      </c>
      <c r="AW825" s="607">
        <v>8032.9966678144156</v>
      </c>
      <c r="AX825" s="607">
        <v>8199.8841322825738</v>
      </c>
      <c r="AY825" s="607">
        <v>9019.6546101204185</v>
      </c>
      <c r="AZ825" s="607">
        <v>9256.6629560952315</v>
      </c>
      <c r="BA825" s="607">
        <v>9382.6056853787195</v>
      </c>
      <c r="BB825" s="607">
        <v>10822.938641753062</v>
      </c>
      <c r="BC825" s="607">
        <v>7679.4171660174343</v>
      </c>
      <c r="BD825" s="607">
        <v>5149.1703415470502</v>
      </c>
      <c r="BE825" s="607">
        <v>3698.7827903544394</v>
      </c>
      <c r="BF825" s="607">
        <v>0</v>
      </c>
      <c r="BG825" s="607">
        <v>0</v>
      </c>
      <c r="BH825" s="607">
        <v>0</v>
      </c>
      <c r="BI825" s="607">
        <v>0</v>
      </c>
      <c r="BJ825" s="607">
        <v>0</v>
      </c>
      <c r="BK825" s="607">
        <v>0</v>
      </c>
      <c r="BL825" s="607">
        <v>2813.4591750536761</v>
      </c>
      <c r="BM825" s="607">
        <v>3883.9633291774398</v>
      </c>
      <c r="BN825" s="607">
        <v>4388.5467078515676</v>
      </c>
      <c r="BO825" s="607">
        <v>5213.4205453176091</v>
      </c>
      <c r="BP825" s="607">
        <v>6636.686503709836</v>
      </c>
      <c r="BQ825" s="607">
        <v>8032.9966678144156</v>
      </c>
      <c r="BR825" s="607">
        <v>8199.8841322825738</v>
      </c>
      <c r="BS825" s="607">
        <v>9019.6546101204185</v>
      </c>
      <c r="BT825" s="607">
        <v>9256.6629560952315</v>
      </c>
      <c r="BU825" s="607">
        <v>9382.6056853787195</v>
      </c>
      <c r="BV825" s="607">
        <v>10822.938641753062</v>
      </c>
      <c r="BW825" s="607">
        <v>7679.4171660174343</v>
      </c>
      <c r="BX825" s="607">
        <v>5149.1703415470502</v>
      </c>
      <c r="BY825" s="607">
        <v>3698.7827903544394</v>
      </c>
      <c r="BZ825" s="607">
        <v>0</v>
      </c>
      <c r="CA825" s="607">
        <v>0</v>
      </c>
      <c r="CB825" s="607">
        <v>0</v>
      </c>
      <c r="CC825" s="607">
        <v>0</v>
      </c>
      <c r="CD825" s="607">
        <v>0</v>
      </c>
      <c r="CE825" s="607">
        <v>0</v>
      </c>
      <c r="CF825" s="607">
        <v>2813.4591750536761</v>
      </c>
      <c r="CG825" s="607">
        <v>3883.9633291774398</v>
      </c>
      <c r="CH825" s="607">
        <v>4388.5467078515676</v>
      </c>
      <c r="CI825" s="607">
        <v>5213.4205453176091</v>
      </c>
      <c r="CJ825" s="607">
        <v>6636.686503709836</v>
      </c>
      <c r="CK825" s="607">
        <v>8032.9966678144156</v>
      </c>
      <c r="CL825" s="607">
        <v>8199.8841322825738</v>
      </c>
      <c r="CM825" s="607">
        <v>9019.6546101204185</v>
      </c>
      <c r="CN825" s="607">
        <v>9256.6629560952315</v>
      </c>
      <c r="CO825" s="607">
        <v>9382.6056853787195</v>
      </c>
      <c r="CP825" s="607">
        <v>10822.938641753062</v>
      </c>
      <c r="CQ825" s="607">
        <v>7679.4171660174343</v>
      </c>
      <c r="CR825" s="607">
        <v>5149.1703415470502</v>
      </c>
      <c r="CS825" s="607">
        <v>3698.7827903544394</v>
      </c>
      <c r="CT825" s="607">
        <v>0</v>
      </c>
      <c r="CU825" s="607">
        <v>0</v>
      </c>
      <c r="CV825" s="607">
        <v>0</v>
      </c>
      <c r="CW825" s="607">
        <v>0</v>
      </c>
      <c r="CX825" s="607">
        <v>0</v>
      </c>
      <c r="CY825" s="607">
        <v>0</v>
      </c>
      <c r="CZ825" s="618">
        <v>0</v>
      </c>
      <c r="DA825" s="619">
        <v>0</v>
      </c>
      <c r="DB825" s="619">
        <v>0</v>
      </c>
      <c r="DC825" s="619">
        <v>0</v>
      </c>
      <c r="DD825" s="619">
        <v>0</v>
      </c>
      <c r="DE825" s="619">
        <v>0</v>
      </c>
      <c r="DF825" s="619">
        <v>0</v>
      </c>
      <c r="DG825" s="619">
        <v>0</v>
      </c>
      <c r="DH825" s="619">
        <v>0</v>
      </c>
      <c r="DI825" s="619">
        <v>0</v>
      </c>
      <c r="DJ825" s="619">
        <v>0</v>
      </c>
      <c r="DK825" s="619">
        <v>0</v>
      </c>
      <c r="DL825" s="619">
        <v>0</v>
      </c>
      <c r="DM825" s="619">
        <v>0</v>
      </c>
      <c r="DN825" s="619">
        <v>0</v>
      </c>
      <c r="DO825" s="619">
        <v>0</v>
      </c>
      <c r="DP825" s="619">
        <v>0</v>
      </c>
      <c r="DQ825" s="619">
        <v>0</v>
      </c>
      <c r="DR825" s="619">
        <v>0</v>
      </c>
      <c r="DS825" s="619">
        <v>0</v>
      </c>
      <c r="DT825" s="619">
        <v>0</v>
      </c>
      <c r="DU825" s="619">
        <v>0</v>
      </c>
      <c r="DV825" s="619">
        <v>0</v>
      </c>
      <c r="DW825" s="620">
        <v>0</v>
      </c>
    </row>
    <row r="826" spans="2:127" x14ac:dyDescent="0.2">
      <c r="B826" s="648"/>
      <c r="C826" s="642"/>
      <c r="D826" s="643"/>
      <c r="E826" s="643"/>
      <c r="F826" s="643"/>
      <c r="G826" s="643"/>
      <c r="H826" s="643"/>
      <c r="I826" s="644"/>
      <c r="J826" s="644"/>
      <c r="K826" s="644"/>
      <c r="L826" s="644"/>
      <c r="M826" s="644"/>
      <c r="N826" s="644"/>
      <c r="O826" s="644"/>
      <c r="P826" s="644"/>
      <c r="Q826" s="644"/>
      <c r="R826" s="645"/>
      <c r="S826" s="644"/>
      <c r="T826" s="644"/>
      <c r="U826" s="626" t="s">
        <v>496</v>
      </c>
      <c r="V826" s="614" t="s">
        <v>124</v>
      </c>
      <c r="W826" s="640" t="s">
        <v>490</v>
      </c>
      <c r="X826" s="607">
        <v>0</v>
      </c>
      <c r="Y826" s="607">
        <v>1</v>
      </c>
      <c r="Z826" s="607">
        <v>2</v>
      </c>
      <c r="AA826" s="607">
        <v>3</v>
      </c>
      <c r="AB826" s="607">
        <v>4</v>
      </c>
      <c r="AC826" s="607">
        <v>5</v>
      </c>
      <c r="AD826" s="607">
        <v>6</v>
      </c>
      <c r="AE826" s="607">
        <v>7</v>
      </c>
      <c r="AF826" s="607">
        <v>8</v>
      </c>
      <c r="AG826" s="607">
        <v>9</v>
      </c>
      <c r="AH826" s="607">
        <v>10</v>
      </c>
      <c r="AI826" s="607">
        <v>11</v>
      </c>
      <c r="AJ826" s="607">
        <v>12</v>
      </c>
      <c r="AK826" s="607">
        <v>13</v>
      </c>
      <c r="AL826" s="607">
        <v>14</v>
      </c>
      <c r="AM826" s="607">
        <v>15</v>
      </c>
      <c r="AN826" s="607">
        <v>16</v>
      </c>
      <c r="AO826" s="607">
        <v>17</v>
      </c>
      <c r="AP826" s="607">
        <v>18</v>
      </c>
      <c r="AQ826" s="607">
        <v>19</v>
      </c>
      <c r="AR826" s="607">
        <v>20</v>
      </c>
      <c r="AS826" s="607">
        <v>21</v>
      </c>
      <c r="AT826" s="607">
        <v>22</v>
      </c>
      <c r="AU826" s="607">
        <v>23</v>
      </c>
      <c r="AV826" s="607">
        <v>24</v>
      </c>
      <c r="AW826" s="607">
        <v>25</v>
      </c>
      <c r="AX826" s="607">
        <v>26</v>
      </c>
      <c r="AY826" s="607">
        <v>27</v>
      </c>
      <c r="AZ826" s="607">
        <v>28</v>
      </c>
      <c r="BA826" s="607">
        <v>29</v>
      </c>
      <c r="BB826" s="607">
        <v>30</v>
      </c>
      <c r="BC826" s="607">
        <v>31</v>
      </c>
      <c r="BD826" s="607">
        <v>32</v>
      </c>
      <c r="BE826" s="607">
        <v>33</v>
      </c>
      <c r="BF826" s="607">
        <v>34</v>
      </c>
      <c r="BG826" s="607">
        <v>35</v>
      </c>
      <c r="BH826" s="607">
        <v>36</v>
      </c>
      <c r="BI826" s="607">
        <v>37</v>
      </c>
      <c r="BJ826" s="607">
        <v>38</v>
      </c>
      <c r="BK826" s="607">
        <v>39</v>
      </c>
      <c r="BL826" s="607">
        <v>40</v>
      </c>
      <c r="BM826" s="607">
        <v>41</v>
      </c>
      <c r="BN826" s="607">
        <v>42</v>
      </c>
      <c r="BO826" s="607">
        <v>43</v>
      </c>
      <c r="BP826" s="607">
        <v>44</v>
      </c>
      <c r="BQ826" s="607">
        <v>45</v>
      </c>
      <c r="BR826" s="607">
        <v>46</v>
      </c>
      <c r="BS826" s="607">
        <v>47</v>
      </c>
      <c r="BT826" s="607">
        <v>48</v>
      </c>
      <c r="BU826" s="607">
        <v>49</v>
      </c>
      <c r="BV826" s="607">
        <v>50</v>
      </c>
      <c r="BW826" s="607">
        <v>51</v>
      </c>
      <c r="BX826" s="607">
        <v>52</v>
      </c>
      <c r="BY826" s="607">
        <v>53</v>
      </c>
      <c r="BZ826" s="607">
        <v>54</v>
      </c>
      <c r="CA826" s="607">
        <v>55</v>
      </c>
      <c r="CB826" s="607">
        <v>56</v>
      </c>
      <c r="CC826" s="607">
        <v>57</v>
      </c>
      <c r="CD826" s="607">
        <v>58</v>
      </c>
      <c r="CE826" s="607">
        <v>59</v>
      </c>
      <c r="CF826" s="607">
        <v>60</v>
      </c>
      <c r="CG826" s="607">
        <v>61</v>
      </c>
      <c r="CH826" s="607">
        <v>62</v>
      </c>
      <c r="CI826" s="607">
        <v>63</v>
      </c>
      <c r="CJ826" s="607">
        <v>64</v>
      </c>
      <c r="CK826" s="607">
        <v>65</v>
      </c>
      <c r="CL826" s="607">
        <v>66</v>
      </c>
      <c r="CM826" s="607">
        <v>67</v>
      </c>
      <c r="CN826" s="607">
        <v>68</v>
      </c>
      <c r="CO826" s="607">
        <v>69</v>
      </c>
      <c r="CP826" s="607">
        <v>70</v>
      </c>
      <c r="CQ826" s="607">
        <v>71</v>
      </c>
      <c r="CR826" s="607">
        <v>72</v>
      </c>
      <c r="CS826" s="607">
        <v>73</v>
      </c>
      <c r="CT826" s="607">
        <v>74</v>
      </c>
      <c r="CU826" s="607">
        <v>75</v>
      </c>
      <c r="CV826" s="607">
        <v>76</v>
      </c>
      <c r="CW826" s="607">
        <v>77</v>
      </c>
      <c r="CX826" s="607">
        <v>78</v>
      </c>
      <c r="CY826" s="607">
        <v>79</v>
      </c>
      <c r="CZ826" s="618">
        <v>0</v>
      </c>
      <c r="DA826" s="619">
        <v>0</v>
      </c>
      <c r="DB826" s="619">
        <v>0</v>
      </c>
      <c r="DC826" s="619">
        <v>0</v>
      </c>
      <c r="DD826" s="619">
        <v>0</v>
      </c>
      <c r="DE826" s="619">
        <v>0</v>
      </c>
      <c r="DF826" s="619">
        <v>0</v>
      </c>
      <c r="DG826" s="619">
        <v>0</v>
      </c>
      <c r="DH826" s="619">
        <v>0</v>
      </c>
      <c r="DI826" s="619">
        <v>0</v>
      </c>
      <c r="DJ826" s="619">
        <v>0</v>
      </c>
      <c r="DK826" s="619">
        <v>0</v>
      </c>
      <c r="DL826" s="619">
        <v>0</v>
      </c>
      <c r="DM826" s="619">
        <v>0</v>
      </c>
      <c r="DN826" s="619">
        <v>0</v>
      </c>
      <c r="DO826" s="619">
        <v>0</v>
      </c>
      <c r="DP826" s="619">
        <v>0</v>
      </c>
      <c r="DQ826" s="619">
        <v>0</v>
      </c>
      <c r="DR826" s="619">
        <v>0</v>
      </c>
      <c r="DS826" s="619">
        <v>0</v>
      </c>
      <c r="DT826" s="619">
        <v>0</v>
      </c>
      <c r="DU826" s="619">
        <v>0</v>
      </c>
      <c r="DV826" s="619">
        <v>0</v>
      </c>
      <c r="DW826" s="620">
        <v>0</v>
      </c>
    </row>
    <row r="827" spans="2:127" x14ac:dyDescent="0.2">
      <c r="B827" s="648"/>
      <c r="C827" s="642"/>
      <c r="D827" s="643"/>
      <c r="E827" s="643"/>
      <c r="F827" s="643"/>
      <c r="G827" s="643"/>
      <c r="H827" s="643"/>
      <c r="I827" s="644"/>
      <c r="J827" s="644"/>
      <c r="K827" s="644"/>
      <c r="L827" s="644"/>
      <c r="M827" s="644"/>
      <c r="N827" s="644"/>
      <c r="O827" s="644"/>
      <c r="P827" s="644"/>
      <c r="Q827" s="644"/>
      <c r="R827" s="645"/>
      <c r="S827" s="644"/>
      <c r="T827" s="644"/>
      <c r="U827" s="626" t="s">
        <v>497</v>
      </c>
      <c r="V827" s="614" t="s">
        <v>124</v>
      </c>
      <c r="W827" s="640" t="s">
        <v>490</v>
      </c>
      <c r="X827" s="607">
        <v>264.7566287292957</v>
      </c>
      <c r="Y827" s="607">
        <v>365.49492036670921</v>
      </c>
      <c r="Z827" s="607">
        <v>412.97803134806929</v>
      </c>
      <c r="AA827" s="607">
        <v>490.6016266257011</v>
      </c>
      <c r="AB827" s="607">
        <v>624.53607297213046</v>
      </c>
      <c r="AC827" s="607">
        <v>755.93388211280353</v>
      </c>
      <c r="AD827" s="607">
        <v>771.63859283387751</v>
      </c>
      <c r="AE827" s="607">
        <v>848.78194361308726</v>
      </c>
      <c r="AF827" s="607">
        <v>871.08528151732435</v>
      </c>
      <c r="AG827" s="607">
        <v>882.93694537430065</v>
      </c>
      <c r="AH827" s="607">
        <v>1018.4774576229263</v>
      </c>
      <c r="AI827" s="607">
        <v>722.660779124996</v>
      </c>
      <c r="AJ827" s="607">
        <v>484.55545133505063</v>
      </c>
      <c r="AK827" s="607">
        <v>348.06876554641872</v>
      </c>
      <c r="AL827" s="607">
        <v>0</v>
      </c>
      <c r="AM827" s="607">
        <v>0</v>
      </c>
      <c r="AN827" s="607">
        <v>0</v>
      </c>
      <c r="AO827" s="607">
        <v>0</v>
      </c>
      <c r="AP827" s="607">
        <v>0</v>
      </c>
      <c r="AQ827" s="607">
        <v>0</v>
      </c>
      <c r="AR827" s="607">
        <v>167.13566756898001</v>
      </c>
      <c r="AS827" s="607">
        <v>230.72977549891937</v>
      </c>
      <c r="AT827" s="607">
        <v>260.7049322691621</v>
      </c>
      <c r="AU827" s="607">
        <v>309.70718568996853</v>
      </c>
      <c r="AV827" s="607">
        <v>394.25737507722016</v>
      </c>
      <c r="AW827" s="607">
        <v>477.20623514252344</v>
      </c>
      <c r="AX827" s="607">
        <v>487.12031103532462</v>
      </c>
      <c r="AY827" s="607">
        <v>535.81939552236224</v>
      </c>
      <c r="AZ827" s="607">
        <v>549.89905535007745</v>
      </c>
      <c r="BA827" s="607">
        <v>557.38077831975704</v>
      </c>
      <c r="BB827" s="607">
        <v>642.94484561447291</v>
      </c>
      <c r="BC827" s="607">
        <v>456.20157774584436</v>
      </c>
      <c r="BD827" s="607">
        <v>305.89035380065184</v>
      </c>
      <c r="BE827" s="607">
        <v>219.72898570555935</v>
      </c>
      <c r="BF827" s="607">
        <v>0</v>
      </c>
      <c r="BG827" s="607">
        <v>0</v>
      </c>
      <c r="BH827" s="607">
        <v>0</v>
      </c>
      <c r="BI827" s="607">
        <v>0</v>
      </c>
      <c r="BJ827" s="607">
        <v>0</v>
      </c>
      <c r="BK827" s="607">
        <v>0</v>
      </c>
      <c r="BL827" s="607">
        <v>167.13566756898001</v>
      </c>
      <c r="BM827" s="607">
        <v>230.72977549891937</v>
      </c>
      <c r="BN827" s="607">
        <v>260.7049322691621</v>
      </c>
      <c r="BO827" s="607">
        <v>309.70718568996853</v>
      </c>
      <c r="BP827" s="607">
        <v>394.25737507722016</v>
      </c>
      <c r="BQ827" s="607">
        <v>477.20623514252344</v>
      </c>
      <c r="BR827" s="607">
        <v>487.12031103532462</v>
      </c>
      <c r="BS827" s="607">
        <v>535.81939552236224</v>
      </c>
      <c r="BT827" s="607">
        <v>549.89905535007745</v>
      </c>
      <c r="BU827" s="607">
        <v>557.38077831975704</v>
      </c>
      <c r="BV827" s="607">
        <v>642.94484561447291</v>
      </c>
      <c r="BW827" s="607">
        <v>456.20157774584436</v>
      </c>
      <c r="BX827" s="607">
        <v>305.89035380065184</v>
      </c>
      <c r="BY827" s="607">
        <v>219.72898570555935</v>
      </c>
      <c r="BZ827" s="607">
        <v>0</v>
      </c>
      <c r="CA827" s="607">
        <v>0</v>
      </c>
      <c r="CB827" s="607">
        <v>0</v>
      </c>
      <c r="CC827" s="607">
        <v>0</v>
      </c>
      <c r="CD827" s="607">
        <v>0</v>
      </c>
      <c r="CE827" s="607">
        <v>0</v>
      </c>
      <c r="CF827" s="607">
        <v>167.13566756898001</v>
      </c>
      <c r="CG827" s="607">
        <v>230.72977549891937</v>
      </c>
      <c r="CH827" s="607">
        <v>260.7049322691621</v>
      </c>
      <c r="CI827" s="607">
        <v>309.70718568996853</v>
      </c>
      <c r="CJ827" s="607">
        <v>394.25737507722016</v>
      </c>
      <c r="CK827" s="607">
        <v>477.20623514252344</v>
      </c>
      <c r="CL827" s="607">
        <v>487.12031103532462</v>
      </c>
      <c r="CM827" s="607">
        <v>535.81939552236224</v>
      </c>
      <c r="CN827" s="607">
        <v>549.89905535007745</v>
      </c>
      <c r="CO827" s="607">
        <v>557.38077831975704</v>
      </c>
      <c r="CP827" s="607">
        <v>642.94484561447291</v>
      </c>
      <c r="CQ827" s="607">
        <v>456.20157774584436</v>
      </c>
      <c r="CR827" s="607">
        <v>305.89035380065184</v>
      </c>
      <c r="CS827" s="607">
        <v>219.72898570555935</v>
      </c>
      <c r="CT827" s="607">
        <v>0</v>
      </c>
      <c r="CU827" s="607">
        <v>0</v>
      </c>
      <c r="CV827" s="607">
        <v>0</v>
      </c>
      <c r="CW827" s="607">
        <v>0</v>
      </c>
      <c r="CX827" s="607">
        <v>0</v>
      </c>
      <c r="CY827" s="607">
        <v>0</v>
      </c>
      <c r="CZ827" s="618">
        <v>0</v>
      </c>
      <c r="DA827" s="619">
        <v>0</v>
      </c>
      <c r="DB827" s="619">
        <v>0</v>
      </c>
      <c r="DC827" s="619">
        <v>0</v>
      </c>
      <c r="DD827" s="619">
        <v>0</v>
      </c>
      <c r="DE827" s="619">
        <v>0</v>
      </c>
      <c r="DF827" s="619">
        <v>0</v>
      </c>
      <c r="DG827" s="619">
        <v>0</v>
      </c>
      <c r="DH827" s="619">
        <v>0</v>
      </c>
      <c r="DI827" s="619">
        <v>0</v>
      </c>
      <c r="DJ827" s="619">
        <v>0</v>
      </c>
      <c r="DK827" s="619">
        <v>0</v>
      </c>
      <c r="DL827" s="619">
        <v>0</v>
      </c>
      <c r="DM827" s="619">
        <v>0</v>
      </c>
      <c r="DN827" s="619">
        <v>0</v>
      </c>
      <c r="DO827" s="619">
        <v>0</v>
      </c>
      <c r="DP827" s="619">
        <v>0</v>
      </c>
      <c r="DQ827" s="619">
        <v>0</v>
      </c>
      <c r="DR827" s="619">
        <v>0</v>
      </c>
      <c r="DS827" s="619">
        <v>0</v>
      </c>
      <c r="DT827" s="619">
        <v>0</v>
      </c>
      <c r="DU827" s="619">
        <v>0</v>
      </c>
      <c r="DV827" s="619">
        <v>0</v>
      </c>
      <c r="DW827" s="620">
        <v>0</v>
      </c>
    </row>
    <row r="828" spans="2:127" x14ac:dyDescent="0.2">
      <c r="B828" s="648"/>
      <c r="C828" s="642"/>
      <c r="D828" s="643"/>
      <c r="E828" s="643"/>
      <c r="F828" s="643"/>
      <c r="G828" s="643"/>
      <c r="H828" s="643"/>
      <c r="I828" s="644"/>
      <c r="J828" s="644"/>
      <c r="K828" s="644"/>
      <c r="L828" s="644"/>
      <c r="M828" s="644"/>
      <c r="N828" s="644"/>
      <c r="O828" s="644"/>
      <c r="P828" s="644"/>
      <c r="Q828" s="644"/>
      <c r="R828" s="645"/>
      <c r="S828" s="644"/>
      <c r="T828" s="644"/>
      <c r="U828" s="626" t="s">
        <v>498</v>
      </c>
      <c r="V828" s="614" t="s">
        <v>124</v>
      </c>
      <c r="W828" s="640" t="s">
        <v>490</v>
      </c>
      <c r="X828" s="607">
        <v>0</v>
      </c>
      <c r="Y828" s="607">
        <v>0</v>
      </c>
      <c r="Z828" s="607">
        <v>0</v>
      </c>
      <c r="AA828" s="607">
        <v>0</v>
      </c>
      <c r="AB828" s="607">
        <v>0</v>
      </c>
      <c r="AC828" s="607">
        <v>0</v>
      </c>
      <c r="AD828" s="607">
        <v>0</v>
      </c>
      <c r="AE828" s="607">
        <v>0</v>
      </c>
      <c r="AF828" s="607">
        <v>0</v>
      </c>
      <c r="AG828" s="607">
        <v>0</v>
      </c>
      <c r="AH828" s="607">
        <v>0</v>
      </c>
      <c r="AI828" s="607">
        <v>0</v>
      </c>
      <c r="AJ828" s="607">
        <v>0</v>
      </c>
      <c r="AK828" s="607">
        <v>0</v>
      </c>
      <c r="AL828" s="607">
        <v>0</v>
      </c>
      <c r="AM828" s="607">
        <v>0</v>
      </c>
      <c r="AN828" s="607">
        <v>0</v>
      </c>
      <c r="AO828" s="607">
        <v>0</v>
      </c>
      <c r="AP828" s="607">
        <v>0</v>
      </c>
      <c r="AQ828" s="607">
        <v>0</v>
      </c>
      <c r="AR828" s="607">
        <v>0</v>
      </c>
      <c r="AS828" s="607">
        <v>0</v>
      </c>
      <c r="AT828" s="607">
        <v>0</v>
      </c>
      <c r="AU828" s="607">
        <v>0</v>
      </c>
      <c r="AV828" s="607">
        <v>0</v>
      </c>
      <c r="AW828" s="607">
        <v>0</v>
      </c>
      <c r="AX828" s="607">
        <v>0</v>
      </c>
      <c r="AY828" s="607">
        <v>0</v>
      </c>
      <c r="AZ828" s="607">
        <v>0</v>
      </c>
      <c r="BA828" s="607">
        <v>0</v>
      </c>
      <c r="BB828" s="607">
        <v>0</v>
      </c>
      <c r="BC828" s="607">
        <v>0</v>
      </c>
      <c r="BD828" s="607">
        <v>0</v>
      </c>
      <c r="BE828" s="607">
        <v>0</v>
      </c>
      <c r="BF828" s="607">
        <v>0</v>
      </c>
      <c r="BG828" s="607">
        <v>0</v>
      </c>
      <c r="BH828" s="607">
        <v>0</v>
      </c>
      <c r="BI828" s="607">
        <v>0</v>
      </c>
      <c r="BJ828" s="607">
        <v>0</v>
      </c>
      <c r="BK828" s="607">
        <v>0</v>
      </c>
      <c r="BL828" s="607">
        <v>0</v>
      </c>
      <c r="BM828" s="607">
        <v>0</v>
      </c>
      <c r="BN828" s="607">
        <v>0</v>
      </c>
      <c r="BO828" s="607">
        <v>0</v>
      </c>
      <c r="BP828" s="607">
        <v>0</v>
      </c>
      <c r="BQ828" s="607">
        <v>0</v>
      </c>
      <c r="BR828" s="607">
        <v>0</v>
      </c>
      <c r="BS828" s="607">
        <v>0</v>
      </c>
      <c r="BT828" s="607">
        <v>0</v>
      </c>
      <c r="BU828" s="607">
        <v>0</v>
      </c>
      <c r="BV828" s="607">
        <v>0</v>
      </c>
      <c r="BW828" s="607">
        <v>0</v>
      </c>
      <c r="BX828" s="607">
        <v>0</v>
      </c>
      <c r="BY828" s="607">
        <v>0</v>
      </c>
      <c r="BZ828" s="607">
        <v>0</v>
      </c>
      <c r="CA828" s="607">
        <v>0</v>
      </c>
      <c r="CB828" s="607">
        <v>0</v>
      </c>
      <c r="CC828" s="607">
        <v>0</v>
      </c>
      <c r="CD828" s="607">
        <v>0</v>
      </c>
      <c r="CE828" s="607">
        <v>0</v>
      </c>
      <c r="CF828" s="607">
        <v>0</v>
      </c>
      <c r="CG828" s="607">
        <v>0</v>
      </c>
      <c r="CH828" s="607">
        <v>0</v>
      </c>
      <c r="CI828" s="607">
        <v>0</v>
      </c>
      <c r="CJ828" s="607">
        <v>0</v>
      </c>
      <c r="CK828" s="607">
        <v>0</v>
      </c>
      <c r="CL828" s="607">
        <v>0</v>
      </c>
      <c r="CM828" s="607">
        <v>0</v>
      </c>
      <c r="CN828" s="607">
        <v>0</v>
      </c>
      <c r="CO828" s="607">
        <v>0</v>
      </c>
      <c r="CP828" s="607">
        <v>0</v>
      </c>
      <c r="CQ828" s="607">
        <v>0</v>
      </c>
      <c r="CR828" s="607">
        <v>0</v>
      </c>
      <c r="CS828" s="607">
        <v>0</v>
      </c>
      <c r="CT828" s="607">
        <v>0</v>
      </c>
      <c r="CU828" s="607">
        <v>0</v>
      </c>
      <c r="CV828" s="607">
        <v>0</v>
      </c>
      <c r="CW828" s="607">
        <v>0</v>
      </c>
      <c r="CX828" s="607">
        <v>0</v>
      </c>
      <c r="CY828" s="607">
        <v>0</v>
      </c>
      <c r="CZ828" s="618">
        <v>0</v>
      </c>
      <c r="DA828" s="619">
        <v>0</v>
      </c>
      <c r="DB828" s="619">
        <v>0</v>
      </c>
      <c r="DC828" s="619">
        <v>0</v>
      </c>
      <c r="DD828" s="619">
        <v>0</v>
      </c>
      <c r="DE828" s="619">
        <v>0</v>
      </c>
      <c r="DF828" s="619">
        <v>0</v>
      </c>
      <c r="DG828" s="619">
        <v>0</v>
      </c>
      <c r="DH828" s="619">
        <v>0</v>
      </c>
      <c r="DI828" s="619">
        <v>0</v>
      </c>
      <c r="DJ828" s="619">
        <v>0</v>
      </c>
      <c r="DK828" s="619">
        <v>0</v>
      </c>
      <c r="DL828" s="619">
        <v>0</v>
      </c>
      <c r="DM828" s="619">
        <v>0</v>
      </c>
      <c r="DN828" s="619">
        <v>0</v>
      </c>
      <c r="DO828" s="619">
        <v>0</v>
      </c>
      <c r="DP828" s="619">
        <v>0</v>
      </c>
      <c r="DQ828" s="619">
        <v>0</v>
      </c>
      <c r="DR828" s="619">
        <v>0</v>
      </c>
      <c r="DS828" s="619">
        <v>0</v>
      </c>
      <c r="DT828" s="619">
        <v>0</v>
      </c>
      <c r="DU828" s="619">
        <v>0</v>
      </c>
      <c r="DV828" s="619">
        <v>0</v>
      </c>
      <c r="DW828" s="620">
        <v>0</v>
      </c>
    </row>
    <row r="829" spans="2:127" x14ac:dyDescent="0.2">
      <c r="B829" s="648"/>
      <c r="C829" s="642"/>
      <c r="D829" s="643"/>
      <c r="E829" s="643"/>
      <c r="F829" s="643"/>
      <c r="G829" s="643"/>
      <c r="H829" s="643"/>
      <c r="I829" s="644"/>
      <c r="J829" s="644"/>
      <c r="K829" s="644"/>
      <c r="L829" s="644"/>
      <c r="M829" s="644"/>
      <c r="N829" s="644"/>
      <c r="O829" s="644"/>
      <c r="P829" s="644"/>
      <c r="Q829" s="644"/>
      <c r="R829" s="645"/>
      <c r="S829" s="644"/>
      <c r="T829" s="644"/>
      <c r="U829" s="649" t="s">
        <v>499</v>
      </c>
      <c r="V829" s="614" t="s">
        <v>124</v>
      </c>
      <c r="W829" s="640" t="s">
        <v>490</v>
      </c>
      <c r="X829" s="607">
        <v>0</v>
      </c>
      <c r="Y829" s="607">
        <v>0</v>
      </c>
      <c r="Z829" s="607">
        <v>0</v>
      </c>
      <c r="AA829" s="607">
        <v>0</v>
      </c>
      <c r="AB829" s="607">
        <v>0</v>
      </c>
      <c r="AC829" s="607">
        <v>0</v>
      </c>
      <c r="AD829" s="607">
        <v>0</v>
      </c>
      <c r="AE829" s="607">
        <v>0</v>
      </c>
      <c r="AF829" s="607">
        <v>0</v>
      </c>
      <c r="AG829" s="607">
        <v>0</v>
      </c>
      <c r="AH829" s="607">
        <v>0</v>
      </c>
      <c r="AI829" s="607">
        <v>0</v>
      </c>
      <c r="AJ829" s="607">
        <v>0</v>
      </c>
      <c r="AK829" s="607">
        <v>0</v>
      </c>
      <c r="AL829" s="607">
        <v>0</v>
      </c>
      <c r="AM829" s="607">
        <v>0</v>
      </c>
      <c r="AN829" s="607">
        <v>0</v>
      </c>
      <c r="AO829" s="607">
        <v>0</v>
      </c>
      <c r="AP829" s="607">
        <v>0</v>
      </c>
      <c r="AQ829" s="607">
        <v>0</v>
      </c>
      <c r="AR829" s="607">
        <v>0</v>
      </c>
      <c r="AS829" s="607">
        <v>0</v>
      </c>
      <c r="AT829" s="607">
        <v>0</v>
      </c>
      <c r="AU829" s="607">
        <v>0</v>
      </c>
      <c r="AV829" s="607">
        <v>0</v>
      </c>
      <c r="AW829" s="607">
        <v>0</v>
      </c>
      <c r="AX829" s="607">
        <v>0</v>
      </c>
      <c r="AY829" s="607">
        <v>0</v>
      </c>
      <c r="AZ829" s="607">
        <v>0</v>
      </c>
      <c r="BA829" s="607">
        <v>0</v>
      </c>
      <c r="BB829" s="607">
        <v>0</v>
      </c>
      <c r="BC829" s="607">
        <v>0</v>
      </c>
      <c r="BD829" s="607">
        <v>0</v>
      </c>
      <c r="BE829" s="607">
        <v>0</v>
      </c>
      <c r="BF829" s="607">
        <v>0</v>
      </c>
      <c r="BG829" s="607">
        <v>0</v>
      </c>
      <c r="BH829" s="607">
        <v>0</v>
      </c>
      <c r="BI829" s="607">
        <v>0</v>
      </c>
      <c r="BJ829" s="607">
        <v>0</v>
      </c>
      <c r="BK829" s="607">
        <v>0</v>
      </c>
      <c r="BL829" s="607">
        <v>0</v>
      </c>
      <c r="BM829" s="607">
        <v>0</v>
      </c>
      <c r="BN829" s="607">
        <v>0</v>
      </c>
      <c r="BO829" s="607">
        <v>0</v>
      </c>
      <c r="BP829" s="607">
        <v>0</v>
      </c>
      <c r="BQ829" s="607">
        <v>0</v>
      </c>
      <c r="BR829" s="607">
        <v>0</v>
      </c>
      <c r="BS829" s="607">
        <v>0</v>
      </c>
      <c r="BT829" s="607">
        <v>0</v>
      </c>
      <c r="BU829" s="607">
        <v>0</v>
      </c>
      <c r="BV829" s="607">
        <v>0</v>
      </c>
      <c r="BW829" s="607">
        <v>0</v>
      </c>
      <c r="BX829" s="607">
        <v>0</v>
      </c>
      <c r="BY829" s="607">
        <v>0</v>
      </c>
      <c r="BZ829" s="607">
        <v>0</v>
      </c>
      <c r="CA829" s="607">
        <v>0</v>
      </c>
      <c r="CB829" s="607">
        <v>0</v>
      </c>
      <c r="CC829" s="607">
        <v>0</v>
      </c>
      <c r="CD829" s="607">
        <v>0</v>
      </c>
      <c r="CE829" s="607">
        <v>0</v>
      </c>
      <c r="CF829" s="607">
        <v>0</v>
      </c>
      <c r="CG829" s="607">
        <v>0</v>
      </c>
      <c r="CH829" s="607">
        <v>0</v>
      </c>
      <c r="CI829" s="607">
        <v>0</v>
      </c>
      <c r="CJ829" s="607">
        <v>0</v>
      </c>
      <c r="CK829" s="607">
        <v>0</v>
      </c>
      <c r="CL829" s="607">
        <v>0</v>
      </c>
      <c r="CM829" s="607">
        <v>0</v>
      </c>
      <c r="CN829" s="607">
        <v>0</v>
      </c>
      <c r="CO829" s="607">
        <v>0</v>
      </c>
      <c r="CP829" s="607">
        <v>0</v>
      </c>
      <c r="CQ829" s="607">
        <v>0</v>
      </c>
      <c r="CR829" s="607">
        <v>0</v>
      </c>
      <c r="CS829" s="607">
        <v>0</v>
      </c>
      <c r="CT829" s="607">
        <v>0</v>
      </c>
      <c r="CU829" s="607">
        <v>0</v>
      </c>
      <c r="CV829" s="607">
        <v>0</v>
      </c>
      <c r="CW829" s="607">
        <v>0</v>
      </c>
      <c r="CX829" s="607">
        <v>0</v>
      </c>
      <c r="CY829" s="607">
        <v>0</v>
      </c>
      <c r="CZ829" s="618">
        <v>0</v>
      </c>
      <c r="DA829" s="619">
        <v>0</v>
      </c>
      <c r="DB829" s="619">
        <v>0</v>
      </c>
      <c r="DC829" s="619">
        <v>0</v>
      </c>
      <c r="DD829" s="619">
        <v>0</v>
      </c>
      <c r="DE829" s="619">
        <v>0</v>
      </c>
      <c r="DF829" s="619">
        <v>0</v>
      </c>
      <c r="DG829" s="619">
        <v>0</v>
      </c>
      <c r="DH829" s="619">
        <v>0</v>
      </c>
      <c r="DI829" s="619">
        <v>0</v>
      </c>
      <c r="DJ829" s="619">
        <v>0</v>
      </c>
      <c r="DK829" s="619">
        <v>0</v>
      </c>
      <c r="DL829" s="619">
        <v>0</v>
      </c>
      <c r="DM829" s="619">
        <v>0</v>
      </c>
      <c r="DN829" s="619">
        <v>0</v>
      </c>
      <c r="DO829" s="619">
        <v>0</v>
      </c>
      <c r="DP829" s="619">
        <v>0</v>
      </c>
      <c r="DQ829" s="619">
        <v>0</v>
      </c>
      <c r="DR829" s="619">
        <v>0</v>
      </c>
      <c r="DS829" s="619">
        <v>0</v>
      </c>
      <c r="DT829" s="619">
        <v>0</v>
      </c>
      <c r="DU829" s="619">
        <v>0</v>
      </c>
      <c r="DV829" s="619">
        <v>0</v>
      </c>
      <c r="DW829" s="620">
        <v>0</v>
      </c>
    </row>
    <row r="830" spans="2:127" ht="15.75" thickBot="1" x14ac:dyDescent="0.25">
      <c r="B830" s="650"/>
      <c r="C830" s="651"/>
      <c r="D830" s="652"/>
      <c r="E830" s="652"/>
      <c r="F830" s="652"/>
      <c r="G830" s="652"/>
      <c r="H830" s="652"/>
      <c r="I830" s="653"/>
      <c r="J830" s="653"/>
      <c r="K830" s="653"/>
      <c r="L830" s="653"/>
      <c r="M830" s="653"/>
      <c r="N830" s="653"/>
      <c r="O830" s="653"/>
      <c r="P830" s="653"/>
      <c r="Q830" s="653"/>
      <c r="R830" s="654"/>
      <c r="S830" s="653"/>
      <c r="T830" s="653"/>
      <c r="U830" s="655" t="s">
        <v>127</v>
      </c>
      <c r="V830" s="656" t="s">
        <v>500</v>
      </c>
      <c r="W830" s="657" t="s">
        <v>490</v>
      </c>
      <c r="X830" s="658">
        <f>SUM(X819:X829)</f>
        <v>14133.947417830461</v>
      </c>
      <c r="Y830" s="658">
        <f t="shared" ref="Y830:CJ830" si="185">SUM(Y819:Y829)</f>
        <v>19992.616999326372</v>
      </c>
      <c r="Z830" s="658">
        <f t="shared" si="185"/>
        <v>23188.541700395439</v>
      </c>
      <c r="AA830" s="658">
        <f t="shared" si="185"/>
        <v>28077.119211937272</v>
      </c>
      <c r="AB830" s="658">
        <f t="shared" si="185"/>
        <v>36126.186527214988</v>
      </c>
      <c r="AC830" s="658">
        <f t="shared" si="185"/>
        <v>44336.18484669894</v>
      </c>
      <c r="AD830" s="658">
        <f t="shared" si="185"/>
        <v>46679.806715402709</v>
      </c>
      <c r="AE830" s="658">
        <f t="shared" si="185"/>
        <v>52348.83593295348</v>
      </c>
      <c r="AF830" s="658">
        <f t="shared" si="185"/>
        <v>55201.114965570552</v>
      </c>
      <c r="AG830" s="658">
        <f t="shared" si="185"/>
        <v>57477.765919761754</v>
      </c>
      <c r="AH830" s="658">
        <f t="shared" si="185"/>
        <v>68541.082963126872</v>
      </c>
      <c r="AI830" s="658">
        <f t="shared" si="185"/>
        <v>55433.412274839291</v>
      </c>
      <c r="AJ830" s="658">
        <f t="shared" si="185"/>
        <v>44417.379780330077</v>
      </c>
      <c r="AK830" s="658">
        <f t="shared" si="185"/>
        <v>38586.239981013241</v>
      </c>
      <c r="AL830" s="658">
        <f t="shared" si="185"/>
        <v>21690.797979592877</v>
      </c>
      <c r="AM830" s="658">
        <f t="shared" si="185"/>
        <v>22712.827130072263</v>
      </c>
      <c r="AN830" s="658">
        <f t="shared" si="185"/>
        <v>22776.641454924411</v>
      </c>
      <c r="AO830" s="658">
        <f t="shared" si="185"/>
        <v>23353.3078989198</v>
      </c>
      <c r="AP830" s="658">
        <f t="shared" si="185"/>
        <v>23475.197165233061</v>
      </c>
      <c r="AQ830" s="658">
        <f t="shared" si="185"/>
        <v>23509.623697405292</v>
      </c>
      <c r="AR830" s="658">
        <f t="shared" si="185"/>
        <v>32483.175271081098</v>
      </c>
      <c r="AS830" s="658">
        <f t="shared" si="185"/>
        <v>32975.893149217889</v>
      </c>
      <c r="AT830" s="658">
        <f t="shared" si="185"/>
        <v>32356.581278571186</v>
      </c>
      <c r="AU830" s="658">
        <f t="shared" si="185"/>
        <v>33484.647770215262</v>
      </c>
      <c r="AV830" s="658">
        <f t="shared" si="185"/>
        <v>34543.131227037018</v>
      </c>
      <c r="AW830" s="658">
        <f t="shared" si="185"/>
        <v>38469.226009413236</v>
      </c>
      <c r="AX830" s="658">
        <f t="shared" si="185"/>
        <v>38939.354669267988</v>
      </c>
      <c r="AY830" s="658">
        <f t="shared" si="185"/>
        <v>41244.768765809931</v>
      </c>
      <c r="AZ830" s="658">
        <f t="shared" si="185"/>
        <v>41912.010583767275</v>
      </c>
      <c r="BA830" s="658">
        <f t="shared" si="185"/>
        <v>42267.041630949294</v>
      </c>
      <c r="BB830" s="658">
        <f t="shared" si="185"/>
        <v>48516.964145181548</v>
      </c>
      <c r="BC830" s="658">
        <f t="shared" si="185"/>
        <v>40518.490806391143</v>
      </c>
      <c r="BD830" s="658">
        <f t="shared" si="185"/>
        <v>33801.421412855496</v>
      </c>
      <c r="BE830" s="658">
        <f t="shared" si="185"/>
        <v>30370.349912080928</v>
      </c>
      <c r="BF830" s="658">
        <f t="shared" si="185"/>
        <v>21086.864182312991</v>
      </c>
      <c r="BG830" s="658">
        <f t="shared" si="185"/>
        <v>22179.755145797961</v>
      </c>
      <c r="BH830" s="658">
        <f t="shared" si="185"/>
        <v>22311.258324143408</v>
      </c>
      <c r="BI830" s="658">
        <f t="shared" si="185"/>
        <v>22953.304991204594</v>
      </c>
      <c r="BJ830" s="658">
        <f t="shared" si="185"/>
        <v>23139.641514487994</v>
      </c>
      <c r="BK830" s="658">
        <f t="shared" si="185"/>
        <v>23239.126601509801</v>
      </c>
      <c r="BL830" s="658">
        <f t="shared" si="185"/>
        <v>32275.211206796343</v>
      </c>
      <c r="BM830" s="658">
        <f t="shared" si="185"/>
        <v>32827.268985194743</v>
      </c>
      <c r="BN830" s="658">
        <f t="shared" si="185"/>
        <v>32268.06676349153</v>
      </c>
      <c r="BO830" s="658">
        <f t="shared" si="185"/>
        <v>33453.648081725361</v>
      </c>
      <c r="BP830" s="658">
        <f t="shared" si="185"/>
        <v>34563.131227037018</v>
      </c>
      <c r="BQ830" s="658">
        <f t="shared" si="185"/>
        <v>38489.226009413236</v>
      </c>
      <c r="BR830" s="658">
        <f t="shared" si="185"/>
        <v>38959.354669267988</v>
      </c>
      <c r="BS830" s="658">
        <f t="shared" si="185"/>
        <v>41264.768765809931</v>
      </c>
      <c r="BT830" s="658">
        <f t="shared" si="185"/>
        <v>41932.010583767275</v>
      </c>
      <c r="BU830" s="658">
        <f t="shared" si="185"/>
        <v>42287.041630949294</v>
      </c>
      <c r="BV830" s="658">
        <f t="shared" si="185"/>
        <v>48536.964145181548</v>
      </c>
      <c r="BW830" s="658">
        <f t="shared" si="185"/>
        <v>40538.490806391143</v>
      </c>
      <c r="BX830" s="658">
        <f t="shared" si="185"/>
        <v>33821.421412855496</v>
      </c>
      <c r="BY830" s="658">
        <f t="shared" si="185"/>
        <v>30390.349912080928</v>
      </c>
      <c r="BZ830" s="658">
        <f t="shared" si="185"/>
        <v>21106.864182312991</v>
      </c>
      <c r="CA830" s="658">
        <f t="shared" si="185"/>
        <v>22199.755145797961</v>
      </c>
      <c r="CB830" s="658">
        <f t="shared" si="185"/>
        <v>22331.258324143408</v>
      </c>
      <c r="CC830" s="658">
        <f t="shared" si="185"/>
        <v>22973.304991204594</v>
      </c>
      <c r="CD830" s="658">
        <f t="shared" si="185"/>
        <v>23159.641514487994</v>
      </c>
      <c r="CE830" s="658">
        <f t="shared" si="185"/>
        <v>23259.126601509801</v>
      </c>
      <c r="CF830" s="658">
        <f t="shared" si="185"/>
        <v>32295.211206796343</v>
      </c>
      <c r="CG830" s="658">
        <f t="shared" si="185"/>
        <v>32847.268985194743</v>
      </c>
      <c r="CH830" s="658">
        <f t="shared" si="185"/>
        <v>32288.06676349153</v>
      </c>
      <c r="CI830" s="658">
        <f t="shared" si="185"/>
        <v>33473.648081725361</v>
      </c>
      <c r="CJ830" s="658">
        <f t="shared" si="185"/>
        <v>34583.131227037018</v>
      </c>
      <c r="CK830" s="658">
        <f t="shared" ref="CK830:DW830" si="186">SUM(CK819:CK829)</f>
        <v>38509.226009413236</v>
      </c>
      <c r="CL830" s="658">
        <f t="shared" si="186"/>
        <v>38979.354669267988</v>
      </c>
      <c r="CM830" s="658">
        <f t="shared" si="186"/>
        <v>41284.768765809931</v>
      </c>
      <c r="CN830" s="658">
        <f t="shared" si="186"/>
        <v>41952.010583767275</v>
      </c>
      <c r="CO830" s="658">
        <f t="shared" si="186"/>
        <v>42307.041630949294</v>
      </c>
      <c r="CP830" s="658">
        <f t="shared" si="186"/>
        <v>48556.964145181548</v>
      </c>
      <c r="CQ830" s="658">
        <f t="shared" si="186"/>
        <v>40558.490806391143</v>
      </c>
      <c r="CR830" s="658">
        <f t="shared" si="186"/>
        <v>33841.421412855496</v>
      </c>
      <c r="CS830" s="658">
        <f t="shared" si="186"/>
        <v>30410.349912080928</v>
      </c>
      <c r="CT830" s="658">
        <f t="shared" si="186"/>
        <v>21126.864182312991</v>
      </c>
      <c r="CU830" s="658">
        <f t="shared" si="186"/>
        <v>22219.755145797961</v>
      </c>
      <c r="CV830" s="658">
        <f t="shared" si="186"/>
        <v>22351.258324143408</v>
      </c>
      <c r="CW830" s="658">
        <f t="shared" si="186"/>
        <v>22993.304991204594</v>
      </c>
      <c r="CX830" s="658">
        <f t="shared" si="186"/>
        <v>23179.641514487994</v>
      </c>
      <c r="CY830" s="659">
        <f t="shared" si="186"/>
        <v>23279.126601509801</v>
      </c>
      <c r="CZ830" s="660">
        <f t="shared" si="186"/>
        <v>0</v>
      </c>
      <c r="DA830" s="661">
        <f t="shared" si="186"/>
        <v>0</v>
      </c>
      <c r="DB830" s="661">
        <f t="shared" si="186"/>
        <v>0</v>
      </c>
      <c r="DC830" s="661">
        <f t="shared" si="186"/>
        <v>0</v>
      </c>
      <c r="DD830" s="661">
        <f t="shared" si="186"/>
        <v>0</v>
      </c>
      <c r="DE830" s="661">
        <f t="shared" si="186"/>
        <v>0</v>
      </c>
      <c r="DF830" s="661">
        <f t="shared" si="186"/>
        <v>0</v>
      </c>
      <c r="DG830" s="661">
        <f t="shared" si="186"/>
        <v>0</v>
      </c>
      <c r="DH830" s="661">
        <f t="shared" si="186"/>
        <v>0</v>
      </c>
      <c r="DI830" s="661">
        <f t="shared" si="186"/>
        <v>0</v>
      </c>
      <c r="DJ830" s="661">
        <f t="shared" si="186"/>
        <v>0</v>
      </c>
      <c r="DK830" s="661">
        <f t="shared" si="186"/>
        <v>0</v>
      </c>
      <c r="DL830" s="661">
        <f t="shared" si="186"/>
        <v>0</v>
      </c>
      <c r="DM830" s="661">
        <f t="shared" si="186"/>
        <v>0</v>
      </c>
      <c r="DN830" s="661">
        <f t="shared" si="186"/>
        <v>0</v>
      </c>
      <c r="DO830" s="661">
        <f t="shared" si="186"/>
        <v>0</v>
      </c>
      <c r="DP830" s="661">
        <f t="shared" si="186"/>
        <v>0</v>
      </c>
      <c r="DQ830" s="661">
        <f t="shared" si="186"/>
        <v>0</v>
      </c>
      <c r="DR830" s="661">
        <f t="shared" si="186"/>
        <v>0</v>
      </c>
      <c r="DS830" s="661">
        <f t="shared" si="186"/>
        <v>0</v>
      </c>
      <c r="DT830" s="661">
        <f t="shared" si="186"/>
        <v>0</v>
      </c>
      <c r="DU830" s="661">
        <f t="shared" si="186"/>
        <v>0</v>
      </c>
      <c r="DV830" s="661">
        <f t="shared" si="186"/>
        <v>0</v>
      </c>
      <c r="DW830" s="662">
        <f t="shared" si="186"/>
        <v>0</v>
      </c>
    </row>
    <row r="831" spans="2:127" x14ac:dyDescent="0.2">
      <c r="B831" s="675" t="s">
        <v>532</v>
      </c>
      <c r="C831" s="676" t="s">
        <v>533</v>
      </c>
      <c r="D831" s="587"/>
      <c r="E831" s="587"/>
      <c r="F831" s="587"/>
      <c r="G831" s="587"/>
      <c r="H831" s="587"/>
      <c r="I831" s="587"/>
      <c r="J831" s="587"/>
      <c r="K831" s="587"/>
      <c r="L831" s="587"/>
      <c r="M831" s="587"/>
      <c r="N831" s="587"/>
      <c r="O831" s="587"/>
      <c r="P831" s="587"/>
      <c r="Q831" s="587"/>
      <c r="R831" s="589"/>
      <c r="S831" s="664"/>
      <c r="T831" s="589"/>
      <c r="U831" s="664"/>
      <c r="V831" s="587"/>
      <c r="W831" s="587"/>
      <c r="X831" s="585">
        <f t="shared" ref="X831:BC831" si="187">SUMIF($C:$C,"61.5x",X:X)</f>
        <v>0</v>
      </c>
      <c r="Y831" s="585">
        <f t="shared" si="187"/>
        <v>0</v>
      </c>
      <c r="Z831" s="585">
        <f t="shared" si="187"/>
        <v>0</v>
      </c>
      <c r="AA831" s="585">
        <f t="shared" si="187"/>
        <v>0</v>
      </c>
      <c r="AB831" s="585">
        <f t="shared" si="187"/>
        <v>0</v>
      </c>
      <c r="AC831" s="585">
        <f t="shared" si="187"/>
        <v>0</v>
      </c>
      <c r="AD831" s="585">
        <f t="shared" si="187"/>
        <v>0</v>
      </c>
      <c r="AE831" s="585">
        <f t="shared" si="187"/>
        <v>0</v>
      </c>
      <c r="AF831" s="585">
        <f t="shared" si="187"/>
        <v>0</v>
      </c>
      <c r="AG831" s="585">
        <f t="shared" si="187"/>
        <v>0</v>
      </c>
      <c r="AH831" s="585">
        <f t="shared" si="187"/>
        <v>0</v>
      </c>
      <c r="AI831" s="585">
        <f t="shared" si="187"/>
        <v>0</v>
      </c>
      <c r="AJ831" s="585">
        <f t="shared" si="187"/>
        <v>0</v>
      </c>
      <c r="AK831" s="585">
        <f t="shared" si="187"/>
        <v>0</v>
      </c>
      <c r="AL831" s="585">
        <f t="shared" si="187"/>
        <v>0</v>
      </c>
      <c r="AM831" s="585">
        <f t="shared" si="187"/>
        <v>0</v>
      </c>
      <c r="AN831" s="585">
        <f t="shared" si="187"/>
        <v>0</v>
      </c>
      <c r="AO831" s="585">
        <f t="shared" si="187"/>
        <v>0</v>
      </c>
      <c r="AP831" s="585">
        <f t="shared" si="187"/>
        <v>0</v>
      </c>
      <c r="AQ831" s="585">
        <f t="shared" si="187"/>
        <v>0</v>
      </c>
      <c r="AR831" s="585">
        <f t="shared" si="187"/>
        <v>0</v>
      </c>
      <c r="AS831" s="585">
        <f t="shared" si="187"/>
        <v>0</v>
      </c>
      <c r="AT831" s="585">
        <f t="shared" si="187"/>
        <v>0</v>
      </c>
      <c r="AU831" s="585">
        <f t="shared" si="187"/>
        <v>0</v>
      </c>
      <c r="AV831" s="585">
        <f t="shared" si="187"/>
        <v>0</v>
      </c>
      <c r="AW831" s="585">
        <f t="shared" si="187"/>
        <v>0</v>
      </c>
      <c r="AX831" s="585">
        <f t="shared" si="187"/>
        <v>0</v>
      </c>
      <c r="AY831" s="585">
        <f t="shared" si="187"/>
        <v>0</v>
      </c>
      <c r="AZ831" s="585">
        <f t="shared" si="187"/>
        <v>0</v>
      </c>
      <c r="BA831" s="585">
        <f t="shared" si="187"/>
        <v>0</v>
      </c>
      <c r="BB831" s="585">
        <f t="shared" si="187"/>
        <v>0</v>
      </c>
      <c r="BC831" s="585">
        <f t="shared" si="187"/>
        <v>0</v>
      </c>
      <c r="BD831" s="585">
        <f t="shared" ref="BD831:CI831" si="188">SUMIF($C:$C,"61.5x",BD:BD)</f>
        <v>0</v>
      </c>
      <c r="BE831" s="585">
        <f t="shared" si="188"/>
        <v>0</v>
      </c>
      <c r="BF831" s="585">
        <f t="shared" si="188"/>
        <v>0</v>
      </c>
      <c r="BG831" s="585">
        <f t="shared" si="188"/>
        <v>0</v>
      </c>
      <c r="BH831" s="585">
        <f t="shared" si="188"/>
        <v>0</v>
      </c>
      <c r="BI831" s="585">
        <f t="shared" si="188"/>
        <v>0</v>
      </c>
      <c r="BJ831" s="585">
        <f t="shared" si="188"/>
        <v>0</v>
      </c>
      <c r="BK831" s="585">
        <f t="shared" si="188"/>
        <v>0</v>
      </c>
      <c r="BL831" s="585">
        <f t="shared" si="188"/>
        <v>0</v>
      </c>
      <c r="BM831" s="585">
        <f t="shared" si="188"/>
        <v>0</v>
      </c>
      <c r="BN831" s="585">
        <f t="shared" si="188"/>
        <v>0</v>
      </c>
      <c r="BO831" s="585">
        <f t="shared" si="188"/>
        <v>0</v>
      </c>
      <c r="BP831" s="585">
        <f t="shared" si="188"/>
        <v>0</v>
      </c>
      <c r="BQ831" s="585">
        <f t="shared" si="188"/>
        <v>0</v>
      </c>
      <c r="BR831" s="585">
        <f t="shared" si="188"/>
        <v>0</v>
      </c>
      <c r="BS831" s="585">
        <f t="shared" si="188"/>
        <v>0</v>
      </c>
      <c r="BT831" s="585">
        <f t="shared" si="188"/>
        <v>0</v>
      </c>
      <c r="BU831" s="585">
        <f t="shared" si="188"/>
        <v>0</v>
      </c>
      <c r="BV831" s="585">
        <f t="shared" si="188"/>
        <v>0</v>
      </c>
      <c r="BW831" s="585">
        <f t="shared" si="188"/>
        <v>0</v>
      </c>
      <c r="BX831" s="585">
        <f t="shared" si="188"/>
        <v>0</v>
      </c>
      <c r="BY831" s="585">
        <f t="shared" si="188"/>
        <v>0</v>
      </c>
      <c r="BZ831" s="585">
        <f t="shared" si="188"/>
        <v>0</v>
      </c>
      <c r="CA831" s="585">
        <f t="shared" si="188"/>
        <v>0</v>
      </c>
      <c r="CB831" s="585">
        <f t="shared" si="188"/>
        <v>0</v>
      </c>
      <c r="CC831" s="585">
        <f t="shared" si="188"/>
        <v>0</v>
      </c>
      <c r="CD831" s="585">
        <f t="shared" si="188"/>
        <v>0</v>
      </c>
      <c r="CE831" s="585">
        <f t="shared" si="188"/>
        <v>0</v>
      </c>
      <c r="CF831" s="585">
        <f t="shared" si="188"/>
        <v>0</v>
      </c>
      <c r="CG831" s="585">
        <f t="shared" si="188"/>
        <v>0</v>
      </c>
      <c r="CH831" s="585">
        <f t="shared" si="188"/>
        <v>0</v>
      </c>
      <c r="CI831" s="585">
        <f t="shared" si="188"/>
        <v>0</v>
      </c>
      <c r="CJ831" s="585">
        <f t="shared" ref="CJ831:DO831" si="189">SUMIF($C:$C,"61.5x",CJ:CJ)</f>
        <v>0</v>
      </c>
      <c r="CK831" s="585">
        <f t="shared" si="189"/>
        <v>0</v>
      </c>
      <c r="CL831" s="585">
        <f t="shared" si="189"/>
        <v>0</v>
      </c>
      <c r="CM831" s="585">
        <f t="shared" si="189"/>
        <v>0</v>
      </c>
      <c r="CN831" s="585">
        <f t="shared" si="189"/>
        <v>0</v>
      </c>
      <c r="CO831" s="585">
        <f t="shared" si="189"/>
        <v>0</v>
      </c>
      <c r="CP831" s="585">
        <f t="shared" si="189"/>
        <v>0</v>
      </c>
      <c r="CQ831" s="585">
        <f t="shared" si="189"/>
        <v>0</v>
      </c>
      <c r="CR831" s="585">
        <f t="shared" si="189"/>
        <v>0</v>
      </c>
      <c r="CS831" s="585">
        <f t="shared" si="189"/>
        <v>0</v>
      </c>
      <c r="CT831" s="585">
        <f t="shared" si="189"/>
        <v>0</v>
      </c>
      <c r="CU831" s="585">
        <f t="shared" si="189"/>
        <v>0</v>
      </c>
      <c r="CV831" s="585">
        <f t="shared" si="189"/>
        <v>0</v>
      </c>
      <c r="CW831" s="585">
        <f t="shared" si="189"/>
        <v>0</v>
      </c>
      <c r="CX831" s="585">
        <f t="shared" si="189"/>
        <v>0</v>
      </c>
      <c r="CY831" s="600">
        <f t="shared" si="189"/>
        <v>0</v>
      </c>
      <c r="CZ831" s="601">
        <f t="shared" si="189"/>
        <v>0</v>
      </c>
      <c r="DA831" s="601">
        <f t="shared" si="189"/>
        <v>0</v>
      </c>
      <c r="DB831" s="601">
        <f t="shared" si="189"/>
        <v>0</v>
      </c>
      <c r="DC831" s="601">
        <f t="shared" si="189"/>
        <v>0</v>
      </c>
      <c r="DD831" s="601">
        <f t="shared" si="189"/>
        <v>0</v>
      </c>
      <c r="DE831" s="601">
        <f t="shared" si="189"/>
        <v>0</v>
      </c>
      <c r="DF831" s="601">
        <f t="shared" si="189"/>
        <v>0</v>
      </c>
      <c r="DG831" s="601">
        <f t="shared" si="189"/>
        <v>0</v>
      </c>
      <c r="DH831" s="601">
        <f t="shared" si="189"/>
        <v>0</v>
      </c>
      <c r="DI831" s="601">
        <f t="shared" si="189"/>
        <v>0</v>
      </c>
      <c r="DJ831" s="601">
        <f t="shared" si="189"/>
        <v>0</v>
      </c>
      <c r="DK831" s="601">
        <f t="shared" si="189"/>
        <v>0</v>
      </c>
      <c r="DL831" s="601">
        <f t="shared" si="189"/>
        <v>0</v>
      </c>
      <c r="DM831" s="601">
        <f t="shared" si="189"/>
        <v>0</v>
      </c>
      <c r="DN831" s="601">
        <f t="shared" si="189"/>
        <v>0</v>
      </c>
      <c r="DO831" s="601">
        <f t="shared" si="189"/>
        <v>0</v>
      </c>
      <c r="DP831" s="601">
        <f t="shared" ref="DP831:DW831" si="190">SUMIF($C:$C,"61.5x",DP:DP)</f>
        <v>0</v>
      </c>
      <c r="DQ831" s="601">
        <f t="shared" si="190"/>
        <v>0</v>
      </c>
      <c r="DR831" s="601">
        <f t="shared" si="190"/>
        <v>0</v>
      </c>
      <c r="DS831" s="601">
        <f t="shared" si="190"/>
        <v>0</v>
      </c>
      <c r="DT831" s="601">
        <f t="shared" si="190"/>
        <v>0</v>
      </c>
      <c r="DU831" s="601">
        <f t="shared" si="190"/>
        <v>0</v>
      </c>
      <c r="DV831" s="601">
        <f t="shared" si="190"/>
        <v>0</v>
      </c>
      <c r="DW831" s="665">
        <f t="shared" si="190"/>
        <v>0</v>
      </c>
    </row>
    <row r="832" spans="2:127" x14ac:dyDescent="0.2">
      <c r="B832" s="675" t="s">
        <v>534</v>
      </c>
      <c r="C832" s="588" t="s">
        <v>535</v>
      </c>
      <c r="D832" s="587"/>
      <c r="E832" s="587"/>
      <c r="F832" s="587"/>
      <c r="G832" s="587"/>
      <c r="H832" s="587"/>
      <c r="I832" s="587"/>
      <c r="J832" s="587"/>
      <c r="K832" s="587"/>
      <c r="L832" s="587"/>
      <c r="M832" s="587"/>
      <c r="N832" s="587"/>
      <c r="O832" s="587"/>
      <c r="P832" s="587"/>
      <c r="Q832" s="587"/>
      <c r="R832" s="589"/>
      <c r="S832" s="664"/>
      <c r="T832" s="589"/>
      <c r="U832" s="664"/>
      <c r="V832" s="587"/>
      <c r="W832" s="587"/>
      <c r="X832" s="585">
        <f t="shared" ref="X832:BC832" si="191">SUMIF($C:$C,"61.6x",X:X)</f>
        <v>0</v>
      </c>
      <c r="Y832" s="585">
        <f t="shared" si="191"/>
        <v>0</v>
      </c>
      <c r="Z832" s="585">
        <f t="shared" si="191"/>
        <v>0</v>
      </c>
      <c r="AA832" s="585">
        <f t="shared" si="191"/>
        <v>0</v>
      </c>
      <c r="AB832" s="585">
        <f t="shared" si="191"/>
        <v>0</v>
      </c>
      <c r="AC832" s="585">
        <f t="shared" si="191"/>
        <v>0</v>
      </c>
      <c r="AD832" s="585">
        <f t="shared" si="191"/>
        <v>0</v>
      </c>
      <c r="AE832" s="585">
        <f t="shared" si="191"/>
        <v>0</v>
      </c>
      <c r="AF832" s="585">
        <f t="shared" si="191"/>
        <v>0</v>
      </c>
      <c r="AG832" s="585">
        <f t="shared" si="191"/>
        <v>0</v>
      </c>
      <c r="AH832" s="585">
        <f t="shared" si="191"/>
        <v>0</v>
      </c>
      <c r="AI832" s="585">
        <f t="shared" si="191"/>
        <v>0</v>
      </c>
      <c r="AJ832" s="585">
        <f t="shared" si="191"/>
        <v>0</v>
      </c>
      <c r="AK832" s="585">
        <f t="shared" si="191"/>
        <v>0</v>
      </c>
      <c r="AL832" s="585">
        <f t="shared" si="191"/>
        <v>0</v>
      </c>
      <c r="AM832" s="585">
        <f t="shared" si="191"/>
        <v>0</v>
      </c>
      <c r="AN832" s="585">
        <f t="shared" si="191"/>
        <v>0</v>
      </c>
      <c r="AO832" s="585">
        <f t="shared" si="191"/>
        <v>0</v>
      </c>
      <c r="AP832" s="585">
        <f t="shared" si="191"/>
        <v>0</v>
      </c>
      <c r="AQ832" s="585">
        <f t="shared" si="191"/>
        <v>0</v>
      </c>
      <c r="AR832" s="585">
        <f t="shared" si="191"/>
        <v>0</v>
      </c>
      <c r="AS832" s="585">
        <f t="shared" si="191"/>
        <v>0</v>
      </c>
      <c r="AT832" s="585">
        <f t="shared" si="191"/>
        <v>0</v>
      </c>
      <c r="AU832" s="585">
        <f t="shared" si="191"/>
        <v>0</v>
      </c>
      <c r="AV832" s="585">
        <f t="shared" si="191"/>
        <v>0</v>
      </c>
      <c r="AW832" s="585">
        <f t="shared" si="191"/>
        <v>0</v>
      </c>
      <c r="AX832" s="585">
        <f t="shared" si="191"/>
        <v>0</v>
      </c>
      <c r="AY832" s="585">
        <f t="shared" si="191"/>
        <v>0</v>
      </c>
      <c r="AZ832" s="585">
        <f t="shared" si="191"/>
        <v>0</v>
      </c>
      <c r="BA832" s="585">
        <f t="shared" si="191"/>
        <v>0</v>
      </c>
      <c r="BB832" s="585">
        <f t="shared" si="191"/>
        <v>0</v>
      </c>
      <c r="BC832" s="585">
        <f t="shared" si="191"/>
        <v>0</v>
      </c>
      <c r="BD832" s="585">
        <f t="shared" ref="BD832:CI832" si="192">SUMIF($C:$C,"61.6x",BD:BD)</f>
        <v>0</v>
      </c>
      <c r="BE832" s="585">
        <f t="shared" si="192"/>
        <v>0</v>
      </c>
      <c r="BF832" s="585">
        <f t="shared" si="192"/>
        <v>0</v>
      </c>
      <c r="BG832" s="585">
        <f t="shared" si="192"/>
        <v>0</v>
      </c>
      <c r="BH832" s="585">
        <f t="shared" si="192"/>
        <v>0</v>
      </c>
      <c r="BI832" s="585">
        <f t="shared" si="192"/>
        <v>0</v>
      </c>
      <c r="BJ832" s="585">
        <f t="shared" si="192"/>
        <v>0</v>
      </c>
      <c r="BK832" s="585">
        <f t="shared" si="192"/>
        <v>0</v>
      </c>
      <c r="BL832" s="585">
        <f t="shared" si="192"/>
        <v>0</v>
      </c>
      <c r="BM832" s="585">
        <f t="shared" si="192"/>
        <v>0</v>
      </c>
      <c r="BN832" s="585">
        <f t="shared" si="192"/>
        <v>0</v>
      </c>
      <c r="BO832" s="585">
        <f t="shared" si="192"/>
        <v>0</v>
      </c>
      <c r="BP832" s="585">
        <f t="shared" si="192"/>
        <v>0</v>
      </c>
      <c r="BQ832" s="585">
        <f t="shared" si="192"/>
        <v>0</v>
      </c>
      <c r="BR832" s="585">
        <f t="shared" si="192"/>
        <v>0</v>
      </c>
      <c r="BS832" s="585">
        <f t="shared" si="192"/>
        <v>0</v>
      </c>
      <c r="BT832" s="585">
        <f t="shared" si="192"/>
        <v>0</v>
      </c>
      <c r="BU832" s="585">
        <f t="shared" si="192"/>
        <v>0</v>
      </c>
      <c r="BV832" s="585">
        <f t="shared" si="192"/>
        <v>0</v>
      </c>
      <c r="BW832" s="585">
        <f t="shared" si="192"/>
        <v>0</v>
      </c>
      <c r="BX832" s="585">
        <f t="shared" si="192"/>
        <v>0</v>
      </c>
      <c r="BY832" s="585">
        <f t="shared" si="192"/>
        <v>0</v>
      </c>
      <c r="BZ832" s="585">
        <f t="shared" si="192"/>
        <v>0</v>
      </c>
      <c r="CA832" s="585">
        <f t="shared" si="192"/>
        <v>0</v>
      </c>
      <c r="CB832" s="585">
        <f t="shared" si="192"/>
        <v>0</v>
      </c>
      <c r="CC832" s="585">
        <f t="shared" si="192"/>
        <v>0</v>
      </c>
      <c r="CD832" s="585">
        <f t="shared" si="192"/>
        <v>0</v>
      </c>
      <c r="CE832" s="585">
        <f t="shared" si="192"/>
        <v>0</v>
      </c>
      <c r="CF832" s="585">
        <f t="shared" si="192"/>
        <v>0</v>
      </c>
      <c r="CG832" s="585">
        <f t="shared" si="192"/>
        <v>0</v>
      </c>
      <c r="CH832" s="585">
        <f t="shared" si="192"/>
        <v>0</v>
      </c>
      <c r="CI832" s="585">
        <f t="shared" si="192"/>
        <v>0</v>
      </c>
      <c r="CJ832" s="585">
        <f t="shared" ref="CJ832:DO832" si="193">SUMIF($C:$C,"61.6x",CJ:CJ)</f>
        <v>0</v>
      </c>
      <c r="CK832" s="585">
        <f t="shared" si="193"/>
        <v>0</v>
      </c>
      <c r="CL832" s="585">
        <f t="shared" si="193"/>
        <v>0</v>
      </c>
      <c r="CM832" s="585">
        <f t="shared" si="193"/>
        <v>0</v>
      </c>
      <c r="CN832" s="585">
        <f t="shared" si="193"/>
        <v>0</v>
      </c>
      <c r="CO832" s="585">
        <f t="shared" si="193"/>
        <v>0</v>
      </c>
      <c r="CP832" s="585">
        <f t="shared" si="193"/>
        <v>0</v>
      </c>
      <c r="CQ832" s="585">
        <f t="shared" si="193"/>
        <v>0</v>
      </c>
      <c r="CR832" s="585">
        <f t="shared" si="193"/>
        <v>0</v>
      </c>
      <c r="CS832" s="585">
        <f t="shared" si="193"/>
        <v>0</v>
      </c>
      <c r="CT832" s="585">
        <f t="shared" si="193"/>
        <v>0</v>
      </c>
      <c r="CU832" s="585">
        <f t="shared" si="193"/>
        <v>0</v>
      </c>
      <c r="CV832" s="585">
        <f t="shared" si="193"/>
        <v>0</v>
      </c>
      <c r="CW832" s="585">
        <f t="shared" si="193"/>
        <v>0</v>
      </c>
      <c r="CX832" s="585">
        <f t="shared" si="193"/>
        <v>0</v>
      </c>
      <c r="CY832" s="600">
        <f t="shared" si="193"/>
        <v>0</v>
      </c>
      <c r="CZ832" s="601">
        <f t="shared" si="193"/>
        <v>0</v>
      </c>
      <c r="DA832" s="601">
        <f t="shared" si="193"/>
        <v>0</v>
      </c>
      <c r="DB832" s="601">
        <f t="shared" si="193"/>
        <v>0</v>
      </c>
      <c r="DC832" s="601">
        <f t="shared" si="193"/>
        <v>0</v>
      </c>
      <c r="DD832" s="601">
        <f t="shared" si="193"/>
        <v>0</v>
      </c>
      <c r="DE832" s="601">
        <f t="shared" si="193"/>
        <v>0</v>
      </c>
      <c r="DF832" s="601">
        <f t="shared" si="193"/>
        <v>0</v>
      </c>
      <c r="DG832" s="601">
        <f t="shared" si="193"/>
        <v>0</v>
      </c>
      <c r="DH832" s="601">
        <f t="shared" si="193"/>
        <v>0</v>
      </c>
      <c r="DI832" s="601">
        <f t="shared" si="193"/>
        <v>0</v>
      </c>
      <c r="DJ832" s="601">
        <f t="shared" si="193"/>
        <v>0</v>
      </c>
      <c r="DK832" s="601">
        <f t="shared" si="193"/>
        <v>0</v>
      </c>
      <c r="DL832" s="601">
        <f t="shared" si="193"/>
        <v>0</v>
      </c>
      <c r="DM832" s="601">
        <f t="shared" si="193"/>
        <v>0</v>
      </c>
      <c r="DN832" s="601">
        <f t="shared" si="193"/>
        <v>0</v>
      </c>
      <c r="DO832" s="601">
        <f t="shared" si="193"/>
        <v>0</v>
      </c>
      <c r="DP832" s="601">
        <f t="shared" ref="DP832:DW832" si="194">SUMIF($C:$C,"61.6x",DP:DP)</f>
        <v>0</v>
      </c>
      <c r="DQ832" s="601">
        <f t="shared" si="194"/>
        <v>0</v>
      </c>
      <c r="DR832" s="601">
        <f t="shared" si="194"/>
        <v>0</v>
      </c>
      <c r="DS832" s="601">
        <f t="shared" si="194"/>
        <v>0</v>
      </c>
      <c r="DT832" s="601">
        <f t="shared" si="194"/>
        <v>0</v>
      </c>
      <c r="DU832" s="601">
        <f t="shared" si="194"/>
        <v>0</v>
      </c>
      <c r="DV832" s="601">
        <f t="shared" si="194"/>
        <v>0</v>
      </c>
      <c r="DW832" s="665">
        <f t="shared" si="194"/>
        <v>0</v>
      </c>
    </row>
    <row r="833" spans="2:127" x14ac:dyDescent="0.2">
      <c r="B833" s="675" t="s">
        <v>536</v>
      </c>
      <c r="C833" s="588" t="s">
        <v>537</v>
      </c>
      <c r="D833" s="587"/>
      <c r="E833" s="587"/>
      <c r="F833" s="587"/>
      <c r="G833" s="587"/>
      <c r="H833" s="587"/>
      <c r="I833" s="587"/>
      <c r="J833" s="587"/>
      <c r="K833" s="587"/>
      <c r="L833" s="587"/>
      <c r="M833" s="587"/>
      <c r="N833" s="587"/>
      <c r="O833" s="587"/>
      <c r="P833" s="587"/>
      <c r="Q833" s="587"/>
      <c r="R833" s="589"/>
      <c r="S833" s="664"/>
      <c r="T833" s="589"/>
      <c r="U833" s="664"/>
      <c r="V833" s="587"/>
      <c r="W833" s="587"/>
      <c r="X833" s="585">
        <f t="shared" ref="X833:BC833" si="195">SUMIF($C:$C,"61.7x",X:X)</f>
        <v>0</v>
      </c>
      <c r="Y833" s="585">
        <f t="shared" si="195"/>
        <v>0</v>
      </c>
      <c r="Z833" s="585">
        <f t="shared" si="195"/>
        <v>0</v>
      </c>
      <c r="AA833" s="585">
        <f t="shared" si="195"/>
        <v>0</v>
      </c>
      <c r="AB833" s="585">
        <f t="shared" si="195"/>
        <v>0</v>
      </c>
      <c r="AC833" s="585">
        <f t="shared" si="195"/>
        <v>0</v>
      </c>
      <c r="AD833" s="585">
        <f t="shared" si="195"/>
        <v>0</v>
      </c>
      <c r="AE833" s="585">
        <f t="shared" si="195"/>
        <v>0</v>
      </c>
      <c r="AF833" s="585">
        <f t="shared" si="195"/>
        <v>0</v>
      </c>
      <c r="AG833" s="585">
        <f t="shared" si="195"/>
        <v>0</v>
      </c>
      <c r="AH833" s="585">
        <f t="shared" si="195"/>
        <v>0</v>
      </c>
      <c r="AI833" s="585">
        <f t="shared" si="195"/>
        <v>0</v>
      </c>
      <c r="AJ833" s="585">
        <f t="shared" si="195"/>
        <v>0</v>
      </c>
      <c r="AK833" s="585">
        <f t="shared" si="195"/>
        <v>0</v>
      </c>
      <c r="AL833" s="585">
        <f t="shared" si="195"/>
        <v>0</v>
      </c>
      <c r="AM833" s="585">
        <f t="shared" si="195"/>
        <v>0</v>
      </c>
      <c r="AN833" s="585">
        <f t="shared" si="195"/>
        <v>0</v>
      </c>
      <c r="AO833" s="585">
        <f t="shared" si="195"/>
        <v>0</v>
      </c>
      <c r="AP833" s="585">
        <f t="shared" si="195"/>
        <v>0</v>
      </c>
      <c r="AQ833" s="585">
        <f t="shared" si="195"/>
        <v>0</v>
      </c>
      <c r="AR833" s="585">
        <f t="shared" si="195"/>
        <v>0</v>
      </c>
      <c r="AS833" s="585">
        <f t="shared" si="195"/>
        <v>0</v>
      </c>
      <c r="AT833" s="585">
        <f t="shared" si="195"/>
        <v>0</v>
      </c>
      <c r="AU833" s="585">
        <f t="shared" si="195"/>
        <v>0</v>
      </c>
      <c r="AV833" s="585">
        <f t="shared" si="195"/>
        <v>0</v>
      </c>
      <c r="AW833" s="585">
        <f t="shared" si="195"/>
        <v>0</v>
      </c>
      <c r="AX833" s="585">
        <f t="shared" si="195"/>
        <v>0</v>
      </c>
      <c r="AY833" s="585">
        <f t="shared" si="195"/>
        <v>0</v>
      </c>
      <c r="AZ833" s="585">
        <f t="shared" si="195"/>
        <v>0</v>
      </c>
      <c r="BA833" s="585">
        <f t="shared" si="195"/>
        <v>0</v>
      </c>
      <c r="BB833" s="585">
        <f t="shared" si="195"/>
        <v>0</v>
      </c>
      <c r="BC833" s="585">
        <f t="shared" si="195"/>
        <v>0</v>
      </c>
      <c r="BD833" s="585">
        <f t="shared" ref="BD833:CI833" si="196">SUMIF($C:$C,"61.7x",BD:BD)</f>
        <v>0</v>
      </c>
      <c r="BE833" s="585">
        <f t="shared" si="196"/>
        <v>0</v>
      </c>
      <c r="BF833" s="585">
        <f t="shared" si="196"/>
        <v>0</v>
      </c>
      <c r="BG833" s="585">
        <f t="shared" si="196"/>
        <v>0</v>
      </c>
      <c r="BH833" s="585">
        <f t="shared" si="196"/>
        <v>0</v>
      </c>
      <c r="BI833" s="585">
        <f t="shared" si="196"/>
        <v>0</v>
      </c>
      <c r="BJ833" s="585">
        <f t="shared" si="196"/>
        <v>0</v>
      </c>
      <c r="BK833" s="585">
        <f t="shared" si="196"/>
        <v>0</v>
      </c>
      <c r="BL833" s="585">
        <f t="shared" si="196"/>
        <v>0</v>
      </c>
      <c r="BM833" s="585">
        <f t="shared" si="196"/>
        <v>0</v>
      </c>
      <c r="BN833" s="585">
        <f t="shared" si="196"/>
        <v>0</v>
      </c>
      <c r="BO833" s="585">
        <f t="shared" si="196"/>
        <v>0</v>
      </c>
      <c r="BP833" s="585">
        <f t="shared" si="196"/>
        <v>0</v>
      </c>
      <c r="BQ833" s="585">
        <f t="shared" si="196"/>
        <v>0</v>
      </c>
      <c r="BR833" s="585">
        <f t="shared" si="196"/>
        <v>0</v>
      </c>
      <c r="BS833" s="585">
        <f t="shared" si="196"/>
        <v>0</v>
      </c>
      <c r="BT833" s="585">
        <f t="shared" si="196"/>
        <v>0</v>
      </c>
      <c r="BU833" s="585">
        <f t="shared" si="196"/>
        <v>0</v>
      </c>
      <c r="BV833" s="585">
        <f t="shared" si="196"/>
        <v>0</v>
      </c>
      <c r="BW833" s="585">
        <f t="shared" si="196"/>
        <v>0</v>
      </c>
      <c r="BX833" s="585">
        <f t="shared" si="196"/>
        <v>0</v>
      </c>
      <c r="BY833" s="585">
        <f t="shared" si="196"/>
        <v>0</v>
      </c>
      <c r="BZ833" s="585">
        <f t="shared" si="196"/>
        <v>0</v>
      </c>
      <c r="CA833" s="585">
        <f t="shared" si="196"/>
        <v>0</v>
      </c>
      <c r="CB833" s="585">
        <f t="shared" si="196"/>
        <v>0</v>
      </c>
      <c r="CC833" s="585">
        <f t="shared" si="196"/>
        <v>0</v>
      </c>
      <c r="CD833" s="585">
        <f t="shared" si="196"/>
        <v>0</v>
      </c>
      <c r="CE833" s="585">
        <f t="shared" si="196"/>
        <v>0</v>
      </c>
      <c r="CF833" s="585">
        <f t="shared" si="196"/>
        <v>0</v>
      </c>
      <c r="CG833" s="585">
        <f t="shared" si="196"/>
        <v>0</v>
      </c>
      <c r="CH833" s="585">
        <f t="shared" si="196"/>
        <v>0</v>
      </c>
      <c r="CI833" s="585">
        <f t="shared" si="196"/>
        <v>0</v>
      </c>
      <c r="CJ833" s="585">
        <f t="shared" ref="CJ833:DO833" si="197">SUMIF($C:$C,"61.7x",CJ:CJ)</f>
        <v>0</v>
      </c>
      <c r="CK833" s="585">
        <f t="shared" si="197"/>
        <v>0</v>
      </c>
      <c r="CL833" s="585">
        <f t="shared" si="197"/>
        <v>0</v>
      </c>
      <c r="CM833" s="585">
        <f t="shared" si="197"/>
        <v>0</v>
      </c>
      <c r="CN833" s="585">
        <f t="shared" si="197"/>
        <v>0</v>
      </c>
      <c r="CO833" s="585">
        <f t="shared" si="197"/>
        <v>0</v>
      </c>
      <c r="CP833" s="585">
        <f t="shared" si="197"/>
        <v>0</v>
      </c>
      <c r="CQ833" s="585">
        <f t="shared" si="197"/>
        <v>0</v>
      </c>
      <c r="CR833" s="585">
        <f t="shared" si="197"/>
        <v>0</v>
      </c>
      <c r="CS833" s="585">
        <f t="shared" si="197"/>
        <v>0</v>
      </c>
      <c r="CT833" s="585">
        <f t="shared" si="197"/>
        <v>0</v>
      </c>
      <c r="CU833" s="585">
        <f t="shared" si="197"/>
        <v>0</v>
      </c>
      <c r="CV833" s="585">
        <f t="shared" si="197"/>
        <v>0</v>
      </c>
      <c r="CW833" s="585">
        <f t="shared" si="197"/>
        <v>0</v>
      </c>
      <c r="CX833" s="585">
        <f t="shared" si="197"/>
        <v>0</v>
      </c>
      <c r="CY833" s="600">
        <f t="shared" si="197"/>
        <v>0</v>
      </c>
      <c r="CZ833" s="601">
        <f t="shared" si="197"/>
        <v>0</v>
      </c>
      <c r="DA833" s="601">
        <f t="shared" si="197"/>
        <v>0</v>
      </c>
      <c r="DB833" s="601">
        <f t="shared" si="197"/>
        <v>0</v>
      </c>
      <c r="DC833" s="601">
        <f t="shared" si="197"/>
        <v>0</v>
      </c>
      <c r="DD833" s="601">
        <f t="shared" si="197"/>
        <v>0</v>
      </c>
      <c r="DE833" s="601">
        <f t="shared" si="197"/>
        <v>0</v>
      </c>
      <c r="DF833" s="601">
        <f t="shared" si="197"/>
        <v>0</v>
      </c>
      <c r="DG833" s="601">
        <f t="shared" si="197"/>
        <v>0</v>
      </c>
      <c r="DH833" s="601">
        <f t="shared" si="197"/>
        <v>0</v>
      </c>
      <c r="DI833" s="601">
        <f t="shared" si="197"/>
        <v>0</v>
      </c>
      <c r="DJ833" s="601">
        <f t="shared" si="197"/>
        <v>0</v>
      </c>
      <c r="DK833" s="601">
        <f t="shared" si="197"/>
        <v>0</v>
      </c>
      <c r="DL833" s="601">
        <f t="shared" si="197"/>
        <v>0</v>
      </c>
      <c r="DM833" s="601">
        <f t="shared" si="197"/>
        <v>0</v>
      </c>
      <c r="DN833" s="601">
        <f t="shared" si="197"/>
        <v>0</v>
      </c>
      <c r="DO833" s="601">
        <f t="shared" si="197"/>
        <v>0</v>
      </c>
      <c r="DP833" s="601">
        <f t="shared" ref="DP833:DW833" si="198">SUMIF($C:$C,"61.7x",DP:DP)</f>
        <v>0</v>
      </c>
      <c r="DQ833" s="601">
        <f t="shared" si="198"/>
        <v>0</v>
      </c>
      <c r="DR833" s="601">
        <f t="shared" si="198"/>
        <v>0</v>
      </c>
      <c r="DS833" s="601">
        <f t="shared" si="198"/>
        <v>0</v>
      </c>
      <c r="DT833" s="601">
        <f t="shared" si="198"/>
        <v>0</v>
      </c>
      <c r="DU833" s="601">
        <f t="shared" si="198"/>
        <v>0</v>
      </c>
      <c r="DV833" s="601">
        <f t="shared" si="198"/>
        <v>0</v>
      </c>
      <c r="DW833" s="665">
        <f t="shared" si="198"/>
        <v>0</v>
      </c>
    </row>
    <row r="834" spans="2:127" x14ac:dyDescent="0.2">
      <c r="B834" s="675" t="s">
        <v>538</v>
      </c>
      <c r="C834" s="588" t="s">
        <v>539</v>
      </c>
      <c r="D834" s="587"/>
      <c r="E834" s="587"/>
      <c r="F834" s="587"/>
      <c r="G834" s="587"/>
      <c r="H834" s="587"/>
      <c r="I834" s="587"/>
      <c r="J834" s="587"/>
      <c r="K834" s="587"/>
      <c r="L834" s="587"/>
      <c r="M834" s="587"/>
      <c r="N834" s="587"/>
      <c r="O834" s="587"/>
      <c r="P834" s="587"/>
      <c r="Q834" s="587"/>
      <c r="R834" s="589"/>
      <c r="S834" s="664"/>
      <c r="T834" s="589"/>
      <c r="U834" s="664"/>
      <c r="V834" s="587"/>
      <c r="W834" s="587"/>
      <c r="X834" s="585">
        <f t="shared" ref="X834:BC834" si="199">SUMIF($C:$C,"61.8x",X:X)</f>
        <v>0</v>
      </c>
      <c r="Y834" s="585">
        <f t="shared" si="199"/>
        <v>0</v>
      </c>
      <c r="Z834" s="585">
        <f t="shared" si="199"/>
        <v>0</v>
      </c>
      <c r="AA834" s="585">
        <f t="shared" si="199"/>
        <v>0</v>
      </c>
      <c r="AB834" s="585">
        <f t="shared" si="199"/>
        <v>0</v>
      </c>
      <c r="AC834" s="585">
        <f t="shared" si="199"/>
        <v>0</v>
      </c>
      <c r="AD834" s="585">
        <f t="shared" si="199"/>
        <v>0</v>
      </c>
      <c r="AE834" s="585">
        <f t="shared" si="199"/>
        <v>0</v>
      </c>
      <c r="AF834" s="585">
        <f t="shared" si="199"/>
        <v>0</v>
      </c>
      <c r="AG834" s="585">
        <f t="shared" si="199"/>
        <v>0</v>
      </c>
      <c r="AH834" s="585">
        <f t="shared" si="199"/>
        <v>0</v>
      </c>
      <c r="AI834" s="585">
        <f t="shared" si="199"/>
        <v>0</v>
      </c>
      <c r="AJ834" s="585">
        <f t="shared" si="199"/>
        <v>0</v>
      </c>
      <c r="AK834" s="585">
        <f t="shared" si="199"/>
        <v>0</v>
      </c>
      <c r="AL834" s="585">
        <f t="shared" si="199"/>
        <v>0</v>
      </c>
      <c r="AM834" s="585">
        <f t="shared" si="199"/>
        <v>0</v>
      </c>
      <c r="AN834" s="585">
        <f t="shared" si="199"/>
        <v>0</v>
      </c>
      <c r="AO834" s="585">
        <f t="shared" si="199"/>
        <v>0</v>
      </c>
      <c r="AP834" s="585">
        <f t="shared" si="199"/>
        <v>0</v>
      </c>
      <c r="AQ834" s="585">
        <f t="shared" si="199"/>
        <v>0</v>
      </c>
      <c r="AR834" s="585">
        <f t="shared" si="199"/>
        <v>0</v>
      </c>
      <c r="AS834" s="585">
        <f t="shared" si="199"/>
        <v>0</v>
      </c>
      <c r="AT834" s="585">
        <f t="shared" si="199"/>
        <v>0</v>
      </c>
      <c r="AU834" s="585">
        <f t="shared" si="199"/>
        <v>0</v>
      </c>
      <c r="AV834" s="585">
        <f t="shared" si="199"/>
        <v>0</v>
      </c>
      <c r="AW834" s="585">
        <f t="shared" si="199"/>
        <v>0</v>
      </c>
      <c r="AX834" s="585">
        <f t="shared" si="199"/>
        <v>0</v>
      </c>
      <c r="AY834" s="585">
        <f t="shared" si="199"/>
        <v>0</v>
      </c>
      <c r="AZ834" s="585">
        <f t="shared" si="199"/>
        <v>0</v>
      </c>
      <c r="BA834" s="585">
        <f t="shared" si="199"/>
        <v>0</v>
      </c>
      <c r="BB834" s="585">
        <f t="shared" si="199"/>
        <v>0</v>
      </c>
      <c r="BC834" s="585">
        <f t="shared" si="199"/>
        <v>0</v>
      </c>
      <c r="BD834" s="585">
        <f t="shared" ref="BD834:CI834" si="200">SUMIF($C:$C,"61.8x",BD:BD)</f>
        <v>0</v>
      </c>
      <c r="BE834" s="585">
        <f t="shared" si="200"/>
        <v>0</v>
      </c>
      <c r="BF834" s="585">
        <f t="shared" si="200"/>
        <v>0</v>
      </c>
      <c r="BG834" s="585">
        <f t="shared" si="200"/>
        <v>0</v>
      </c>
      <c r="BH834" s="585">
        <f t="shared" si="200"/>
        <v>0</v>
      </c>
      <c r="BI834" s="585">
        <f t="shared" si="200"/>
        <v>0</v>
      </c>
      <c r="BJ834" s="585">
        <f t="shared" si="200"/>
        <v>0</v>
      </c>
      <c r="BK834" s="585">
        <f t="shared" si="200"/>
        <v>0</v>
      </c>
      <c r="BL834" s="585">
        <f t="shared" si="200"/>
        <v>0</v>
      </c>
      <c r="BM834" s="585">
        <f t="shared" si="200"/>
        <v>0</v>
      </c>
      <c r="BN834" s="585">
        <f t="shared" si="200"/>
        <v>0</v>
      </c>
      <c r="BO834" s="585">
        <f t="shared" si="200"/>
        <v>0</v>
      </c>
      <c r="BP834" s="585">
        <f t="shared" si="200"/>
        <v>0</v>
      </c>
      <c r="BQ834" s="585">
        <f t="shared" si="200"/>
        <v>0</v>
      </c>
      <c r="BR834" s="585">
        <f t="shared" si="200"/>
        <v>0</v>
      </c>
      <c r="BS834" s="585">
        <f t="shared" si="200"/>
        <v>0</v>
      </c>
      <c r="BT834" s="585">
        <f t="shared" si="200"/>
        <v>0</v>
      </c>
      <c r="BU834" s="585">
        <f t="shared" si="200"/>
        <v>0</v>
      </c>
      <c r="BV834" s="585">
        <f t="shared" si="200"/>
        <v>0</v>
      </c>
      <c r="BW834" s="585">
        <f t="shared" si="200"/>
        <v>0</v>
      </c>
      <c r="BX834" s="585">
        <f t="shared" si="200"/>
        <v>0</v>
      </c>
      <c r="BY834" s="585">
        <f t="shared" si="200"/>
        <v>0</v>
      </c>
      <c r="BZ834" s="585">
        <f t="shared" si="200"/>
        <v>0</v>
      </c>
      <c r="CA834" s="585">
        <f t="shared" si="200"/>
        <v>0</v>
      </c>
      <c r="CB834" s="585">
        <f t="shared" si="200"/>
        <v>0</v>
      </c>
      <c r="CC834" s="585">
        <f t="shared" si="200"/>
        <v>0</v>
      </c>
      <c r="CD834" s="585">
        <f t="shared" si="200"/>
        <v>0</v>
      </c>
      <c r="CE834" s="585">
        <f t="shared" si="200"/>
        <v>0</v>
      </c>
      <c r="CF834" s="585">
        <f t="shared" si="200"/>
        <v>0</v>
      </c>
      <c r="CG834" s="585">
        <f t="shared" si="200"/>
        <v>0</v>
      </c>
      <c r="CH834" s="585">
        <f t="shared" si="200"/>
        <v>0</v>
      </c>
      <c r="CI834" s="585">
        <f t="shared" si="200"/>
        <v>0</v>
      </c>
      <c r="CJ834" s="585">
        <f t="shared" ref="CJ834:DO834" si="201">SUMIF($C:$C,"61.8x",CJ:CJ)</f>
        <v>0</v>
      </c>
      <c r="CK834" s="585">
        <f t="shared" si="201"/>
        <v>0</v>
      </c>
      <c r="CL834" s="585">
        <f t="shared" si="201"/>
        <v>0</v>
      </c>
      <c r="CM834" s="585">
        <f t="shared" si="201"/>
        <v>0</v>
      </c>
      <c r="CN834" s="585">
        <f t="shared" si="201"/>
        <v>0</v>
      </c>
      <c r="CO834" s="585">
        <f t="shared" si="201"/>
        <v>0</v>
      </c>
      <c r="CP834" s="585">
        <f t="shared" si="201"/>
        <v>0</v>
      </c>
      <c r="CQ834" s="585">
        <f t="shared" si="201"/>
        <v>0</v>
      </c>
      <c r="CR834" s="585">
        <f t="shared" si="201"/>
        <v>0</v>
      </c>
      <c r="CS834" s="585">
        <f t="shared" si="201"/>
        <v>0</v>
      </c>
      <c r="CT834" s="585">
        <f t="shared" si="201"/>
        <v>0</v>
      </c>
      <c r="CU834" s="585">
        <f t="shared" si="201"/>
        <v>0</v>
      </c>
      <c r="CV834" s="585">
        <f t="shared" si="201"/>
        <v>0</v>
      </c>
      <c r="CW834" s="585">
        <f t="shared" si="201"/>
        <v>0</v>
      </c>
      <c r="CX834" s="585">
        <f t="shared" si="201"/>
        <v>0</v>
      </c>
      <c r="CY834" s="600">
        <f t="shared" si="201"/>
        <v>0</v>
      </c>
      <c r="CZ834" s="601">
        <f t="shared" si="201"/>
        <v>0</v>
      </c>
      <c r="DA834" s="601">
        <f t="shared" si="201"/>
        <v>0</v>
      </c>
      <c r="DB834" s="601">
        <f t="shared" si="201"/>
        <v>0</v>
      </c>
      <c r="DC834" s="601">
        <f t="shared" si="201"/>
        <v>0</v>
      </c>
      <c r="DD834" s="601">
        <f t="shared" si="201"/>
        <v>0</v>
      </c>
      <c r="DE834" s="601">
        <f t="shared" si="201"/>
        <v>0</v>
      </c>
      <c r="DF834" s="601">
        <f t="shared" si="201"/>
        <v>0</v>
      </c>
      <c r="DG834" s="601">
        <f t="shared" si="201"/>
        <v>0</v>
      </c>
      <c r="DH834" s="601">
        <f t="shared" si="201"/>
        <v>0</v>
      </c>
      <c r="DI834" s="601">
        <f t="shared" si="201"/>
        <v>0</v>
      </c>
      <c r="DJ834" s="601">
        <f t="shared" si="201"/>
        <v>0</v>
      </c>
      <c r="DK834" s="601">
        <f t="shared" si="201"/>
        <v>0</v>
      </c>
      <c r="DL834" s="601">
        <f t="shared" si="201"/>
        <v>0</v>
      </c>
      <c r="DM834" s="601">
        <f t="shared" si="201"/>
        <v>0</v>
      </c>
      <c r="DN834" s="601">
        <f t="shared" si="201"/>
        <v>0</v>
      </c>
      <c r="DO834" s="601">
        <f t="shared" si="201"/>
        <v>0</v>
      </c>
      <c r="DP834" s="601">
        <f t="shared" ref="DP834:DW834" si="202">SUMIF($C:$C,"61.8x",DP:DP)</f>
        <v>0</v>
      </c>
      <c r="DQ834" s="601">
        <f t="shared" si="202"/>
        <v>0</v>
      </c>
      <c r="DR834" s="601">
        <f t="shared" si="202"/>
        <v>0</v>
      </c>
      <c r="DS834" s="601">
        <f t="shared" si="202"/>
        <v>0</v>
      </c>
      <c r="DT834" s="601">
        <f t="shared" si="202"/>
        <v>0</v>
      </c>
      <c r="DU834" s="601">
        <f t="shared" si="202"/>
        <v>0</v>
      </c>
      <c r="DV834" s="601">
        <f t="shared" si="202"/>
        <v>0</v>
      </c>
      <c r="DW834" s="665">
        <f t="shared" si="202"/>
        <v>0</v>
      </c>
    </row>
    <row r="835" spans="2:127" x14ac:dyDescent="0.2">
      <c r="B835" s="675" t="s">
        <v>540</v>
      </c>
      <c r="C835" s="588" t="s">
        <v>541</v>
      </c>
      <c r="D835" s="587"/>
      <c r="E835" s="587"/>
      <c r="F835" s="587"/>
      <c r="G835" s="587"/>
      <c r="H835" s="587"/>
      <c r="I835" s="587"/>
      <c r="J835" s="587"/>
      <c r="K835" s="587"/>
      <c r="L835" s="587"/>
      <c r="M835" s="587"/>
      <c r="N835" s="587"/>
      <c r="O835" s="587"/>
      <c r="P835" s="587"/>
      <c r="Q835" s="587"/>
      <c r="R835" s="589"/>
      <c r="S835" s="664"/>
      <c r="T835" s="589"/>
      <c r="U835" s="664"/>
      <c r="V835" s="587"/>
      <c r="W835" s="587"/>
      <c r="X835" s="585">
        <f t="shared" ref="X835:BC835" si="203">SUMIF($C:$C,"61.9x",X:X)</f>
        <v>0</v>
      </c>
      <c r="Y835" s="585">
        <f t="shared" si="203"/>
        <v>0</v>
      </c>
      <c r="Z835" s="585">
        <f t="shared" si="203"/>
        <v>0</v>
      </c>
      <c r="AA835" s="585">
        <f t="shared" si="203"/>
        <v>0</v>
      </c>
      <c r="AB835" s="585">
        <f t="shared" si="203"/>
        <v>0</v>
      </c>
      <c r="AC835" s="585">
        <f t="shared" si="203"/>
        <v>0</v>
      </c>
      <c r="AD835" s="585">
        <f t="shared" si="203"/>
        <v>0</v>
      </c>
      <c r="AE835" s="585">
        <f t="shared" si="203"/>
        <v>0</v>
      </c>
      <c r="AF835" s="585">
        <f t="shared" si="203"/>
        <v>0</v>
      </c>
      <c r="AG835" s="585">
        <f t="shared" si="203"/>
        <v>0</v>
      </c>
      <c r="AH835" s="585">
        <f t="shared" si="203"/>
        <v>0</v>
      </c>
      <c r="AI835" s="585">
        <f t="shared" si="203"/>
        <v>0</v>
      </c>
      <c r="AJ835" s="585">
        <f t="shared" si="203"/>
        <v>0</v>
      </c>
      <c r="AK835" s="585">
        <f t="shared" si="203"/>
        <v>0</v>
      </c>
      <c r="AL835" s="585">
        <f t="shared" si="203"/>
        <v>0</v>
      </c>
      <c r="AM835" s="585">
        <f t="shared" si="203"/>
        <v>0</v>
      </c>
      <c r="AN835" s="585">
        <f t="shared" si="203"/>
        <v>0</v>
      </c>
      <c r="AO835" s="585">
        <f t="shared" si="203"/>
        <v>0</v>
      </c>
      <c r="AP835" s="585">
        <f t="shared" si="203"/>
        <v>0</v>
      </c>
      <c r="AQ835" s="585">
        <f t="shared" si="203"/>
        <v>0</v>
      </c>
      <c r="AR835" s="585">
        <f t="shared" si="203"/>
        <v>0</v>
      </c>
      <c r="AS835" s="585">
        <f t="shared" si="203"/>
        <v>0</v>
      </c>
      <c r="AT835" s="585">
        <f t="shared" si="203"/>
        <v>0</v>
      </c>
      <c r="AU835" s="585">
        <f t="shared" si="203"/>
        <v>0</v>
      </c>
      <c r="AV835" s="585">
        <f t="shared" si="203"/>
        <v>0</v>
      </c>
      <c r="AW835" s="585">
        <f t="shared" si="203"/>
        <v>0</v>
      </c>
      <c r="AX835" s="585">
        <f t="shared" si="203"/>
        <v>0</v>
      </c>
      <c r="AY835" s="585">
        <f t="shared" si="203"/>
        <v>0</v>
      </c>
      <c r="AZ835" s="585">
        <f t="shared" si="203"/>
        <v>0</v>
      </c>
      <c r="BA835" s="585">
        <f t="shared" si="203"/>
        <v>0</v>
      </c>
      <c r="BB835" s="585">
        <f t="shared" si="203"/>
        <v>0</v>
      </c>
      <c r="BC835" s="585">
        <f t="shared" si="203"/>
        <v>0</v>
      </c>
      <c r="BD835" s="585">
        <f t="shared" ref="BD835:CI835" si="204">SUMIF($C:$C,"61.9x",BD:BD)</f>
        <v>0</v>
      </c>
      <c r="BE835" s="585">
        <f t="shared" si="204"/>
        <v>0</v>
      </c>
      <c r="BF835" s="585">
        <f t="shared" si="204"/>
        <v>0</v>
      </c>
      <c r="BG835" s="585">
        <f t="shared" si="204"/>
        <v>0</v>
      </c>
      <c r="BH835" s="585">
        <f t="shared" si="204"/>
        <v>0</v>
      </c>
      <c r="BI835" s="585">
        <f t="shared" si="204"/>
        <v>0</v>
      </c>
      <c r="BJ835" s="585">
        <f t="shared" si="204"/>
        <v>0</v>
      </c>
      <c r="BK835" s="585">
        <f t="shared" si="204"/>
        <v>0</v>
      </c>
      <c r="BL835" s="585">
        <f t="shared" si="204"/>
        <v>0</v>
      </c>
      <c r="BM835" s="585">
        <f t="shared" si="204"/>
        <v>0</v>
      </c>
      <c r="BN835" s="585">
        <f t="shared" si="204"/>
        <v>0</v>
      </c>
      <c r="BO835" s="585">
        <f t="shared" si="204"/>
        <v>0</v>
      </c>
      <c r="BP835" s="585">
        <f t="shared" si="204"/>
        <v>0</v>
      </c>
      <c r="BQ835" s="585">
        <f t="shared" si="204"/>
        <v>0</v>
      </c>
      <c r="BR835" s="585">
        <f t="shared" si="204"/>
        <v>0</v>
      </c>
      <c r="BS835" s="585">
        <f t="shared" si="204"/>
        <v>0</v>
      </c>
      <c r="BT835" s="585">
        <f t="shared" si="204"/>
        <v>0</v>
      </c>
      <c r="BU835" s="585">
        <f t="shared" si="204"/>
        <v>0</v>
      </c>
      <c r="BV835" s="585">
        <f t="shared" si="204"/>
        <v>0</v>
      </c>
      <c r="BW835" s="585">
        <f t="shared" si="204"/>
        <v>0</v>
      </c>
      <c r="BX835" s="585">
        <f t="shared" si="204"/>
        <v>0</v>
      </c>
      <c r="BY835" s="585">
        <f t="shared" si="204"/>
        <v>0</v>
      </c>
      <c r="BZ835" s="585">
        <f t="shared" si="204"/>
        <v>0</v>
      </c>
      <c r="CA835" s="585">
        <f t="shared" si="204"/>
        <v>0</v>
      </c>
      <c r="CB835" s="585">
        <f t="shared" si="204"/>
        <v>0</v>
      </c>
      <c r="CC835" s="585">
        <f t="shared" si="204"/>
        <v>0</v>
      </c>
      <c r="CD835" s="585">
        <f t="shared" si="204"/>
        <v>0</v>
      </c>
      <c r="CE835" s="585">
        <f t="shared" si="204"/>
        <v>0</v>
      </c>
      <c r="CF835" s="585">
        <f t="shared" si="204"/>
        <v>0</v>
      </c>
      <c r="CG835" s="585">
        <f t="shared" si="204"/>
        <v>0</v>
      </c>
      <c r="CH835" s="585">
        <f t="shared" si="204"/>
        <v>0</v>
      </c>
      <c r="CI835" s="585">
        <f t="shared" si="204"/>
        <v>0</v>
      </c>
      <c r="CJ835" s="585">
        <f t="shared" ref="CJ835:DO835" si="205">SUMIF($C:$C,"61.9x",CJ:CJ)</f>
        <v>0</v>
      </c>
      <c r="CK835" s="585">
        <f t="shared" si="205"/>
        <v>0</v>
      </c>
      <c r="CL835" s="585">
        <f t="shared" si="205"/>
        <v>0</v>
      </c>
      <c r="CM835" s="585">
        <f t="shared" si="205"/>
        <v>0</v>
      </c>
      <c r="CN835" s="585">
        <f t="shared" si="205"/>
        <v>0</v>
      </c>
      <c r="CO835" s="585">
        <f t="shared" si="205"/>
        <v>0</v>
      </c>
      <c r="CP835" s="585">
        <f t="shared" si="205"/>
        <v>0</v>
      </c>
      <c r="CQ835" s="585">
        <f t="shared" si="205"/>
        <v>0</v>
      </c>
      <c r="CR835" s="585">
        <f t="shared" si="205"/>
        <v>0</v>
      </c>
      <c r="CS835" s="585">
        <f t="shared" si="205"/>
        <v>0</v>
      </c>
      <c r="CT835" s="585">
        <f t="shared" si="205"/>
        <v>0</v>
      </c>
      <c r="CU835" s="585">
        <f t="shared" si="205"/>
        <v>0</v>
      </c>
      <c r="CV835" s="585">
        <f t="shared" si="205"/>
        <v>0</v>
      </c>
      <c r="CW835" s="585">
        <f t="shared" si="205"/>
        <v>0</v>
      </c>
      <c r="CX835" s="585">
        <f t="shared" si="205"/>
        <v>0</v>
      </c>
      <c r="CY835" s="600">
        <f t="shared" si="205"/>
        <v>0</v>
      </c>
      <c r="CZ835" s="601">
        <f t="shared" si="205"/>
        <v>0</v>
      </c>
      <c r="DA835" s="601">
        <f t="shared" si="205"/>
        <v>0</v>
      </c>
      <c r="DB835" s="601">
        <f t="shared" si="205"/>
        <v>0</v>
      </c>
      <c r="DC835" s="601">
        <f t="shared" si="205"/>
        <v>0</v>
      </c>
      <c r="DD835" s="601">
        <f t="shared" si="205"/>
        <v>0</v>
      </c>
      <c r="DE835" s="601">
        <f t="shared" si="205"/>
        <v>0</v>
      </c>
      <c r="DF835" s="601">
        <f t="shared" si="205"/>
        <v>0</v>
      </c>
      <c r="DG835" s="601">
        <f t="shared" si="205"/>
        <v>0</v>
      </c>
      <c r="DH835" s="601">
        <f t="shared" si="205"/>
        <v>0</v>
      </c>
      <c r="DI835" s="601">
        <f t="shared" si="205"/>
        <v>0</v>
      </c>
      <c r="DJ835" s="601">
        <f t="shared" si="205"/>
        <v>0</v>
      </c>
      <c r="DK835" s="601">
        <f t="shared" si="205"/>
        <v>0</v>
      </c>
      <c r="DL835" s="601">
        <f t="shared" si="205"/>
        <v>0</v>
      </c>
      <c r="DM835" s="601">
        <f t="shared" si="205"/>
        <v>0</v>
      </c>
      <c r="DN835" s="601">
        <f t="shared" si="205"/>
        <v>0</v>
      </c>
      <c r="DO835" s="601">
        <f t="shared" si="205"/>
        <v>0</v>
      </c>
      <c r="DP835" s="601">
        <f t="shared" ref="DP835:DW835" si="206">SUMIF($C:$C,"61.9x",DP:DP)</f>
        <v>0</v>
      </c>
      <c r="DQ835" s="601">
        <f t="shared" si="206"/>
        <v>0</v>
      </c>
      <c r="DR835" s="601">
        <f t="shared" si="206"/>
        <v>0</v>
      </c>
      <c r="DS835" s="601">
        <f t="shared" si="206"/>
        <v>0</v>
      </c>
      <c r="DT835" s="601">
        <f t="shared" si="206"/>
        <v>0</v>
      </c>
      <c r="DU835" s="601">
        <f t="shared" si="206"/>
        <v>0</v>
      </c>
      <c r="DV835" s="601">
        <f t="shared" si="206"/>
        <v>0</v>
      </c>
      <c r="DW835" s="665">
        <f t="shared" si="206"/>
        <v>0</v>
      </c>
    </row>
    <row r="836" spans="2:127" ht="25.5" x14ac:dyDescent="0.2">
      <c r="B836" s="603" t="s">
        <v>485</v>
      </c>
      <c r="C836" s="604" t="s">
        <v>920</v>
      </c>
      <c r="D836" s="775" t="s">
        <v>947</v>
      </c>
      <c r="E836" s="606" t="s">
        <v>578</v>
      </c>
      <c r="F836" s="607" t="s">
        <v>754</v>
      </c>
      <c r="G836" s="608" t="s">
        <v>54</v>
      </c>
      <c r="H836" s="607" t="s">
        <v>487</v>
      </c>
      <c r="I836" s="609">
        <f>MAX(X836:AV836)</f>
        <v>3.1036157140844089</v>
      </c>
      <c r="J836" s="609">
        <f>SUMPRODUCT($X$2:$CY$2,$X836:$CY836)*365</f>
        <v>24424.322807446915</v>
      </c>
      <c r="K836" s="609">
        <f>SUMPRODUCT($X$2:$CY$2,$X837:$CY837)+SUMPRODUCT($X$2:$CY$2,$X838:$CY838)+SUMPRODUCT($X$2:$CY$2,$X839:$CY839)</f>
        <v>32540.736797393558</v>
      </c>
      <c r="L836" s="609">
        <f>SUMPRODUCT($X$2:$CY$2,$X840:$CY840) +SUMPRODUCT($X$2:$CY$2,$X841:$CY841)</f>
        <v>27932.60924250184</v>
      </c>
      <c r="M836" s="609">
        <f>SUMPRODUCT($X$2:$CY$2,$X842:$CY842)*-1</f>
        <v>-3181.6271304286624</v>
      </c>
      <c r="N836" s="609">
        <f>SUMPRODUCT($X$2:$CY$2,$X845:$CY845) +SUMPRODUCT($X$2:$CY$2,$X846:$CY846)</f>
        <v>441.8786031162312</v>
      </c>
      <c r="O836" s="609">
        <f>SUMPRODUCT($X$2:$CY$2,$X843:$CY843) +SUMPRODUCT($X$2:$CY$2,$X844:$CY844) +SUMPRODUCT($X$2:$CY$2,$X847:$CY847)</f>
        <v>19235.433158416829</v>
      </c>
      <c r="P836" s="609">
        <f>SUM(K836:O836)</f>
        <v>76969.030670999797</v>
      </c>
      <c r="Q836" s="609">
        <f>(SUM(K836:M836)*100000)/(J836*1000)</f>
        <v>234.56830046480809</v>
      </c>
      <c r="R836" s="610">
        <f>(P836*100000)/(J836*1000)</f>
        <v>315.13271126408517</v>
      </c>
      <c r="S836" s="669">
        <v>3</v>
      </c>
      <c r="T836" s="670">
        <v>3</v>
      </c>
      <c r="U836" s="613" t="s">
        <v>488</v>
      </c>
      <c r="V836" s="614" t="s">
        <v>124</v>
      </c>
      <c r="W836" s="615" t="s">
        <v>75</v>
      </c>
      <c r="X836" s="1000">
        <v>0.11209117324143381</v>
      </c>
      <c r="Y836" s="1000">
        <v>0.26496495717034207</v>
      </c>
      <c r="Z836" s="1000">
        <v>0.43538817666309543</v>
      </c>
      <c r="AA836" s="1000">
        <v>0.63585692459800414</v>
      </c>
      <c r="AB836" s="1000">
        <v>0.87185672463677821</v>
      </c>
      <c r="AC836" s="1000">
        <v>0.74607995979967634</v>
      </c>
      <c r="AD836" s="1000">
        <v>1.0157627980615473</v>
      </c>
      <c r="AE836" s="1000">
        <v>1.3619438573966967</v>
      </c>
      <c r="AF836" s="1000">
        <v>1.6759857967550604</v>
      </c>
      <c r="AG836" s="1000">
        <v>1.9983798046543098</v>
      </c>
      <c r="AH836" s="1000">
        <v>2.6189855182129769</v>
      </c>
      <c r="AI836" s="1000">
        <v>2.8846243021077305</v>
      </c>
      <c r="AJ836" s="1000">
        <v>3.044632036172878</v>
      </c>
      <c r="AK836" s="1001">
        <v>3.1036157140844089</v>
      </c>
      <c r="AL836" s="1001">
        <v>3.0862192674109057</v>
      </c>
      <c r="AM836" s="1001">
        <v>3.0744620886183922</v>
      </c>
      <c r="AN836" s="1001">
        <v>3.063081139547239</v>
      </c>
      <c r="AO836" s="1001">
        <v>3.0520652614799362</v>
      </c>
      <c r="AP836" s="1001">
        <v>3.0414018915107865</v>
      </c>
      <c r="AQ836" s="1001">
        <v>3.0311137914191288</v>
      </c>
      <c r="AR836" s="1001">
        <v>3.0211557911639777</v>
      </c>
      <c r="AS836" s="1001">
        <v>3.0115164469169913</v>
      </c>
      <c r="AT836" s="1001">
        <v>3.0021855616859083</v>
      </c>
      <c r="AU836" s="1001">
        <v>2.9931541454157946</v>
      </c>
      <c r="AV836" s="1001">
        <v>2.9844457765048018</v>
      </c>
      <c r="AW836" s="1001">
        <v>2.9844457765048018</v>
      </c>
      <c r="AX836" s="1001">
        <v>2.9844457765048018</v>
      </c>
      <c r="AY836" s="1001">
        <v>2.9844457765048018</v>
      </c>
      <c r="AZ836" s="1001">
        <v>2.9844457765048018</v>
      </c>
      <c r="BA836" s="1001">
        <v>2.9844457765048018</v>
      </c>
      <c r="BB836" s="1001">
        <v>2.9844457765048018</v>
      </c>
      <c r="BC836" s="1001">
        <v>2.9844457765048018</v>
      </c>
      <c r="BD836" s="1001">
        <v>2.9844457765048018</v>
      </c>
      <c r="BE836" s="1001">
        <v>2.9844457765048018</v>
      </c>
      <c r="BF836" s="1001">
        <v>2.9844457765048018</v>
      </c>
      <c r="BG836" s="1001">
        <v>2.9844457765048018</v>
      </c>
      <c r="BH836" s="1001">
        <v>2.9844457765048018</v>
      </c>
      <c r="BI836" s="1001">
        <v>2.9844457765048018</v>
      </c>
      <c r="BJ836" s="1001">
        <v>2.9844457765048018</v>
      </c>
      <c r="BK836" s="1001">
        <v>2.9844457765048018</v>
      </c>
      <c r="BL836" s="1001">
        <v>2.9844457765048018</v>
      </c>
      <c r="BM836" s="1001">
        <v>2.9844457765048018</v>
      </c>
      <c r="BN836" s="1001">
        <v>2.9844457765048018</v>
      </c>
      <c r="BO836" s="1001">
        <v>2.9844457765048018</v>
      </c>
      <c r="BP836" s="1001">
        <v>2.9844457765048018</v>
      </c>
      <c r="BQ836" s="1001">
        <v>2.9844457765048018</v>
      </c>
      <c r="BR836" s="1001">
        <v>2.9844457765048018</v>
      </c>
      <c r="BS836" s="1001">
        <v>2.9844457765048018</v>
      </c>
      <c r="BT836" s="1001">
        <v>2.9844457765048018</v>
      </c>
      <c r="BU836" s="1001">
        <v>2.9844457765048018</v>
      </c>
      <c r="BV836" s="1001">
        <v>2.9844457765048018</v>
      </c>
      <c r="BW836" s="1001">
        <v>2.9844457765048018</v>
      </c>
      <c r="BX836" s="1001">
        <v>2.9844457765048018</v>
      </c>
      <c r="BY836" s="1001">
        <v>2.9844457765048018</v>
      </c>
      <c r="BZ836" s="1001">
        <v>2.9844457765048018</v>
      </c>
      <c r="CA836" s="1001">
        <v>2.9844457765048018</v>
      </c>
      <c r="CB836" s="1001">
        <v>2.9844457765048018</v>
      </c>
      <c r="CC836" s="1001">
        <v>2.9844457765048018</v>
      </c>
      <c r="CD836" s="1001">
        <v>2.9844457765048018</v>
      </c>
      <c r="CE836" s="1002">
        <v>2.9844457765048018</v>
      </c>
      <c r="CF836" s="1002">
        <v>2.9844457765048018</v>
      </c>
      <c r="CG836" s="1002">
        <v>2.9844457765048018</v>
      </c>
      <c r="CH836" s="1002">
        <v>2.9844457765048018</v>
      </c>
      <c r="CI836" s="1002">
        <v>2.9844457765048018</v>
      </c>
      <c r="CJ836" s="1002">
        <v>2.9844457765048018</v>
      </c>
      <c r="CK836" s="1002">
        <v>2.9844457765048018</v>
      </c>
      <c r="CL836" s="1002">
        <v>2.9844457765048018</v>
      </c>
      <c r="CM836" s="1002">
        <v>2.9844457765048018</v>
      </c>
      <c r="CN836" s="1002">
        <v>2.9844457765048018</v>
      </c>
      <c r="CO836" s="1002">
        <v>2.9844457765048018</v>
      </c>
      <c r="CP836" s="1002">
        <v>2.9844457765048018</v>
      </c>
      <c r="CQ836" s="1002">
        <v>2.9844457765048018</v>
      </c>
      <c r="CR836" s="1002">
        <v>2.9844457765048018</v>
      </c>
      <c r="CS836" s="1002">
        <v>2.9844457765048018</v>
      </c>
      <c r="CT836" s="1002">
        <v>2.9844457765048018</v>
      </c>
      <c r="CU836" s="1002">
        <v>2.9844457765048018</v>
      </c>
      <c r="CV836" s="1002">
        <v>2.9844457765048018</v>
      </c>
      <c r="CW836" s="1002">
        <v>2.9844457765048018</v>
      </c>
      <c r="CX836" s="1002">
        <v>2.9844457765048018</v>
      </c>
      <c r="CY836" s="1003">
        <v>2.9844457765048018</v>
      </c>
      <c r="CZ836" s="618">
        <v>0</v>
      </c>
      <c r="DA836" s="619">
        <v>0</v>
      </c>
      <c r="DB836" s="619">
        <v>0</v>
      </c>
      <c r="DC836" s="619">
        <v>0</v>
      </c>
      <c r="DD836" s="619">
        <v>0</v>
      </c>
      <c r="DE836" s="619">
        <v>0</v>
      </c>
      <c r="DF836" s="619">
        <v>0</v>
      </c>
      <c r="DG836" s="619">
        <v>0</v>
      </c>
      <c r="DH836" s="619">
        <v>0</v>
      </c>
      <c r="DI836" s="619">
        <v>0</v>
      </c>
      <c r="DJ836" s="619">
        <v>0</v>
      </c>
      <c r="DK836" s="619">
        <v>0</v>
      </c>
      <c r="DL836" s="619">
        <v>0</v>
      </c>
      <c r="DM836" s="619">
        <v>0</v>
      </c>
      <c r="DN836" s="619">
        <v>0</v>
      </c>
      <c r="DO836" s="619">
        <v>0</v>
      </c>
      <c r="DP836" s="619">
        <v>0</v>
      </c>
      <c r="DQ836" s="619">
        <v>0</v>
      </c>
      <c r="DR836" s="619">
        <v>0</v>
      </c>
      <c r="DS836" s="619">
        <v>0</v>
      </c>
      <c r="DT836" s="619">
        <v>0</v>
      </c>
      <c r="DU836" s="619">
        <v>0</v>
      </c>
      <c r="DV836" s="619">
        <v>0</v>
      </c>
      <c r="DW836" s="620">
        <v>0</v>
      </c>
    </row>
    <row r="837" spans="2:127" x14ac:dyDescent="0.2">
      <c r="B837" s="621"/>
      <c r="C837" s="677" t="s">
        <v>921</v>
      </c>
      <c r="D837" s="623"/>
      <c r="E837" s="624"/>
      <c r="F837" s="624"/>
      <c r="G837" s="623"/>
      <c r="H837" s="624"/>
      <c r="I837" s="624"/>
      <c r="J837" s="624"/>
      <c r="K837" s="624"/>
      <c r="L837" s="624"/>
      <c r="M837" s="624"/>
      <c r="N837" s="624"/>
      <c r="O837" s="624"/>
      <c r="P837" s="624"/>
      <c r="Q837" s="624"/>
      <c r="R837" s="625"/>
      <c r="S837" s="624"/>
      <c r="T837" s="624"/>
      <c r="U837" s="626" t="s">
        <v>489</v>
      </c>
      <c r="V837" s="614" t="s">
        <v>124</v>
      </c>
      <c r="W837" s="615" t="s">
        <v>490</v>
      </c>
      <c r="X837" s="1000">
        <v>456.05064998015058</v>
      </c>
      <c r="Y837" s="1000">
        <v>629.57515661717309</v>
      </c>
      <c r="Z837" s="1000">
        <v>636.6517665778324</v>
      </c>
      <c r="AA837" s="1000">
        <v>646.00025908057341</v>
      </c>
      <c r="AB837" s="1000">
        <v>1008.2385836317967</v>
      </c>
      <c r="AC837" s="1000">
        <v>2426.7119119891781</v>
      </c>
      <c r="AD837" s="1000">
        <v>1954.7484747666815</v>
      </c>
      <c r="AE837" s="1000">
        <v>2216.6715399242134</v>
      </c>
      <c r="AF837" s="1000">
        <v>2370.8476318450121</v>
      </c>
      <c r="AG837" s="1000">
        <v>2622.4959845470676</v>
      </c>
      <c r="AH837" s="1000">
        <v>3396.6618409856505</v>
      </c>
      <c r="AI837" s="1000">
        <v>1972.977764533714</v>
      </c>
      <c r="AJ837" s="1000">
        <v>1322.9127119991301</v>
      </c>
      <c r="AK837" s="1001">
        <v>950.28255965860444</v>
      </c>
      <c r="AL837" s="1001">
        <v>0</v>
      </c>
      <c r="AM837" s="1001">
        <v>118.92377389862916</v>
      </c>
      <c r="AN837" s="1001">
        <v>164.17354866393347</v>
      </c>
      <c r="AO837" s="1001">
        <v>166.0189076453687</v>
      </c>
      <c r="AP837" s="1001">
        <v>168.45670267698944</v>
      </c>
      <c r="AQ837" s="1001">
        <v>262.91715045449592</v>
      </c>
      <c r="AR837" s="1001">
        <v>879.4674330944199</v>
      </c>
      <c r="AS837" s="1001">
        <v>850.24548569888043</v>
      </c>
      <c r="AT837" s="1001">
        <v>922.37425638702314</v>
      </c>
      <c r="AU837" s="1001">
        <v>967.63473602788724</v>
      </c>
      <c r="AV837" s="1001">
        <v>1229.1747369726811</v>
      </c>
      <c r="AW837" s="1001">
        <v>2198.2396830018015</v>
      </c>
      <c r="AX837" s="1001">
        <v>1571.7241088404905</v>
      </c>
      <c r="AY837" s="1001">
        <v>1543.8695138085036</v>
      </c>
      <c r="AZ837" s="1001">
        <v>1530.0859232577072</v>
      </c>
      <c r="BA837" s="1001">
        <v>1418.3868566219408</v>
      </c>
      <c r="BB837" s="1001">
        <v>1956.0211574720927</v>
      </c>
      <c r="BC837" s="1001">
        <v>1231.2660232040917</v>
      </c>
      <c r="BD837" s="1001">
        <v>881.52124366962289</v>
      </c>
      <c r="BE837" s="1001">
        <v>682.42061363779544</v>
      </c>
      <c r="BF837" s="1001">
        <v>262.91715045449592</v>
      </c>
      <c r="BG837" s="1001">
        <v>632.81071686022608</v>
      </c>
      <c r="BH837" s="1001">
        <v>509.73738476627761</v>
      </c>
      <c r="BI837" s="1001">
        <v>578.03874423366574</v>
      </c>
      <c r="BJ837" s="1001">
        <v>618.24305640153887</v>
      </c>
      <c r="BK837" s="1001">
        <v>683.86509158557863</v>
      </c>
      <c r="BL837" s="1001">
        <v>1132.4000975999709</v>
      </c>
      <c r="BM837" s="1001">
        <v>854.99911544303609</v>
      </c>
      <c r="BN837" s="1001">
        <v>689.30985273647991</v>
      </c>
      <c r="BO837" s="1001">
        <v>597.19570812530833</v>
      </c>
      <c r="BP837" s="1001">
        <v>545.30964538710259</v>
      </c>
      <c r="BQ837" s="1001">
        <v>1431.4200755346537</v>
      </c>
      <c r="BR837" s="1001">
        <v>1221.4066429939908</v>
      </c>
      <c r="BS837" s="1001">
        <v>1364.9140808707496</v>
      </c>
      <c r="BT837" s="1001">
        <v>1450.7385974357369</v>
      </c>
      <c r="BU837" s="1001">
        <v>1681.3040070764364</v>
      </c>
      <c r="BV837" s="1001">
        <v>2469.9081004336895</v>
      </c>
      <c r="BW837" s="1001">
        <v>1576.8298593064358</v>
      </c>
      <c r="BX837" s="1001">
        <v>1293.5410802579202</v>
      </c>
      <c r="BY837" s="1001">
        <v>1132.2069673623448</v>
      </c>
      <c r="BZ837" s="1001">
        <v>683.86509158557863</v>
      </c>
      <c r="CA837" s="1001">
        <v>885.74338136577705</v>
      </c>
      <c r="CB837" s="1001">
        <v>514.49101451043339</v>
      </c>
      <c r="CC837" s="1001">
        <v>344.97434058312257</v>
      </c>
      <c r="CD837" s="1001">
        <v>247.80402849895998</v>
      </c>
      <c r="CE837" s="1002">
        <v>0</v>
      </c>
      <c r="CF837" s="1002">
        <v>365.580490132823</v>
      </c>
      <c r="CG837" s="1002">
        <v>504.68164959653626</v>
      </c>
      <c r="CH837" s="1002">
        <v>510.3544197987261</v>
      </c>
      <c r="CI837" s="1002">
        <v>517.84838230333787</v>
      </c>
      <c r="CJ837" s="1002">
        <v>808.22679584159869</v>
      </c>
      <c r="CK837" s="1002">
        <v>1945.3070184962503</v>
      </c>
      <c r="CL837" s="1002">
        <v>1566.9704790963349</v>
      </c>
      <c r="CM837" s="1002">
        <v>1776.9339174590464</v>
      </c>
      <c r="CN837" s="1002">
        <v>1900.5249511602863</v>
      </c>
      <c r="CO837" s="1002">
        <v>2102.2519482075195</v>
      </c>
      <c r="CP837" s="1002">
        <v>2722.8407649392411</v>
      </c>
      <c r="CQ837" s="1002">
        <v>1581.5834890505917</v>
      </c>
      <c r="CR837" s="1002">
        <v>1060.4766766073769</v>
      </c>
      <c r="CS837" s="1002">
        <v>761.7679394597659</v>
      </c>
      <c r="CT837" s="1002">
        <v>0</v>
      </c>
      <c r="CU837" s="1002">
        <v>118.92377389862916</v>
      </c>
      <c r="CV837" s="1002">
        <v>164.17354866393347</v>
      </c>
      <c r="CW837" s="1002">
        <v>166.0189076453687</v>
      </c>
      <c r="CX837" s="1002">
        <v>168.45670267698944</v>
      </c>
      <c r="CY837" s="1003">
        <v>262.91715045449592</v>
      </c>
      <c r="CZ837" s="618">
        <v>0</v>
      </c>
      <c r="DA837" s="619">
        <v>0</v>
      </c>
      <c r="DB837" s="619">
        <v>0</v>
      </c>
      <c r="DC837" s="619">
        <v>0</v>
      </c>
      <c r="DD837" s="619">
        <v>0</v>
      </c>
      <c r="DE837" s="619">
        <v>0</v>
      </c>
      <c r="DF837" s="619">
        <v>0</v>
      </c>
      <c r="DG837" s="619">
        <v>0</v>
      </c>
      <c r="DH837" s="619">
        <v>0</v>
      </c>
      <c r="DI837" s="619">
        <v>0</v>
      </c>
      <c r="DJ837" s="619">
        <v>0</v>
      </c>
      <c r="DK837" s="619">
        <v>0</v>
      </c>
      <c r="DL837" s="619">
        <v>0</v>
      </c>
      <c r="DM837" s="619">
        <v>0</v>
      </c>
      <c r="DN837" s="619">
        <v>0</v>
      </c>
      <c r="DO837" s="619">
        <v>0</v>
      </c>
      <c r="DP837" s="619">
        <v>0</v>
      </c>
      <c r="DQ837" s="619">
        <v>0</v>
      </c>
      <c r="DR837" s="619">
        <v>0</v>
      </c>
      <c r="DS837" s="619">
        <v>0</v>
      </c>
      <c r="DT837" s="619">
        <v>0</v>
      </c>
      <c r="DU837" s="619">
        <v>0</v>
      </c>
      <c r="DV837" s="619">
        <v>0</v>
      </c>
      <c r="DW837" s="620">
        <v>0</v>
      </c>
    </row>
    <row r="838" spans="2:127" x14ac:dyDescent="0.2">
      <c r="B838" s="627"/>
      <c r="C838" s="628"/>
      <c r="D838" s="629"/>
      <c r="E838" s="629"/>
      <c r="F838" s="629"/>
      <c r="G838" s="629"/>
      <c r="H838" s="629"/>
      <c r="I838" s="630"/>
      <c r="J838" s="630"/>
      <c r="K838" s="630"/>
      <c r="L838" s="630"/>
      <c r="M838" s="630"/>
      <c r="N838" s="630"/>
      <c r="O838" s="630"/>
      <c r="P838" s="630"/>
      <c r="Q838" s="630"/>
      <c r="R838" s="631"/>
      <c r="S838" s="630"/>
      <c r="T838" s="630"/>
      <c r="U838" s="626" t="s">
        <v>491</v>
      </c>
      <c r="V838" s="614" t="s">
        <v>124</v>
      </c>
      <c r="W838" s="615" t="s">
        <v>490</v>
      </c>
      <c r="X838" s="1000">
        <v>0</v>
      </c>
      <c r="Y838" s="1000">
        <v>0</v>
      </c>
      <c r="Z838" s="1000">
        <v>0</v>
      </c>
      <c r="AA838" s="1000">
        <v>0</v>
      </c>
      <c r="AB838" s="1000">
        <v>0</v>
      </c>
      <c r="AC838" s="1000">
        <v>0</v>
      </c>
      <c r="AD838" s="1000">
        <v>0</v>
      </c>
      <c r="AE838" s="1000">
        <v>0</v>
      </c>
      <c r="AF838" s="1000">
        <v>0</v>
      </c>
      <c r="AG838" s="1000">
        <v>0</v>
      </c>
      <c r="AH838" s="1000">
        <v>0</v>
      </c>
      <c r="AI838" s="1000">
        <v>0</v>
      </c>
      <c r="AJ838" s="1000">
        <v>0</v>
      </c>
      <c r="AK838" s="1001">
        <v>0</v>
      </c>
      <c r="AL838" s="1001">
        <v>0</v>
      </c>
      <c r="AM838" s="1001">
        <v>0</v>
      </c>
      <c r="AN838" s="1001">
        <v>0</v>
      </c>
      <c r="AO838" s="1001">
        <v>0</v>
      </c>
      <c r="AP838" s="1001">
        <v>0</v>
      </c>
      <c r="AQ838" s="1001">
        <v>0</v>
      </c>
      <c r="AR838" s="1001">
        <v>0</v>
      </c>
      <c r="AS838" s="1001">
        <v>0</v>
      </c>
      <c r="AT838" s="1001">
        <v>0</v>
      </c>
      <c r="AU838" s="1001">
        <v>0</v>
      </c>
      <c r="AV838" s="1001">
        <v>0</v>
      </c>
      <c r="AW838" s="1001">
        <v>0</v>
      </c>
      <c r="AX838" s="1001">
        <v>0</v>
      </c>
      <c r="AY838" s="1001">
        <v>0</v>
      </c>
      <c r="AZ838" s="1001">
        <v>0</v>
      </c>
      <c r="BA838" s="1001">
        <v>0</v>
      </c>
      <c r="BB838" s="1001">
        <v>0</v>
      </c>
      <c r="BC838" s="1001">
        <v>0</v>
      </c>
      <c r="BD838" s="1001">
        <v>0</v>
      </c>
      <c r="BE838" s="1001">
        <v>0</v>
      </c>
      <c r="BF838" s="1001">
        <v>0</v>
      </c>
      <c r="BG838" s="1001">
        <v>0</v>
      </c>
      <c r="BH838" s="1001">
        <v>0</v>
      </c>
      <c r="BI838" s="1001">
        <v>0</v>
      </c>
      <c r="BJ838" s="1001">
        <v>0</v>
      </c>
      <c r="BK838" s="1001">
        <v>0</v>
      </c>
      <c r="BL838" s="1001">
        <v>0</v>
      </c>
      <c r="BM838" s="1001">
        <v>0</v>
      </c>
      <c r="BN838" s="1001">
        <v>0</v>
      </c>
      <c r="BO838" s="1001">
        <v>0</v>
      </c>
      <c r="BP838" s="1001">
        <v>0</v>
      </c>
      <c r="BQ838" s="1001">
        <v>0</v>
      </c>
      <c r="BR838" s="1001">
        <v>0</v>
      </c>
      <c r="BS838" s="1001">
        <v>0</v>
      </c>
      <c r="BT838" s="1001">
        <v>0</v>
      </c>
      <c r="BU838" s="1001">
        <v>0</v>
      </c>
      <c r="BV838" s="1001">
        <v>0</v>
      </c>
      <c r="BW838" s="1001">
        <v>0</v>
      </c>
      <c r="BX838" s="1001">
        <v>0</v>
      </c>
      <c r="BY838" s="1001">
        <v>0</v>
      </c>
      <c r="BZ838" s="1001">
        <v>0</v>
      </c>
      <c r="CA838" s="1001">
        <v>0</v>
      </c>
      <c r="CB838" s="1001">
        <v>0</v>
      </c>
      <c r="CC838" s="1001">
        <v>0</v>
      </c>
      <c r="CD838" s="1001">
        <v>0</v>
      </c>
      <c r="CE838" s="1002">
        <v>0</v>
      </c>
      <c r="CF838" s="1002">
        <v>0</v>
      </c>
      <c r="CG838" s="1002">
        <v>0</v>
      </c>
      <c r="CH838" s="1002">
        <v>0</v>
      </c>
      <c r="CI838" s="1002">
        <v>0</v>
      </c>
      <c r="CJ838" s="1002">
        <v>0</v>
      </c>
      <c r="CK838" s="1002">
        <v>0</v>
      </c>
      <c r="CL838" s="1002">
        <v>0</v>
      </c>
      <c r="CM838" s="1002">
        <v>0</v>
      </c>
      <c r="CN838" s="1002">
        <v>0</v>
      </c>
      <c r="CO838" s="1002">
        <v>0</v>
      </c>
      <c r="CP838" s="1002">
        <v>0</v>
      </c>
      <c r="CQ838" s="1002">
        <v>0</v>
      </c>
      <c r="CR838" s="1002">
        <v>0</v>
      </c>
      <c r="CS838" s="1002">
        <v>0</v>
      </c>
      <c r="CT838" s="1002">
        <v>0</v>
      </c>
      <c r="CU838" s="1002">
        <v>0</v>
      </c>
      <c r="CV838" s="1002">
        <v>0</v>
      </c>
      <c r="CW838" s="1002">
        <v>0</v>
      </c>
      <c r="CX838" s="1002">
        <v>0</v>
      </c>
      <c r="CY838" s="1003">
        <v>0</v>
      </c>
      <c r="CZ838" s="618">
        <v>0</v>
      </c>
      <c r="DA838" s="619">
        <v>0</v>
      </c>
      <c r="DB838" s="619">
        <v>0</v>
      </c>
      <c r="DC838" s="619">
        <v>0</v>
      </c>
      <c r="DD838" s="619">
        <v>0</v>
      </c>
      <c r="DE838" s="619">
        <v>0</v>
      </c>
      <c r="DF838" s="619">
        <v>0</v>
      </c>
      <c r="DG838" s="619">
        <v>0</v>
      </c>
      <c r="DH838" s="619">
        <v>0</v>
      </c>
      <c r="DI838" s="619">
        <v>0</v>
      </c>
      <c r="DJ838" s="619">
        <v>0</v>
      </c>
      <c r="DK838" s="619">
        <v>0</v>
      </c>
      <c r="DL838" s="619">
        <v>0</v>
      </c>
      <c r="DM838" s="619">
        <v>0</v>
      </c>
      <c r="DN838" s="619">
        <v>0</v>
      </c>
      <c r="DO838" s="619">
        <v>0</v>
      </c>
      <c r="DP838" s="619">
        <v>0</v>
      </c>
      <c r="DQ838" s="619">
        <v>0</v>
      </c>
      <c r="DR838" s="619">
        <v>0</v>
      </c>
      <c r="DS838" s="619">
        <v>0</v>
      </c>
      <c r="DT838" s="619">
        <v>0</v>
      </c>
      <c r="DU838" s="619">
        <v>0</v>
      </c>
      <c r="DV838" s="619">
        <v>0</v>
      </c>
      <c r="DW838" s="620">
        <v>0</v>
      </c>
    </row>
    <row r="839" spans="2:127" x14ac:dyDescent="0.2">
      <c r="B839" s="627"/>
      <c r="C839" s="628"/>
      <c r="D839" s="629"/>
      <c r="E839" s="629"/>
      <c r="F839" s="629"/>
      <c r="G839" s="629"/>
      <c r="H839" s="629"/>
      <c r="I839" s="630"/>
      <c r="J839" s="630"/>
      <c r="K839" s="630"/>
      <c r="L839" s="630"/>
      <c r="M839" s="630"/>
      <c r="N839" s="630"/>
      <c r="O839" s="630"/>
      <c r="P839" s="630"/>
      <c r="Q839" s="630"/>
      <c r="R839" s="631"/>
      <c r="S839" s="630"/>
      <c r="T839" s="630"/>
      <c r="U839" s="632" t="s">
        <v>828</v>
      </c>
      <c r="V839" s="633" t="s">
        <v>124</v>
      </c>
      <c r="W839" s="634" t="s">
        <v>490</v>
      </c>
      <c r="X839" s="1000">
        <v>0</v>
      </c>
      <c r="Y839" s="1000">
        <v>0</v>
      </c>
      <c r="Z839" s="1000">
        <v>0</v>
      </c>
      <c r="AA839" s="1000">
        <v>0</v>
      </c>
      <c r="AB839" s="1000">
        <v>0</v>
      </c>
      <c r="AC839" s="1000">
        <v>0</v>
      </c>
      <c r="AD839" s="1000">
        <v>0</v>
      </c>
      <c r="AE839" s="1000">
        <v>0</v>
      </c>
      <c r="AF839" s="1000">
        <v>0</v>
      </c>
      <c r="AG839" s="1000">
        <v>0</v>
      </c>
      <c r="AH839" s="1000">
        <v>0</v>
      </c>
      <c r="AI839" s="1000">
        <v>0</v>
      </c>
      <c r="AJ839" s="1000">
        <v>0</v>
      </c>
      <c r="AK839" s="1001">
        <v>0</v>
      </c>
      <c r="AL839" s="1001">
        <v>0</v>
      </c>
      <c r="AM839" s="1001">
        <v>0</v>
      </c>
      <c r="AN839" s="1001">
        <v>0</v>
      </c>
      <c r="AO839" s="1001">
        <v>0</v>
      </c>
      <c r="AP839" s="1001">
        <v>0</v>
      </c>
      <c r="AQ839" s="1001">
        <v>0</v>
      </c>
      <c r="AR839" s="1001">
        <v>0</v>
      </c>
      <c r="AS839" s="1001">
        <v>0</v>
      </c>
      <c r="AT839" s="1001">
        <v>0</v>
      </c>
      <c r="AU839" s="1001">
        <v>0</v>
      </c>
      <c r="AV839" s="1001">
        <v>0</v>
      </c>
      <c r="AW839" s="1001">
        <v>0</v>
      </c>
      <c r="AX839" s="1001">
        <v>0</v>
      </c>
      <c r="AY839" s="1001">
        <v>0</v>
      </c>
      <c r="AZ839" s="1001">
        <v>0</v>
      </c>
      <c r="BA839" s="1001">
        <v>0</v>
      </c>
      <c r="BB839" s="1001">
        <v>0</v>
      </c>
      <c r="BC839" s="1001">
        <v>0</v>
      </c>
      <c r="BD839" s="1001">
        <v>0</v>
      </c>
      <c r="BE839" s="1001">
        <v>0</v>
      </c>
      <c r="BF839" s="1001">
        <v>0</v>
      </c>
      <c r="BG839" s="1001">
        <v>0</v>
      </c>
      <c r="BH839" s="1001">
        <v>0</v>
      </c>
      <c r="BI839" s="1001">
        <v>0</v>
      </c>
      <c r="BJ839" s="1001">
        <v>0</v>
      </c>
      <c r="BK839" s="1001">
        <v>0</v>
      </c>
      <c r="BL839" s="1001">
        <v>0</v>
      </c>
      <c r="BM839" s="1001">
        <v>0</v>
      </c>
      <c r="BN839" s="1001">
        <v>0</v>
      </c>
      <c r="BO839" s="1001">
        <v>0</v>
      </c>
      <c r="BP839" s="1001">
        <v>0</v>
      </c>
      <c r="BQ839" s="1001">
        <v>0</v>
      </c>
      <c r="BR839" s="1001">
        <v>0</v>
      </c>
      <c r="BS839" s="1001">
        <v>0</v>
      </c>
      <c r="BT839" s="1001">
        <v>0</v>
      </c>
      <c r="BU839" s="1001">
        <v>0</v>
      </c>
      <c r="BV839" s="1001">
        <v>0</v>
      </c>
      <c r="BW839" s="1001">
        <v>0</v>
      </c>
      <c r="BX839" s="1001">
        <v>0</v>
      </c>
      <c r="BY839" s="1001">
        <v>0</v>
      </c>
      <c r="BZ839" s="1001">
        <v>0</v>
      </c>
      <c r="CA839" s="1001">
        <v>0</v>
      </c>
      <c r="CB839" s="1001">
        <v>0</v>
      </c>
      <c r="CC839" s="1001">
        <v>0</v>
      </c>
      <c r="CD839" s="1001">
        <v>0</v>
      </c>
      <c r="CE839" s="1002">
        <v>0</v>
      </c>
      <c r="CF839" s="1002">
        <v>0</v>
      </c>
      <c r="CG839" s="1002">
        <v>0</v>
      </c>
      <c r="CH839" s="1002">
        <v>0</v>
      </c>
      <c r="CI839" s="1002">
        <v>0</v>
      </c>
      <c r="CJ839" s="1002">
        <v>0</v>
      </c>
      <c r="CK839" s="1002">
        <v>0</v>
      </c>
      <c r="CL839" s="1002">
        <v>0</v>
      </c>
      <c r="CM839" s="1002">
        <v>0</v>
      </c>
      <c r="CN839" s="1002">
        <v>0</v>
      </c>
      <c r="CO839" s="1002">
        <v>0</v>
      </c>
      <c r="CP839" s="1002">
        <v>0</v>
      </c>
      <c r="CQ839" s="1002">
        <v>0</v>
      </c>
      <c r="CR839" s="1002">
        <v>0</v>
      </c>
      <c r="CS839" s="1002">
        <v>0</v>
      </c>
      <c r="CT839" s="1002">
        <v>0</v>
      </c>
      <c r="CU839" s="1002">
        <v>0</v>
      </c>
      <c r="CV839" s="1002">
        <v>0</v>
      </c>
      <c r="CW839" s="1002">
        <v>0</v>
      </c>
      <c r="CX839" s="1002">
        <v>0</v>
      </c>
      <c r="CY839" s="1003">
        <v>0</v>
      </c>
      <c r="CZ839" s="618">
        <v>0</v>
      </c>
      <c r="DA839" s="619">
        <v>0</v>
      </c>
      <c r="DB839" s="619">
        <v>0</v>
      </c>
      <c r="DC839" s="619">
        <v>0</v>
      </c>
      <c r="DD839" s="619">
        <v>0</v>
      </c>
      <c r="DE839" s="619">
        <v>0</v>
      </c>
      <c r="DF839" s="619">
        <v>0</v>
      </c>
      <c r="DG839" s="619">
        <v>0</v>
      </c>
      <c r="DH839" s="619">
        <v>0</v>
      </c>
      <c r="DI839" s="619">
        <v>0</v>
      </c>
      <c r="DJ839" s="619">
        <v>0</v>
      </c>
      <c r="DK839" s="619">
        <v>0</v>
      </c>
      <c r="DL839" s="619">
        <v>0</v>
      </c>
      <c r="DM839" s="619">
        <v>0</v>
      </c>
      <c r="DN839" s="619">
        <v>0</v>
      </c>
      <c r="DO839" s="619">
        <v>0</v>
      </c>
      <c r="DP839" s="619">
        <v>0</v>
      </c>
      <c r="DQ839" s="619">
        <v>0</v>
      </c>
      <c r="DR839" s="619">
        <v>0</v>
      </c>
      <c r="DS839" s="619">
        <v>0</v>
      </c>
      <c r="DT839" s="619">
        <v>0</v>
      </c>
      <c r="DU839" s="619">
        <v>0</v>
      </c>
      <c r="DV839" s="619">
        <v>0</v>
      </c>
      <c r="DW839" s="620">
        <v>0</v>
      </c>
    </row>
    <row r="840" spans="2:127" x14ac:dyDescent="0.2">
      <c r="B840" s="635"/>
      <c r="C840" s="636"/>
      <c r="D840" s="637"/>
      <c r="E840" s="637"/>
      <c r="F840" s="637"/>
      <c r="G840" s="637"/>
      <c r="H840" s="637"/>
      <c r="I840" s="638"/>
      <c r="J840" s="638"/>
      <c r="K840" s="638"/>
      <c r="L840" s="638"/>
      <c r="M840" s="638"/>
      <c r="N840" s="638"/>
      <c r="O840" s="638"/>
      <c r="P840" s="638"/>
      <c r="Q840" s="638"/>
      <c r="R840" s="639"/>
      <c r="S840" s="638"/>
      <c r="T840" s="638"/>
      <c r="U840" s="626" t="s">
        <v>492</v>
      </c>
      <c r="V840" s="614" t="s">
        <v>124</v>
      </c>
      <c r="W840" s="640" t="s">
        <v>490</v>
      </c>
      <c r="X840" s="1000">
        <v>10.642418652133703</v>
      </c>
      <c r="Y840" s="1000">
        <v>45.858459799656266</v>
      </c>
      <c r="Z840" s="1000">
        <v>90.617532571810571</v>
      </c>
      <c r="AA840" s="1000">
        <v>138.55048634633619</v>
      </c>
      <c r="AB840" s="1000">
        <v>190.2812681172249</v>
      </c>
      <c r="AC840" s="1000">
        <v>224.10653999240145</v>
      </c>
      <c r="AD840" s="1000">
        <v>359.86732951288002</v>
      </c>
      <c r="AE840" s="1000">
        <v>481.4673132159304</v>
      </c>
      <c r="AF840" s="1000">
        <v>611.90536638462015</v>
      </c>
      <c r="AG840" s="1000">
        <v>750.13492931899623</v>
      </c>
      <c r="AH840" s="1000">
        <v>928.10109070180033</v>
      </c>
      <c r="AI840" s="1000">
        <v>1107.5069396638587</v>
      </c>
      <c r="AJ840" s="1000">
        <v>1212.2583098996415</v>
      </c>
      <c r="AK840" s="1001">
        <v>1277.9095631806006</v>
      </c>
      <c r="AL840" s="1001">
        <v>1319.3941264371008</v>
      </c>
      <c r="AM840" s="1001">
        <v>1318.2778492561276</v>
      </c>
      <c r="AN840" s="1001">
        <v>1317.1972929449455</v>
      </c>
      <c r="AO840" s="1001">
        <v>1316.1513980468649</v>
      </c>
      <c r="AP840" s="1001">
        <v>1315.1389717855229</v>
      </c>
      <c r="AQ840" s="1001">
        <v>1314.1621752622618</v>
      </c>
      <c r="AR840" s="1001">
        <v>1313.2167198388886</v>
      </c>
      <c r="AS840" s="1001">
        <v>1312.3015189890634</v>
      </c>
      <c r="AT840" s="1001">
        <v>1311.4156045664326</v>
      </c>
      <c r="AU840" s="1001">
        <v>1310.5581230164696</v>
      </c>
      <c r="AV840" s="1001">
        <v>1309.7313129738234</v>
      </c>
      <c r="AW840" s="1001">
        <v>1309.7313129738234</v>
      </c>
      <c r="AX840" s="1001">
        <v>1309.7313129738234</v>
      </c>
      <c r="AY840" s="1001">
        <v>1309.7313129738234</v>
      </c>
      <c r="AZ840" s="1001">
        <v>1309.7313129738234</v>
      </c>
      <c r="BA840" s="1001">
        <v>1309.7313129738234</v>
      </c>
      <c r="BB840" s="1001">
        <v>1309.7313129738234</v>
      </c>
      <c r="BC840" s="1001">
        <v>1309.7313129738234</v>
      </c>
      <c r="BD840" s="1001">
        <v>1309.7313129738234</v>
      </c>
      <c r="BE840" s="1001">
        <v>1309.7313129738234</v>
      </c>
      <c r="BF840" s="1001">
        <v>1309.7313129738234</v>
      </c>
      <c r="BG840" s="1001">
        <v>1309.7313129738234</v>
      </c>
      <c r="BH840" s="1001">
        <v>1309.7313129738234</v>
      </c>
      <c r="BI840" s="1001">
        <v>1309.7313129738234</v>
      </c>
      <c r="BJ840" s="1001">
        <v>1309.7313129738234</v>
      </c>
      <c r="BK840" s="1001">
        <v>1309.7313129738234</v>
      </c>
      <c r="BL840" s="1001">
        <v>1309.7313129738234</v>
      </c>
      <c r="BM840" s="1001">
        <v>1309.7313129738234</v>
      </c>
      <c r="BN840" s="1001">
        <v>1309.7313129738234</v>
      </c>
      <c r="BO840" s="1001">
        <v>1309.7313129738234</v>
      </c>
      <c r="BP840" s="1001">
        <v>1309.7313129738234</v>
      </c>
      <c r="BQ840" s="1001">
        <v>1309.7313129738234</v>
      </c>
      <c r="BR840" s="1001">
        <v>1309.7313129738234</v>
      </c>
      <c r="BS840" s="1001">
        <v>1309.7313129738234</v>
      </c>
      <c r="BT840" s="1001">
        <v>1309.7313129738234</v>
      </c>
      <c r="BU840" s="1001">
        <v>1309.7313129738234</v>
      </c>
      <c r="BV840" s="1001">
        <v>1309.7313129738234</v>
      </c>
      <c r="BW840" s="1001">
        <v>1309.7313129738234</v>
      </c>
      <c r="BX840" s="1001">
        <v>1309.7313129738234</v>
      </c>
      <c r="BY840" s="1001">
        <v>1309.7313129738234</v>
      </c>
      <c r="BZ840" s="1001">
        <v>1309.7313129738234</v>
      </c>
      <c r="CA840" s="1001">
        <v>1309.7313129738234</v>
      </c>
      <c r="CB840" s="1001">
        <v>1309.7313129738234</v>
      </c>
      <c r="CC840" s="1001">
        <v>1309.7313129738234</v>
      </c>
      <c r="CD840" s="1001">
        <v>1309.7313129738234</v>
      </c>
      <c r="CE840" s="1002">
        <v>1309.7313129738234</v>
      </c>
      <c r="CF840" s="1002">
        <v>1309.7313129738234</v>
      </c>
      <c r="CG840" s="1002">
        <v>1309.7313129738234</v>
      </c>
      <c r="CH840" s="1002">
        <v>1309.7313129738234</v>
      </c>
      <c r="CI840" s="1002">
        <v>1309.7313129738234</v>
      </c>
      <c r="CJ840" s="1002">
        <v>1309.7313129738234</v>
      </c>
      <c r="CK840" s="1002">
        <v>1309.7313129738234</v>
      </c>
      <c r="CL840" s="1002">
        <v>1309.7313129738234</v>
      </c>
      <c r="CM840" s="1002">
        <v>1309.7313129738234</v>
      </c>
      <c r="CN840" s="1002">
        <v>1309.7313129738234</v>
      </c>
      <c r="CO840" s="1002">
        <v>1309.7313129738234</v>
      </c>
      <c r="CP840" s="1002">
        <v>1309.7313129738234</v>
      </c>
      <c r="CQ840" s="1002">
        <v>1309.7313129738234</v>
      </c>
      <c r="CR840" s="1002">
        <v>1309.7313129738234</v>
      </c>
      <c r="CS840" s="1002">
        <v>1309.7313129738234</v>
      </c>
      <c r="CT840" s="1002">
        <v>1309.7313129738234</v>
      </c>
      <c r="CU840" s="1002">
        <v>1309.7313129738234</v>
      </c>
      <c r="CV840" s="1002">
        <v>1309.7313129738234</v>
      </c>
      <c r="CW840" s="1002">
        <v>1309.7313129738234</v>
      </c>
      <c r="CX840" s="1002">
        <v>1309.7313129738234</v>
      </c>
      <c r="CY840" s="1003">
        <v>1309.7313129738234</v>
      </c>
      <c r="CZ840" s="618">
        <v>0</v>
      </c>
      <c r="DA840" s="619">
        <v>0</v>
      </c>
      <c r="DB840" s="619">
        <v>0</v>
      </c>
      <c r="DC840" s="619">
        <v>0</v>
      </c>
      <c r="DD840" s="619">
        <v>0</v>
      </c>
      <c r="DE840" s="619">
        <v>0</v>
      </c>
      <c r="DF840" s="619">
        <v>0</v>
      </c>
      <c r="DG840" s="619">
        <v>0</v>
      </c>
      <c r="DH840" s="619">
        <v>0</v>
      </c>
      <c r="DI840" s="619">
        <v>0</v>
      </c>
      <c r="DJ840" s="619">
        <v>0</v>
      </c>
      <c r="DK840" s="619">
        <v>0</v>
      </c>
      <c r="DL840" s="619">
        <v>0</v>
      </c>
      <c r="DM840" s="619">
        <v>0</v>
      </c>
      <c r="DN840" s="619">
        <v>0</v>
      </c>
      <c r="DO840" s="619">
        <v>0</v>
      </c>
      <c r="DP840" s="619">
        <v>0</v>
      </c>
      <c r="DQ840" s="619">
        <v>0</v>
      </c>
      <c r="DR840" s="619">
        <v>0</v>
      </c>
      <c r="DS840" s="619">
        <v>0</v>
      </c>
      <c r="DT840" s="619">
        <v>0</v>
      </c>
      <c r="DU840" s="619">
        <v>0</v>
      </c>
      <c r="DV840" s="619">
        <v>0</v>
      </c>
      <c r="DW840" s="620">
        <v>0</v>
      </c>
    </row>
    <row r="841" spans="2:127" x14ac:dyDescent="0.2">
      <c r="B841" s="641"/>
      <c r="C841" s="642"/>
      <c r="D841" s="643"/>
      <c r="E841" s="643"/>
      <c r="F841" s="643"/>
      <c r="G841" s="643"/>
      <c r="H841" s="643"/>
      <c r="I841" s="644"/>
      <c r="J841" s="644"/>
      <c r="K841" s="644"/>
      <c r="L841" s="644"/>
      <c r="M841" s="644"/>
      <c r="N841" s="644"/>
      <c r="O841" s="644"/>
      <c r="P841" s="644"/>
      <c r="Q841" s="644"/>
      <c r="R841" s="645"/>
      <c r="S841" s="644"/>
      <c r="T841" s="644"/>
      <c r="U841" s="626" t="s">
        <v>493</v>
      </c>
      <c r="V841" s="614" t="s">
        <v>124</v>
      </c>
      <c r="W841" s="640" t="s">
        <v>490</v>
      </c>
      <c r="X841" s="1001">
        <v>0</v>
      </c>
      <c r="Y841" s="1001">
        <v>0</v>
      </c>
      <c r="Z841" s="1001">
        <v>0</v>
      </c>
      <c r="AA841" s="1001">
        <v>0</v>
      </c>
      <c r="AB841" s="1001">
        <v>0</v>
      </c>
      <c r="AC841" s="1001">
        <v>0</v>
      </c>
      <c r="AD841" s="1001">
        <v>0</v>
      </c>
      <c r="AE841" s="1001">
        <v>0</v>
      </c>
      <c r="AF841" s="1001">
        <v>0</v>
      </c>
      <c r="AG841" s="1001">
        <v>0</v>
      </c>
      <c r="AH841" s="1001">
        <v>0</v>
      </c>
      <c r="AI841" s="1001">
        <v>0</v>
      </c>
      <c r="AJ841" s="1001">
        <v>0</v>
      </c>
      <c r="AK841" s="1001">
        <v>0</v>
      </c>
      <c r="AL841" s="1001">
        <v>0</v>
      </c>
      <c r="AM841" s="1001">
        <v>0</v>
      </c>
      <c r="AN841" s="1001">
        <v>0</v>
      </c>
      <c r="AO841" s="1001">
        <v>0</v>
      </c>
      <c r="AP841" s="1001">
        <v>0</v>
      </c>
      <c r="AQ841" s="1001">
        <v>0</v>
      </c>
      <c r="AR841" s="1001">
        <v>0</v>
      </c>
      <c r="AS841" s="1001">
        <v>0</v>
      </c>
      <c r="AT841" s="1001">
        <v>0</v>
      </c>
      <c r="AU841" s="1001">
        <v>0</v>
      </c>
      <c r="AV841" s="1001">
        <v>0</v>
      </c>
      <c r="AW841" s="1001">
        <v>0</v>
      </c>
      <c r="AX841" s="1001">
        <v>0</v>
      </c>
      <c r="AY841" s="1001">
        <v>0</v>
      </c>
      <c r="AZ841" s="1001">
        <v>0</v>
      </c>
      <c r="BA841" s="1001">
        <v>0</v>
      </c>
      <c r="BB841" s="1001">
        <v>0</v>
      </c>
      <c r="BC841" s="1001">
        <v>0</v>
      </c>
      <c r="BD841" s="1001">
        <v>0</v>
      </c>
      <c r="BE841" s="1001">
        <v>0</v>
      </c>
      <c r="BF841" s="1001">
        <v>0</v>
      </c>
      <c r="BG841" s="1001">
        <v>0</v>
      </c>
      <c r="BH841" s="1001">
        <v>0</v>
      </c>
      <c r="BI841" s="1001">
        <v>0</v>
      </c>
      <c r="BJ841" s="1001">
        <v>0</v>
      </c>
      <c r="BK841" s="1001">
        <v>0</v>
      </c>
      <c r="BL841" s="1001">
        <v>0</v>
      </c>
      <c r="BM841" s="1001">
        <v>0</v>
      </c>
      <c r="BN841" s="1001">
        <v>0</v>
      </c>
      <c r="BO841" s="1001">
        <v>0</v>
      </c>
      <c r="BP841" s="1001">
        <v>0</v>
      </c>
      <c r="BQ841" s="1001">
        <v>0</v>
      </c>
      <c r="BR841" s="1001">
        <v>0</v>
      </c>
      <c r="BS841" s="1001">
        <v>0</v>
      </c>
      <c r="BT841" s="1001">
        <v>0</v>
      </c>
      <c r="BU841" s="1001">
        <v>0</v>
      </c>
      <c r="BV841" s="1001">
        <v>0</v>
      </c>
      <c r="BW841" s="1001">
        <v>0</v>
      </c>
      <c r="BX841" s="1001">
        <v>0</v>
      </c>
      <c r="BY841" s="1001">
        <v>0</v>
      </c>
      <c r="BZ841" s="1001">
        <v>0</v>
      </c>
      <c r="CA841" s="1001">
        <v>0</v>
      </c>
      <c r="CB841" s="1001">
        <v>0</v>
      </c>
      <c r="CC841" s="1001">
        <v>0</v>
      </c>
      <c r="CD841" s="1001">
        <v>0</v>
      </c>
      <c r="CE841" s="1002">
        <v>0</v>
      </c>
      <c r="CF841" s="1002">
        <v>0</v>
      </c>
      <c r="CG841" s="1002">
        <v>0</v>
      </c>
      <c r="CH841" s="1002">
        <v>0</v>
      </c>
      <c r="CI841" s="1002">
        <v>0</v>
      </c>
      <c r="CJ841" s="1002">
        <v>0</v>
      </c>
      <c r="CK841" s="1002">
        <v>0</v>
      </c>
      <c r="CL841" s="1002">
        <v>0</v>
      </c>
      <c r="CM841" s="1002">
        <v>0</v>
      </c>
      <c r="CN841" s="1002">
        <v>0</v>
      </c>
      <c r="CO841" s="1002">
        <v>0</v>
      </c>
      <c r="CP841" s="1002">
        <v>0</v>
      </c>
      <c r="CQ841" s="1002">
        <v>0</v>
      </c>
      <c r="CR841" s="1002">
        <v>0</v>
      </c>
      <c r="CS841" s="1002">
        <v>0</v>
      </c>
      <c r="CT841" s="1002">
        <v>0</v>
      </c>
      <c r="CU841" s="1002">
        <v>0</v>
      </c>
      <c r="CV841" s="1002">
        <v>0</v>
      </c>
      <c r="CW841" s="1002">
        <v>0</v>
      </c>
      <c r="CX841" s="1002">
        <v>0</v>
      </c>
      <c r="CY841" s="1003">
        <v>0</v>
      </c>
      <c r="CZ841" s="618">
        <v>0</v>
      </c>
      <c r="DA841" s="619">
        <v>0</v>
      </c>
      <c r="DB841" s="619">
        <v>0</v>
      </c>
      <c r="DC841" s="619">
        <v>0</v>
      </c>
      <c r="DD841" s="619">
        <v>0</v>
      </c>
      <c r="DE841" s="619">
        <v>0</v>
      </c>
      <c r="DF841" s="619">
        <v>0</v>
      </c>
      <c r="DG841" s="619">
        <v>0</v>
      </c>
      <c r="DH841" s="619">
        <v>0</v>
      </c>
      <c r="DI841" s="619">
        <v>0</v>
      </c>
      <c r="DJ841" s="619">
        <v>0</v>
      </c>
      <c r="DK841" s="619">
        <v>0</v>
      </c>
      <c r="DL841" s="619">
        <v>0</v>
      </c>
      <c r="DM841" s="619">
        <v>0</v>
      </c>
      <c r="DN841" s="619">
        <v>0</v>
      </c>
      <c r="DO841" s="619">
        <v>0</v>
      </c>
      <c r="DP841" s="619">
        <v>0</v>
      </c>
      <c r="DQ841" s="619">
        <v>0</v>
      </c>
      <c r="DR841" s="619">
        <v>0</v>
      </c>
      <c r="DS841" s="619">
        <v>0</v>
      </c>
      <c r="DT841" s="619">
        <v>0</v>
      </c>
      <c r="DU841" s="619">
        <v>0</v>
      </c>
      <c r="DV841" s="619">
        <v>0</v>
      </c>
      <c r="DW841" s="620">
        <v>0</v>
      </c>
    </row>
    <row r="842" spans="2:127" x14ac:dyDescent="0.2">
      <c r="B842" s="641"/>
      <c r="C842" s="642"/>
      <c r="D842" s="643"/>
      <c r="E842" s="643"/>
      <c r="F842" s="643"/>
      <c r="G842" s="643"/>
      <c r="H842" s="643"/>
      <c r="I842" s="644"/>
      <c r="J842" s="644"/>
      <c r="K842" s="644"/>
      <c r="L842" s="644"/>
      <c r="M842" s="644"/>
      <c r="N842" s="644"/>
      <c r="O842" s="644"/>
      <c r="P842" s="644"/>
      <c r="Q842" s="644"/>
      <c r="R842" s="645"/>
      <c r="S842" s="644"/>
      <c r="T842" s="644"/>
      <c r="U842" s="646" t="s">
        <v>494</v>
      </c>
      <c r="V842" s="647" t="s">
        <v>124</v>
      </c>
      <c r="W842" s="640" t="s">
        <v>490</v>
      </c>
      <c r="X842" s="1001">
        <v>3.0630844339541041</v>
      </c>
      <c r="Y842" s="1001">
        <v>7.2406239704856992</v>
      </c>
      <c r="Z842" s="1001">
        <v>14.156100613246998</v>
      </c>
      <c r="AA842" s="1001">
        <v>25.615424399527264</v>
      </c>
      <c r="AB842" s="1001">
        <v>38.135761973003014</v>
      </c>
      <c r="AC842" s="1001">
        <v>28.17901486133362</v>
      </c>
      <c r="AD842" s="1001">
        <v>45.654146665336491</v>
      </c>
      <c r="AE842" s="1001">
        <v>66.417252092985009</v>
      </c>
      <c r="AF842" s="1001">
        <v>84.469048367457333</v>
      </c>
      <c r="AG842" s="1001">
        <v>98.784051656877807</v>
      </c>
      <c r="AH842" s="1001">
        <v>135.35925601322853</v>
      </c>
      <c r="AI842" s="1001">
        <v>144.88531917894355</v>
      </c>
      <c r="AJ842" s="1001">
        <v>150.35890738754227</v>
      </c>
      <c r="AK842" s="1001">
        <v>151.95698727730684</v>
      </c>
      <c r="AL842" s="1001">
        <v>150.62975101744541</v>
      </c>
      <c r="AM842" s="1001">
        <v>149.5429260385344</v>
      </c>
      <c r="AN842" s="1001">
        <v>148.4908794589486</v>
      </c>
      <c r="AO842" s="1001">
        <v>147.47257977503071</v>
      </c>
      <c r="AP842" s="1001">
        <v>146.48686568099822</v>
      </c>
      <c r="AQ842" s="1001">
        <v>145.53584125902805</v>
      </c>
      <c r="AR842" s="1001">
        <v>144.61533102368213</v>
      </c>
      <c r="AS842" s="1001">
        <v>143.72427711586735</v>
      </c>
      <c r="AT842" s="1001">
        <v>142.86173693310261</v>
      </c>
      <c r="AU842" s="1001">
        <v>142.02687944130759</v>
      </c>
      <c r="AV842" s="1001">
        <v>141.22188421030327</v>
      </c>
      <c r="AW842" s="1001">
        <v>141.22188421030327</v>
      </c>
      <c r="AX842" s="1001">
        <v>141.22188421030327</v>
      </c>
      <c r="AY842" s="1001">
        <v>141.22188421030327</v>
      </c>
      <c r="AZ842" s="1001">
        <v>141.22188421030327</v>
      </c>
      <c r="BA842" s="1001">
        <v>141.22188421030327</v>
      </c>
      <c r="BB842" s="1001">
        <v>141.22188421030327</v>
      </c>
      <c r="BC842" s="1001">
        <v>141.22188421030327</v>
      </c>
      <c r="BD842" s="1001">
        <v>141.22188421030327</v>
      </c>
      <c r="BE842" s="1001">
        <v>141.22188421030327</v>
      </c>
      <c r="BF842" s="1001">
        <v>141.22188421030327</v>
      </c>
      <c r="BG842" s="1001">
        <v>141.22188421030327</v>
      </c>
      <c r="BH842" s="1001">
        <v>141.22188421030327</v>
      </c>
      <c r="BI842" s="1001">
        <v>141.22188421030327</v>
      </c>
      <c r="BJ842" s="1001">
        <v>141.22188421030327</v>
      </c>
      <c r="BK842" s="1001">
        <v>141.22188421030327</v>
      </c>
      <c r="BL842" s="1001">
        <v>141.22188421030327</v>
      </c>
      <c r="BM842" s="1001">
        <v>141.22188421030327</v>
      </c>
      <c r="BN842" s="1001">
        <v>141.22188421030327</v>
      </c>
      <c r="BO842" s="1001">
        <v>141.22188421030327</v>
      </c>
      <c r="BP842" s="1001">
        <v>141.22188421030327</v>
      </c>
      <c r="BQ842" s="1001">
        <v>141.22188421030327</v>
      </c>
      <c r="BR842" s="1001">
        <v>141.22188421030327</v>
      </c>
      <c r="BS842" s="1001">
        <v>141.22188421030327</v>
      </c>
      <c r="BT842" s="1001">
        <v>141.22188421030327</v>
      </c>
      <c r="BU842" s="1001">
        <v>141.22188421030327</v>
      </c>
      <c r="BV842" s="1001">
        <v>141.22188421030327</v>
      </c>
      <c r="BW842" s="1001">
        <v>141.22188421030327</v>
      </c>
      <c r="BX842" s="1001">
        <v>141.22188421030327</v>
      </c>
      <c r="BY842" s="1001">
        <v>141.22188421030327</v>
      </c>
      <c r="BZ842" s="1001">
        <v>141.22188421030327</v>
      </c>
      <c r="CA842" s="1001">
        <v>141.22188421030327</v>
      </c>
      <c r="CB842" s="1001">
        <v>141.22188421030327</v>
      </c>
      <c r="CC842" s="1001">
        <v>141.22188421030327</v>
      </c>
      <c r="CD842" s="1001">
        <v>141.22188421030327</v>
      </c>
      <c r="CE842" s="1002">
        <v>141.22188421030327</v>
      </c>
      <c r="CF842" s="1002">
        <v>141.22188421030327</v>
      </c>
      <c r="CG842" s="1002">
        <v>141.22188421030327</v>
      </c>
      <c r="CH842" s="1002">
        <v>141.22188421030327</v>
      </c>
      <c r="CI842" s="1002">
        <v>141.22188421030327</v>
      </c>
      <c r="CJ842" s="1002">
        <v>141.22188421030327</v>
      </c>
      <c r="CK842" s="1002">
        <v>141.22188421030327</v>
      </c>
      <c r="CL842" s="1002">
        <v>141.22188421030327</v>
      </c>
      <c r="CM842" s="1002">
        <v>141.22188421030327</v>
      </c>
      <c r="CN842" s="1002">
        <v>141.22188421030327</v>
      </c>
      <c r="CO842" s="1002">
        <v>141.22188421030327</v>
      </c>
      <c r="CP842" s="1002">
        <v>141.22188421030327</v>
      </c>
      <c r="CQ842" s="1002">
        <v>141.22188421030327</v>
      </c>
      <c r="CR842" s="1002">
        <v>141.22188421030327</v>
      </c>
      <c r="CS842" s="1002">
        <v>141.22188421030327</v>
      </c>
      <c r="CT842" s="1002">
        <v>141.22188421030327</v>
      </c>
      <c r="CU842" s="1002">
        <v>141.22188421030327</v>
      </c>
      <c r="CV842" s="1002">
        <v>141.22188421030327</v>
      </c>
      <c r="CW842" s="1002">
        <v>141.22188421030327</v>
      </c>
      <c r="CX842" s="1002">
        <v>141.22188421030327</v>
      </c>
      <c r="CY842" s="1003">
        <v>141.22188421030327</v>
      </c>
      <c r="CZ842" s="618">
        <v>0</v>
      </c>
      <c r="DA842" s="619">
        <v>0</v>
      </c>
      <c r="DB842" s="619">
        <v>0</v>
      </c>
      <c r="DC842" s="619">
        <v>0</v>
      </c>
      <c r="DD842" s="619">
        <v>0</v>
      </c>
      <c r="DE842" s="619">
        <v>0</v>
      </c>
      <c r="DF842" s="619">
        <v>0</v>
      </c>
      <c r="DG842" s="619">
        <v>0</v>
      </c>
      <c r="DH842" s="619">
        <v>0</v>
      </c>
      <c r="DI842" s="619">
        <v>0</v>
      </c>
      <c r="DJ842" s="619">
        <v>0</v>
      </c>
      <c r="DK842" s="619">
        <v>0</v>
      </c>
      <c r="DL842" s="619">
        <v>0</v>
      </c>
      <c r="DM842" s="619">
        <v>0</v>
      </c>
      <c r="DN842" s="619">
        <v>0</v>
      </c>
      <c r="DO842" s="619">
        <v>0</v>
      </c>
      <c r="DP842" s="619">
        <v>0</v>
      </c>
      <c r="DQ842" s="619">
        <v>0</v>
      </c>
      <c r="DR842" s="619">
        <v>0</v>
      </c>
      <c r="DS842" s="619">
        <v>0</v>
      </c>
      <c r="DT842" s="619">
        <v>0</v>
      </c>
      <c r="DU842" s="619">
        <v>0</v>
      </c>
      <c r="DV842" s="619">
        <v>0</v>
      </c>
      <c r="DW842" s="620">
        <v>0</v>
      </c>
    </row>
    <row r="843" spans="2:127" x14ac:dyDescent="0.2">
      <c r="B843" s="641"/>
      <c r="C843" s="642"/>
      <c r="D843" s="643"/>
      <c r="E843" s="643"/>
      <c r="F843" s="643"/>
      <c r="G843" s="643"/>
      <c r="H843" s="643"/>
      <c r="I843" s="644"/>
      <c r="J843" s="644"/>
      <c r="K843" s="644"/>
      <c r="L843" s="644"/>
      <c r="M843" s="644"/>
      <c r="N843" s="644"/>
      <c r="O843" s="644"/>
      <c r="P843" s="644"/>
      <c r="Q843" s="644"/>
      <c r="R843" s="645"/>
      <c r="S843" s="644"/>
      <c r="T843" s="644"/>
      <c r="U843" s="626" t="s">
        <v>495</v>
      </c>
      <c r="V843" s="614" t="s">
        <v>124</v>
      </c>
      <c r="W843" s="640" t="s">
        <v>490</v>
      </c>
      <c r="X843" s="1001">
        <v>0</v>
      </c>
      <c r="Y843" s="1001">
        <v>0</v>
      </c>
      <c r="Z843" s="1001">
        <v>0</v>
      </c>
      <c r="AA843" s="1001">
        <v>0</v>
      </c>
      <c r="AB843" s="1001">
        <v>0</v>
      </c>
      <c r="AC843" s="1001">
        <v>0</v>
      </c>
      <c r="AD843" s="1001">
        <v>0</v>
      </c>
      <c r="AE843" s="1001">
        <v>0</v>
      </c>
      <c r="AF843" s="1001">
        <v>0</v>
      </c>
      <c r="AG843" s="1001">
        <v>0</v>
      </c>
      <c r="AH843" s="1001">
        <v>0</v>
      </c>
      <c r="AI843" s="1001">
        <v>0</v>
      </c>
      <c r="AJ843" s="1001">
        <v>0</v>
      </c>
      <c r="AK843" s="1001">
        <v>0</v>
      </c>
      <c r="AL843" s="1001">
        <v>0</v>
      </c>
      <c r="AM843" s="1001">
        <v>0</v>
      </c>
      <c r="AN843" s="1001">
        <v>0</v>
      </c>
      <c r="AO843" s="1001">
        <v>0</v>
      </c>
      <c r="AP843" s="1001">
        <v>0</v>
      </c>
      <c r="AQ843" s="1001">
        <v>0</v>
      </c>
      <c r="AR843" s="1001">
        <v>0</v>
      </c>
      <c r="AS843" s="1001">
        <v>0</v>
      </c>
      <c r="AT843" s="1001">
        <v>0</v>
      </c>
      <c r="AU843" s="1001">
        <v>0</v>
      </c>
      <c r="AV843" s="1001">
        <v>0</v>
      </c>
      <c r="AW843" s="1001">
        <v>0</v>
      </c>
      <c r="AX843" s="1001">
        <v>0</v>
      </c>
      <c r="AY843" s="1001">
        <v>0</v>
      </c>
      <c r="AZ843" s="1001">
        <v>0</v>
      </c>
      <c r="BA843" s="1001">
        <v>0</v>
      </c>
      <c r="BB843" s="1001">
        <v>0</v>
      </c>
      <c r="BC843" s="1001">
        <v>0</v>
      </c>
      <c r="BD843" s="1001">
        <v>0</v>
      </c>
      <c r="BE843" s="1001">
        <v>0</v>
      </c>
      <c r="BF843" s="1001">
        <v>0</v>
      </c>
      <c r="BG843" s="1001">
        <v>0</v>
      </c>
      <c r="BH843" s="1001">
        <v>0</v>
      </c>
      <c r="BI843" s="1001">
        <v>0</v>
      </c>
      <c r="BJ843" s="1001">
        <v>0</v>
      </c>
      <c r="BK843" s="1001">
        <v>0</v>
      </c>
      <c r="BL843" s="1001">
        <v>0</v>
      </c>
      <c r="BM843" s="1001">
        <v>0</v>
      </c>
      <c r="BN843" s="1001">
        <v>0</v>
      </c>
      <c r="BO843" s="1001">
        <v>0</v>
      </c>
      <c r="BP843" s="1001">
        <v>0</v>
      </c>
      <c r="BQ843" s="1001">
        <v>0</v>
      </c>
      <c r="BR843" s="1001">
        <v>0</v>
      </c>
      <c r="BS843" s="1001">
        <v>0</v>
      </c>
      <c r="BT843" s="1001">
        <v>0</v>
      </c>
      <c r="BU843" s="1001">
        <v>0</v>
      </c>
      <c r="BV843" s="1001">
        <v>0</v>
      </c>
      <c r="BW843" s="1001">
        <v>0</v>
      </c>
      <c r="BX843" s="1001">
        <v>0</v>
      </c>
      <c r="BY843" s="1001">
        <v>0</v>
      </c>
      <c r="BZ843" s="1001">
        <v>0</v>
      </c>
      <c r="CA843" s="1001">
        <v>0</v>
      </c>
      <c r="CB843" s="1001">
        <v>0</v>
      </c>
      <c r="CC843" s="1001">
        <v>0</v>
      </c>
      <c r="CD843" s="1001">
        <v>0</v>
      </c>
      <c r="CE843" s="1002">
        <v>0</v>
      </c>
      <c r="CF843" s="1002">
        <v>0</v>
      </c>
      <c r="CG843" s="1002">
        <v>0</v>
      </c>
      <c r="CH843" s="1002">
        <v>0</v>
      </c>
      <c r="CI843" s="1002">
        <v>0</v>
      </c>
      <c r="CJ843" s="1002">
        <v>0</v>
      </c>
      <c r="CK843" s="1002">
        <v>0</v>
      </c>
      <c r="CL843" s="1002">
        <v>0</v>
      </c>
      <c r="CM843" s="1002">
        <v>0</v>
      </c>
      <c r="CN843" s="1002">
        <v>0</v>
      </c>
      <c r="CO843" s="1002">
        <v>0</v>
      </c>
      <c r="CP843" s="1002">
        <v>0</v>
      </c>
      <c r="CQ843" s="1002">
        <v>0</v>
      </c>
      <c r="CR843" s="1002">
        <v>0</v>
      </c>
      <c r="CS843" s="1002">
        <v>0</v>
      </c>
      <c r="CT843" s="1002">
        <v>0</v>
      </c>
      <c r="CU843" s="1002">
        <v>0</v>
      </c>
      <c r="CV843" s="1002">
        <v>0</v>
      </c>
      <c r="CW843" s="1002">
        <v>0</v>
      </c>
      <c r="CX843" s="1002">
        <v>0</v>
      </c>
      <c r="CY843" s="1003">
        <v>0</v>
      </c>
      <c r="CZ843" s="618">
        <v>0</v>
      </c>
      <c r="DA843" s="619">
        <v>0</v>
      </c>
      <c r="DB843" s="619">
        <v>0</v>
      </c>
      <c r="DC843" s="619">
        <v>0</v>
      </c>
      <c r="DD843" s="619">
        <v>0</v>
      </c>
      <c r="DE843" s="619">
        <v>0</v>
      </c>
      <c r="DF843" s="619">
        <v>0</v>
      </c>
      <c r="DG843" s="619">
        <v>0</v>
      </c>
      <c r="DH843" s="619">
        <v>0</v>
      </c>
      <c r="DI843" s="619">
        <v>0</v>
      </c>
      <c r="DJ843" s="619">
        <v>0</v>
      </c>
      <c r="DK843" s="619">
        <v>0</v>
      </c>
      <c r="DL843" s="619">
        <v>0</v>
      </c>
      <c r="DM843" s="619">
        <v>0</v>
      </c>
      <c r="DN843" s="619">
        <v>0</v>
      </c>
      <c r="DO843" s="619">
        <v>0</v>
      </c>
      <c r="DP843" s="619">
        <v>0</v>
      </c>
      <c r="DQ843" s="619">
        <v>0</v>
      </c>
      <c r="DR843" s="619">
        <v>0</v>
      </c>
      <c r="DS843" s="619">
        <v>0</v>
      </c>
      <c r="DT843" s="619">
        <v>0</v>
      </c>
      <c r="DU843" s="619">
        <v>0</v>
      </c>
      <c r="DV843" s="619">
        <v>0</v>
      </c>
      <c r="DW843" s="620">
        <v>0</v>
      </c>
    </row>
    <row r="844" spans="2:127" x14ac:dyDescent="0.2">
      <c r="B844" s="648"/>
      <c r="C844" s="642"/>
      <c r="D844" s="643"/>
      <c r="E844" s="643"/>
      <c r="F844" s="643"/>
      <c r="G844" s="643"/>
      <c r="H844" s="643"/>
      <c r="I844" s="644"/>
      <c r="J844" s="644"/>
      <c r="K844" s="644"/>
      <c r="L844" s="644"/>
      <c r="M844" s="644"/>
      <c r="N844" s="644"/>
      <c r="O844" s="644"/>
      <c r="P844" s="644"/>
      <c r="Q844" s="644"/>
      <c r="R844" s="645"/>
      <c r="S844" s="644"/>
      <c r="T844" s="644"/>
      <c r="U844" s="626" t="s">
        <v>496</v>
      </c>
      <c r="V844" s="614" t="s">
        <v>124</v>
      </c>
      <c r="W844" s="640" t="s">
        <v>490</v>
      </c>
      <c r="X844" s="1001">
        <v>365.37094591783301</v>
      </c>
      <c r="Y844" s="1001">
        <v>505.83217982753638</v>
      </c>
      <c r="Z844" s="1001">
        <v>501.20135526043606</v>
      </c>
      <c r="AA844" s="1001">
        <v>490.41145920602082</v>
      </c>
      <c r="AB844" s="1001">
        <v>766.00157911152132</v>
      </c>
      <c r="AC844" s="1001">
        <v>1837.1892943010857</v>
      </c>
      <c r="AD844" s="1001">
        <v>1521.1239539351791</v>
      </c>
      <c r="AE844" s="1001">
        <v>1730.486523353833</v>
      </c>
      <c r="AF844" s="1001">
        <v>1851.3684509027926</v>
      </c>
      <c r="AG844" s="1001">
        <v>2070.9453209545809</v>
      </c>
      <c r="AH844" s="1001">
        <v>2663.6210439983229</v>
      </c>
      <c r="AI844" s="1001">
        <v>1550.8500000267384</v>
      </c>
      <c r="AJ844" s="1001">
        <v>1054.3669674550565</v>
      </c>
      <c r="AK844" s="1001">
        <v>769.34637386897646</v>
      </c>
      <c r="AL844" s="1001">
        <v>40.300124071192378</v>
      </c>
      <c r="AM844" s="1001">
        <v>40.146545206027263</v>
      </c>
      <c r="AN844" s="1001">
        <v>39.997880864547433</v>
      </c>
      <c r="AO844" s="1001">
        <v>39.853985285324733</v>
      </c>
      <c r="AP844" s="1001">
        <v>39.714694364637154</v>
      </c>
      <c r="AQ844" s="1001">
        <v>39.58030542961577</v>
      </c>
      <c r="AR844" s="1001">
        <v>182.15875712219983</v>
      </c>
      <c r="AS844" s="1001">
        <v>236.33257231833872</v>
      </c>
      <c r="AT844" s="1001">
        <v>233.54575885322518</v>
      </c>
      <c r="AU844" s="1001">
        <v>228.2315612725441</v>
      </c>
      <c r="AV844" s="1001">
        <v>335.03350380307478</v>
      </c>
      <c r="AW844" s="1001">
        <v>755.61846100276182</v>
      </c>
      <c r="AX844" s="1001">
        <v>630.28289303864426</v>
      </c>
      <c r="AY844" s="1001">
        <v>710.58955250843928</v>
      </c>
      <c r="AZ844" s="1001">
        <v>756.3814585417731</v>
      </c>
      <c r="BA844" s="1001">
        <v>840.83797331024425</v>
      </c>
      <c r="BB844" s="1001">
        <v>1070.0809870255216</v>
      </c>
      <c r="BC844" s="1001">
        <v>632.35033837341484</v>
      </c>
      <c r="BD844" s="1001">
        <v>436.84110777724987</v>
      </c>
      <c r="BE844" s="1001">
        <v>324.77134784018239</v>
      </c>
      <c r="BF844" s="1001">
        <v>38.97070163804846</v>
      </c>
      <c r="BG844" s="1001">
        <v>38.97070163804846</v>
      </c>
      <c r="BH844" s="1001">
        <v>38.97070163804846</v>
      </c>
      <c r="BI844" s="1001">
        <v>38.97070163804846</v>
      </c>
      <c r="BJ844" s="1001">
        <v>38.97070163804846</v>
      </c>
      <c r="BK844" s="1001">
        <v>38.97070163804846</v>
      </c>
      <c r="BL844" s="1001">
        <v>181.67923031640342</v>
      </c>
      <c r="BM844" s="1001">
        <v>235.97896003476862</v>
      </c>
      <c r="BN844" s="1001">
        <v>233.31403182717006</v>
      </c>
      <c r="BO844" s="1001">
        <v>228.11780767243371</v>
      </c>
      <c r="BP844" s="1001">
        <v>335.03350380307478</v>
      </c>
      <c r="BQ844" s="1001">
        <v>755.61846100276182</v>
      </c>
      <c r="BR844" s="1001">
        <v>630.28289303864426</v>
      </c>
      <c r="BS844" s="1001">
        <v>710.58955250843928</v>
      </c>
      <c r="BT844" s="1001">
        <v>756.3814585417731</v>
      </c>
      <c r="BU844" s="1001">
        <v>840.83797331024425</v>
      </c>
      <c r="BV844" s="1001">
        <v>1070.0809870255216</v>
      </c>
      <c r="BW844" s="1001">
        <v>632.35033837341484</v>
      </c>
      <c r="BX844" s="1001">
        <v>436.84110777724987</v>
      </c>
      <c r="BY844" s="1001">
        <v>324.77134784018239</v>
      </c>
      <c r="BZ844" s="1001">
        <v>38.97070163804846</v>
      </c>
      <c r="CA844" s="1001">
        <v>38.97070163804846</v>
      </c>
      <c r="CB844" s="1001">
        <v>38.97070163804846</v>
      </c>
      <c r="CC844" s="1001">
        <v>38.97070163804846</v>
      </c>
      <c r="CD844" s="1001">
        <v>38.97070163804846</v>
      </c>
      <c r="CE844" s="1002">
        <v>38.97070163804846</v>
      </c>
      <c r="CF844" s="1002">
        <v>181.67923031640342</v>
      </c>
      <c r="CG844" s="1002">
        <v>235.97896003476862</v>
      </c>
      <c r="CH844" s="1002">
        <v>233.31403182717006</v>
      </c>
      <c r="CI844" s="1002">
        <v>228.11780767243371</v>
      </c>
      <c r="CJ844" s="1002">
        <v>335.03350380307478</v>
      </c>
      <c r="CK844" s="1002">
        <v>755.61846100276182</v>
      </c>
      <c r="CL844" s="1002">
        <v>630.28289303864426</v>
      </c>
      <c r="CM844" s="1002">
        <v>710.58955250843928</v>
      </c>
      <c r="CN844" s="1002">
        <v>756.3814585417731</v>
      </c>
      <c r="CO844" s="1002">
        <v>840.83797331024425</v>
      </c>
      <c r="CP844" s="1002">
        <v>1070.0809870255216</v>
      </c>
      <c r="CQ844" s="1002">
        <v>632.35033837341484</v>
      </c>
      <c r="CR844" s="1002">
        <v>436.84110777724987</v>
      </c>
      <c r="CS844" s="1002">
        <v>324.77134784018239</v>
      </c>
      <c r="CT844" s="1002">
        <v>38.97070163804846</v>
      </c>
      <c r="CU844" s="1002">
        <v>38.97070163804846</v>
      </c>
      <c r="CV844" s="1002">
        <v>38.97070163804846</v>
      </c>
      <c r="CW844" s="1002">
        <v>38.97070163804846</v>
      </c>
      <c r="CX844" s="1002">
        <v>38.97070163804846</v>
      </c>
      <c r="CY844" s="1003">
        <v>38.97070163804846</v>
      </c>
      <c r="CZ844" s="618">
        <v>0</v>
      </c>
      <c r="DA844" s="619">
        <v>0</v>
      </c>
      <c r="DB844" s="619">
        <v>0</v>
      </c>
      <c r="DC844" s="619">
        <v>0</v>
      </c>
      <c r="DD844" s="619">
        <v>0</v>
      </c>
      <c r="DE844" s="619">
        <v>0</v>
      </c>
      <c r="DF844" s="619">
        <v>0</v>
      </c>
      <c r="DG844" s="619">
        <v>0</v>
      </c>
      <c r="DH844" s="619">
        <v>0</v>
      </c>
      <c r="DI844" s="619">
        <v>0</v>
      </c>
      <c r="DJ844" s="619">
        <v>0</v>
      </c>
      <c r="DK844" s="619">
        <v>0</v>
      </c>
      <c r="DL844" s="619">
        <v>0</v>
      </c>
      <c r="DM844" s="619">
        <v>0</v>
      </c>
      <c r="DN844" s="619">
        <v>0</v>
      </c>
      <c r="DO844" s="619">
        <v>0</v>
      </c>
      <c r="DP844" s="619">
        <v>0</v>
      </c>
      <c r="DQ844" s="619">
        <v>0</v>
      </c>
      <c r="DR844" s="619">
        <v>0</v>
      </c>
      <c r="DS844" s="619">
        <v>0</v>
      </c>
      <c r="DT844" s="619">
        <v>0</v>
      </c>
      <c r="DU844" s="619">
        <v>0</v>
      </c>
      <c r="DV844" s="619">
        <v>0</v>
      </c>
      <c r="DW844" s="620">
        <v>0</v>
      </c>
    </row>
    <row r="845" spans="2:127" x14ac:dyDescent="0.2">
      <c r="B845" s="648"/>
      <c r="C845" s="642"/>
      <c r="D845" s="643"/>
      <c r="E845" s="643"/>
      <c r="F845" s="643"/>
      <c r="G845" s="643"/>
      <c r="H845" s="643"/>
      <c r="I845" s="644"/>
      <c r="J845" s="644"/>
      <c r="K845" s="644"/>
      <c r="L845" s="644"/>
      <c r="M845" s="644"/>
      <c r="N845" s="644"/>
      <c r="O845" s="644"/>
      <c r="P845" s="644"/>
      <c r="Q845" s="644"/>
      <c r="R845" s="645"/>
      <c r="S845" s="644"/>
      <c r="T845" s="644"/>
      <c r="U845" s="626" t="s">
        <v>497</v>
      </c>
      <c r="V845" s="614" t="s">
        <v>124</v>
      </c>
      <c r="W845" s="640" t="s">
        <v>490</v>
      </c>
      <c r="X845" s="1001">
        <v>8.6436104675604977</v>
      </c>
      <c r="Y845" s="1001">
        <v>11.579207523749332</v>
      </c>
      <c r="Z845" s="1001">
        <v>11.828532156619048</v>
      </c>
      <c r="AA845" s="1001">
        <v>12.384392670607287</v>
      </c>
      <c r="AB845" s="1001">
        <v>20.883602821867182</v>
      </c>
      <c r="AC845" s="1001">
        <v>67.813524697592044</v>
      </c>
      <c r="AD845" s="1001">
        <v>46.441583907466381</v>
      </c>
      <c r="AE845" s="1001">
        <v>51.217351961286923</v>
      </c>
      <c r="AF845" s="1001">
        <v>52.435497696026943</v>
      </c>
      <c r="AG845" s="1001">
        <v>66.749817207204075</v>
      </c>
      <c r="AH845" s="1001">
        <v>63.759849057036668</v>
      </c>
      <c r="AI845" s="1001">
        <v>39.208821070567964</v>
      </c>
      <c r="AJ845" s="1001">
        <v>25.782280290952595</v>
      </c>
      <c r="AK845" s="1001">
        <v>18.197991360434372</v>
      </c>
      <c r="AL845" s="1001">
        <v>0.98936121217696371</v>
      </c>
      <c r="AM845" s="1001">
        <v>0.95259202632290929</v>
      </c>
      <c r="AN845" s="1001">
        <v>0.91728067697197746</v>
      </c>
      <c r="AO845" s="1001">
        <v>0.88336421568225498</v>
      </c>
      <c r="AP845" s="1001">
        <v>0.85078224306751404</v>
      </c>
      <c r="AQ845" s="1001">
        <v>0.81948584839138805</v>
      </c>
      <c r="AR845" s="1001">
        <v>1.8687598313853757</v>
      </c>
      <c r="AS845" s="1001">
        <v>2.2001532938284503</v>
      </c>
      <c r="AT845" s="1001">
        <v>2.2497252009535624</v>
      </c>
      <c r="AU845" s="1001">
        <v>2.3692227057110697</v>
      </c>
      <c r="AV845" s="1001">
        <v>3.7555289701398689</v>
      </c>
      <c r="AW845" s="1001">
        <v>12.367890218497575</v>
      </c>
      <c r="AX845" s="1001">
        <v>8.4345875825258769</v>
      </c>
      <c r="AY845" s="1001">
        <v>9.2197428439444842</v>
      </c>
      <c r="AZ845" s="1001">
        <v>9.3390724085862775</v>
      </c>
      <c r="BA845" s="1001">
        <v>12.509616599449208</v>
      </c>
      <c r="BB845" s="1001">
        <v>12.297122967088251</v>
      </c>
      <c r="BC845" s="1001">
        <v>8.0541761805686516</v>
      </c>
      <c r="BD845" s="1001">
        <v>5.4419208118450255</v>
      </c>
      <c r="BE845" s="1001">
        <v>3.9601889580277465</v>
      </c>
      <c r="BF845" s="1001">
        <v>0.56862671417491328</v>
      </c>
      <c r="BG845" s="1001">
        <v>0.55206477104360518</v>
      </c>
      <c r="BH845" s="1001">
        <v>0.53598521460544191</v>
      </c>
      <c r="BI845" s="1001">
        <v>0.52037399476256496</v>
      </c>
      <c r="BJ845" s="1001">
        <v>0.50521747064326705</v>
      </c>
      <c r="BK845" s="1001">
        <v>0.49050239868278345</v>
      </c>
      <c r="BL845" s="1001">
        <v>1.1346004652746642</v>
      </c>
      <c r="BM845" s="1001">
        <v>1.3447687297422686</v>
      </c>
      <c r="BN845" s="1001">
        <v>1.383230974329021</v>
      </c>
      <c r="BO845" s="1001">
        <v>1.4651820485890827</v>
      </c>
      <c r="BP845" s="1001">
        <v>2.3356169829839115</v>
      </c>
      <c r="BQ845" s="1001">
        <v>7.7291058454481467</v>
      </c>
      <c r="BR845" s="1001">
        <v>5.2966418829150017</v>
      </c>
      <c r="BS845" s="1001">
        <v>5.8177987123739614</v>
      </c>
      <c r="BT845" s="1001">
        <v>5.9217047616953913</v>
      </c>
      <c r="BU845" s="1001">
        <v>7.9705838131058258</v>
      </c>
      <c r="BV845" s="1001">
        <v>6.8086188331246902</v>
      </c>
      <c r="BW845" s="1001">
        <v>4.4594020711259637</v>
      </c>
      <c r="BX845" s="1001">
        <v>3.0130596097206066</v>
      </c>
      <c r="BY845" s="1001">
        <v>2.1926606080564093</v>
      </c>
      <c r="BZ845" s="1001">
        <v>0.3148348248212926</v>
      </c>
      <c r="CA845" s="1001">
        <v>0.30566487846727441</v>
      </c>
      <c r="CB845" s="1001">
        <v>0.29676201792939266</v>
      </c>
      <c r="CC845" s="1001">
        <v>0.28811846400911911</v>
      </c>
      <c r="CD845" s="1001">
        <v>0.27972666408652341</v>
      </c>
      <c r="CE845" s="1002">
        <v>0.2715792855208965</v>
      </c>
      <c r="CF845" s="1002">
        <v>0.62820076831111615</v>
      </c>
      <c r="CG845" s="1002">
        <v>0.74456584064625031</v>
      </c>
      <c r="CH845" s="1002">
        <v>0.76586145292552021</v>
      </c>
      <c r="CI845" s="1002">
        <v>0.81123577577283945</v>
      </c>
      <c r="CJ845" s="1002">
        <v>1.2931744945440296</v>
      </c>
      <c r="CK845" s="1002">
        <v>4.2794185081645137</v>
      </c>
      <c r="CL845" s="1002">
        <v>2.9326221891778932</v>
      </c>
      <c r="CM845" s="1002">
        <v>3.221174089777942</v>
      </c>
      <c r="CN845" s="1002">
        <v>3.2787043500005071</v>
      </c>
      <c r="CO845" s="1002">
        <v>4.413119004026762</v>
      </c>
      <c r="CP845" s="1002">
        <v>3.7697671673975974</v>
      </c>
      <c r="CQ845" s="1002">
        <v>2.4690628049507719</v>
      </c>
      <c r="CR845" s="1002">
        <v>1.6682580518204415</v>
      </c>
      <c r="CS845" s="1002">
        <v>1.2140230158403003</v>
      </c>
      <c r="CT845" s="1002">
        <v>0.1743164090770519</v>
      </c>
      <c r="CU845" s="1002">
        <v>0.24378276282048145</v>
      </c>
      <c r="CV845" s="1002">
        <v>0.23783684177607947</v>
      </c>
      <c r="CW845" s="1002">
        <v>0.23203594319617515</v>
      </c>
      <c r="CX845" s="1002">
        <v>0.22637652994748797</v>
      </c>
      <c r="CY845" s="1003">
        <v>0.22085515116828089</v>
      </c>
      <c r="CZ845" s="618">
        <v>0</v>
      </c>
      <c r="DA845" s="619">
        <v>0</v>
      </c>
      <c r="DB845" s="619">
        <v>0</v>
      </c>
      <c r="DC845" s="619">
        <v>0</v>
      </c>
      <c r="DD845" s="619">
        <v>0</v>
      </c>
      <c r="DE845" s="619">
        <v>0</v>
      </c>
      <c r="DF845" s="619">
        <v>0</v>
      </c>
      <c r="DG845" s="619">
        <v>0</v>
      </c>
      <c r="DH845" s="619">
        <v>0</v>
      </c>
      <c r="DI845" s="619">
        <v>0</v>
      </c>
      <c r="DJ845" s="619">
        <v>0</v>
      </c>
      <c r="DK845" s="619">
        <v>0</v>
      </c>
      <c r="DL845" s="619">
        <v>0</v>
      </c>
      <c r="DM845" s="619">
        <v>0</v>
      </c>
      <c r="DN845" s="619">
        <v>0</v>
      </c>
      <c r="DO845" s="619">
        <v>0</v>
      </c>
      <c r="DP845" s="619">
        <v>0</v>
      </c>
      <c r="DQ845" s="619">
        <v>0</v>
      </c>
      <c r="DR845" s="619">
        <v>0</v>
      </c>
      <c r="DS845" s="619">
        <v>0</v>
      </c>
      <c r="DT845" s="619">
        <v>0</v>
      </c>
      <c r="DU845" s="619">
        <v>0</v>
      </c>
      <c r="DV845" s="619">
        <v>0</v>
      </c>
      <c r="DW845" s="620">
        <v>0</v>
      </c>
    </row>
    <row r="846" spans="2:127" x14ac:dyDescent="0.2">
      <c r="B846" s="648"/>
      <c r="C846" s="642"/>
      <c r="D846" s="643"/>
      <c r="E846" s="643"/>
      <c r="F846" s="643"/>
      <c r="G846" s="643"/>
      <c r="H846" s="643"/>
      <c r="I846" s="644"/>
      <c r="J846" s="644"/>
      <c r="K846" s="644"/>
      <c r="L846" s="644"/>
      <c r="M846" s="644"/>
      <c r="N846" s="644"/>
      <c r="O846" s="644"/>
      <c r="P846" s="644"/>
      <c r="Q846" s="644"/>
      <c r="R846" s="645"/>
      <c r="S846" s="644"/>
      <c r="T846" s="644"/>
      <c r="U846" s="626" t="s">
        <v>498</v>
      </c>
      <c r="V846" s="614" t="s">
        <v>124</v>
      </c>
      <c r="W846" s="640" t="s">
        <v>490</v>
      </c>
      <c r="X846" s="1001">
        <v>0</v>
      </c>
      <c r="Y846" s="1001">
        <v>0</v>
      </c>
      <c r="Z846" s="1001">
        <v>0</v>
      </c>
      <c r="AA846" s="1001">
        <v>0</v>
      </c>
      <c r="AB846" s="1001">
        <v>0</v>
      </c>
      <c r="AC846" s="1001">
        <v>0</v>
      </c>
      <c r="AD846" s="1001">
        <v>0</v>
      </c>
      <c r="AE846" s="1001">
        <v>0</v>
      </c>
      <c r="AF846" s="1001">
        <v>0</v>
      </c>
      <c r="AG846" s="1001">
        <v>0</v>
      </c>
      <c r="AH846" s="1001">
        <v>0</v>
      </c>
      <c r="AI846" s="1001">
        <v>0</v>
      </c>
      <c r="AJ846" s="1001">
        <v>0</v>
      </c>
      <c r="AK846" s="1001">
        <v>0</v>
      </c>
      <c r="AL846" s="1001">
        <v>0</v>
      </c>
      <c r="AM846" s="1001">
        <v>0</v>
      </c>
      <c r="AN846" s="1001">
        <v>0</v>
      </c>
      <c r="AO846" s="1001">
        <v>0</v>
      </c>
      <c r="AP846" s="1001">
        <v>0</v>
      </c>
      <c r="AQ846" s="1001">
        <v>0</v>
      </c>
      <c r="AR846" s="1001">
        <v>0</v>
      </c>
      <c r="AS846" s="1001">
        <v>0</v>
      </c>
      <c r="AT846" s="1001">
        <v>0</v>
      </c>
      <c r="AU846" s="1001">
        <v>0</v>
      </c>
      <c r="AV846" s="1001">
        <v>0</v>
      </c>
      <c r="AW846" s="1001">
        <v>0</v>
      </c>
      <c r="AX846" s="1001">
        <v>0</v>
      </c>
      <c r="AY846" s="1001">
        <v>0</v>
      </c>
      <c r="AZ846" s="1001">
        <v>0</v>
      </c>
      <c r="BA846" s="1001">
        <v>0</v>
      </c>
      <c r="BB846" s="1001">
        <v>0</v>
      </c>
      <c r="BC846" s="1001">
        <v>0</v>
      </c>
      <c r="BD846" s="1001">
        <v>0</v>
      </c>
      <c r="BE846" s="1001">
        <v>0</v>
      </c>
      <c r="BF846" s="1001">
        <v>0</v>
      </c>
      <c r="BG846" s="1001">
        <v>0</v>
      </c>
      <c r="BH846" s="1001">
        <v>0</v>
      </c>
      <c r="BI846" s="1001">
        <v>0</v>
      </c>
      <c r="BJ846" s="1001">
        <v>0</v>
      </c>
      <c r="BK846" s="1001">
        <v>0</v>
      </c>
      <c r="BL846" s="1001">
        <v>0</v>
      </c>
      <c r="BM846" s="1001">
        <v>0</v>
      </c>
      <c r="BN846" s="1001">
        <v>0</v>
      </c>
      <c r="BO846" s="1001">
        <v>0</v>
      </c>
      <c r="BP846" s="1001">
        <v>0</v>
      </c>
      <c r="BQ846" s="1001">
        <v>0</v>
      </c>
      <c r="BR846" s="1001">
        <v>0</v>
      </c>
      <c r="BS846" s="1001">
        <v>0</v>
      </c>
      <c r="BT846" s="1001">
        <v>0</v>
      </c>
      <c r="BU846" s="1001">
        <v>0</v>
      </c>
      <c r="BV846" s="1001">
        <v>0</v>
      </c>
      <c r="BW846" s="1001">
        <v>0</v>
      </c>
      <c r="BX846" s="1001">
        <v>0</v>
      </c>
      <c r="BY846" s="1001">
        <v>0</v>
      </c>
      <c r="BZ846" s="1001">
        <v>0</v>
      </c>
      <c r="CA846" s="1001">
        <v>0</v>
      </c>
      <c r="CB846" s="1001">
        <v>0</v>
      </c>
      <c r="CC846" s="1001">
        <v>0</v>
      </c>
      <c r="CD846" s="1001">
        <v>0</v>
      </c>
      <c r="CE846" s="1002">
        <v>0</v>
      </c>
      <c r="CF846" s="1002">
        <v>0</v>
      </c>
      <c r="CG846" s="1002">
        <v>0</v>
      </c>
      <c r="CH846" s="1002">
        <v>0</v>
      </c>
      <c r="CI846" s="1002">
        <v>0</v>
      </c>
      <c r="CJ846" s="1002">
        <v>0</v>
      </c>
      <c r="CK846" s="1002">
        <v>0</v>
      </c>
      <c r="CL846" s="1002">
        <v>0</v>
      </c>
      <c r="CM846" s="1002">
        <v>0</v>
      </c>
      <c r="CN846" s="1002">
        <v>0</v>
      </c>
      <c r="CO846" s="1002">
        <v>0</v>
      </c>
      <c r="CP846" s="1002">
        <v>0</v>
      </c>
      <c r="CQ846" s="1002">
        <v>0</v>
      </c>
      <c r="CR846" s="1002">
        <v>0</v>
      </c>
      <c r="CS846" s="1002">
        <v>0</v>
      </c>
      <c r="CT846" s="1002">
        <v>0</v>
      </c>
      <c r="CU846" s="1002">
        <v>0</v>
      </c>
      <c r="CV846" s="1002">
        <v>0</v>
      </c>
      <c r="CW846" s="1002">
        <v>0</v>
      </c>
      <c r="CX846" s="1002">
        <v>0</v>
      </c>
      <c r="CY846" s="1003">
        <v>0</v>
      </c>
      <c r="CZ846" s="618">
        <v>0</v>
      </c>
      <c r="DA846" s="619">
        <v>0</v>
      </c>
      <c r="DB846" s="619">
        <v>0</v>
      </c>
      <c r="DC846" s="619">
        <v>0</v>
      </c>
      <c r="DD846" s="619">
        <v>0</v>
      </c>
      <c r="DE846" s="619">
        <v>0</v>
      </c>
      <c r="DF846" s="619">
        <v>0</v>
      </c>
      <c r="DG846" s="619">
        <v>0</v>
      </c>
      <c r="DH846" s="619">
        <v>0</v>
      </c>
      <c r="DI846" s="619">
        <v>0</v>
      </c>
      <c r="DJ846" s="619">
        <v>0</v>
      </c>
      <c r="DK846" s="619">
        <v>0</v>
      </c>
      <c r="DL846" s="619">
        <v>0</v>
      </c>
      <c r="DM846" s="619">
        <v>0</v>
      </c>
      <c r="DN846" s="619">
        <v>0</v>
      </c>
      <c r="DO846" s="619">
        <v>0</v>
      </c>
      <c r="DP846" s="619">
        <v>0</v>
      </c>
      <c r="DQ846" s="619">
        <v>0</v>
      </c>
      <c r="DR846" s="619">
        <v>0</v>
      </c>
      <c r="DS846" s="619">
        <v>0</v>
      </c>
      <c r="DT846" s="619">
        <v>0</v>
      </c>
      <c r="DU846" s="619">
        <v>0</v>
      </c>
      <c r="DV846" s="619">
        <v>0</v>
      </c>
      <c r="DW846" s="620">
        <v>0</v>
      </c>
    </row>
    <row r="847" spans="2:127" x14ac:dyDescent="0.2">
      <c r="B847" s="648"/>
      <c r="C847" s="642"/>
      <c r="D847" s="643"/>
      <c r="E847" s="643"/>
      <c r="F847" s="643"/>
      <c r="G847" s="643"/>
      <c r="H847" s="643"/>
      <c r="I847" s="644"/>
      <c r="J847" s="644"/>
      <c r="K847" s="644"/>
      <c r="L847" s="644"/>
      <c r="M847" s="644"/>
      <c r="N847" s="644"/>
      <c r="O847" s="644"/>
      <c r="P847" s="644"/>
      <c r="Q847" s="644"/>
      <c r="R847" s="645"/>
      <c r="S847" s="644"/>
      <c r="T847" s="644"/>
      <c r="U847" s="649" t="s">
        <v>499</v>
      </c>
      <c r="V847" s="614" t="s">
        <v>124</v>
      </c>
      <c r="W847" s="640" t="s">
        <v>490</v>
      </c>
      <c r="X847" s="1004">
        <v>0</v>
      </c>
      <c r="Y847" s="1004">
        <v>0</v>
      </c>
      <c r="Z847" s="1004">
        <v>0</v>
      </c>
      <c r="AA847" s="1004">
        <v>0</v>
      </c>
      <c r="AB847" s="1004">
        <v>0</v>
      </c>
      <c r="AC847" s="1004">
        <v>0</v>
      </c>
      <c r="AD847" s="1004">
        <v>0</v>
      </c>
      <c r="AE847" s="1004">
        <v>0</v>
      </c>
      <c r="AF847" s="1004">
        <v>0</v>
      </c>
      <c r="AG847" s="1004">
        <v>0</v>
      </c>
      <c r="AH847" s="1004">
        <v>0</v>
      </c>
      <c r="AI847" s="1004">
        <v>0</v>
      </c>
      <c r="AJ847" s="1004">
        <v>0</v>
      </c>
      <c r="AK847" s="1004">
        <v>0</v>
      </c>
      <c r="AL847" s="1004">
        <v>0</v>
      </c>
      <c r="AM847" s="1004">
        <v>0</v>
      </c>
      <c r="AN847" s="1004">
        <v>0</v>
      </c>
      <c r="AO847" s="1004">
        <v>0</v>
      </c>
      <c r="AP847" s="1004">
        <v>0</v>
      </c>
      <c r="AQ847" s="1004">
        <v>0</v>
      </c>
      <c r="AR847" s="1004">
        <v>0</v>
      </c>
      <c r="AS847" s="1004">
        <v>0</v>
      </c>
      <c r="AT847" s="1004">
        <v>0</v>
      </c>
      <c r="AU847" s="1004">
        <v>0</v>
      </c>
      <c r="AV847" s="1004">
        <v>0</v>
      </c>
      <c r="AW847" s="1004">
        <v>0</v>
      </c>
      <c r="AX847" s="1004">
        <v>0</v>
      </c>
      <c r="AY847" s="1004">
        <v>0</v>
      </c>
      <c r="AZ847" s="1004">
        <v>0</v>
      </c>
      <c r="BA847" s="1004">
        <v>0</v>
      </c>
      <c r="BB847" s="1004">
        <v>0</v>
      </c>
      <c r="BC847" s="1004">
        <v>0</v>
      </c>
      <c r="BD847" s="1004">
        <v>0</v>
      </c>
      <c r="BE847" s="1004">
        <v>0</v>
      </c>
      <c r="BF847" s="1004">
        <v>0</v>
      </c>
      <c r="BG847" s="1004">
        <v>0</v>
      </c>
      <c r="BH847" s="1004">
        <v>0</v>
      </c>
      <c r="BI847" s="1004">
        <v>0</v>
      </c>
      <c r="BJ847" s="1004">
        <v>0</v>
      </c>
      <c r="BK847" s="1004">
        <v>0</v>
      </c>
      <c r="BL847" s="1004">
        <v>0</v>
      </c>
      <c r="BM847" s="1004">
        <v>0</v>
      </c>
      <c r="BN847" s="1004">
        <v>0</v>
      </c>
      <c r="BO847" s="1004">
        <v>0</v>
      </c>
      <c r="BP847" s="1004">
        <v>0</v>
      </c>
      <c r="BQ847" s="1004">
        <v>0</v>
      </c>
      <c r="BR847" s="1004">
        <v>0</v>
      </c>
      <c r="BS847" s="1004">
        <v>0</v>
      </c>
      <c r="BT847" s="1004">
        <v>0</v>
      </c>
      <c r="BU847" s="1004">
        <v>0</v>
      </c>
      <c r="BV847" s="1004">
        <v>0</v>
      </c>
      <c r="BW847" s="1004">
        <v>0</v>
      </c>
      <c r="BX847" s="1004">
        <v>0</v>
      </c>
      <c r="BY847" s="1004">
        <v>0</v>
      </c>
      <c r="BZ847" s="1004">
        <v>0</v>
      </c>
      <c r="CA847" s="1004">
        <v>0</v>
      </c>
      <c r="CB847" s="1004">
        <v>0</v>
      </c>
      <c r="CC847" s="1004">
        <v>0</v>
      </c>
      <c r="CD847" s="1004">
        <v>0</v>
      </c>
      <c r="CE847" s="1005">
        <v>0</v>
      </c>
      <c r="CF847" s="1005">
        <v>0</v>
      </c>
      <c r="CG847" s="1005">
        <v>0</v>
      </c>
      <c r="CH847" s="1005">
        <v>0</v>
      </c>
      <c r="CI847" s="1005">
        <v>0</v>
      </c>
      <c r="CJ847" s="1005">
        <v>0</v>
      </c>
      <c r="CK847" s="1005">
        <v>0</v>
      </c>
      <c r="CL847" s="1005">
        <v>0</v>
      </c>
      <c r="CM847" s="1005">
        <v>0</v>
      </c>
      <c r="CN847" s="1005">
        <v>0</v>
      </c>
      <c r="CO847" s="1005">
        <v>0</v>
      </c>
      <c r="CP847" s="1005">
        <v>0</v>
      </c>
      <c r="CQ847" s="1005">
        <v>0</v>
      </c>
      <c r="CR847" s="1005">
        <v>0</v>
      </c>
      <c r="CS847" s="1005">
        <v>0</v>
      </c>
      <c r="CT847" s="1005">
        <v>0</v>
      </c>
      <c r="CU847" s="1005">
        <v>0</v>
      </c>
      <c r="CV847" s="1005">
        <v>0</v>
      </c>
      <c r="CW847" s="1005">
        <v>0</v>
      </c>
      <c r="CX847" s="1005">
        <v>0</v>
      </c>
      <c r="CY847" s="1006">
        <v>0</v>
      </c>
      <c r="CZ847" s="618">
        <v>0</v>
      </c>
      <c r="DA847" s="619">
        <v>0</v>
      </c>
      <c r="DB847" s="619">
        <v>0</v>
      </c>
      <c r="DC847" s="619">
        <v>0</v>
      </c>
      <c r="DD847" s="619">
        <v>0</v>
      </c>
      <c r="DE847" s="619">
        <v>0</v>
      </c>
      <c r="DF847" s="619">
        <v>0</v>
      </c>
      <c r="DG847" s="619">
        <v>0</v>
      </c>
      <c r="DH847" s="619">
        <v>0</v>
      </c>
      <c r="DI847" s="619">
        <v>0</v>
      </c>
      <c r="DJ847" s="619">
        <v>0</v>
      </c>
      <c r="DK847" s="619">
        <v>0</v>
      </c>
      <c r="DL847" s="619">
        <v>0</v>
      </c>
      <c r="DM847" s="619">
        <v>0</v>
      </c>
      <c r="DN847" s="619">
        <v>0</v>
      </c>
      <c r="DO847" s="619">
        <v>0</v>
      </c>
      <c r="DP847" s="619">
        <v>0</v>
      </c>
      <c r="DQ847" s="619">
        <v>0</v>
      </c>
      <c r="DR847" s="619">
        <v>0</v>
      </c>
      <c r="DS847" s="619">
        <v>0</v>
      </c>
      <c r="DT847" s="619">
        <v>0</v>
      </c>
      <c r="DU847" s="619">
        <v>0</v>
      </c>
      <c r="DV847" s="619">
        <v>0</v>
      </c>
      <c r="DW847" s="620">
        <v>0</v>
      </c>
    </row>
    <row r="848" spans="2:127" ht="15.75" thickBot="1" x14ac:dyDescent="0.25">
      <c r="B848" s="650"/>
      <c r="C848" s="651"/>
      <c r="D848" s="652"/>
      <c r="E848" s="652"/>
      <c r="F848" s="652"/>
      <c r="G848" s="652"/>
      <c r="H848" s="652"/>
      <c r="I848" s="653"/>
      <c r="J848" s="653"/>
      <c r="K848" s="653"/>
      <c r="L848" s="653"/>
      <c r="M848" s="653"/>
      <c r="N848" s="653"/>
      <c r="O848" s="653"/>
      <c r="P848" s="653"/>
      <c r="Q848" s="653"/>
      <c r="R848" s="654"/>
      <c r="S848" s="653"/>
      <c r="T848" s="653"/>
      <c r="U848" s="655" t="s">
        <v>127</v>
      </c>
      <c r="V848" s="656" t="s">
        <v>500</v>
      </c>
      <c r="W848" s="657" t="s">
        <v>490</v>
      </c>
      <c r="X848" s="658">
        <f>SUM(X837:X847)</f>
        <v>843.77070945163189</v>
      </c>
      <c r="Y848" s="658">
        <f t="shared" ref="Y848:CJ848" si="207">SUM(Y837:Y847)</f>
        <v>1200.0856277386008</v>
      </c>
      <c r="Z848" s="658">
        <f t="shared" si="207"/>
        <v>1254.4552871799451</v>
      </c>
      <c r="AA848" s="658">
        <f t="shared" si="207"/>
        <v>1312.9620217030647</v>
      </c>
      <c r="AB848" s="658">
        <f t="shared" si="207"/>
        <v>2023.5407956554131</v>
      </c>
      <c r="AC848" s="658">
        <f t="shared" si="207"/>
        <v>4584.000285841591</v>
      </c>
      <c r="AD848" s="658">
        <f t="shared" si="207"/>
        <v>3927.8354887875435</v>
      </c>
      <c r="AE848" s="658">
        <f t="shared" si="207"/>
        <v>4546.2599805482487</v>
      </c>
      <c r="AF848" s="658">
        <f t="shared" si="207"/>
        <v>4971.0259951959088</v>
      </c>
      <c r="AG848" s="658">
        <f t="shared" si="207"/>
        <v>5609.1101036847258</v>
      </c>
      <c r="AH848" s="658">
        <f t="shared" si="207"/>
        <v>7187.5030807560379</v>
      </c>
      <c r="AI848" s="658">
        <f t="shared" si="207"/>
        <v>4815.4288444738222</v>
      </c>
      <c r="AJ848" s="658">
        <f t="shared" si="207"/>
        <v>3765.6791770323234</v>
      </c>
      <c r="AK848" s="658">
        <f t="shared" si="207"/>
        <v>3167.6934753459227</v>
      </c>
      <c r="AL848" s="658">
        <f t="shared" si="207"/>
        <v>1511.3133627379157</v>
      </c>
      <c r="AM848" s="658">
        <f t="shared" si="207"/>
        <v>1627.8436864256414</v>
      </c>
      <c r="AN848" s="658">
        <f t="shared" si="207"/>
        <v>1670.776882609347</v>
      </c>
      <c r="AO848" s="658">
        <f t="shared" si="207"/>
        <v>1670.3802349682712</v>
      </c>
      <c r="AP848" s="658">
        <f t="shared" si="207"/>
        <v>1670.648016751215</v>
      </c>
      <c r="AQ848" s="658">
        <f t="shared" si="207"/>
        <v>1763.0149582537929</v>
      </c>
      <c r="AR848" s="658">
        <f t="shared" si="207"/>
        <v>2521.3270009105763</v>
      </c>
      <c r="AS848" s="658">
        <f t="shared" si="207"/>
        <v>2544.804007415978</v>
      </c>
      <c r="AT848" s="658">
        <f t="shared" si="207"/>
        <v>2612.4470819407375</v>
      </c>
      <c r="AU848" s="658">
        <f t="shared" si="207"/>
        <v>2650.8205224639196</v>
      </c>
      <c r="AV848" s="658">
        <f t="shared" si="207"/>
        <v>3018.9169669300227</v>
      </c>
      <c r="AW848" s="658">
        <f t="shared" si="207"/>
        <v>4417.1792314071872</v>
      </c>
      <c r="AX848" s="658">
        <f t="shared" si="207"/>
        <v>3661.3947866457879</v>
      </c>
      <c r="AY848" s="658">
        <f t="shared" si="207"/>
        <v>3714.6320063450144</v>
      </c>
      <c r="AZ848" s="658">
        <f t="shared" si="207"/>
        <v>3746.7596513921935</v>
      </c>
      <c r="BA848" s="658">
        <f t="shared" si="207"/>
        <v>3722.6876437157607</v>
      </c>
      <c r="BB848" s="658">
        <f t="shared" si="207"/>
        <v>4489.3524646488295</v>
      </c>
      <c r="BC848" s="658">
        <f t="shared" si="207"/>
        <v>3322.6237349422013</v>
      </c>
      <c r="BD848" s="658">
        <f t="shared" si="207"/>
        <v>2774.7574694428445</v>
      </c>
      <c r="BE848" s="658">
        <f t="shared" si="207"/>
        <v>2462.1053476201323</v>
      </c>
      <c r="BF848" s="658">
        <f t="shared" si="207"/>
        <v>1753.4096759908459</v>
      </c>
      <c r="BG848" s="658">
        <f t="shared" si="207"/>
        <v>2123.2866804534451</v>
      </c>
      <c r="BH848" s="658">
        <f t="shared" si="207"/>
        <v>2000.1972688030583</v>
      </c>
      <c r="BI848" s="658">
        <f t="shared" si="207"/>
        <v>2068.4830170506029</v>
      </c>
      <c r="BJ848" s="658">
        <f t="shared" si="207"/>
        <v>2108.6721726943574</v>
      </c>
      <c r="BK848" s="658">
        <f t="shared" si="207"/>
        <v>2174.2794928064363</v>
      </c>
      <c r="BL848" s="658">
        <f t="shared" si="207"/>
        <v>2766.1671255657757</v>
      </c>
      <c r="BM848" s="658">
        <f t="shared" si="207"/>
        <v>2543.2760413916735</v>
      </c>
      <c r="BN848" s="658">
        <f t="shared" si="207"/>
        <v>2374.9603127221053</v>
      </c>
      <c r="BO848" s="658">
        <f t="shared" si="207"/>
        <v>2277.731895030458</v>
      </c>
      <c r="BP848" s="658">
        <f t="shared" si="207"/>
        <v>2333.631963357288</v>
      </c>
      <c r="BQ848" s="658">
        <f t="shared" si="207"/>
        <v>3645.72083956699</v>
      </c>
      <c r="BR848" s="658">
        <f t="shared" si="207"/>
        <v>3307.9393750996774</v>
      </c>
      <c r="BS848" s="658">
        <f t="shared" si="207"/>
        <v>3532.2746292756897</v>
      </c>
      <c r="BT848" s="658">
        <f t="shared" si="207"/>
        <v>3663.9949579233321</v>
      </c>
      <c r="BU848" s="658">
        <f t="shared" si="207"/>
        <v>3981.065761383913</v>
      </c>
      <c r="BV848" s="658">
        <f t="shared" si="207"/>
        <v>4997.7509034764616</v>
      </c>
      <c r="BW848" s="658">
        <f t="shared" si="207"/>
        <v>3664.5927969351037</v>
      </c>
      <c r="BX848" s="658">
        <f t="shared" si="207"/>
        <v>3184.3484448290174</v>
      </c>
      <c r="BY848" s="658">
        <f t="shared" si="207"/>
        <v>2910.1241729947105</v>
      </c>
      <c r="BZ848" s="658">
        <f t="shared" si="207"/>
        <v>2174.1038252325752</v>
      </c>
      <c r="CA848" s="658">
        <f t="shared" si="207"/>
        <v>2375.9729450664195</v>
      </c>
      <c r="CB848" s="658">
        <f t="shared" si="207"/>
        <v>2004.7116753505379</v>
      </c>
      <c r="CC848" s="658">
        <f t="shared" si="207"/>
        <v>1835.1863578693067</v>
      </c>
      <c r="CD848" s="658">
        <f t="shared" si="207"/>
        <v>1738.0076539852214</v>
      </c>
      <c r="CE848" s="658">
        <f t="shared" si="207"/>
        <v>1490.1954781076959</v>
      </c>
      <c r="CF848" s="658">
        <f t="shared" si="207"/>
        <v>1998.8411184016643</v>
      </c>
      <c r="CG848" s="658">
        <f t="shared" si="207"/>
        <v>2192.3583726560778</v>
      </c>
      <c r="CH848" s="658">
        <f t="shared" si="207"/>
        <v>2195.3875102629481</v>
      </c>
      <c r="CI848" s="658">
        <f t="shared" si="207"/>
        <v>2197.7306229356709</v>
      </c>
      <c r="CJ848" s="658">
        <f t="shared" si="207"/>
        <v>2595.5066713233441</v>
      </c>
      <c r="CK848" s="658">
        <f t="shared" ref="CK848:DW848" si="208">SUM(CK837:CK847)</f>
        <v>4156.1580951913038</v>
      </c>
      <c r="CL848" s="658">
        <f t="shared" si="208"/>
        <v>3651.1391915082841</v>
      </c>
      <c r="CM848" s="658">
        <f t="shared" si="208"/>
        <v>3941.6978412413905</v>
      </c>
      <c r="CN848" s="658">
        <f t="shared" si="208"/>
        <v>4111.1383112361864</v>
      </c>
      <c r="CO848" s="658">
        <f t="shared" si="208"/>
        <v>4398.4562377059174</v>
      </c>
      <c r="CP848" s="658">
        <f t="shared" si="208"/>
        <v>5247.6447163162866</v>
      </c>
      <c r="CQ848" s="658">
        <f t="shared" si="208"/>
        <v>3667.356087413084</v>
      </c>
      <c r="CR848" s="658">
        <f t="shared" si="208"/>
        <v>2949.939239620574</v>
      </c>
      <c r="CS848" s="658">
        <f t="shared" si="208"/>
        <v>2538.7065074999155</v>
      </c>
      <c r="CT848" s="658">
        <f t="shared" si="208"/>
        <v>1490.0982152312522</v>
      </c>
      <c r="CU848" s="658">
        <f t="shared" si="208"/>
        <v>1609.0914554836247</v>
      </c>
      <c r="CV848" s="658">
        <f t="shared" si="208"/>
        <v>1654.3352843278844</v>
      </c>
      <c r="CW848" s="658">
        <f t="shared" si="208"/>
        <v>1656.17484241074</v>
      </c>
      <c r="CX848" s="658">
        <f t="shared" si="208"/>
        <v>1658.6069780291118</v>
      </c>
      <c r="CY848" s="659">
        <f t="shared" si="208"/>
        <v>1753.0619044278392</v>
      </c>
      <c r="CZ848" s="660">
        <f t="shared" si="208"/>
        <v>0</v>
      </c>
      <c r="DA848" s="661">
        <f t="shared" si="208"/>
        <v>0</v>
      </c>
      <c r="DB848" s="661">
        <f t="shared" si="208"/>
        <v>0</v>
      </c>
      <c r="DC848" s="661">
        <f t="shared" si="208"/>
        <v>0</v>
      </c>
      <c r="DD848" s="661">
        <f t="shared" si="208"/>
        <v>0</v>
      </c>
      <c r="DE848" s="661">
        <f t="shared" si="208"/>
        <v>0</v>
      </c>
      <c r="DF848" s="661">
        <f t="shared" si="208"/>
        <v>0</v>
      </c>
      <c r="DG848" s="661">
        <f t="shared" si="208"/>
        <v>0</v>
      </c>
      <c r="DH848" s="661">
        <f t="shared" si="208"/>
        <v>0</v>
      </c>
      <c r="DI848" s="661">
        <f t="shared" si="208"/>
        <v>0</v>
      </c>
      <c r="DJ848" s="661">
        <f t="shared" si="208"/>
        <v>0</v>
      </c>
      <c r="DK848" s="661">
        <f t="shared" si="208"/>
        <v>0</v>
      </c>
      <c r="DL848" s="661">
        <f t="shared" si="208"/>
        <v>0</v>
      </c>
      <c r="DM848" s="661">
        <f t="shared" si="208"/>
        <v>0</v>
      </c>
      <c r="DN848" s="661">
        <f t="shared" si="208"/>
        <v>0</v>
      </c>
      <c r="DO848" s="661">
        <f t="shared" si="208"/>
        <v>0</v>
      </c>
      <c r="DP848" s="661">
        <f t="shared" si="208"/>
        <v>0</v>
      </c>
      <c r="DQ848" s="661">
        <f t="shared" si="208"/>
        <v>0</v>
      </c>
      <c r="DR848" s="661">
        <f t="shared" si="208"/>
        <v>0</v>
      </c>
      <c r="DS848" s="661">
        <f t="shared" si="208"/>
        <v>0</v>
      </c>
      <c r="DT848" s="661">
        <f t="shared" si="208"/>
        <v>0</v>
      </c>
      <c r="DU848" s="661">
        <f t="shared" si="208"/>
        <v>0</v>
      </c>
      <c r="DV848" s="661">
        <f t="shared" si="208"/>
        <v>0</v>
      </c>
      <c r="DW848" s="662">
        <f t="shared" si="208"/>
        <v>0</v>
      </c>
    </row>
    <row r="849" spans="2:127" x14ac:dyDescent="0.2">
      <c r="B849" s="678" t="s">
        <v>542</v>
      </c>
      <c r="C849" s="679" t="s">
        <v>543</v>
      </c>
      <c r="D849" s="680"/>
      <c r="E849" s="680"/>
      <c r="F849" s="680"/>
      <c r="G849" s="680"/>
      <c r="H849" s="680"/>
      <c r="I849" s="680"/>
      <c r="J849" s="680"/>
      <c r="K849" s="680"/>
      <c r="L849" s="680"/>
      <c r="M849" s="680"/>
      <c r="N849" s="680"/>
      <c r="O849" s="680"/>
      <c r="P849" s="680"/>
      <c r="Q849" s="680"/>
      <c r="R849" s="681"/>
      <c r="S849" s="682"/>
      <c r="T849" s="681"/>
      <c r="U849" s="682"/>
      <c r="V849" s="680"/>
      <c r="W849" s="680"/>
      <c r="X849" s="683">
        <f t="shared" ref="X849:BC849" si="209">SUMIF($C:$C,"61.10x",X:X)</f>
        <v>0</v>
      </c>
      <c r="Y849" s="683">
        <f t="shared" si="209"/>
        <v>0</v>
      </c>
      <c r="Z849" s="683">
        <f t="shared" si="209"/>
        <v>0</v>
      </c>
      <c r="AA849" s="683">
        <f t="shared" si="209"/>
        <v>0</v>
      </c>
      <c r="AB849" s="683">
        <f t="shared" si="209"/>
        <v>0</v>
      </c>
      <c r="AC849" s="683">
        <f t="shared" si="209"/>
        <v>0</v>
      </c>
      <c r="AD849" s="683">
        <f t="shared" si="209"/>
        <v>0</v>
      </c>
      <c r="AE849" s="683">
        <f t="shared" si="209"/>
        <v>0</v>
      </c>
      <c r="AF849" s="683">
        <f t="shared" si="209"/>
        <v>0</v>
      </c>
      <c r="AG849" s="683">
        <f t="shared" si="209"/>
        <v>0</v>
      </c>
      <c r="AH849" s="683">
        <f t="shared" si="209"/>
        <v>0</v>
      </c>
      <c r="AI849" s="683">
        <f t="shared" si="209"/>
        <v>0</v>
      </c>
      <c r="AJ849" s="683">
        <f t="shared" si="209"/>
        <v>0</v>
      </c>
      <c r="AK849" s="683">
        <f t="shared" si="209"/>
        <v>0</v>
      </c>
      <c r="AL849" s="683">
        <f t="shared" si="209"/>
        <v>0</v>
      </c>
      <c r="AM849" s="683">
        <f t="shared" si="209"/>
        <v>0</v>
      </c>
      <c r="AN849" s="683">
        <f t="shared" si="209"/>
        <v>0</v>
      </c>
      <c r="AO849" s="683">
        <f t="shared" si="209"/>
        <v>0</v>
      </c>
      <c r="AP849" s="683">
        <f t="shared" si="209"/>
        <v>0</v>
      </c>
      <c r="AQ849" s="683">
        <f t="shared" si="209"/>
        <v>0</v>
      </c>
      <c r="AR849" s="683">
        <f t="shared" si="209"/>
        <v>0</v>
      </c>
      <c r="AS849" s="683">
        <f t="shared" si="209"/>
        <v>0</v>
      </c>
      <c r="AT849" s="683">
        <f t="shared" si="209"/>
        <v>0</v>
      </c>
      <c r="AU849" s="683">
        <f t="shared" si="209"/>
        <v>0</v>
      </c>
      <c r="AV849" s="683">
        <f t="shared" si="209"/>
        <v>0</v>
      </c>
      <c r="AW849" s="683">
        <f t="shared" si="209"/>
        <v>0</v>
      </c>
      <c r="AX849" s="683">
        <f t="shared" si="209"/>
        <v>0</v>
      </c>
      <c r="AY849" s="683">
        <f t="shared" si="209"/>
        <v>0</v>
      </c>
      <c r="AZ849" s="683">
        <f t="shared" si="209"/>
        <v>0</v>
      </c>
      <c r="BA849" s="683">
        <f t="shared" si="209"/>
        <v>0</v>
      </c>
      <c r="BB849" s="683">
        <f t="shared" si="209"/>
        <v>0</v>
      </c>
      <c r="BC849" s="683">
        <f t="shared" si="209"/>
        <v>0</v>
      </c>
      <c r="BD849" s="683">
        <f t="shared" ref="BD849:CI849" si="210">SUMIF($C:$C,"61.10x",BD:BD)</f>
        <v>0</v>
      </c>
      <c r="BE849" s="683">
        <f t="shared" si="210"/>
        <v>0</v>
      </c>
      <c r="BF849" s="683">
        <f t="shared" si="210"/>
        <v>0</v>
      </c>
      <c r="BG849" s="683">
        <f t="shared" si="210"/>
        <v>0</v>
      </c>
      <c r="BH849" s="683">
        <f t="shared" si="210"/>
        <v>0</v>
      </c>
      <c r="BI849" s="683">
        <f t="shared" si="210"/>
        <v>0</v>
      </c>
      <c r="BJ849" s="683">
        <f t="shared" si="210"/>
        <v>0</v>
      </c>
      <c r="BK849" s="683">
        <f t="shared" si="210"/>
        <v>0</v>
      </c>
      <c r="BL849" s="683">
        <f t="shared" si="210"/>
        <v>0</v>
      </c>
      <c r="BM849" s="683">
        <f t="shared" si="210"/>
        <v>0</v>
      </c>
      <c r="BN849" s="683">
        <f t="shared" si="210"/>
        <v>0</v>
      </c>
      <c r="BO849" s="683">
        <f t="shared" si="210"/>
        <v>0</v>
      </c>
      <c r="BP849" s="683">
        <f t="shared" si="210"/>
        <v>0</v>
      </c>
      <c r="BQ849" s="683">
        <f t="shared" si="210"/>
        <v>0</v>
      </c>
      <c r="BR849" s="683">
        <f t="shared" si="210"/>
        <v>0</v>
      </c>
      <c r="BS849" s="683">
        <f t="shared" si="210"/>
        <v>0</v>
      </c>
      <c r="BT849" s="683">
        <f t="shared" si="210"/>
        <v>0</v>
      </c>
      <c r="BU849" s="683">
        <f t="shared" si="210"/>
        <v>0</v>
      </c>
      <c r="BV849" s="683">
        <f t="shared" si="210"/>
        <v>0</v>
      </c>
      <c r="BW849" s="683">
        <f t="shared" si="210"/>
        <v>0</v>
      </c>
      <c r="BX849" s="683">
        <f t="shared" si="210"/>
        <v>0</v>
      </c>
      <c r="BY849" s="683">
        <f t="shared" si="210"/>
        <v>0</v>
      </c>
      <c r="BZ849" s="683">
        <f t="shared" si="210"/>
        <v>0</v>
      </c>
      <c r="CA849" s="683">
        <f t="shared" si="210"/>
        <v>0</v>
      </c>
      <c r="CB849" s="683">
        <f t="shared" si="210"/>
        <v>0</v>
      </c>
      <c r="CC849" s="683">
        <f t="shared" si="210"/>
        <v>0</v>
      </c>
      <c r="CD849" s="683">
        <f t="shared" si="210"/>
        <v>0</v>
      </c>
      <c r="CE849" s="683">
        <f t="shared" si="210"/>
        <v>0</v>
      </c>
      <c r="CF849" s="683">
        <f t="shared" si="210"/>
        <v>0</v>
      </c>
      <c r="CG849" s="683">
        <f t="shared" si="210"/>
        <v>0</v>
      </c>
      <c r="CH849" s="683">
        <f t="shared" si="210"/>
        <v>0</v>
      </c>
      <c r="CI849" s="683">
        <f t="shared" si="210"/>
        <v>0</v>
      </c>
      <c r="CJ849" s="683">
        <f t="shared" ref="CJ849:DO849" si="211">SUMIF($C:$C,"61.10x",CJ:CJ)</f>
        <v>0</v>
      </c>
      <c r="CK849" s="683">
        <f t="shared" si="211"/>
        <v>0</v>
      </c>
      <c r="CL849" s="683">
        <f t="shared" si="211"/>
        <v>0</v>
      </c>
      <c r="CM849" s="683">
        <f t="shared" si="211"/>
        <v>0</v>
      </c>
      <c r="CN849" s="683">
        <f t="shared" si="211"/>
        <v>0</v>
      </c>
      <c r="CO849" s="683">
        <f t="shared" si="211"/>
        <v>0</v>
      </c>
      <c r="CP849" s="683">
        <f t="shared" si="211"/>
        <v>0</v>
      </c>
      <c r="CQ849" s="683">
        <f t="shared" si="211"/>
        <v>0</v>
      </c>
      <c r="CR849" s="683">
        <f t="shared" si="211"/>
        <v>0</v>
      </c>
      <c r="CS849" s="683">
        <f t="shared" si="211"/>
        <v>0</v>
      </c>
      <c r="CT849" s="683">
        <f t="shared" si="211"/>
        <v>0</v>
      </c>
      <c r="CU849" s="683">
        <f t="shared" si="211"/>
        <v>0</v>
      </c>
      <c r="CV849" s="683">
        <f t="shared" si="211"/>
        <v>0</v>
      </c>
      <c r="CW849" s="683">
        <f t="shared" si="211"/>
        <v>0</v>
      </c>
      <c r="CX849" s="683">
        <f t="shared" si="211"/>
        <v>0</v>
      </c>
      <c r="CY849" s="684">
        <f t="shared" si="211"/>
        <v>0</v>
      </c>
      <c r="CZ849" s="685">
        <f t="shared" si="211"/>
        <v>0</v>
      </c>
      <c r="DA849" s="685">
        <f t="shared" si="211"/>
        <v>0</v>
      </c>
      <c r="DB849" s="685">
        <f t="shared" si="211"/>
        <v>0</v>
      </c>
      <c r="DC849" s="685">
        <f t="shared" si="211"/>
        <v>0</v>
      </c>
      <c r="DD849" s="685">
        <f t="shared" si="211"/>
        <v>0</v>
      </c>
      <c r="DE849" s="685">
        <f t="shared" si="211"/>
        <v>0</v>
      </c>
      <c r="DF849" s="685">
        <f t="shared" si="211"/>
        <v>0</v>
      </c>
      <c r="DG849" s="685">
        <f t="shared" si="211"/>
        <v>0</v>
      </c>
      <c r="DH849" s="685">
        <f t="shared" si="211"/>
        <v>0</v>
      </c>
      <c r="DI849" s="685">
        <f t="shared" si="211"/>
        <v>0</v>
      </c>
      <c r="DJ849" s="685">
        <f t="shared" si="211"/>
        <v>0</v>
      </c>
      <c r="DK849" s="685">
        <f t="shared" si="211"/>
        <v>0</v>
      </c>
      <c r="DL849" s="685">
        <f t="shared" si="211"/>
        <v>0</v>
      </c>
      <c r="DM849" s="685">
        <f t="shared" si="211"/>
        <v>0</v>
      </c>
      <c r="DN849" s="685">
        <f t="shared" si="211"/>
        <v>0</v>
      </c>
      <c r="DO849" s="685">
        <f t="shared" si="211"/>
        <v>0</v>
      </c>
      <c r="DP849" s="685">
        <f t="shared" ref="DP849:DW849" si="212">SUMIF($C:$C,"61.10x",DP:DP)</f>
        <v>0</v>
      </c>
      <c r="DQ849" s="685">
        <f t="shared" si="212"/>
        <v>0</v>
      </c>
      <c r="DR849" s="685">
        <f t="shared" si="212"/>
        <v>0</v>
      </c>
      <c r="DS849" s="685">
        <f t="shared" si="212"/>
        <v>0</v>
      </c>
      <c r="DT849" s="685">
        <f t="shared" si="212"/>
        <v>0</v>
      </c>
      <c r="DU849" s="685">
        <f t="shared" si="212"/>
        <v>0</v>
      </c>
      <c r="DV849" s="685">
        <f t="shared" si="212"/>
        <v>0</v>
      </c>
      <c r="DW849" s="686">
        <f t="shared" si="212"/>
        <v>0</v>
      </c>
    </row>
    <row r="850" spans="2:127" x14ac:dyDescent="0.2">
      <c r="B850" s="687"/>
      <c r="C850" s="541"/>
      <c r="D850" s="541"/>
      <c r="E850" s="541"/>
      <c r="F850" s="541"/>
      <c r="G850" s="541"/>
      <c r="H850" s="541"/>
      <c r="I850" s="541"/>
      <c r="J850" s="541"/>
      <c r="K850" s="541"/>
      <c r="L850" s="541"/>
      <c r="M850" s="541"/>
      <c r="N850" s="541"/>
      <c r="O850" s="541"/>
      <c r="P850" s="541"/>
      <c r="Q850" s="541"/>
      <c r="R850" s="541"/>
      <c r="S850" s="541"/>
      <c r="T850" s="541"/>
      <c r="U850" s="541"/>
      <c r="V850" s="540"/>
      <c r="W850" s="540"/>
      <c r="X850" s="540"/>
      <c r="Y850" s="540"/>
      <c r="Z850" s="540"/>
      <c r="AA850" s="540"/>
      <c r="AB850" s="540"/>
      <c r="AC850" s="540"/>
      <c r="AD850" s="540"/>
      <c r="AE850" s="540"/>
      <c r="AF850" s="540"/>
      <c r="AG850" s="540"/>
      <c r="AH850" s="540"/>
      <c r="AI850" s="540"/>
      <c r="AJ850" s="540"/>
      <c r="AK850" s="540"/>
      <c r="AL850" s="540"/>
      <c r="AM850" s="540"/>
      <c r="AN850" s="540"/>
      <c r="AO850" s="540"/>
      <c r="AP850" s="540"/>
      <c r="AQ850" s="540"/>
      <c r="AR850" s="540"/>
      <c r="AS850" s="540"/>
      <c r="AT850" s="540"/>
      <c r="AU850" s="540"/>
      <c r="AV850" s="540"/>
      <c r="AW850" s="540"/>
      <c r="AX850" s="540"/>
      <c r="AY850" s="540"/>
      <c r="AZ850" s="540"/>
      <c r="BA850" s="540"/>
      <c r="BB850" s="540"/>
      <c r="BC850" s="540"/>
      <c r="BD850" s="540"/>
      <c r="BE850" s="540"/>
      <c r="BF850" s="540"/>
      <c r="BG850" s="540"/>
      <c r="BH850" s="540"/>
      <c r="BI850" s="540"/>
      <c r="BJ850" s="540"/>
      <c r="BK850" s="540"/>
      <c r="BL850" s="540"/>
      <c r="BM850" s="540"/>
      <c r="BN850" s="540"/>
      <c r="BO850" s="540"/>
      <c r="BP850" s="540"/>
      <c r="BQ850" s="540"/>
      <c r="BR850" s="540"/>
      <c r="BS850" s="540"/>
      <c r="BT850" s="540"/>
      <c r="BU850" s="540"/>
      <c r="BV850" s="540"/>
      <c r="BW850" s="540"/>
      <c r="BX850" s="540"/>
      <c r="BY850" s="540"/>
      <c r="BZ850" s="540"/>
      <c r="CA850" s="540"/>
      <c r="CB850" s="540"/>
      <c r="CC850" s="540"/>
      <c r="CD850" s="541"/>
      <c r="CE850" s="541"/>
      <c r="CF850" s="541"/>
      <c r="CG850" s="541"/>
      <c r="CH850" s="541"/>
      <c r="CI850" s="541"/>
      <c r="CJ850" s="541"/>
      <c r="CK850" s="541"/>
      <c r="CL850" s="541"/>
      <c r="CM850" s="541"/>
      <c r="CN850" s="541"/>
      <c r="CO850" s="541"/>
      <c r="CP850" s="541"/>
      <c r="CQ850" s="541"/>
      <c r="CR850" s="541"/>
      <c r="CS850" s="541"/>
      <c r="CT850" s="541"/>
      <c r="CU850" s="541"/>
      <c r="CV850" s="541"/>
      <c r="CW850" s="541"/>
      <c r="CX850" s="541"/>
      <c r="CY850" s="541"/>
      <c r="CZ850" s="541"/>
      <c r="DA850" s="541"/>
      <c r="DB850" s="541"/>
      <c r="DC850" s="541"/>
      <c r="DD850" s="541"/>
      <c r="DE850" s="541"/>
      <c r="DF850" s="541"/>
      <c r="DG850" s="541"/>
      <c r="DH850" s="541"/>
      <c r="DI850" s="541"/>
      <c r="DJ850" s="541"/>
      <c r="DK850" s="541"/>
      <c r="DL850" s="541"/>
      <c r="DM850" s="541"/>
      <c r="DN850" s="541"/>
      <c r="DO850" s="541"/>
      <c r="DP850" s="541"/>
      <c r="DQ850" s="541"/>
      <c r="DR850" s="541"/>
      <c r="DS850" s="541"/>
      <c r="DT850" s="541"/>
      <c r="DU850" s="541"/>
      <c r="DV850" s="541"/>
      <c r="DW850" s="541"/>
    </row>
    <row r="851" spans="2:127" x14ac:dyDescent="0.2">
      <c r="B851" s="687"/>
      <c r="C851" s="541"/>
      <c r="D851" s="541"/>
      <c r="E851" s="541"/>
      <c r="F851" s="688"/>
      <c r="G851" s="541"/>
      <c r="H851" s="541"/>
      <c r="I851" s="541"/>
      <c r="J851" s="541"/>
      <c r="K851" s="541"/>
      <c r="L851" s="541"/>
      <c r="M851" s="541"/>
      <c r="N851" s="541"/>
      <c r="O851" s="541"/>
      <c r="P851" s="541" t="s">
        <v>544</v>
      </c>
      <c r="Q851" s="541"/>
      <c r="R851" s="541"/>
      <c r="S851" s="541"/>
      <c r="T851" s="541"/>
      <c r="U851" s="541"/>
      <c r="V851" s="540"/>
      <c r="W851" s="540"/>
      <c r="X851" s="540"/>
      <c r="Y851" s="540"/>
      <c r="Z851" s="540"/>
      <c r="AA851" s="540"/>
      <c r="AB851" s="540"/>
      <c r="AC851" s="540"/>
      <c r="AD851" s="540"/>
      <c r="AE851" s="540"/>
      <c r="AF851" s="540"/>
      <c r="AG851" s="540"/>
      <c r="AH851" s="540"/>
      <c r="AI851" s="540"/>
      <c r="AJ851" s="540"/>
      <c r="AK851" s="540"/>
      <c r="AL851" s="540"/>
      <c r="AM851" s="540"/>
      <c r="AN851" s="540"/>
      <c r="AO851" s="540"/>
      <c r="AP851" s="540"/>
      <c r="AQ851" s="540"/>
      <c r="AR851" s="540"/>
      <c r="AS851" s="540"/>
      <c r="AT851" s="540"/>
      <c r="AU851" s="540"/>
      <c r="AV851" s="540"/>
      <c r="AW851" s="540"/>
      <c r="AX851" s="540"/>
      <c r="AY851" s="540"/>
      <c r="AZ851" s="540"/>
      <c r="BA851" s="540"/>
      <c r="BB851" s="540"/>
      <c r="BC851" s="540"/>
      <c r="BD851" s="540"/>
      <c r="BE851" s="540"/>
      <c r="BF851" s="540"/>
      <c r="BG851" s="540"/>
      <c r="BH851" s="540"/>
      <c r="BI851" s="540"/>
      <c r="BJ851" s="540"/>
      <c r="BK851" s="540"/>
      <c r="BL851" s="540"/>
      <c r="BM851" s="540"/>
      <c r="BN851" s="540"/>
      <c r="BO851" s="540"/>
      <c r="BP851" s="540"/>
      <c r="BQ851" s="540"/>
      <c r="BR851" s="540"/>
      <c r="BS851" s="540"/>
      <c r="BT851" s="540"/>
      <c r="BU851" s="540"/>
      <c r="BV851" s="540"/>
      <c r="BW851" s="540"/>
      <c r="BX851" s="540"/>
      <c r="BY851" s="540"/>
      <c r="BZ851" s="540"/>
      <c r="CA851" s="540"/>
      <c r="CB851" s="540"/>
      <c r="CC851" s="540"/>
      <c r="CD851" s="541"/>
      <c r="CE851" s="541"/>
      <c r="CF851" s="541"/>
      <c r="CG851" s="541"/>
      <c r="CH851" s="541"/>
      <c r="CI851" s="541"/>
      <c r="CJ851" s="541"/>
      <c r="CK851" s="541"/>
      <c r="CL851" s="541"/>
      <c r="CM851" s="541"/>
      <c r="CN851" s="541"/>
      <c r="CO851" s="541"/>
      <c r="CP851" s="541"/>
      <c r="CQ851" s="541"/>
      <c r="CR851" s="541"/>
      <c r="CS851" s="541"/>
      <c r="CT851" s="541"/>
      <c r="CU851" s="541"/>
      <c r="CV851" s="541"/>
      <c r="CW851" s="541"/>
      <c r="CX851" s="541"/>
      <c r="CY851" s="541"/>
      <c r="CZ851" s="541"/>
      <c r="DA851" s="541"/>
      <c r="DB851" s="541"/>
      <c r="DC851" s="541"/>
      <c r="DD851" s="541"/>
      <c r="DE851" s="541"/>
      <c r="DF851" s="541"/>
      <c r="DG851" s="541"/>
      <c r="DH851" s="541"/>
      <c r="DI851" s="541"/>
      <c r="DJ851" s="541"/>
      <c r="DK851" s="541"/>
      <c r="DL851" s="541"/>
      <c r="DM851" s="541"/>
      <c r="DN851" s="541"/>
      <c r="DO851" s="541"/>
      <c r="DP851" s="541"/>
      <c r="DQ851" s="541"/>
      <c r="DR851" s="541"/>
      <c r="DS851" s="541"/>
      <c r="DT851" s="541"/>
      <c r="DU851" s="541"/>
      <c r="DV851" s="541"/>
      <c r="DW851" s="541"/>
    </row>
    <row r="852" spans="2:127" x14ac:dyDescent="0.2">
      <c r="B852" s="687"/>
      <c r="C852" s="541"/>
      <c r="D852" s="541"/>
      <c r="E852" s="541"/>
      <c r="F852" s="541"/>
      <c r="G852" s="541"/>
      <c r="H852" s="541"/>
      <c r="I852" s="541"/>
      <c r="J852" s="541"/>
      <c r="K852" s="541"/>
      <c r="L852" s="541"/>
      <c r="M852" s="541"/>
      <c r="N852" s="541"/>
      <c r="O852" s="541"/>
      <c r="P852" s="541"/>
      <c r="Q852" s="541"/>
      <c r="R852" s="541"/>
      <c r="S852" s="541"/>
      <c r="T852" s="541"/>
      <c r="U852" s="541"/>
      <c r="V852" s="540"/>
      <c r="W852" s="540"/>
      <c r="X852" s="540"/>
      <c r="Y852" s="540"/>
      <c r="Z852" s="540"/>
      <c r="AA852" s="540"/>
      <c r="AB852" s="540"/>
      <c r="AC852" s="540"/>
      <c r="AD852" s="540"/>
      <c r="AE852" s="540"/>
      <c r="AF852" s="540"/>
      <c r="AG852" s="540"/>
      <c r="AH852" s="540"/>
      <c r="AI852" s="540"/>
      <c r="AJ852" s="540"/>
      <c r="AK852" s="540"/>
      <c r="AL852" s="540"/>
      <c r="AM852" s="540"/>
      <c r="AN852" s="540"/>
      <c r="AO852" s="540"/>
      <c r="AP852" s="540"/>
      <c r="AQ852" s="540"/>
      <c r="AR852" s="540"/>
      <c r="AS852" s="540"/>
      <c r="AT852" s="540"/>
      <c r="AU852" s="540"/>
      <c r="AV852" s="540"/>
      <c r="AW852" s="540"/>
      <c r="AX852" s="540"/>
      <c r="AY852" s="540"/>
      <c r="AZ852" s="540"/>
      <c r="BA852" s="540"/>
      <c r="BB852" s="540"/>
      <c r="BC852" s="540"/>
      <c r="BD852" s="540"/>
      <c r="BE852" s="540"/>
      <c r="BF852" s="540"/>
      <c r="BG852" s="540"/>
      <c r="BH852" s="540"/>
      <c r="BI852" s="540"/>
      <c r="BJ852" s="540"/>
      <c r="BK852" s="540"/>
      <c r="BL852" s="540"/>
      <c r="BM852" s="540"/>
      <c r="BN852" s="540"/>
      <c r="BO852" s="540"/>
      <c r="BP852" s="540"/>
      <c r="BQ852" s="540"/>
      <c r="BR852" s="540"/>
      <c r="BS852" s="540"/>
      <c r="BT852" s="540"/>
      <c r="BU852" s="540"/>
      <c r="BV852" s="540"/>
      <c r="BW852" s="540"/>
      <c r="BX852" s="540"/>
      <c r="BY852" s="540"/>
      <c r="BZ852" s="540"/>
      <c r="CA852" s="540"/>
      <c r="CB852" s="540"/>
      <c r="CC852" s="540"/>
      <c r="CD852" s="541"/>
      <c r="CE852" s="541"/>
      <c r="CF852" s="541"/>
      <c r="CG852" s="541"/>
      <c r="CH852" s="541"/>
      <c r="CI852" s="541"/>
      <c r="CJ852" s="541"/>
      <c r="CK852" s="541"/>
      <c r="CL852" s="541"/>
      <c r="CM852" s="541"/>
      <c r="CN852" s="541"/>
      <c r="CO852" s="541"/>
      <c r="CP852" s="541"/>
      <c r="CQ852" s="541"/>
      <c r="CR852" s="541"/>
      <c r="CS852" s="541"/>
      <c r="CT852" s="541"/>
      <c r="CU852" s="541"/>
      <c r="CV852" s="541"/>
      <c r="CW852" s="541"/>
      <c r="CX852" s="541"/>
      <c r="CY852" s="541"/>
      <c r="CZ852" s="541"/>
      <c r="DA852" s="541"/>
      <c r="DB852" s="541"/>
      <c r="DC852" s="541"/>
      <c r="DD852" s="541"/>
      <c r="DE852" s="541"/>
      <c r="DF852" s="541"/>
      <c r="DG852" s="541"/>
      <c r="DH852" s="541"/>
      <c r="DI852" s="541"/>
      <c r="DJ852" s="541"/>
      <c r="DK852" s="541"/>
      <c r="DL852" s="541"/>
      <c r="DM852" s="541"/>
      <c r="DN852" s="541"/>
      <c r="DO852" s="541"/>
      <c r="DP852" s="541"/>
      <c r="DQ852" s="541"/>
      <c r="DR852" s="541"/>
      <c r="DS852" s="541"/>
      <c r="DT852" s="541"/>
      <c r="DU852" s="541"/>
      <c r="DV852" s="541"/>
      <c r="DW852" s="541"/>
    </row>
    <row r="853" spans="2:127" x14ac:dyDescent="0.2">
      <c r="B853" s="687"/>
      <c r="C853" s="541"/>
      <c r="D853" s="541"/>
      <c r="E853" s="541"/>
      <c r="F853" s="541"/>
      <c r="G853" s="541"/>
      <c r="H853" s="541"/>
      <c r="I853" s="541"/>
      <c r="J853" s="541"/>
      <c r="K853" s="541"/>
      <c r="L853" s="541"/>
      <c r="M853" s="541"/>
      <c r="N853" s="541"/>
      <c r="O853" s="541"/>
      <c r="P853" s="541"/>
      <c r="Q853" s="541"/>
      <c r="R853" s="541"/>
      <c r="S853" s="541"/>
      <c r="T853" s="541"/>
      <c r="U853" s="541"/>
      <c r="V853" s="540"/>
      <c r="W853" s="540"/>
      <c r="X853" s="540"/>
      <c r="Y853" s="540"/>
      <c r="Z853" s="540"/>
      <c r="AA853" s="540"/>
      <c r="AB853" s="540"/>
      <c r="AC853" s="540"/>
      <c r="AD853" s="540"/>
      <c r="AE853" s="540"/>
      <c r="AF853" s="540"/>
      <c r="AG853" s="540"/>
      <c r="AH853" s="540"/>
      <c r="AI853" s="540"/>
      <c r="AJ853" s="540"/>
      <c r="AK853" s="540"/>
      <c r="AL853" s="540"/>
      <c r="AM853" s="540"/>
      <c r="AN853" s="540"/>
      <c r="AO853" s="540"/>
      <c r="AP853" s="540"/>
      <c r="AQ853" s="540"/>
      <c r="AR853" s="540"/>
      <c r="AS853" s="540"/>
      <c r="AT853" s="540"/>
      <c r="AU853" s="540"/>
      <c r="AV853" s="540"/>
      <c r="AW853" s="540"/>
      <c r="AX853" s="540"/>
      <c r="AY853" s="540"/>
      <c r="AZ853" s="540"/>
      <c r="BA853" s="540"/>
      <c r="BB853" s="540"/>
      <c r="BC853" s="540"/>
      <c r="BD853" s="540"/>
      <c r="BE853" s="540"/>
      <c r="BF853" s="540"/>
      <c r="BG853" s="540"/>
      <c r="BH853" s="540"/>
      <c r="BI853" s="540"/>
      <c r="BJ853" s="540"/>
      <c r="BK853" s="540"/>
      <c r="BL853" s="540"/>
      <c r="BM853" s="540"/>
      <c r="BN853" s="540"/>
      <c r="BO853" s="540"/>
      <c r="BP853" s="540"/>
      <c r="BQ853" s="540"/>
      <c r="BR853" s="540"/>
      <c r="BS853" s="540"/>
      <c r="BT853" s="540"/>
      <c r="BU853" s="540"/>
      <c r="BV853" s="540"/>
      <c r="BW853" s="540"/>
      <c r="BX853" s="540"/>
      <c r="BY853" s="540"/>
      <c r="BZ853" s="540"/>
      <c r="CA853" s="540"/>
      <c r="CB853" s="540"/>
      <c r="CC853" s="540"/>
      <c r="CD853" s="541"/>
      <c r="CE853" s="541"/>
      <c r="CF853" s="541"/>
      <c r="CG853" s="541"/>
      <c r="CH853" s="541"/>
      <c r="CI853" s="541"/>
      <c r="CJ853" s="541"/>
      <c r="CK853" s="541"/>
      <c r="CL853" s="541"/>
      <c r="CM853" s="541"/>
      <c r="CN853" s="541"/>
      <c r="CO853" s="541"/>
      <c r="CP853" s="541"/>
      <c r="CQ853" s="541"/>
      <c r="CR853" s="541"/>
      <c r="CS853" s="541"/>
      <c r="CT853" s="541"/>
      <c r="CU853" s="541"/>
      <c r="CV853" s="541"/>
      <c r="CW853" s="541"/>
      <c r="CX853" s="541"/>
      <c r="CY853" s="541"/>
      <c r="CZ853" s="541"/>
      <c r="DA853" s="541"/>
      <c r="DB853" s="541"/>
      <c r="DC853" s="541"/>
      <c r="DD853" s="541"/>
      <c r="DE853" s="541"/>
      <c r="DF853" s="541"/>
      <c r="DG853" s="541"/>
      <c r="DH853" s="541"/>
      <c r="DI853" s="541"/>
      <c r="DJ853" s="541"/>
      <c r="DK853" s="541"/>
      <c r="DL853" s="541"/>
      <c r="DM853" s="541"/>
      <c r="DN853" s="541"/>
      <c r="DO853" s="541"/>
      <c r="DP853" s="541"/>
      <c r="DQ853" s="541"/>
      <c r="DR853" s="541"/>
      <c r="DS853" s="541"/>
      <c r="DT853" s="541"/>
      <c r="DU853" s="541"/>
      <c r="DV853" s="541"/>
      <c r="DW853" s="541"/>
    </row>
    <row r="854" spans="2:127" x14ac:dyDescent="0.2">
      <c r="B854" s="687"/>
      <c r="C854" s="541"/>
      <c r="D854" s="541"/>
      <c r="E854" s="541"/>
      <c r="F854" s="541"/>
      <c r="G854" s="541"/>
      <c r="H854" s="541"/>
      <c r="I854" s="541"/>
      <c r="J854" s="541"/>
      <c r="K854" s="541"/>
      <c r="L854" s="541"/>
      <c r="M854" s="541"/>
      <c r="N854" s="541"/>
      <c r="O854" s="541"/>
      <c r="P854" s="541"/>
      <c r="Q854" s="541"/>
      <c r="R854" s="541"/>
      <c r="S854" s="541"/>
      <c r="T854" s="541"/>
      <c r="U854" s="541"/>
      <c r="V854" s="540"/>
      <c r="W854" s="540"/>
      <c r="X854" s="540"/>
      <c r="Y854" s="540"/>
      <c r="Z854" s="540"/>
      <c r="AA854" s="540"/>
      <c r="AB854" s="540"/>
      <c r="AC854" s="540"/>
      <c r="AD854" s="540"/>
      <c r="AE854" s="540"/>
      <c r="AF854" s="540"/>
      <c r="AG854" s="540"/>
      <c r="AH854" s="540"/>
      <c r="AI854" s="540"/>
      <c r="AJ854" s="540"/>
      <c r="AK854" s="540"/>
      <c r="AL854" s="540"/>
      <c r="AM854" s="540"/>
      <c r="AN854" s="540"/>
      <c r="AO854" s="540"/>
      <c r="AP854" s="540"/>
      <c r="AQ854" s="540"/>
      <c r="AR854" s="540"/>
      <c r="AS854" s="540"/>
      <c r="AT854" s="540"/>
      <c r="AU854" s="540"/>
      <c r="AV854" s="540"/>
      <c r="AW854" s="540"/>
      <c r="AX854" s="540"/>
      <c r="AY854" s="540"/>
      <c r="AZ854" s="540"/>
      <c r="BA854" s="540"/>
      <c r="BB854" s="540"/>
      <c r="BC854" s="540"/>
      <c r="BD854" s="540"/>
      <c r="BE854" s="540"/>
      <c r="BF854" s="540"/>
      <c r="BG854" s="540"/>
      <c r="BH854" s="540"/>
      <c r="BI854" s="540"/>
      <c r="BJ854" s="540"/>
      <c r="BK854" s="540"/>
      <c r="BL854" s="540"/>
      <c r="BM854" s="540"/>
      <c r="BN854" s="540"/>
      <c r="BO854" s="540"/>
      <c r="BP854" s="540"/>
      <c r="BQ854" s="540"/>
      <c r="BR854" s="540"/>
      <c r="BS854" s="540"/>
      <c r="BT854" s="540"/>
      <c r="BU854" s="540"/>
      <c r="BV854" s="540"/>
      <c r="BW854" s="540"/>
      <c r="BX854" s="540"/>
      <c r="BY854" s="540"/>
      <c r="BZ854" s="540"/>
      <c r="CA854" s="540"/>
      <c r="CB854" s="540"/>
      <c r="CC854" s="540"/>
      <c r="CD854" s="541"/>
      <c r="CE854" s="541"/>
      <c r="CF854" s="541"/>
      <c r="CG854" s="541"/>
      <c r="CH854" s="541"/>
      <c r="CI854" s="541"/>
      <c r="CJ854" s="541"/>
      <c r="CK854" s="541"/>
      <c r="CL854" s="541"/>
      <c r="CM854" s="541"/>
      <c r="CN854" s="541"/>
      <c r="CO854" s="541"/>
      <c r="CP854" s="541"/>
      <c r="CQ854" s="541"/>
      <c r="CR854" s="541"/>
      <c r="CS854" s="541"/>
      <c r="CT854" s="541"/>
      <c r="CU854" s="541"/>
      <c r="CV854" s="541"/>
      <c r="CW854" s="541"/>
      <c r="CX854" s="541"/>
      <c r="CY854" s="541"/>
      <c r="CZ854" s="541"/>
      <c r="DA854" s="541"/>
      <c r="DB854" s="541"/>
      <c r="DC854" s="541"/>
      <c r="DD854" s="541"/>
      <c r="DE854" s="541"/>
      <c r="DF854" s="541"/>
      <c r="DG854" s="541"/>
      <c r="DH854" s="541"/>
      <c r="DI854" s="541"/>
      <c r="DJ854" s="541"/>
      <c r="DK854" s="541"/>
      <c r="DL854" s="541"/>
      <c r="DM854" s="541"/>
      <c r="DN854" s="541"/>
      <c r="DO854" s="541"/>
      <c r="DP854" s="541"/>
      <c r="DQ854" s="541"/>
      <c r="DR854" s="541"/>
      <c r="DS854" s="541"/>
      <c r="DT854" s="541"/>
      <c r="DU854" s="541"/>
      <c r="DV854" s="541"/>
      <c r="DW854" s="541"/>
    </row>
    <row r="855" spans="2:127" x14ac:dyDescent="0.2">
      <c r="B855" s="687"/>
      <c r="C855" s="541"/>
      <c r="D855" s="541"/>
      <c r="E855" s="541"/>
      <c r="F855" s="541"/>
      <c r="G855" s="541"/>
      <c r="H855" s="541"/>
      <c r="I855" s="541"/>
      <c r="J855" s="541"/>
      <c r="K855" s="541"/>
      <c r="L855" s="541"/>
      <c r="M855" s="541"/>
      <c r="N855" s="541"/>
      <c r="O855" s="541"/>
      <c r="P855" s="541"/>
      <c r="Q855" s="541"/>
      <c r="R855" s="541"/>
      <c r="S855" s="541"/>
      <c r="T855" s="541"/>
      <c r="U855" s="541"/>
      <c r="V855" s="540"/>
      <c r="W855" s="540"/>
      <c r="X855" s="540"/>
      <c r="Y855" s="540"/>
      <c r="Z855" s="540"/>
      <c r="AA855" s="540"/>
      <c r="AB855" s="540"/>
      <c r="AC855" s="540"/>
      <c r="AD855" s="540"/>
      <c r="AE855" s="540"/>
      <c r="AF855" s="540"/>
      <c r="AG855" s="540"/>
      <c r="AH855" s="540"/>
      <c r="AI855" s="540"/>
      <c r="AJ855" s="540"/>
      <c r="AK855" s="540"/>
      <c r="AL855" s="540"/>
      <c r="AM855" s="540"/>
      <c r="AN855" s="540"/>
      <c r="AO855" s="540"/>
      <c r="AP855" s="540"/>
      <c r="AQ855" s="540"/>
      <c r="AR855" s="540"/>
      <c r="AS855" s="540"/>
      <c r="AT855" s="540"/>
      <c r="AU855" s="540"/>
      <c r="AV855" s="540"/>
      <c r="AW855" s="540"/>
      <c r="AX855" s="540"/>
      <c r="AY855" s="540"/>
      <c r="AZ855" s="540"/>
      <c r="BA855" s="540"/>
      <c r="BB855" s="540"/>
      <c r="BC855" s="540"/>
      <c r="BD855" s="540"/>
      <c r="BE855" s="540"/>
      <c r="BF855" s="540"/>
      <c r="BG855" s="540"/>
      <c r="BH855" s="540"/>
      <c r="BI855" s="540"/>
      <c r="BJ855" s="540"/>
      <c r="BK855" s="540"/>
      <c r="BL855" s="540"/>
      <c r="BM855" s="540"/>
      <c r="BN855" s="540"/>
      <c r="BO855" s="540"/>
      <c r="BP855" s="540"/>
      <c r="BQ855" s="540"/>
      <c r="BR855" s="540"/>
      <c r="BS855" s="540"/>
      <c r="BT855" s="540"/>
      <c r="BU855" s="540"/>
      <c r="BV855" s="540"/>
      <c r="BW855" s="540"/>
      <c r="BX855" s="540"/>
      <c r="BY855" s="540"/>
      <c r="BZ855" s="540"/>
      <c r="CA855" s="540"/>
      <c r="CB855" s="540"/>
      <c r="CC855" s="540"/>
      <c r="CD855" s="541"/>
      <c r="CE855" s="541"/>
      <c r="CF855" s="541"/>
      <c r="CG855" s="541"/>
      <c r="CH855" s="541"/>
      <c r="CI855" s="541"/>
      <c r="CJ855" s="541"/>
      <c r="CK855" s="541"/>
      <c r="CL855" s="541"/>
      <c r="CM855" s="541"/>
      <c r="CN855" s="541"/>
      <c r="CO855" s="541"/>
      <c r="CP855" s="541"/>
      <c r="CQ855" s="541"/>
      <c r="CR855" s="541"/>
      <c r="CS855" s="541"/>
      <c r="CT855" s="541"/>
      <c r="CU855" s="541"/>
      <c r="CV855" s="541"/>
      <c r="CW855" s="541"/>
      <c r="CX855" s="541"/>
      <c r="CY855" s="541"/>
      <c r="CZ855" s="541"/>
      <c r="DA855" s="541"/>
      <c r="DB855" s="541"/>
      <c r="DC855" s="541"/>
      <c r="DD855" s="541"/>
      <c r="DE855" s="541"/>
      <c r="DF855" s="541"/>
      <c r="DG855" s="541"/>
      <c r="DH855" s="541"/>
      <c r="DI855" s="541"/>
      <c r="DJ855" s="541"/>
      <c r="DK855" s="541"/>
      <c r="DL855" s="541"/>
      <c r="DM855" s="541"/>
      <c r="DN855" s="541"/>
      <c r="DO855" s="541"/>
      <c r="DP855" s="541"/>
      <c r="DQ855" s="541"/>
      <c r="DR855" s="541"/>
      <c r="DS855" s="541"/>
      <c r="DT855" s="541"/>
      <c r="DU855" s="541"/>
      <c r="DV855" s="541"/>
      <c r="DW855" s="541"/>
    </row>
    <row r="856" spans="2:127" x14ac:dyDescent="0.2">
      <c r="B856" s="687"/>
      <c r="C856" s="541"/>
      <c r="D856" s="541"/>
      <c r="E856" s="541"/>
      <c r="F856" s="541"/>
      <c r="G856" s="541"/>
      <c r="H856" s="541"/>
      <c r="I856" s="541"/>
      <c r="J856" s="541"/>
      <c r="K856" s="541"/>
      <c r="L856" s="541"/>
      <c r="M856" s="541"/>
      <c r="N856" s="541"/>
      <c r="O856" s="541"/>
      <c r="P856" s="541"/>
      <c r="Q856" s="541"/>
      <c r="R856" s="541"/>
      <c r="S856" s="541"/>
      <c r="T856" s="541"/>
      <c r="U856" s="541"/>
      <c r="V856" s="540"/>
      <c r="W856" s="540"/>
      <c r="X856" s="540"/>
      <c r="Y856" s="540"/>
      <c r="Z856" s="540"/>
      <c r="AA856" s="540"/>
      <c r="AB856" s="540"/>
      <c r="AC856" s="540"/>
      <c r="AD856" s="540"/>
      <c r="AE856" s="540"/>
      <c r="AF856" s="540"/>
      <c r="AG856" s="540"/>
      <c r="AH856" s="540"/>
      <c r="AI856" s="540"/>
      <c r="AJ856" s="540"/>
      <c r="AK856" s="540"/>
      <c r="AL856" s="540"/>
      <c r="AM856" s="540"/>
      <c r="AN856" s="540"/>
      <c r="AO856" s="540"/>
      <c r="AP856" s="540"/>
      <c r="AQ856" s="540"/>
      <c r="AR856" s="540"/>
      <c r="AS856" s="540"/>
      <c r="AT856" s="540"/>
      <c r="AU856" s="540"/>
      <c r="AV856" s="540"/>
      <c r="AW856" s="540"/>
      <c r="AX856" s="540"/>
      <c r="AY856" s="540"/>
      <c r="AZ856" s="540"/>
      <c r="BA856" s="540"/>
      <c r="BB856" s="540"/>
      <c r="BC856" s="540"/>
      <c r="BD856" s="540"/>
      <c r="BE856" s="540"/>
      <c r="BF856" s="540"/>
      <c r="BG856" s="540"/>
      <c r="BH856" s="540"/>
      <c r="BI856" s="540"/>
      <c r="BJ856" s="540"/>
      <c r="BK856" s="540"/>
      <c r="BL856" s="540"/>
      <c r="BM856" s="540"/>
      <c r="BN856" s="540"/>
      <c r="BO856" s="540"/>
      <c r="BP856" s="540"/>
      <c r="BQ856" s="540"/>
      <c r="BR856" s="540"/>
      <c r="BS856" s="540"/>
      <c r="BT856" s="540"/>
      <c r="BU856" s="540"/>
      <c r="BV856" s="540"/>
      <c r="BW856" s="540"/>
      <c r="BX856" s="540"/>
      <c r="BY856" s="540"/>
      <c r="BZ856" s="540"/>
      <c r="CA856" s="540"/>
      <c r="CB856" s="540"/>
      <c r="CC856" s="540"/>
      <c r="CD856" s="541"/>
      <c r="CE856" s="541"/>
      <c r="CF856" s="541"/>
      <c r="CG856" s="541"/>
      <c r="CH856" s="541"/>
      <c r="CI856" s="541"/>
      <c r="CJ856" s="541"/>
      <c r="CK856" s="541"/>
      <c r="CL856" s="541"/>
      <c r="CM856" s="541"/>
      <c r="CN856" s="541"/>
      <c r="CO856" s="541"/>
      <c r="CP856" s="541"/>
      <c r="CQ856" s="541"/>
      <c r="CR856" s="541"/>
      <c r="CS856" s="541"/>
      <c r="CT856" s="541"/>
      <c r="CU856" s="541"/>
      <c r="CV856" s="541"/>
      <c r="CW856" s="541"/>
      <c r="CX856" s="541"/>
      <c r="CY856" s="541"/>
      <c r="CZ856" s="541"/>
      <c r="DA856" s="541"/>
      <c r="DB856" s="541"/>
      <c r="DC856" s="541"/>
      <c r="DD856" s="541"/>
      <c r="DE856" s="541"/>
      <c r="DF856" s="541"/>
      <c r="DG856" s="541"/>
      <c r="DH856" s="541"/>
      <c r="DI856" s="541"/>
      <c r="DJ856" s="541"/>
      <c r="DK856" s="541"/>
      <c r="DL856" s="541"/>
      <c r="DM856" s="541"/>
      <c r="DN856" s="541"/>
      <c r="DO856" s="541"/>
      <c r="DP856" s="541"/>
      <c r="DQ856" s="541"/>
      <c r="DR856" s="541"/>
      <c r="DS856" s="541"/>
      <c r="DT856" s="541"/>
      <c r="DU856" s="541"/>
      <c r="DV856" s="541"/>
      <c r="DW856" s="541"/>
    </row>
    <row r="857" spans="2:127" x14ac:dyDescent="0.2">
      <c r="B857" s="687"/>
      <c r="C857" s="541"/>
      <c r="D857" s="541"/>
      <c r="E857" s="541"/>
      <c r="F857" s="541"/>
      <c r="G857" s="541"/>
      <c r="H857" s="541"/>
      <c r="I857" s="541"/>
      <c r="J857" s="541"/>
      <c r="K857" s="541"/>
      <c r="L857" s="541"/>
      <c r="M857" s="541"/>
      <c r="N857" s="541"/>
      <c r="O857" s="541"/>
      <c r="P857" s="541"/>
      <c r="Q857" s="541"/>
      <c r="R857" s="541"/>
      <c r="S857" s="541"/>
      <c r="T857" s="541"/>
      <c r="U857" s="541"/>
      <c r="V857" s="540"/>
      <c r="W857" s="540"/>
      <c r="X857" s="540"/>
      <c r="Y857" s="540"/>
      <c r="Z857" s="540"/>
      <c r="AA857" s="540"/>
      <c r="AB857" s="540"/>
      <c r="AC857" s="540"/>
      <c r="AD857" s="540"/>
      <c r="AE857" s="540"/>
      <c r="AF857" s="540"/>
      <c r="AG857" s="540"/>
      <c r="AH857" s="540"/>
      <c r="AI857" s="540"/>
      <c r="AJ857" s="540"/>
      <c r="AK857" s="540"/>
      <c r="AL857" s="540"/>
      <c r="AM857" s="540"/>
      <c r="AN857" s="540"/>
      <c r="AO857" s="540"/>
      <c r="AP857" s="540"/>
      <c r="AQ857" s="540"/>
      <c r="AR857" s="540"/>
      <c r="AS857" s="540"/>
      <c r="AT857" s="540"/>
      <c r="AU857" s="540"/>
      <c r="AV857" s="540"/>
      <c r="AW857" s="540"/>
      <c r="AX857" s="540"/>
      <c r="AY857" s="540"/>
      <c r="AZ857" s="540"/>
      <c r="BA857" s="540"/>
      <c r="BB857" s="540"/>
      <c r="BC857" s="540"/>
      <c r="BD857" s="540"/>
      <c r="BE857" s="540"/>
      <c r="BF857" s="540"/>
      <c r="BG857" s="540"/>
      <c r="BH857" s="540"/>
      <c r="BI857" s="540"/>
      <c r="BJ857" s="540"/>
      <c r="BK857" s="540"/>
      <c r="BL857" s="540"/>
      <c r="BM857" s="540"/>
      <c r="BN857" s="540"/>
      <c r="BO857" s="540"/>
      <c r="BP857" s="540"/>
      <c r="BQ857" s="540"/>
      <c r="BR857" s="540"/>
      <c r="BS857" s="540"/>
      <c r="BT857" s="540"/>
      <c r="BU857" s="540"/>
      <c r="BV857" s="540"/>
      <c r="BW857" s="540"/>
      <c r="BX857" s="540"/>
      <c r="BY857" s="540"/>
      <c r="BZ857" s="540"/>
      <c r="CA857" s="540"/>
      <c r="CB857" s="540"/>
      <c r="CC857" s="540"/>
      <c r="CD857" s="541"/>
      <c r="CE857" s="541"/>
      <c r="CF857" s="541"/>
      <c r="CG857" s="541"/>
      <c r="CH857" s="541"/>
      <c r="CI857" s="541"/>
      <c r="CJ857" s="541"/>
      <c r="CK857" s="541"/>
      <c r="CL857" s="541"/>
      <c r="CM857" s="541"/>
      <c r="CN857" s="541"/>
      <c r="CO857" s="541"/>
      <c r="CP857" s="541"/>
      <c r="CQ857" s="541"/>
      <c r="CR857" s="541"/>
      <c r="CS857" s="541"/>
      <c r="CT857" s="541"/>
      <c r="CU857" s="541"/>
      <c r="CV857" s="541"/>
      <c r="CW857" s="541"/>
      <c r="CX857" s="541"/>
      <c r="CY857" s="541"/>
      <c r="CZ857" s="541"/>
      <c r="DA857" s="541"/>
      <c r="DB857" s="541"/>
      <c r="DC857" s="541"/>
      <c r="DD857" s="541"/>
      <c r="DE857" s="541"/>
      <c r="DF857" s="541"/>
      <c r="DG857" s="541"/>
      <c r="DH857" s="541"/>
      <c r="DI857" s="541"/>
      <c r="DJ857" s="541"/>
      <c r="DK857" s="541"/>
      <c r="DL857" s="541"/>
      <c r="DM857" s="541"/>
      <c r="DN857" s="541"/>
      <c r="DO857" s="541"/>
      <c r="DP857" s="541"/>
      <c r="DQ857" s="541"/>
      <c r="DR857" s="541"/>
      <c r="DS857" s="541"/>
      <c r="DT857" s="541"/>
      <c r="DU857" s="541"/>
      <c r="DV857" s="541"/>
      <c r="DW857" s="541"/>
    </row>
    <row r="858" spans="2:127" x14ac:dyDescent="0.2">
      <c r="B858" s="687"/>
      <c r="C858" s="700" t="str">
        <f>'TITLE PAGE'!B9</f>
        <v>Company:</v>
      </c>
      <c r="D858" s="700" t="str">
        <f>'TITLE PAGE'!D9</f>
        <v>Severn Trent Water</v>
      </c>
      <c r="E858" s="541"/>
      <c r="F858" s="541"/>
      <c r="G858" s="541"/>
      <c r="H858" s="541"/>
      <c r="I858" s="541"/>
      <c r="J858" s="541"/>
      <c r="K858" s="541"/>
      <c r="L858" s="541"/>
      <c r="M858" s="541"/>
      <c r="N858" s="541"/>
      <c r="O858" s="541"/>
      <c r="P858" s="541"/>
      <c r="Q858" s="541"/>
      <c r="R858" s="541"/>
      <c r="S858" s="541"/>
      <c r="T858" s="541"/>
      <c r="U858" s="541"/>
      <c r="V858" s="541"/>
      <c r="W858" s="541"/>
      <c r="X858" s="541"/>
      <c r="Y858" s="541"/>
      <c r="Z858" s="541"/>
      <c r="AA858" s="541"/>
      <c r="AB858" s="541"/>
      <c r="AC858" s="541"/>
      <c r="AD858" s="541"/>
      <c r="AE858" s="541"/>
      <c r="AF858" s="541"/>
      <c r="AG858" s="541"/>
      <c r="AH858" s="541"/>
      <c r="AI858" s="541"/>
      <c r="AJ858" s="541"/>
      <c r="AK858" s="541"/>
      <c r="AL858" s="541"/>
      <c r="AM858" s="541"/>
      <c r="AN858" s="541"/>
      <c r="AO858" s="541"/>
      <c r="AP858" s="541"/>
      <c r="AQ858" s="541"/>
      <c r="AR858" s="541"/>
      <c r="AS858" s="541"/>
      <c r="AT858" s="541"/>
      <c r="AU858" s="541"/>
      <c r="AV858" s="541"/>
      <c r="AW858" s="541"/>
      <c r="AX858" s="541"/>
      <c r="AY858" s="541"/>
      <c r="AZ858" s="541"/>
      <c r="BA858" s="541"/>
      <c r="BB858" s="541"/>
      <c r="BC858" s="541"/>
      <c r="BD858" s="541"/>
      <c r="BE858" s="541"/>
      <c r="BF858" s="541"/>
      <c r="BG858" s="541"/>
      <c r="BH858" s="541"/>
      <c r="BI858" s="541"/>
      <c r="BJ858" s="541"/>
      <c r="BK858" s="541"/>
      <c r="BL858" s="541"/>
      <c r="BM858" s="541"/>
      <c r="BN858" s="541"/>
      <c r="BO858" s="541"/>
      <c r="BP858" s="541"/>
      <c r="BQ858" s="541"/>
      <c r="BR858" s="541"/>
      <c r="BS858" s="541"/>
      <c r="BT858" s="541"/>
      <c r="BU858" s="541"/>
      <c r="BV858" s="541"/>
      <c r="BW858" s="541"/>
      <c r="BX858" s="541"/>
      <c r="BY858" s="541"/>
      <c r="BZ858" s="541"/>
      <c r="CA858" s="541"/>
      <c r="CB858" s="541"/>
      <c r="CC858" s="541"/>
      <c r="CD858" s="541"/>
      <c r="CE858" s="541"/>
      <c r="CF858" s="541"/>
      <c r="CG858" s="541"/>
      <c r="CH858" s="541"/>
      <c r="CI858" s="541"/>
      <c r="CJ858" s="541"/>
      <c r="CK858" s="541"/>
      <c r="CL858" s="541"/>
      <c r="CM858" s="541"/>
      <c r="CN858" s="541"/>
      <c r="CO858" s="541"/>
      <c r="CP858" s="541"/>
      <c r="CQ858" s="541"/>
      <c r="CR858" s="541"/>
      <c r="CS858" s="541"/>
      <c r="CT858" s="541"/>
      <c r="CU858" s="541"/>
      <c r="CV858" s="541"/>
      <c r="CW858" s="541"/>
      <c r="CX858" s="541"/>
      <c r="CY858" s="541"/>
      <c r="CZ858" s="541"/>
      <c r="DA858" s="541"/>
      <c r="DB858" s="541"/>
      <c r="DC858" s="541"/>
      <c r="DD858" s="541"/>
      <c r="DE858" s="541"/>
      <c r="DF858" s="541"/>
      <c r="DG858" s="541"/>
      <c r="DH858" s="541"/>
      <c r="DI858" s="541"/>
      <c r="DJ858" s="541"/>
      <c r="DK858" s="541"/>
      <c r="DL858" s="541"/>
      <c r="DM858" s="541"/>
      <c r="DN858" s="541"/>
      <c r="DO858" s="541"/>
      <c r="DP858" s="541"/>
      <c r="DQ858" s="541"/>
      <c r="DR858" s="541"/>
      <c r="DS858" s="541"/>
      <c r="DT858" s="541"/>
      <c r="DU858" s="541"/>
      <c r="DV858" s="541"/>
      <c r="DW858" s="541"/>
    </row>
    <row r="859" spans="2:127" x14ac:dyDescent="0.2">
      <c r="B859" s="689"/>
      <c r="C859" s="700" t="str">
        <f>'TITLE PAGE'!B10</f>
        <v>Resource Zone Name:</v>
      </c>
      <c r="D859" s="700" t="str">
        <f>'TITLE PAGE'!D10</f>
        <v>Strategic Grid</v>
      </c>
      <c r="E859" s="540"/>
      <c r="F859" s="540"/>
      <c r="G859" s="540"/>
      <c r="H859" s="540"/>
      <c r="I859" s="540"/>
      <c r="J859" s="540"/>
      <c r="K859" s="540"/>
      <c r="L859" s="540"/>
      <c r="M859" s="540"/>
      <c r="N859" s="540"/>
      <c r="O859" s="540"/>
      <c r="P859" s="540"/>
      <c r="Q859" s="540"/>
      <c r="R859" s="540"/>
      <c r="S859" s="541"/>
      <c r="T859" s="541"/>
      <c r="U859" s="540"/>
      <c r="V859" s="540"/>
      <c r="W859" s="540"/>
      <c r="X859" s="540"/>
      <c r="Y859" s="540"/>
      <c r="Z859" s="540"/>
      <c r="AA859" s="540"/>
      <c r="AB859" s="540"/>
      <c r="AC859" s="540"/>
      <c r="AD859" s="540"/>
      <c r="AE859" s="540"/>
      <c r="AF859" s="540"/>
      <c r="AG859" s="540"/>
      <c r="AH859" s="540"/>
      <c r="AI859" s="540"/>
      <c r="AJ859" s="540"/>
      <c r="AK859" s="540"/>
      <c r="AL859" s="540"/>
      <c r="AM859" s="540"/>
      <c r="AN859" s="540"/>
      <c r="AO859" s="540"/>
      <c r="AP859" s="540"/>
      <c r="AQ859" s="540"/>
      <c r="AR859" s="540"/>
      <c r="AS859" s="540"/>
      <c r="AT859" s="540"/>
      <c r="AU859" s="540"/>
      <c r="AV859" s="540"/>
      <c r="AW859" s="540"/>
      <c r="AX859" s="540"/>
      <c r="AY859" s="540"/>
      <c r="AZ859" s="540"/>
      <c r="BA859" s="540"/>
      <c r="BB859" s="540"/>
      <c r="BC859" s="540"/>
      <c r="BD859" s="540"/>
      <c r="BE859" s="540"/>
      <c r="BF859" s="540"/>
      <c r="BG859" s="540"/>
      <c r="BH859" s="540"/>
      <c r="BI859" s="540"/>
      <c r="BJ859" s="540"/>
      <c r="BK859" s="540"/>
      <c r="BL859" s="540"/>
      <c r="BM859" s="540"/>
      <c r="BN859" s="540"/>
      <c r="BO859" s="540"/>
      <c r="BP859" s="540"/>
      <c r="BQ859" s="540"/>
      <c r="BR859" s="540"/>
      <c r="BS859" s="540"/>
      <c r="BT859" s="540"/>
      <c r="BU859" s="540"/>
      <c r="BV859" s="540"/>
      <c r="BW859" s="540"/>
      <c r="BX859" s="540"/>
      <c r="BY859" s="540"/>
      <c r="BZ859" s="540"/>
      <c r="CA859" s="540"/>
      <c r="CB859" s="540"/>
      <c r="CC859" s="540"/>
      <c r="CD859" s="541"/>
      <c r="CE859" s="541"/>
      <c r="CF859" s="541"/>
      <c r="CG859" s="541"/>
      <c r="CH859" s="541"/>
      <c r="CI859" s="541"/>
      <c r="CJ859" s="541"/>
      <c r="CK859" s="541"/>
      <c r="CL859" s="541"/>
      <c r="CM859" s="541"/>
      <c r="CN859" s="541"/>
      <c r="CO859" s="541"/>
      <c r="CP859" s="541"/>
      <c r="CQ859" s="541"/>
      <c r="CR859" s="541"/>
      <c r="CS859" s="541"/>
      <c r="CT859" s="541"/>
      <c r="CU859" s="541"/>
      <c r="CV859" s="541"/>
      <c r="CW859" s="541"/>
      <c r="CX859" s="541"/>
      <c r="CY859" s="541"/>
      <c r="CZ859" s="541"/>
      <c r="DA859" s="541"/>
      <c r="DB859" s="541"/>
      <c r="DC859" s="541"/>
      <c r="DD859" s="541"/>
      <c r="DE859" s="541"/>
      <c r="DF859" s="541"/>
      <c r="DG859" s="541"/>
      <c r="DH859" s="541"/>
      <c r="DI859" s="541"/>
      <c r="DJ859" s="541"/>
      <c r="DK859" s="541"/>
      <c r="DL859" s="541"/>
      <c r="DM859" s="541"/>
      <c r="DN859" s="541"/>
      <c r="DO859" s="541"/>
      <c r="DP859" s="541"/>
      <c r="DQ859" s="541"/>
      <c r="DR859" s="541"/>
      <c r="DS859" s="541"/>
      <c r="DT859" s="541"/>
      <c r="DU859" s="541"/>
      <c r="DV859" s="541"/>
      <c r="DW859" s="541"/>
    </row>
    <row r="860" spans="2:127" x14ac:dyDescent="0.2">
      <c r="B860" s="689"/>
      <c r="C860" s="700" t="str">
        <f>'TITLE PAGE'!B11</f>
        <v>Resource Zone Number:</v>
      </c>
      <c r="D860" s="701">
        <f>'TITLE PAGE'!D11</f>
        <v>13</v>
      </c>
      <c r="E860" s="540"/>
      <c r="F860" s="540"/>
      <c r="G860" s="540"/>
      <c r="H860" s="540"/>
      <c r="I860" s="540"/>
      <c r="J860" s="540"/>
      <c r="K860" s="540"/>
      <c r="L860" s="540"/>
      <c r="M860" s="540"/>
      <c r="N860" s="540"/>
      <c r="O860" s="540"/>
      <c r="P860" s="540"/>
      <c r="Q860" s="540"/>
      <c r="R860" s="540"/>
      <c r="S860" s="541"/>
      <c r="T860" s="541"/>
      <c r="U860" s="540"/>
      <c r="V860" s="540"/>
      <c r="W860" s="540"/>
      <c r="X860" s="540"/>
      <c r="Y860" s="540"/>
      <c r="Z860" s="540"/>
      <c r="AA860" s="540"/>
      <c r="AB860" s="540"/>
      <c r="AC860" s="540"/>
      <c r="AD860" s="540"/>
      <c r="AE860" s="540"/>
      <c r="AF860" s="540"/>
      <c r="AG860" s="540"/>
      <c r="AH860" s="540"/>
      <c r="AI860" s="540"/>
      <c r="AJ860" s="540"/>
      <c r="AK860" s="540"/>
      <c r="AL860" s="540"/>
      <c r="AM860" s="540"/>
      <c r="AN860" s="540"/>
      <c r="AO860" s="540"/>
      <c r="AP860" s="540"/>
      <c r="AQ860" s="540"/>
      <c r="AR860" s="540"/>
      <c r="AS860" s="540"/>
      <c r="AT860" s="540"/>
      <c r="AU860" s="540"/>
      <c r="AV860" s="540"/>
      <c r="AW860" s="540"/>
      <c r="AX860" s="540"/>
      <c r="AY860" s="540"/>
      <c r="AZ860" s="540"/>
      <c r="BA860" s="540"/>
      <c r="BB860" s="540"/>
      <c r="BC860" s="540"/>
      <c r="BD860" s="540"/>
      <c r="BE860" s="540"/>
      <c r="BF860" s="540"/>
      <c r="BG860" s="540"/>
      <c r="BH860" s="540"/>
      <c r="BI860" s="540"/>
      <c r="BJ860" s="540"/>
      <c r="BK860" s="540"/>
      <c r="BL860" s="540"/>
      <c r="BM860" s="540"/>
      <c r="BN860" s="540"/>
      <c r="BO860" s="540"/>
      <c r="BP860" s="540"/>
      <c r="BQ860" s="540"/>
      <c r="BR860" s="540"/>
      <c r="BS860" s="540"/>
      <c r="BT860" s="540"/>
      <c r="BU860" s="540"/>
      <c r="BV860" s="540"/>
      <c r="BW860" s="540"/>
      <c r="BX860" s="540"/>
      <c r="BY860" s="540"/>
      <c r="BZ860" s="540"/>
      <c r="CA860" s="540"/>
      <c r="CB860" s="540"/>
      <c r="CC860" s="540"/>
      <c r="CD860" s="541"/>
      <c r="CE860" s="541"/>
      <c r="CF860" s="541"/>
      <c r="CG860" s="541"/>
      <c r="CH860" s="541"/>
      <c r="CI860" s="541"/>
      <c r="CJ860" s="541"/>
      <c r="CK860" s="541"/>
      <c r="CL860" s="541"/>
      <c r="CM860" s="541"/>
      <c r="CN860" s="541"/>
      <c r="CO860" s="541"/>
      <c r="CP860" s="541"/>
      <c r="CQ860" s="541"/>
      <c r="CR860" s="541"/>
      <c r="CS860" s="541"/>
      <c r="CT860" s="541"/>
      <c r="CU860" s="541"/>
      <c r="CV860" s="541"/>
      <c r="CW860" s="541"/>
      <c r="CX860" s="541"/>
      <c r="CY860" s="541"/>
      <c r="CZ860" s="541"/>
      <c r="DA860" s="541"/>
      <c r="DB860" s="541"/>
      <c r="DC860" s="541"/>
      <c r="DD860" s="541"/>
      <c r="DE860" s="541"/>
      <c r="DF860" s="541"/>
      <c r="DG860" s="541"/>
      <c r="DH860" s="541"/>
      <c r="DI860" s="541"/>
      <c r="DJ860" s="541"/>
      <c r="DK860" s="541"/>
      <c r="DL860" s="541"/>
      <c r="DM860" s="541"/>
      <c r="DN860" s="541"/>
      <c r="DO860" s="541"/>
      <c r="DP860" s="541"/>
      <c r="DQ860" s="541"/>
      <c r="DR860" s="541"/>
      <c r="DS860" s="541"/>
      <c r="DT860" s="541"/>
      <c r="DU860" s="541"/>
      <c r="DV860" s="541"/>
      <c r="DW860" s="541"/>
    </row>
    <row r="861" spans="2:127" x14ac:dyDescent="0.2">
      <c r="B861" s="689"/>
      <c r="C861" s="700" t="str">
        <f>'TITLE PAGE'!B12</f>
        <v xml:space="preserve">Planning Scenario Name:                                                                     </v>
      </c>
      <c r="D861" s="700" t="str">
        <f>'TITLE PAGE'!D12</f>
        <v>Dry Year Annual Average</v>
      </c>
      <c r="E861" s="540"/>
      <c r="F861" s="540"/>
      <c r="G861" s="540"/>
      <c r="H861" s="540"/>
      <c r="I861" s="540"/>
      <c r="J861" s="540"/>
      <c r="K861" s="540"/>
      <c r="L861" s="540"/>
      <c r="M861" s="540"/>
      <c r="N861" s="540"/>
      <c r="O861" s="540"/>
      <c r="P861" s="540"/>
      <c r="Q861" s="540"/>
      <c r="R861" s="540"/>
      <c r="S861" s="541"/>
      <c r="T861" s="541"/>
      <c r="U861" s="540"/>
      <c r="V861" s="540"/>
      <c r="W861" s="540"/>
      <c r="X861" s="540"/>
      <c r="Y861" s="540"/>
      <c r="Z861" s="540"/>
      <c r="AA861" s="540"/>
      <c r="AB861" s="540"/>
      <c r="AC861" s="540"/>
      <c r="AD861" s="540"/>
      <c r="AE861" s="540"/>
      <c r="AF861" s="540"/>
      <c r="AG861" s="540"/>
      <c r="AH861" s="540"/>
      <c r="AI861" s="540"/>
      <c r="AJ861" s="540"/>
      <c r="AK861" s="540"/>
      <c r="AL861" s="540"/>
      <c r="AM861" s="540"/>
      <c r="AN861" s="540"/>
      <c r="AO861" s="540"/>
      <c r="AP861" s="540"/>
      <c r="AQ861" s="540"/>
      <c r="AR861" s="540"/>
      <c r="AS861" s="540"/>
      <c r="AT861" s="540"/>
      <c r="AU861" s="540"/>
      <c r="AV861" s="540"/>
      <c r="AW861" s="540"/>
      <c r="AX861" s="540"/>
      <c r="AY861" s="540"/>
      <c r="AZ861" s="540"/>
      <c r="BA861" s="540"/>
      <c r="BB861" s="540"/>
      <c r="BC861" s="540"/>
      <c r="BD861" s="540"/>
      <c r="BE861" s="540"/>
      <c r="BF861" s="540"/>
      <c r="BG861" s="540"/>
      <c r="BH861" s="540"/>
      <c r="BI861" s="540"/>
      <c r="BJ861" s="540"/>
      <c r="BK861" s="540"/>
      <c r="BL861" s="540"/>
      <c r="BM861" s="540"/>
      <c r="BN861" s="540"/>
      <c r="BO861" s="540"/>
      <c r="BP861" s="540"/>
      <c r="BQ861" s="540"/>
      <c r="BR861" s="540"/>
      <c r="BS861" s="540"/>
      <c r="BT861" s="540"/>
      <c r="BU861" s="540"/>
      <c r="BV861" s="540"/>
      <c r="BW861" s="540"/>
      <c r="BX861" s="540"/>
      <c r="BY861" s="540"/>
      <c r="BZ861" s="540"/>
      <c r="CA861" s="540"/>
      <c r="CB861" s="540"/>
      <c r="CC861" s="540"/>
      <c r="CD861" s="541"/>
      <c r="CE861" s="541"/>
      <c r="CF861" s="541"/>
      <c r="CG861" s="541"/>
      <c r="CH861" s="541"/>
      <c r="CI861" s="541"/>
      <c r="CJ861" s="541"/>
      <c r="CK861" s="541"/>
      <c r="CL861" s="541"/>
      <c r="CM861" s="541"/>
      <c r="CN861" s="541"/>
      <c r="CO861" s="541"/>
      <c r="CP861" s="541"/>
      <c r="CQ861" s="541"/>
      <c r="CR861" s="541"/>
      <c r="CS861" s="541"/>
      <c r="CT861" s="541"/>
      <c r="CU861" s="541"/>
      <c r="CV861" s="541"/>
      <c r="CW861" s="541"/>
      <c r="CX861" s="541"/>
      <c r="CY861" s="541"/>
      <c r="CZ861" s="541"/>
      <c r="DA861" s="541"/>
      <c r="DB861" s="541"/>
      <c r="DC861" s="541"/>
      <c r="DD861" s="541"/>
      <c r="DE861" s="541"/>
      <c r="DF861" s="541"/>
      <c r="DG861" s="541"/>
      <c r="DH861" s="541"/>
      <c r="DI861" s="541"/>
      <c r="DJ861" s="541"/>
      <c r="DK861" s="541"/>
      <c r="DL861" s="541"/>
      <c r="DM861" s="541"/>
      <c r="DN861" s="541"/>
      <c r="DO861" s="541"/>
      <c r="DP861" s="541"/>
      <c r="DQ861" s="541"/>
      <c r="DR861" s="541"/>
      <c r="DS861" s="541"/>
      <c r="DT861" s="541"/>
      <c r="DU861" s="541"/>
      <c r="DV861" s="541"/>
      <c r="DW861" s="541"/>
    </row>
    <row r="862" spans="2:127" x14ac:dyDescent="0.2">
      <c r="B862" s="689"/>
      <c r="C862" s="700" t="str">
        <f>'TITLE PAGE'!B13</f>
        <v xml:space="preserve">Chosen Level of Service:  </v>
      </c>
      <c r="D862" s="700" t="str">
        <f>'TITLE PAGE'!D13</f>
        <v>No more than 3 in 100 Temporary Use Bans</v>
      </c>
      <c r="E862" s="540"/>
      <c r="F862" s="540"/>
      <c r="G862" s="540"/>
      <c r="H862" s="540"/>
      <c r="I862" s="540"/>
      <c r="J862" s="540"/>
      <c r="K862" s="540"/>
      <c r="L862" s="540"/>
      <c r="M862" s="540"/>
      <c r="N862" s="540"/>
      <c r="O862" s="540"/>
      <c r="P862" s="540"/>
      <c r="Q862" s="540"/>
      <c r="R862" s="540"/>
      <c r="S862" s="541"/>
      <c r="T862" s="541"/>
      <c r="U862" s="540"/>
      <c r="V862" s="540"/>
      <c r="W862" s="540"/>
      <c r="X862" s="540"/>
      <c r="Y862" s="540"/>
      <c r="Z862" s="540"/>
      <c r="AA862" s="540"/>
      <c r="AB862" s="540"/>
      <c r="AC862" s="540"/>
      <c r="AD862" s="540"/>
      <c r="AE862" s="540"/>
      <c r="AF862" s="540"/>
      <c r="AG862" s="540"/>
      <c r="AH862" s="540"/>
      <c r="AI862" s="540"/>
      <c r="AJ862" s="540"/>
      <c r="AK862" s="540"/>
      <c r="AL862" s="540"/>
      <c r="AM862" s="540"/>
      <c r="AN862" s="540"/>
      <c r="AO862" s="540"/>
      <c r="AP862" s="540"/>
      <c r="AQ862" s="540"/>
      <c r="AR862" s="540"/>
      <c r="AS862" s="540"/>
      <c r="AT862" s="540"/>
      <c r="AU862" s="540"/>
      <c r="AV862" s="540"/>
      <c r="AW862" s="540"/>
      <c r="AX862" s="540"/>
      <c r="AY862" s="540"/>
      <c r="AZ862" s="540"/>
      <c r="BA862" s="540"/>
      <c r="BB862" s="540"/>
      <c r="BC862" s="540"/>
      <c r="BD862" s="540"/>
      <c r="BE862" s="540"/>
      <c r="BF862" s="540"/>
      <c r="BG862" s="540"/>
      <c r="BH862" s="540"/>
      <c r="BI862" s="540"/>
      <c r="BJ862" s="540"/>
      <c r="BK862" s="540"/>
      <c r="BL862" s="540"/>
      <c r="BM862" s="540"/>
      <c r="BN862" s="540"/>
      <c r="BO862" s="540"/>
      <c r="BP862" s="540"/>
      <c r="BQ862" s="540"/>
      <c r="BR862" s="540"/>
      <c r="BS862" s="540"/>
      <c r="BT862" s="540"/>
      <c r="BU862" s="540"/>
      <c r="BV862" s="540"/>
      <c r="BW862" s="540"/>
      <c r="BX862" s="540"/>
      <c r="BY862" s="540"/>
      <c r="BZ862" s="540"/>
      <c r="CA862" s="540"/>
      <c r="CB862" s="540"/>
      <c r="CC862" s="540"/>
      <c r="CD862" s="541"/>
      <c r="CE862" s="541"/>
      <c r="CF862" s="541"/>
      <c r="CG862" s="541"/>
      <c r="CH862" s="541"/>
      <c r="CI862" s="541"/>
      <c r="CJ862" s="541"/>
      <c r="CK862" s="541"/>
      <c r="CL862" s="541"/>
      <c r="CM862" s="541"/>
      <c r="CN862" s="541"/>
      <c r="CO862" s="541"/>
      <c r="CP862" s="541"/>
      <c r="CQ862" s="541"/>
      <c r="CR862" s="541"/>
      <c r="CS862" s="541"/>
      <c r="CT862" s="541"/>
      <c r="CU862" s="541"/>
      <c r="CV862" s="541"/>
      <c r="CW862" s="541"/>
      <c r="CX862" s="541"/>
      <c r="CY862" s="541"/>
      <c r="CZ862" s="541"/>
      <c r="DA862" s="541"/>
      <c r="DB862" s="541"/>
      <c r="DC862" s="541"/>
      <c r="DD862" s="541"/>
      <c r="DE862" s="541"/>
      <c r="DF862" s="541"/>
      <c r="DG862" s="541"/>
      <c r="DH862" s="541"/>
      <c r="DI862" s="541"/>
      <c r="DJ862" s="541"/>
      <c r="DK862" s="541"/>
      <c r="DL862" s="541"/>
      <c r="DM862" s="541"/>
      <c r="DN862" s="541"/>
      <c r="DO862" s="541"/>
      <c r="DP862" s="541"/>
      <c r="DQ862" s="541"/>
      <c r="DR862" s="541"/>
      <c r="DS862" s="541"/>
      <c r="DT862" s="541"/>
      <c r="DU862" s="541"/>
      <c r="DV862" s="541"/>
      <c r="DW862" s="541"/>
    </row>
    <row r="863" spans="2:127" x14ac:dyDescent="0.2">
      <c r="B863" s="689"/>
      <c r="C863" s="690"/>
      <c r="D863" s="691"/>
      <c r="E863" s="541"/>
      <c r="F863" s="541"/>
      <c r="G863" s="541"/>
      <c r="H863" s="541"/>
      <c r="I863" s="541"/>
      <c r="J863" s="541"/>
      <c r="K863" s="541"/>
      <c r="L863" s="541"/>
      <c r="M863" s="541"/>
      <c r="N863" s="541"/>
      <c r="O863" s="541"/>
      <c r="P863" s="541"/>
      <c r="Q863" s="541"/>
      <c r="R863" s="541"/>
      <c r="S863" s="541"/>
      <c r="T863" s="541"/>
      <c r="U863" s="541"/>
      <c r="V863" s="541"/>
      <c r="W863" s="541"/>
      <c r="X863" s="541"/>
      <c r="Y863" s="541"/>
      <c r="Z863" s="541"/>
      <c r="AA863" s="541"/>
      <c r="AB863" s="541"/>
      <c r="AC863" s="541"/>
      <c r="AD863" s="541"/>
      <c r="AE863" s="541"/>
      <c r="AF863" s="541"/>
      <c r="AG863" s="541"/>
      <c r="AH863" s="541"/>
      <c r="AI863" s="541"/>
      <c r="AJ863" s="541"/>
      <c r="AK863" s="541"/>
      <c r="AL863" s="541"/>
      <c r="AM863" s="541"/>
      <c r="AN863" s="541"/>
      <c r="AO863" s="541"/>
      <c r="AP863" s="541"/>
      <c r="AQ863" s="541"/>
      <c r="AR863" s="541"/>
      <c r="AS863" s="541"/>
      <c r="AT863" s="541"/>
      <c r="AU863" s="541"/>
      <c r="AV863" s="541"/>
      <c r="AW863" s="541"/>
      <c r="AX863" s="541"/>
      <c r="AY863" s="541"/>
      <c r="AZ863" s="541"/>
      <c r="BA863" s="541"/>
      <c r="BB863" s="541"/>
      <c r="BC863" s="541"/>
      <c r="BD863" s="541"/>
      <c r="BE863" s="541"/>
      <c r="BF863" s="541"/>
      <c r="BG863" s="541"/>
      <c r="BH863" s="541"/>
      <c r="BI863" s="541"/>
      <c r="BJ863" s="541"/>
      <c r="BK863" s="541"/>
      <c r="BL863" s="541"/>
      <c r="BM863" s="541"/>
      <c r="BN863" s="541"/>
      <c r="BO863" s="541"/>
      <c r="BP863" s="541"/>
      <c r="BQ863" s="541"/>
      <c r="BR863" s="541"/>
      <c r="BS863" s="541"/>
      <c r="BT863" s="541"/>
      <c r="BU863" s="541"/>
      <c r="BV863" s="541"/>
      <c r="BW863" s="541"/>
      <c r="BX863" s="541"/>
      <c r="BY863" s="541"/>
      <c r="BZ863" s="541"/>
      <c r="CA863" s="541"/>
      <c r="CB863" s="541"/>
      <c r="CC863" s="541"/>
      <c r="CD863" s="541"/>
      <c r="CE863" s="541"/>
      <c r="CF863" s="541"/>
      <c r="CG863" s="541"/>
      <c r="CH863" s="541"/>
      <c r="CI863" s="541"/>
      <c r="CJ863" s="541"/>
      <c r="CK863" s="541"/>
      <c r="CL863" s="541"/>
      <c r="CM863" s="541"/>
      <c r="CN863" s="541"/>
      <c r="CO863" s="541"/>
      <c r="CP863" s="541"/>
      <c r="CQ863" s="541"/>
      <c r="CR863" s="541"/>
      <c r="CS863" s="541"/>
      <c r="CT863" s="541"/>
      <c r="CU863" s="541"/>
      <c r="CV863" s="541"/>
      <c r="CW863" s="541"/>
      <c r="CX863" s="541"/>
      <c r="CY863" s="541"/>
      <c r="CZ863" s="541"/>
      <c r="DA863" s="541"/>
      <c r="DB863" s="541"/>
      <c r="DC863" s="541"/>
      <c r="DD863" s="541"/>
      <c r="DE863" s="541"/>
      <c r="DF863" s="541"/>
      <c r="DG863" s="541"/>
      <c r="DH863" s="541"/>
      <c r="DI863" s="541"/>
      <c r="DJ863" s="541"/>
      <c r="DK863" s="541"/>
      <c r="DL863" s="541"/>
      <c r="DM863" s="541"/>
      <c r="DN863" s="541"/>
      <c r="DO863" s="541"/>
      <c r="DP863" s="541"/>
      <c r="DQ863" s="541"/>
      <c r="DR863" s="541"/>
      <c r="DS863" s="541"/>
      <c r="DT863" s="541"/>
      <c r="DU863" s="541"/>
      <c r="DV863" s="541"/>
      <c r="DW863" s="541"/>
    </row>
    <row r="864" spans="2:127" x14ac:dyDescent="0.2">
      <c r="B864" s="689"/>
      <c r="C864" s="690"/>
      <c r="D864" s="691"/>
      <c r="E864" s="540"/>
      <c r="F864" s="540"/>
      <c r="G864" s="540"/>
      <c r="H864" s="540"/>
      <c r="I864" s="540"/>
      <c r="J864" s="540"/>
      <c r="K864" s="540"/>
      <c r="L864" s="540"/>
      <c r="M864" s="540"/>
      <c r="N864" s="540"/>
      <c r="O864" s="540"/>
      <c r="P864" s="540"/>
      <c r="Q864" s="540"/>
      <c r="R864" s="540"/>
      <c r="S864" s="541"/>
      <c r="T864" s="541"/>
      <c r="U864" s="540"/>
      <c r="V864" s="540"/>
      <c r="W864" s="540"/>
      <c r="X864" s="540"/>
      <c r="Y864" s="540"/>
      <c r="Z864" s="540"/>
      <c r="AA864" s="540"/>
      <c r="AB864" s="540"/>
      <c r="AC864" s="540"/>
      <c r="AD864" s="540"/>
      <c r="AE864" s="540"/>
      <c r="AF864" s="540"/>
      <c r="AG864" s="540"/>
      <c r="AH864" s="540"/>
      <c r="AI864" s="540"/>
      <c r="AJ864" s="540"/>
      <c r="AK864" s="540"/>
      <c r="AL864" s="540"/>
      <c r="AM864" s="540"/>
      <c r="AN864" s="540"/>
      <c r="AO864" s="540"/>
      <c r="AP864" s="540"/>
      <c r="AQ864" s="540"/>
      <c r="AR864" s="540"/>
      <c r="AS864" s="540"/>
      <c r="AT864" s="540"/>
      <c r="AU864" s="540"/>
      <c r="AV864" s="540"/>
      <c r="AW864" s="540"/>
      <c r="AX864" s="540"/>
      <c r="AY864" s="540"/>
      <c r="AZ864" s="540"/>
      <c r="BA864" s="540"/>
      <c r="BB864" s="540"/>
      <c r="BC864" s="540"/>
      <c r="BD864" s="540"/>
      <c r="BE864" s="540"/>
      <c r="BF864" s="540"/>
      <c r="BG864" s="540"/>
      <c r="BH864" s="540"/>
      <c r="BI864" s="540"/>
      <c r="BJ864" s="540"/>
      <c r="BK864" s="540"/>
      <c r="BL864" s="540"/>
      <c r="BM864" s="540"/>
      <c r="BN864" s="540"/>
      <c r="BO864" s="540"/>
      <c r="BP864" s="540"/>
      <c r="BQ864" s="540"/>
      <c r="BR864" s="540"/>
      <c r="BS864" s="540"/>
      <c r="BT864" s="540"/>
      <c r="BU864" s="540"/>
      <c r="BV864" s="540"/>
      <c r="BW864" s="540"/>
      <c r="BX864" s="540"/>
      <c r="BY864" s="540"/>
      <c r="BZ864" s="540"/>
      <c r="CA864" s="540"/>
      <c r="CB864" s="540"/>
      <c r="CC864" s="540"/>
      <c r="CD864" s="541"/>
      <c r="CE864" s="541"/>
      <c r="CF864" s="541"/>
      <c r="CG864" s="541"/>
      <c r="CH864" s="541"/>
      <c r="CI864" s="541"/>
      <c r="CJ864" s="541"/>
      <c r="CK864" s="541"/>
      <c r="CL864" s="541"/>
      <c r="CM864" s="541"/>
      <c r="CN864" s="541"/>
      <c r="CO864" s="541"/>
      <c r="CP864" s="541"/>
      <c r="CQ864" s="541"/>
      <c r="CR864" s="541"/>
      <c r="CS864" s="541"/>
      <c r="CT864" s="541"/>
      <c r="CU864" s="541"/>
      <c r="CV864" s="541"/>
      <c r="CW864" s="541"/>
      <c r="CX864" s="541"/>
      <c r="CY864" s="541"/>
      <c r="CZ864" s="541"/>
      <c r="DA864" s="541"/>
      <c r="DB864" s="541"/>
      <c r="DC864" s="541"/>
      <c r="DD864" s="541"/>
      <c r="DE864" s="541"/>
      <c r="DF864" s="541"/>
      <c r="DG864" s="541"/>
      <c r="DH864" s="541"/>
      <c r="DI864" s="541"/>
      <c r="DJ864" s="541"/>
      <c r="DK864" s="541"/>
      <c r="DL864" s="541"/>
      <c r="DM864" s="541"/>
      <c r="DN864" s="541"/>
      <c r="DO864" s="541"/>
      <c r="DP864" s="541"/>
      <c r="DQ864" s="541"/>
      <c r="DR864" s="541"/>
      <c r="DS864" s="541"/>
      <c r="DT864" s="541"/>
      <c r="DU864" s="541"/>
      <c r="DV864" s="541"/>
      <c r="DW864" s="541"/>
    </row>
    <row r="865" spans="2:127" x14ac:dyDescent="0.2">
      <c r="B865" s="692"/>
      <c r="C865" s="693"/>
      <c r="D865" s="693"/>
      <c r="E865" s="693"/>
      <c r="F865" s="693"/>
      <c r="G865" s="693"/>
      <c r="H865" s="693"/>
      <c r="I865" s="693"/>
      <c r="J865" s="693"/>
      <c r="K865" s="693"/>
      <c r="L865" s="693"/>
      <c r="M865" s="693"/>
      <c r="N865" s="693"/>
      <c r="O865" s="693"/>
      <c r="P865" s="693"/>
      <c r="Q865" s="693"/>
      <c r="R865" s="693"/>
      <c r="S865" s="693"/>
      <c r="T865" s="693"/>
      <c r="U865" s="693"/>
      <c r="V865" s="693"/>
      <c r="W865" s="693"/>
      <c r="X865" s="693"/>
      <c r="Y865" s="693"/>
      <c r="Z865" s="693"/>
      <c r="AA865" s="693"/>
      <c r="AB865" s="693"/>
      <c r="AC865" s="693"/>
      <c r="AD865" s="693"/>
      <c r="AE865" s="693"/>
      <c r="AF865" s="693"/>
      <c r="AG865" s="693"/>
      <c r="AH865" s="693"/>
      <c r="AI865" s="693"/>
      <c r="AJ865" s="693"/>
      <c r="AK865" s="693"/>
      <c r="AL865" s="693"/>
      <c r="AM865" s="693"/>
      <c r="AN865" s="693"/>
      <c r="AO865" s="693"/>
      <c r="AP865" s="693"/>
      <c r="AQ865" s="693"/>
      <c r="AR865" s="693"/>
      <c r="AS865" s="693"/>
      <c r="AT865" s="693"/>
      <c r="AU865" s="693"/>
      <c r="AV865" s="693"/>
      <c r="AW865" s="693"/>
      <c r="AX865" s="693"/>
      <c r="AY865" s="693"/>
      <c r="AZ865" s="693"/>
      <c r="BA865" s="693"/>
      <c r="BB865" s="693"/>
      <c r="BC865" s="693"/>
      <c r="BD865" s="693"/>
      <c r="BE865" s="693"/>
      <c r="BF865" s="693"/>
      <c r="BG865" s="693"/>
      <c r="BH865" s="693"/>
      <c r="BI865" s="693"/>
      <c r="BJ865" s="693"/>
      <c r="BK865" s="693"/>
      <c r="BL865" s="693"/>
      <c r="BM865" s="693"/>
      <c r="BN865" s="693"/>
      <c r="BO865" s="693"/>
      <c r="BP865" s="693"/>
      <c r="BQ865" s="693"/>
      <c r="BR865" s="693"/>
      <c r="BS865" s="693"/>
      <c r="BT865" s="693"/>
      <c r="BU865" s="693"/>
      <c r="BV865" s="693"/>
      <c r="BW865" s="693"/>
      <c r="BX865" s="693"/>
      <c r="BY865" s="693"/>
      <c r="BZ865" s="693"/>
      <c r="CA865" s="693"/>
      <c r="CB865" s="693"/>
      <c r="CC865" s="693"/>
      <c r="CD865" s="693"/>
      <c r="CE865" s="693"/>
      <c r="CF865" s="693"/>
      <c r="CG865" s="693"/>
      <c r="CH865" s="693"/>
      <c r="CI865" s="693"/>
      <c r="CJ865" s="693"/>
      <c r="CK865" s="693"/>
      <c r="CL865" s="693"/>
      <c r="CM865" s="693"/>
      <c r="CN865" s="693"/>
      <c r="CO865" s="693"/>
      <c r="CP865" s="693"/>
      <c r="CQ865" s="693"/>
      <c r="CR865" s="693"/>
      <c r="CS865" s="693"/>
      <c r="CT865" s="693"/>
      <c r="CU865" s="693"/>
      <c r="CV865" s="693"/>
      <c r="CW865" s="693"/>
      <c r="CX865" s="693"/>
      <c r="CY865" s="693"/>
      <c r="CZ865" s="693"/>
      <c r="DA865" s="693"/>
      <c r="DB865" s="693"/>
      <c r="DC865" s="693"/>
      <c r="DD865" s="693"/>
      <c r="DE865" s="693"/>
      <c r="DF865" s="693"/>
      <c r="DG865" s="693"/>
      <c r="DH865" s="693"/>
      <c r="DI865" s="693"/>
      <c r="DJ865" s="693"/>
      <c r="DK865" s="693"/>
      <c r="DL865" s="693"/>
      <c r="DM865" s="693"/>
      <c r="DN865" s="693"/>
      <c r="DO865" s="693"/>
      <c r="DP865" s="693"/>
      <c r="DQ865" s="693"/>
      <c r="DR865" s="693"/>
      <c r="DS865" s="693"/>
      <c r="DT865" s="693"/>
      <c r="DU865" s="693"/>
      <c r="DV865" s="693"/>
      <c r="DW865" s="693"/>
    </row>
    <row r="866" spans="2:127" x14ac:dyDescent="0.2">
      <c r="B866" s="692"/>
      <c r="C866" s="693"/>
      <c r="D866" s="693"/>
      <c r="E866" s="693"/>
      <c r="F866" s="693"/>
      <c r="G866" s="693"/>
      <c r="H866" s="693"/>
      <c r="I866" s="693"/>
      <c r="J866" s="693"/>
      <c r="K866" s="693"/>
      <c r="L866" s="693"/>
      <c r="M866" s="693"/>
      <c r="N866" s="693"/>
      <c r="O866" s="693"/>
      <c r="P866" s="693"/>
      <c r="Q866" s="693"/>
      <c r="R866" s="693"/>
      <c r="S866" s="693"/>
      <c r="T866" s="693"/>
      <c r="U866" s="693"/>
      <c r="V866" s="693"/>
      <c r="W866" s="693"/>
      <c r="X866" s="693"/>
      <c r="Y866" s="693"/>
      <c r="Z866" s="693"/>
      <c r="AA866" s="693"/>
      <c r="AB866" s="693"/>
      <c r="AC866" s="693"/>
      <c r="AD866" s="693"/>
      <c r="AE866" s="693"/>
      <c r="AF866" s="693"/>
      <c r="AG866" s="693"/>
      <c r="AH866" s="693"/>
      <c r="AI866" s="693"/>
      <c r="AJ866" s="693"/>
      <c r="AK866" s="693"/>
      <c r="AL866" s="693"/>
      <c r="AM866" s="693"/>
      <c r="AN866" s="693"/>
      <c r="AO866" s="693"/>
      <c r="AP866" s="693"/>
      <c r="AQ866" s="693"/>
      <c r="AR866" s="693"/>
      <c r="AS866" s="693"/>
      <c r="AT866" s="693"/>
      <c r="AU866" s="693"/>
      <c r="AV866" s="693"/>
      <c r="AW866" s="693"/>
      <c r="AX866" s="693"/>
      <c r="AY866" s="693"/>
      <c r="AZ866" s="693"/>
      <c r="BA866" s="693"/>
      <c r="BB866" s="693"/>
      <c r="BC866" s="693"/>
      <c r="BD866" s="693"/>
      <c r="BE866" s="693"/>
      <c r="BF866" s="693"/>
      <c r="BG866" s="693"/>
      <c r="BH866" s="693"/>
      <c r="BI866" s="693"/>
      <c r="BJ866" s="693"/>
      <c r="BK866" s="693"/>
      <c r="BL866" s="693"/>
      <c r="BM866" s="693"/>
      <c r="BN866" s="693"/>
      <c r="BO866" s="693"/>
      <c r="BP866" s="693"/>
      <c r="BQ866" s="693"/>
      <c r="BR866" s="693"/>
      <c r="BS866" s="693"/>
      <c r="BT866" s="693"/>
      <c r="BU866" s="693"/>
      <c r="BV866" s="693"/>
      <c r="BW866" s="693"/>
      <c r="BX866" s="693"/>
      <c r="BY866" s="693"/>
      <c r="BZ866" s="693"/>
      <c r="CA866" s="693"/>
      <c r="CB866" s="693"/>
      <c r="CC866" s="693"/>
      <c r="CD866" s="693"/>
      <c r="CE866" s="693"/>
      <c r="CF866" s="693"/>
      <c r="CG866" s="693"/>
      <c r="CH866" s="693"/>
      <c r="CI866" s="693"/>
      <c r="CJ866" s="693"/>
      <c r="CK866" s="693"/>
      <c r="CL866" s="693"/>
      <c r="CM866" s="693"/>
      <c r="CN866" s="693"/>
      <c r="CO866" s="693"/>
      <c r="CP866" s="693"/>
      <c r="CQ866" s="693"/>
      <c r="CR866" s="693"/>
      <c r="CS866" s="693"/>
      <c r="CT866" s="693"/>
      <c r="CU866" s="693"/>
      <c r="CV866" s="693"/>
      <c r="CW866" s="693"/>
      <c r="CX866" s="693"/>
      <c r="CY866" s="693"/>
      <c r="CZ866" s="693"/>
      <c r="DA866" s="693"/>
      <c r="DB866" s="693"/>
      <c r="DC866" s="693"/>
      <c r="DD866" s="693"/>
      <c r="DE866" s="693"/>
      <c r="DF866" s="693"/>
      <c r="DG866" s="693"/>
      <c r="DH866" s="693"/>
      <c r="DI866" s="693"/>
      <c r="DJ866" s="693"/>
      <c r="DK866" s="693"/>
      <c r="DL866" s="693"/>
      <c r="DM866" s="693"/>
      <c r="DN866" s="693"/>
      <c r="DO866" s="693"/>
      <c r="DP866" s="693"/>
      <c r="DQ866" s="693"/>
      <c r="DR866" s="693"/>
      <c r="DS866" s="693"/>
      <c r="DT866" s="693"/>
      <c r="DU866" s="693"/>
      <c r="DV866" s="693"/>
      <c r="DW866" s="693"/>
    </row>
    <row r="867" spans="2:127" x14ac:dyDescent="0.2">
      <c r="B867" s="692" t="s">
        <v>545</v>
      </c>
      <c r="C867" s="694" t="s">
        <v>546</v>
      </c>
      <c r="D867" s="693"/>
      <c r="E867" s="693"/>
      <c r="F867" s="693"/>
      <c r="G867" s="693"/>
      <c r="H867" s="693"/>
      <c r="I867" s="693"/>
      <c r="J867" s="693"/>
      <c r="K867" s="693"/>
      <c r="L867" s="693"/>
      <c r="M867" s="693"/>
      <c r="N867" s="693"/>
      <c r="O867" s="693"/>
      <c r="P867" s="693"/>
      <c r="Q867" s="693"/>
      <c r="R867" s="693"/>
      <c r="S867" s="693"/>
      <c r="T867" s="693"/>
      <c r="U867" s="693"/>
      <c r="V867" s="693"/>
      <c r="W867" s="693"/>
      <c r="X867" s="693"/>
      <c r="Y867" s="693"/>
      <c r="Z867" s="693"/>
      <c r="AA867" s="693"/>
      <c r="AB867" s="693"/>
      <c r="AC867" s="693"/>
      <c r="AD867" s="693"/>
      <c r="AE867" s="693"/>
      <c r="AF867" s="693"/>
      <c r="AG867" s="693"/>
      <c r="AH867" s="693"/>
      <c r="AI867" s="693"/>
      <c r="AJ867" s="693"/>
      <c r="AK867" s="693"/>
      <c r="AL867" s="693"/>
      <c r="AM867" s="693"/>
      <c r="AN867" s="693"/>
      <c r="AO867" s="693"/>
      <c r="AP867" s="693"/>
      <c r="AQ867" s="693"/>
      <c r="AR867" s="693"/>
      <c r="AS867" s="693"/>
      <c r="AT867" s="693"/>
      <c r="AU867" s="693"/>
      <c r="AV867" s="693"/>
      <c r="AW867" s="693"/>
      <c r="AX867" s="693"/>
      <c r="AY867" s="693"/>
      <c r="AZ867" s="693"/>
      <c r="BA867" s="693"/>
      <c r="BB867" s="693"/>
      <c r="BC867" s="693"/>
      <c r="BD867" s="693"/>
      <c r="BE867" s="693"/>
      <c r="BF867" s="693"/>
      <c r="BG867" s="693"/>
      <c r="BH867" s="693"/>
      <c r="BI867" s="693"/>
      <c r="BJ867" s="693"/>
      <c r="BK867" s="693"/>
      <c r="BL867" s="693"/>
      <c r="BM867" s="693"/>
      <c r="BN867" s="693"/>
      <c r="BO867" s="693"/>
      <c r="BP867" s="693"/>
      <c r="BQ867" s="693"/>
      <c r="BR867" s="693"/>
      <c r="BS867" s="693"/>
      <c r="BT867" s="693"/>
      <c r="BU867" s="693"/>
      <c r="BV867" s="693"/>
      <c r="BW867" s="693"/>
      <c r="BX867" s="693"/>
      <c r="BY867" s="693"/>
      <c r="BZ867" s="693"/>
      <c r="CA867" s="693"/>
      <c r="CB867" s="693"/>
      <c r="CC867" s="693"/>
      <c r="CD867" s="693"/>
      <c r="CE867" s="693"/>
      <c r="CF867" s="693"/>
      <c r="CG867" s="693"/>
      <c r="CH867" s="693"/>
      <c r="CI867" s="693"/>
      <c r="CJ867" s="693"/>
      <c r="CK867" s="693"/>
      <c r="CL867" s="693"/>
      <c r="CM867" s="693"/>
      <c r="CN867" s="693"/>
      <c r="CO867" s="693"/>
      <c r="CP867" s="693"/>
      <c r="CQ867" s="693"/>
      <c r="CR867" s="693"/>
      <c r="CS867" s="693"/>
      <c r="CT867" s="693"/>
      <c r="CU867" s="693"/>
      <c r="CV867" s="693"/>
      <c r="CW867" s="693"/>
      <c r="CX867" s="693"/>
      <c r="CY867" s="693"/>
      <c r="CZ867" s="693"/>
      <c r="DA867" s="693"/>
      <c r="DB867" s="693"/>
      <c r="DC867" s="693"/>
      <c r="DD867" s="693"/>
      <c r="DE867" s="693"/>
      <c r="DF867" s="693"/>
      <c r="DG867" s="693"/>
      <c r="DH867" s="693"/>
      <c r="DI867" s="693"/>
      <c r="DJ867" s="693"/>
      <c r="DK867" s="693"/>
      <c r="DL867" s="693"/>
      <c r="DM867" s="693"/>
      <c r="DN867" s="693"/>
      <c r="DO867" s="693"/>
      <c r="DP867" s="693"/>
      <c r="DQ867" s="693"/>
      <c r="DR867" s="693"/>
      <c r="DS867" s="693"/>
      <c r="DT867" s="693"/>
      <c r="DU867" s="693"/>
      <c r="DV867" s="693"/>
      <c r="DW867" s="693"/>
    </row>
    <row r="868" spans="2:127" x14ac:dyDescent="0.2">
      <c r="B868" s="695" t="s">
        <v>54</v>
      </c>
      <c r="C868" s="693" t="s">
        <v>547</v>
      </c>
      <c r="D868" s="693"/>
      <c r="E868" s="693"/>
      <c r="F868" s="693"/>
      <c r="G868" s="693"/>
      <c r="H868" s="693"/>
      <c r="I868" s="693"/>
      <c r="J868" s="693"/>
      <c r="K868" s="693"/>
      <c r="L868" s="693"/>
      <c r="M868" s="693"/>
      <c r="N868" s="693"/>
      <c r="O868" s="693"/>
      <c r="P868" s="693"/>
      <c r="Q868" s="693"/>
      <c r="R868" s="693"/>
      <c r="S868" s="693"/>
      <c r="T868" s="693"/>
      <c r="U868" s="693"/>
      <c r="V868" s="693"/>
      <c r="W868" s="693"/>
      <c r="X868" s="693"/>
      <c r="Y868" s="693"/>
      <c r="Z868" s="693"/>
      <c r="AA868" s="693"/>
      <c r="AB868" s="693"/>
      <c r="AC868" s="693"/>
      <c r="AD868" s="693"/>
      <c r="AE868" s="693"/>
      <c r="AF868" s="693"/>
      <c r="AG868" s="693"/>
      <c r="AH868" s="693"/>
      <c r="AI868" s="693"/>
      <c r="AJ868" s="693"/>
      <c r="AK868" s="693"/>
      <c r="AL868" s="693"/>
      <c r="AM868" s="693"/>
      <c r="AN868" s="693"/>
      <c r="AO868" s="693"/>
      <c r="AP868" s="693"/>
      <c r="AQ868" s="693"/>
      <c r="AR868" s="693"/>
      <c r="AS868" s="693"/>
      <c r="AT868" s="693"/>
      <c r="AU868" s="693"/>
      <c r="AV868" s="693"/>
      <c r="AW868" s="693"/>
      <c r="AX868" s="693"/>
      <c r="AY868" s="693"/>
      <c r="AZ868" s="693"/>
      <c r="BA868" s="693"/>
      <c r="BB868" s="693"/>
      <c r="BC868" s="693"/>
      <c r="BD868" s="693"/>
      <c r="BE868" s="693"/>
      <c r="BF868" s="693"/>
      <c r="BG868" s="693"/>
      <c r="BH868" s="693"/>
      <c r="BI868" s="693"/>
      <c r="BJ868" s="693"/>
      <c r="BK868" s="693"/>
      <c r="BL868" s="693"/>
      <c r="BM868" s="693"/>
      <c r="BN868" s="693"/>
      <c r="BO868" s="693"/>
      <c r="BP868" s="693"/>
      <c r="BQ868" s="693"/>
      <c r="BR868" s="693"/>
      <c r="BS868" s="693"/>
      <c r="BT868" s="693"/>
      <c r="BU868" s="693"/>
      <c r="BV868" s="693"/>
      <c r="BW868" s="693"/>
      <c r="BX868" s="693"/>
      <c r="BY868" s="693"/>
      <c r="BZ868" s="693"/>
      <c r="CA868" s="693"/>
      <c r="CB868" s="693"/>
      <c r="CC868" s="693"/>
      <c r="CD868" s="693"/>
      <c r="CE868" s="693"/>
      <c r="CF868" s="693"/>
      <c r="CG868" s="693"/>
      <c r="CH868" s="693"/>
      <c r="CI868" s="693"/>
      <c r="CJ868" s="693"/>
      <c r="CK868" s="693"/>
      <c r="CL868" s="693"/>
      <c r="CM868" s="693"/>
      <c r="CN868" s="693"/>
      <c r="CO868" s="693"/>
      <c r="CP868" s="693"/>
      <c r="CQ868" s="693"/>
      <c r="CR868" s="693"/>
      <c r="CS868" s="693"/>
      <c r="CT868" s="693"/>
      <c r="CU868" s="693"/>
      <c r="CV868" s="693"/>
      <c r="CW868" s="693"/>
      <c r="CX868" s="693"/>
      <c r="CY868" s="693"/>
      <c r="CZ868" s="693"/>
      <c r="DA868" s="693"/>
      <c r="DB868" s="693"/>
      <c r="DC868" s="693"/>
      <c r="DD868" s="693"/>
      <c r="DE868" s="693"/>
      <c r="DF868" s="693"/>
      <c r="DG868" s="693"/>
      <c r="DH868" s="693"/>
      <c r="DI868" s="693"/>
      <c r="DJ868" s="693"/>
      <c r="DK868" s="693"/>
      <c r="DL868" s="693"/>
      <c r="DM868" s="693"/>
      <c r="DN868" s="693"/>
      <c r="DO868" s="693"/>
      <c r="DP868" s="693"/>
      <c r="DQ868" s="693"/>
      <c r="DR868" s="693"/>
      <c r="DS868" s="693"/>
      <c r="DT868" s="693"/>
      <c r="DU868" s="693"/>
      <c r="DV868" s="693"/>
      <c r="DW868" s="693"/>
    </row>
    <row r="869" spans="2:127" x14ac:dyDescent="0.2">
      <c r="B869" s="695" t="s">
        <v>55</v>
      </c>
      <c r="C869" s="693" t="s">
        <v>548</v>
      </c>
      <c r="D869" s="693"/>
      <c r="E869" s="693"/>
      <c r="F869" s="693"/>
      <c r="G869" s="693"/>
      <c r="H869" s="693"/>
      <c r="I869" s="693"/>
      <c r="J869" s="693"/>
      <c r="K869" s="693"/>
      <c r="L869" s="693"/>
      <c r="M869" s="693"/>
      <c r="N869" s="693"/>
      <c r="O869" s="693"/>
      <c r="P869" s="693"/>
      <c r="Q869" s="693"/>
      <c r="R869" s="693"/>
      <c r="S869" s="693"/>
      <c r="T869" s="693"/>
      <c r="U869" s="693"/>
      <c r="V869" s="693"/>
      <c r="W869" s="693"/>
      <c r="X869" s="693"/>
      <c r="Y869" s="693"/>
      <c r="Z869" s="693"/>
      <c r="AA869" s="693"/>
      <c r="AB869" s="693"/>
      <c r="AC869" s="693"/>
      <c r="AD869" s="693"/>
      <c r="AE869" s="693"/>
      <c r="AF869" s="693"/>
      <c r="AG869" s="693"/>
      <c r="AH869" s="693"/>
      <c r="AI869" s="693"/>
      <c r="AJ869" s="693"/>
      <c r="AK869" s="693"/>
      <c r="AL869" s="693"/>
      <c r="AM869" s="693"/>
      <c r="AN869" s="693"/>
      <c r="AO869" s="693"/>
      <c r="AP869" s="693"/>
      <c r="AQ869" s="693"/>
      <c r="AR869" s="693"/>
      <c r="AS869" s="693"/>
      <c r="AT869" s="693"/>
      <c r="AU869" s="693"/>
      <c r="AV869" s="693"/>
      <c r="AW869" s="693"/>
      <c r="AX869" s="693"/>
      <c r="AY869" s="693"/>
      <c r="AZ869" s="693"/>
      <c r="BA869" s="693"/>
      <c r="BB869" s="693"/>
      <c r="BC869" s="693"/>
      <c r="BD869" s="693"/>
      <c r="BE869" s="693"/>
      <c r="BF869" s="693"/>
      <c r="BG869" s="693"/>
      <c r="BH869" s="693"/>
      <c r="BI869" s="693"/>
      <c r="BJ869" s="693"/>
      <c r="BK869" s="693"/>
      <c r="BL869" s="693"/>
      <c r="BM869" s="693"/>
      <c r="BN869" s="693"/>
      <c r="BO869" s="693"/>
      <c r="BP869" s="693"/>
      <c r="BQ869" s="693"/>
      <c r="BR869" s="693"/>
      <c r="BS869" s="693"/>
      <c r="BT869" s="693"/>
      <c r="BU869" s="693"/>
      <c r="BV869" s="693"/>
      <c r="BW869" s="693"/>
      <c r="BX869" s="693"/>
      <c r="BY869" s="693"/>
      <c r="BZ869" s="693"/>
      <c r="CA869" s="693"/>
      <c r="CB869" s="693"/>
      <c r="CC869" s="693"/>
      <c r="CD869" s="693"/>
      <c r="CE869" s="693"/>
      <c r="CF869" s="693"/>
      <c r="CG869" s="693"/>
      <c r="CH869" s="693"/>
      <c r="CI869" s="693"/>
      <c r="CJ869" s="693"/>
      <c r="CK869" s="693"/>
      <c r="CL869" s="693"/>
      <c r="CM869" s="693"/>
      <c r="CN869" s="693"/>
      <c r="CO869" s="693"/>
      <c r="CP869" s="693"/>
      <c r="CQ869" s="693"/>
      <c r="CR869" s="693"/>
      <c r="CS869" s="693"/>
      <c r="CT869" s="693"/>
      <c r="CU869" s="693"/>
      <c r="CV869" s="693"/>
      <c r="CW869" s="693"/>
      <c r="CX869" s="693"/>
      <c r="CY869" s="693"/>
      <c r="CZ869" s="693"/>
      <c r="DA869" s="693"/>
      <c r="DB869" s="693"/>
      <c r="DC869" s="693"/>
      <c r="DD869" s="693"/>
      <c r="DE869" s="693"/>
      <c r="DF869" s="693"/>
      <c r="DG869" s="693"/>
      <c r="DH869" s="693"/>
      <c r="DI869" s="693"/>
      <c r="DJ869" s="693"/>
      <c r="DK869" s="693"/>
      <c r="DL869" s="693"/>
      <c r="DM869" s="693"/>
      <c r="DN869" s="693"/>
      <c r="DO869" s="693"/>
      <c r="DP869" s="693"/>
      <c r="DQ869" s="693"/>
      <c r="DR869" s="693"/>
      <c r="DS869" s="693"/>
      <c r="DT869" s="693"/>
      <c r="DU869" s="693"/>
      <c r="DV869" s="693"/>
      <c r="DW869" s="693"/>
    </row>
    <row r="870" spans="2:127" x14ac:dyDescent="0.2">
      <c r="B870" s="695" t="s">
        <v>56</v>
      </c>
      <c r="C870" s="693" t="s">
        <v>549</v>
      </c>
      <c r="D870" s="693"/>
      <c r="E870" s="693"/>
      <c r="F870" s="693"/>
      <c r="G870" s="693"/>
      <c r="H870" s="693"/>
      <c r="I870" s="693"/>
      <c r="J870" s="693"/>
      <c r="K870" s="693"/>
      <c r="L870" s="693"/>
      <c r="M870" s="693"/>
      <c r="N870" s="693"/>
      <c r="O870" s="693"/>
      <c r="P870" s="693"/>
      <c r="Q870" s="693"/>
      <c r="R870" s="693"/>
      <c r="S870" s="693"/>
      <c r="T870" s="693"/>
      <c r="U870" s="693"/>
      <c r="V870" s="693"/>
      <c r="W870" s="693"/>
      <c r="X870" s="693"/>
      <c r="Y870" s="693"/>
      <c r="Z870" s="693"/>
      <c r="AA870" s="693"/>
      <c r="AB870" s="693"/>
      <c r="AC870" s="693"/>
      <c r="AD870" s="693"/>
      <c r="AE870" s="693"/>
      <c r="AF870" s="693"/>
      <c r="AG870" s="693"/>
      <c r="AH870" s="693"/>
      <c r="AI870" s="693"/>
      <c r="AJ870" s="693"/>
      <c r="AK870" s="693"/>
      <c r="AL870" s="693"/>
      <c r="AM870" s="693"/>
      <c r="AN870" s="693"/>
      <c r="AO870" s="693"/>
      <c r="AP870" s="693"/>
      <c r="AQ870" s="693"/>
      <c r="AR870" s="693"/>
      <c r="AS870" s="693"/>
      <c r="AT870" s="693"/>
      <c r="AU870" s="693"/>
      <c r="AV870" s="693"/>
      <c r="AW870" s="693"/>
      <c r="AX870" s="693"/>
      <c r="AY870" s="693"/>
      <c r="AZ870" s="693"/>
      <c r="BA870" s="693"/>
      <c r="BB870" s="693"/>
      <c r="BC870" s="693"/>
      <c r="BD870" s="693"/>
      <c r="BE870" s="693"/>
      <c r="BF870" s="693"/>
      <c r="BG870" s="693"/>
      <c r="BH870" s="693"/>
      <c r="BI870" s="693"/>
      <c r="BJ870" s="693"/>
      <c r="BK870" s="693"/>
      <c r="BL870" s="693"/>
      <c r="BM870" s="693"/>
      <c r="BN870" s="693"/>
      <c r="BO870" s="693"/>
      <c r="BP870" s="693"/>
      <c r="BQ870" s="693"/>
      <c r="BR870" s="693"/>
      <c r="BS870" s="693"/>
      <c r="BT870" s="693"/>
      <c r="BU870" s="693"/>
      <c r="BV870" s="693"/>
      <c r="BW870" s="693"/>
      <c r="BX870" s="693"/>
      <c r="BY870" s="693"/>
      <c r="BZ870" s="693"/>
      <c r="CA870" s="693"/>
      <c r="CB870" s="693"/>
      <c r="CC870" s="693"/>
      <c r="CD870" s="693"/>
      <c r="CE870" s="693"/>
      <c r="CF870" s="693"/>
      <c r="CG870" s="693"/>
      <c r="CH870" s="693"/>
      <c r="CI870" s="693"/>
      <c r="CJ870" s="693"/>
      <c r="CK870" s="693"/>
      <c r="CL870" s="693"/>
      <c r="CM870" s="693"/>
      <c r="CN870" s="693"/>
      <c r="CO870" s="693"/>
      <c r="CP870" s="693"/>
      <c r="CQ870" s="693"/>
      <c r="CR870" s="693"/>
      <c r="CS870" s="693"/>
      <c r="CT870" s="693"/>
      <c r="CU870" s="693"/>
      <c r="CV870" s="693"/>
      <c r="CW870" s="693"/>
      <c r="CX870" s="693"/>
      <c r="CY870" s="693"/>
      <c r="CZ870" s="693"/>
      <c r="DA870" s="693"/>
      <c r="DB870" s="693"/>
      <c r="DC870" s="693"/>
      <c r="DD870" s="693"/>
      <c r="DE870" s="693"/>
      <c r="DF870" s="693"/>
      <c r="DG870" s="693"/>
      <c r="DH870" s="693"/>
      <c r="DI870" s="693"/>
      <c r="DJ870" s="693"/>
      <c r="DK870" s="693"/>
      <c r="DL870" s="693"/>
      <c r="DM870" s="693"/>
      <c r="DN870" s="693"/>
      <c r="DO870" s="693"/>
      <c r="DP870" s="693"/>
      <c r="DQ870" s="693"/>
      <c r="DR870" s="693"/>
      <c r="DS870" s="693"/>
      <c r="DT870" s="693"/>
      <c r="DU870" s="693"/>
      <c r="DV870" s="693"/>
      <c r="DW870" s="693"/>
    </row>
    <row r="871" spans="2:127" x14ac:dyDescent="0.2">
      <c r="B871" s="695" t="s">
        <v>57</v>
      </c>
      <c r="C871" s="693" t="s">
        <v>550</v>
      </c>
      <c r="D871" s="693"/>
      <c r="E871" s="693"/>
      <c r="F871" s="693"/>
      <c r="G871" s="693"/>
      <c r="H871" s="693"/>
      <c r="I871" s="693"/>
      <c r="J871" s="693"/>
      <c r="K871" s="693"/>
      <c r="L871" s="693"/>
      <c r="M871" s="693"/>
      <c r="N871" s="693"/>
      <c r="O871" s="693"/>
      <c r="P871" s="693"/>
      <c r="Q871" s="693"/>
      <c r="R871" s="693"/>
      <c r="S871" s="693"/>
      <c r="T871" s="693"/>
      <c r="U871" s="693"/>
      <c r="V871" s="693"/>
      <c r="W871" s="693"/>
      <c r="X871" s="693"/>
      <c r="Y871" s="693"/>
      <c r="Z871" s="693"/>
      <c r="AA871" s="693"/>
      <c r="AB871" s="693"/>
      <c r="AC871" s="693"/>
      <c r="AD871" s="693"/>
      <c r="AE871" s="693"/>
      <c r="AF871" s="693"/>
      <c r="AG871" s="693"/>
      <c r="AH871" s="693"/>
      <c r="AI871" s="693"/>
      <c r="AJ871" s="693"/>
      <c r="AK871" s="693"/>
      <c r="AL871" s="693"/>
      <c r="AM871" s="693"/>
      <c r="AN871" s="693"/>
      <c r="AO871" s="693"/>
      <c r="AP871" s="693"/>
      <c r="AQ871" s="693"/>
      <c r="AR871" s="693"/>
      <c r="AS871" s="693"/>
      <c r="AT871" s="693"/>
      <c r="AU871" s="693"/>
      <c r="AV871" s="693"/>
      <c r="AW871" s="693"/>
      <c r="AX871" s="693"/>
      <c r="AY871" s="693"/>
      <c r="AZ871" s="693"/>
      <c r="BA871" s="693"/>
      <c r="BB871" s="693"/>
      <c r="BC871" s="693"/>
      <c r="BD871" s="693"/>
      <c r="BE871" s="693"/>
      <c r="BF871" s="693"/>
      <c r="BG871" s="693"/>
      <c r="BH871" s="693"/>
      <c r="BI871" s="693"/>
      <c r="BJ871" s="693"/>
      <c r="BK871" s="693"/>
      <c r="BL871" s="693"/>
      <c r="BM871" s="693"/>
      <c r="BN871" s="693"/>
      <c r="BO871" s="693"/>
      <c r="BP871" s="693"/>
      <c r="BQ871" s="693"/>
      <c r="BR871" s="693"/>
      <c r="BS871" s="693"/>
      <c r="BT871" s="693"/>
      <c r="BU871" s="693"/>
      <c r="BV871" s="693"/>
      <c r="BW871" s="693"/>
      <c r="BX871" s="693"/>
      <c r="BY871" s="693"/>
      <c r="BZ871" s="693"/>
      <c r="CA871" s="693"/>
      <c r="CB871" s="693"/>
      <c r="CC871" s="693"/>
      <c r="CD871" s="693"/>
      <c r="CE871" s="693"/>
      <c r="CF871" s="693"/>
      <c r="CG871" s="693"/>
      <c r="CH871" s="693"/>
      <c r="CI871" s="693"/>
      <c r="CJ871" s="693"/>
      <c r="CK871" s="693"/>
      <c r="CL871" s="693"/>
      <c r="CM871" s="693"/>
      <c r="CN871" s="693"/>
      <c r="CO871" s="693"/>
      <c r="CP871" s="693"/>
      <c r="CQ871" s="693"/>
      <c r="CR871" s="693"/>
      <c r="CS871" s="693"/>
      <c r="CT871" s="693"/>
      <c r="CU871" s="693"/>
      <c r="CV871" s="693"/>
      <c r="CW871" s="693"/>
      <c r="CX871" s="693"/>
      <c r="CY871" s="693"/>
      <c r="CZ871" s="693"/>
      <c r="DA871" s="693"/>
      <c r="DB871" s="693"/>
      <c r="DC871" s="693"/>
      <c r="DD871" s="693"/>
      <c r="DE871" s="693"/>
      <c r="DF871" s="693"/>
      <c r="DG871" s="693"/>
      <c r="DH871" s="693"/>
      <c r="DI871" s="693"/>
      <c r="DJ871" s="693"/>
      <c r="DK871" s="693"/>
      <c r="DL871" s="693"/>
      <c r="DM871" s="693"/>
      <c r="DN871" s="693"/>
      <c r="DO871" s="693"/>
      <c r="DP871" s="693"/>
      <c r="DQ871" s="693"/>
      <c r="DR871" s="693"/>
      <c r="DS871" s="693"/>
      <c r="DT871" s="693"/>
      <c r="DU871" s="693"/>
      <c r="DV871" s="693"/>
      <c r="DW871" s="693"/>
    </row>
    <row r="872" spans="2:127" x14ac:dyDescent="0.2">
      <c r="B872" s="695" t="s">
        <v>58</v>
      </c>
      <c r="C872" s="693" t="s">
        <v>551</v>
      </c>
      <c r="D872" s="693"/>
      <c r="E872" s="693"/>
      <c r="F872" s="693"/>
      <c r="G872" s="693"/>
      <c r="H872" s="693"/>
      <c r="I872" s="693"/>
      <c r="J872" s="693"/>
      <c r="K872" s="693"/>
      <c r="L872" s="693"/>
      <c r="M872" s="693"/>
      <c r="N872" s="693"/>
      <c r="O872" s="693"/>
      <c r="P872" s="693"/>
      <c r="Q872" s="693"/>
      <c r="R872" s="693"/>
      <c r="S872" s="693"/>
      <c r="T872" s="693"/>
      <c r="U872" s="693"/>
      <c r="V872" s="693"/>
      <c r="W872" s="693"/>
      <c r="X872" s="693"/>
      <c r="Y872" s="693"/>
      <c r="Z872" s="693"/>
      <c r="AA872" s="693"/>
      <c r="AB872" s="693"/>
      <c r="AC872" s="693"/>
      <c r="AD872" s="693"/>
      <c r="AE872" s="693"/>
      <c r="AF872" s="693"/>
      <c r="AG872" s="693"/>
      <c r="AH872" s="693"/>
      <c r="AI872" s="693"/>
      <c r="AJ872" s="693"/>
      <c r="AK872" s="693"/>
      <c r="AL872" s="693"/>
      <c r="AM872" s="693"/>
      <c r="AN872" s="693"/>
      <c r="AO872" s="693"/>
      <c r="AP872" s="693"/>
      <c r="AQ872" s="693"/>
      <c r="AR872" s="693"/>
      <c r="AS872" s="693"/>
      <c r="AT872" s="693"/>
      <c r="AU872" s="693"/>
      <c r="AV872" s="693"/>
      <c r="AW872" s="693"/>
      <c r="AX872" s="693"/>
      <c r="AY872" s="693"/>
      <c r="AZ872" s="693"/>
      <c r="BA872" s="693"/>
      <c r="BB872" s="693"/>
      <c r="BC872" s="693"/>
      <c r="BD872" s="693"/>
      <c r="BE872" s="693"/>
      <c r="BF872" s="693"/>
      <c r="BG872" s="693"/>
      <c r="BH872" s="693"/>
      <c r="BI872" s="693"/>
      <c r="BJ872" s="693"/>
      <c r="BK872" s="693"/>
      <c r="BL872" s="693"/>
      <c r="BM872" s="693"/>
      <c r="BN872" s="693"/>
      <c r="BO872" s="693"/>
      <c r="BP872" s="693"/>
      <c r="BQ872" s="693"/>
      <c r="BR872" s="693"/>
      <c r="BS872" s="693"/>
      <c r="BT872" s="693"/>
      <c r="BU872" s="693"/>
      <c r="BV872" s="693"/>
      <c r="BW872" s="693"/>
      <c r="BX872" s="693"/>
      <c r="BY872" s="693"/>
      <c r="BZ872" s="693"/>
      <c r="CA872" s="693"/>
      <c r="CB872" s="693"/>
      <c r="CC872" s="693"/>
      <c r="CD872" s="693"/>
      <c r="CE872" s="693"/>
      <c r="CF872" s="693"/>
      <c r="CG872" s="693"/>
      <c r="CH872" s="693"/>
      <c r="CI872" s="693"/>
      <c r="CJ872" s="693"/>
      <c r="CK872" s="693"/>
      <c r="CL872" s="693"/>
      <c r="CM872" s="693"/>
      <c r="CN872" s="693"/>
      <c r="CO872" s="693"/>
      <c r="CP872" s="693"/>
      <c r="CQ872" s="693"/>
      <c r="CR872" s="693"/>
      <c r="CS872" s="693"/>
      <c r="CT872" s="693"/>
      <c r="CU872" s="693"/>
      <c r="CV872" s="693"/>
      <c r="CW872" s="693"/>
      <c r="CX872" s="693"/>
      <c r="CY872" s="693"/>
      <c r="CZ872" s="693"/>
      <c r="DA872" s="693"/>
      <c r="DB872" s="693"/>
      <c r="DC872" s="693"/>
      <c r="DD872" s="693"/>
      <c r="DE872" s="693"/>
      <c r="DF872" s="693"/>
      <c r="DG872" s="693"/>
      <c r="DH872" s="693"/>
      <c r="DI872" s="693"/>
      <c r="DJ872" s="693"/>
      <c r="DK872" s="693"/>
      <c r="DL872" s="693"/>
      <c r="DM872" s="693"/>
      <c r="DN872" s="693"/>
      <c r="DO872" s="693"/>
      <c r="DP872" s="693"/>
      <c r="DQ872" s="693"/>
      <c r="DR872" s="693"/>
      <c r="DS872" s="693"/>
      <c r="DT872" s="693"/>
      <c r="DU872" s="693"/>
      <c r="DV872" s="693"/>
      <c r="DW872" s="693"/>
    </row>
    <row r="873" spans="2:127" x14ac:dyDescent="0.2">
      <c r="B873" s="695" t="s">
        <v>59</v>
      </c>
      <c r="C873" s="693" t="s">
        <v>552</v>
      </c>
      <c r="D873" s="693"/>
      <c r="E873" s="693"/>
      <c r="F873" s="693"/>
      <c r="G873" s="693"/>
      <c r="H873" s="693"/>
      <c r="I873" s="693"/>
      <c r="J873" s="693"/>
      <c r="K873" s="693"/>
      <c r="L873" s="693"/>
      <c r="M873" s="693"/>
      <c r="N873" s="693"/>
      <c r="O873" s="693"/>
      <c r="P873" s="693"/>
      <c r="Q873" s="693"/>
      <c r="R873" s="693"/>
      <c r="S873" s="693"/>
      <c r="T873" s="693"/>
      <c r="U873" s="693"/>
      <c r="V873" s="693"/>
      <c r="W873" s="693"/>
      <c r="X873" s="693"/>
      <c r="Y873" s="693"/>
      <c r="Z873" s="693"/>
      <c r="AA873" s="693"/>
      <c r="AB873" s="693"/>
      <c r="AC873" s="693"/>
      <c r="AD873" s="693"/>
      <c r="AE873" s="693"/>
      <c r="AF873" s="693"/>
      <c r="AG873" s="693"/>
      <c r="AH873" s="693"/>
      <c r="AI873" s="693"/>
      <c r="AJ873" s="693"/>
      <c r="AK873" s="693"/>
      <c r="AL873" s="693"/>
      <c r="AM873" s="693"/>
      <c r="AN873" s="693"/>
      <c r="AO873" s="693"/>
      <c r="AP873" s="693"/>
      <c r="AQ873" s="693"/>
      <c r="AR873" s="693"/>
      <c r="AS873" s="693"/>
      <c r="AT873" s="693"/>
      <c r="AU873" s="693"/>
      <c r="AV873" s="693"/>
      <c r="AW873" s="693"/>
      <c r="AX873" s="693"/>
      <c r="AY873" s="693"/>
      <c r="AZ873" s="693"/>
      <c r="BA873" s="693"/>
      <c r="BB873" s="693"/>
      <c r="BC873" s="693"/>
      <c r="BD873" s="693"/>
      <c r="BE873" s="693"/>
      <c r="BF873" s="693"/>
      <c r="BG873" s="693"/>
      <c r="BH873" s="693"/>
      <c r="BI873" s="693"/>
      <c r="BJ873" s="693"/>
      <c r="BK873" s="693"/>
      <c r="BL873" s="693"/>
      <c r="BM873" s="693"/>
      <c r="BN873" s="693"/>
      <c r="BO873" s="693"/>
      <c r="BP873" s="693"/>
      <c r="BQ873" s="693"/>
      <c r="BR873" s="693"/>
      <c r="BS873" s="693"/>
      <c r="BT873" s="693"/>
      <c r="BU873" s="693"/>
      <c r="BV873" s="693"/>
      <c r="BW873" s="693"/>
      <c r="BX873" s="693"/>
      <c r="BY873" s="693"/>
      <c r="BZ873" s="693"/>
      <c r="CA873" s="693"/>
      <c r="CB873" s="693"/>
      <c r="CC873" s="693"/>
      <c r="CD873" s="693"/>
      <c r="CE873" s="693"/>
      <c r="CF873" s="693"/>
      <c r="CG873" s="693"/>
      <c r="CH873" s="693"/>
      <c r="CI873" s="693"/>
      <c r="CJ873" s="693"/>
      <c r="CK873" s="693"/>
      <c r="CL873" s="693"/>
      <c r="CM873" s="693"/>
      <c r="CN873" s="693"/>
      <c r="CO873" s="693"/>
      <c r="CP873" s="693"/>
      <c r="CQ873" s="693"/>
      <c r="CR873" s="693"/>
      <c r="CS873" s="693"/>
      <c r="CT873" s="693"/>
      <c r="CU873" s="693"/>
      <c r="CV873" s="693"/>
      <c r="CW873" s="693"/>
      <c r="CX873" s="693"/>
      <c r="CY873" s="693"/>
      <c r="CZ873" s="693"/>
      <c r="DA873" s="693"/>
      <c r="DB873" s="693"/>
      <c r="DC873" s="693"/>
      <c r="DD873" s="693"/>
      <c r="DE873" s="693"/>
      <c r="DF873" s="693"/>
      <c r="DG873" s="693"/>
      <c r="DH873" s="693"/>
      <c r="DI873" s="693"/>
      <c r="DJ873" s="693"/>
      <c r="DK873" s="693"/>
      <c r="DL873" s="693"/>
      <c r="DM873" s="693"/>
      <c r="DN873" s="693"/>
      <c r="DO873" s="693"/>
      <c r="DP873" s="693"/>
      <c r="DQ873" s="693"/>
      <c r="DR873" s="693"/>
      <c r="DS873" s="693"/>
      <c r="DT873" s="693"/>
      <c r="DU873" s="693"/>
      <c r="DV873" s="693"/>
      <c r="DW873" s="693"/>
    </row>
    <row r="874" spans="2:127" x14ac:dyDescent="0.2">
      <c r="B874" s="695" t="s">
        <v>60</v>
      </c>
      <c r="C874" s="693" t="s">
        <v>553</v>
      </c>
      <c r="D874" s="693"/>
      <c r="E874" s="693"/>
      <c r="F874" s="693"/>
      <c r="G874" s="693"/>
      <c r="H874" s="693"/>
      <c r="I874" s="693"/>
      <c r="J874" s="693"/>
      <c r="K874" s="693"/>
      <c r="L874" s="693"/>
      <c r="M874" s="693"/>
      <c r="N874" s="693"/>
      <c r="O874" s="693"/>
      <c r="P874" s="693"/>
      <c r="Q874" s="693"/>
      <c r="R874" s="693"/>
      <c r="S874" s="693"/>
      <c r="T874" s="693"/>
      <c r="U874" s="693"/>
      <c r="V874" s="693"/>
      <c r="W874" s="693"/>
      <c r="X874" s="693"/>
      <c r="Y874" s="693"/>
      <c r="Z874" s="693"/>
      <c r="AA874" s="693"/>
      <c r="AB874" s="693"/>
      <c r="AC874" s="693"/>
      <c r="AD874" s="693"/>
      <c r="AE874" s="693"/>
      <c r="AF874" s="693"/>
      <c r="AG874" s="693"/>
      <c r="AH874" s="693"/>
      <c r="AI874" s="693"/>
      <c r="AJ874" s="693"/>
      <c r="AK874" s="693"/>
      <c r="AL874" s="693"/>
      <c r="AM874" s="693"/>
      <c r="AN874" s="693"/>
      <c r="AO874" s="693"/>
      <c r="AP874" s="693"/>
      <c r="AQ874" s="693"/>
      <c r="AR874" s="693"/>
      <c r="AS874" s="693"/>
      <c r="AT874" s="693"/>
      <c r="AU874" s="693"/>
      <c r="AV874" s="693"/>
      <c r="AW874" s="693"/>
      <c r="AX874" s="693"/>
      <c r="AY874" s="693"/>
      <c r="AZ874" s="693"/>
      <c r="BA874" s="693"/>
      <c r="BB874" s="693"/>
      <c r="BC874" s="693"/>
      <c r="BD874" s="693"/>
      <c r="BE874" s="693"/>
      <c r="BF874" s="693"/>
      <c r="BG874" s="693"/>
      <c r="BH874" s="693"/>
      <c r="BI874" s="693"/>
      <c r="BJ874" s="693"/>
      <c r="BK874" s="693"/>
      <c r="BL874" s="693"/>
      <c r="BM874" s="693"/>
      <c r="BN874" s="693"/>
      <c r="BO874" s="693"/>
      <c r="BP874" s="693"/>
      <c r="BQ874" s="693"/>
      <c r="BR874" s="693"/>
      <c r="BS874" s="693"/>
      <c r="BT874" s="693"/>
      <c r="BU874" s="693"/>
      <c r="BV874" s="693"/>
      <c r="BW874" s="693"/>
      <c r="BX874" s="693"/>
      <c r="BY874" s="693"/>
      <c r="BZ874" s="693"/>
      <c r="CA874" s="693"/>
      <c r="CB874" s="693"/>
      <c r="CC874" s="693"/>
      <c r="CD874" s="693"/>
      <c r="CE874" s="693"/>
      <c r="CF874" s="693"/>
      <c r="CG874" s="693"/>
      <c r="CH874" s="693"/>
      <c r="CI874" s="693"/>
      <c r="CJ874" s="693"/>
      <c r="CK874" s="693"/>
      <c r="CL874" s="693"/>
      <c r="CM874" s="693"/>
      <c r="CN874" s="693"/>
      <c r="CO874" s="693"/>
      <c r="CP874" s="693"/>
      <c r="CQ874" s="693"/>
      <c r="CR874" s="693"/>
      <c r="CS874" s="693"/>
      <c r="CT874" s="693"/>
      <c r="CU874" s="693"/>
      <c r="CV874" s="693"/>
      <c r="CW874" s="693"/>
      <c r="CX874" s="693"/>
      <c r="CY874" s="693"/>
      <c r="CZ874" s="693"/>
      <c r="DA874" s="693"/>
      <c r="DB874" s="693"/>
      <c r="DC874" s="693"/>
      <c r="DD874" s="693"/>
      <c r="DE874" s="693"/>
      <c r="DF874" s="693"/>
      <c r="DG874" s="693"/>
      <c r="DH874" s="693"/>
      <c r="DI874" s="693"/>
      <c r="DJ874" s="693"/>
      <c r="DK874" s="693"/>
      <c r="DL874" s="693"/>
      <c r="DM874" s="693"/>
      <c r="DN874" s="693"/>
      <c r="DO874" s="693"/>
      <c r="DP874" s="693"/>
      <c r="DQ874" s="693"/>
      <c r="DR874" s="693"/>
      <c r="DS874" s="693"/>
      <c r="DT874" s="693"/>
      <c r="DU874" s="693"/>
      <c r="DV874" s="693"/>
      <c r="DW874" s="693"/>
    </row>
    <row r="875" spans="2:127" x14ac:dyDescent="0.2">
      <c r="B875" s="695" t="s">
        <v>61</v>
      </c>
      <c r="C875" s="693" t="s">
        <v>554</v>
      </c>
      <c r="D875" s="693"/>
      <c r="E875" s="693"/>
      <c r="F875" s="693"/>
      <c r="G875" s="693"/>
      <c r="H875" s="693"/>
      <c r="I875" s="693"/>
      <c r="J875" s="693"/>
      <c r="K875" s="693"/>
      <c r="L875" s="693"/>
      <c r="M875" s="693"/>
      <c r="N875" s="693"/>
      <c r="O875" s="693"/>
      <c r="P875" s="693"/>
      <c r="Q875" s="693"/>
      <c r="R875" s="693"/>
      <c r="S875" s="693"/>
      <c r="T875" s="693"/>
      <c r="U875" s="693"/>
      <c r="V875" s="693"/>
      <c r="W875" s="693"/>
      <c r="X875" s="693"/>
      <c r="Y875" s="693"/>
      <c r="Z875" s="693"/>
      <c r="AA875" s="693"/>
      <c r="AB875" s="693"/>
      <c r="AC875" s="693"/>
      <c r="AD875" s="693"/>
      <c r="AE875" s="693"/>
      <c r="AF875" s="693"/>
      <c r="AG875" s="693"/>
      <c r="AH875" s="693"/>
      <c r="AI875" s="693"/>
      <c r="AJ875" s="693"/>
      <c r="AK875" s="693"/>
      <c r="AL875" s="693"/>
      <c r="AM875" s="693"/>
      <c r="AN875" s="693"/>
      <c r="AO875" s="693"/>
      <c r="AP875" s="693"/>
      <c r="AQ875" s="693"/>
      <c r="AR875" s="693"/>
      <c r="AS875" s="693"/>
      <c r="AT875" s="693"/>
      <c r="AU875" s="693"/>
      <c r="AV875" s="693"/>
      <c r="AW875" s="693"/>
      <c r="AX875" s="693"/>
      <c r="AY875" s="693"/>
      <c r="AZ875" s="693"/>
      <c r="BA875" s="693"/>
      <c r="BB875" s="693"/>
      <c r="BC875" s="693"/>
      <c r="BD875" s="693"/>
      <c r="BE875" s="693"/>
      <c r="BF875" s="693"/>
      <c r="BG875" s="693"/>
      <c r="BH875" s="693"/>
      <c r="BI875" s="693"/>
      <c r="BJ875" s="693"/>
      <c r="BK875" s="693"/>
      <c r="BL875" s="693"/>
      <c r="BM875" s="693"/>
      <c r="BN875" s="693"/>
      <c r="BO875" s="693"/>
      <c r="BP875" s="693"/>
      <c r="BQ875" s="693"/>
      <c r="BR875" s="693"/>
      <c r="BS875" s="693"/>
      <c r="BT875" s="693"/>
      <c r="BU875" s="693"/>
      <c r="BV875" s="693"/>
      <c r="BW875" s="693"/>
      <c r="BX875" s="693"/>
      <c r="BY875" s="693"/>
      <c r="BZ875" s="693"/>
      <c r="CA875" s="693"/>
      <c r="CB875" s="693"/>
      <c r="CC875" s="693"/>
      <c r="CD875" s="693"/>
      <c r="CE875" s="693"/>
      <c r="CF875" s="693"/>
      <c r="CG875" s="693"/>
      <c r="CH875" s="693"/>
      <c r="CI875" s="693"/>
      <c r="CJ875" s="693"/>
      <c r="CK875" s="693"/>
      <c r="CL875" s="693"/>
      <c r="CM875" s="693"/>
      <c r="CN875" s="693"/>
      <c r="CO875" s="693"/>
      <c r="CP875" s="693"/>
      <c r="CQ875" s="693"/>
      <c r="CR875" s="693"/>
      <c r="CS875" s="693"/>
      <c r="CT875" s="693"/>
      <c r="CU875" s="693"/>
      <c r="CV875" s="693"/>
      <c r="CW875" s="693"/>
      <c r="CX875" s="693"/>
      <c r="CY875" s="693"/>
      <c r="CZ875" s="693"/>
      <c r="DA875" s="693"/>
      <c r="DB875" s="693"/>
      <c r="DC875" s="693"/>
      <c r="DD875" s="693"/>
      <c r="DE875" s="693"/>
      <c r="DF875" s="693"/>
      <c r="DG875" s="693"/>
      <c r="DH875" s="693"/>
      <c r="DI875" s="693"/>
      <c r="DJ875" s="693"/>
      <c r="DK875" s="693"/>
      <c r="DL875" s="693"/>
      <c r="DM875" s="693"/>
      <c r="DN875" s="693"/>
      <c r="DO875" s="693"/>
      <c r="DP875" s="693"/>
      <c r="DQ875" s="693"/>
      <c r="DR875" s="693"/>
      <c r="DS875" s="693"/>
      <c r="DT875" s="693"/>
      <c r="DU875" s="693"/>
      <c r="DV875" s="693"/>
      <c r="DW875" s="693"/>
    </row>
    <row r="876" spans="2:127" x14ac:dyDescent="0.2">
      <c r="B876" s="695" t="s">
        <v>62</v>
      </c>
      <c r="C876" s="693" t="s">
        <v>555</v>
      </c>
      <c r="D876" s="693"/>
      <c r="E876" s="693"/>
      <c r="F876" s="693"/>
      <c r="G876" s="693"/>
      <c r="H876" s="693"/>
      <c r="I876" s="693"/>
      <c r="J876" s="693"/>
      <c r="K876" s="693"/>
      <c r="L876" s="693"/>
      <c r="M876" s="693"/>
      <c r="N876" s="693"/>
      <c r="O876" s="693"/>
      <c r="P876" s="693"/>
      <c r="Q876" s="693"/>
      <c r="R876" s="693"/>
      <c r="S876" s="693"/>
      <c r="T876" s="693"/>
      <c r="U876" s="693"/>
      <c r="V876" s="693"/>
      <c r="W876" s="693"/>
      <c r="X876" s="693"/>
      <c r="Y876" s="693"/>
      <c r="Z876" s="693"/>
      <c r="AA876" s="693"/>
      <c r="AB876" s="693"/>
      <c r="AC876" s="693"/>
      <c r="AD876" s="693"/>
      <c r="AE876" s="693"/>
      <c r="AF876" s="693"/>
      <c r="AG876" s="693"/>
      <c r="AH876" s="693"/>
      <c r="AI876" s="693"/>
      <c r="AJ876" s="693"/>
      <c r="AK876" s="693"/>
      <c r="AL876" s="693"/>
      <c r="AM876" s="693"/>
      <c r="AN876" s="693"/>
      <c r="AO876" s="693"/>
      <c r="AP876" s="693"/>
      <c r="AQ876" s="693"/>
      <c r="AR876" s="693"/>
      <c r="AS876" s="693"/>
      <c r="AT876" s="693"/>
      <c r="AU876" s="693"/>
      <c r="AV876" s="693"/>
      <c r="AW876" s="693"/>
      <c r="AX876" s="693"/>
      <c r="AY876" s="693"/>
      <c r="AZ876" s="693"/>
      <c r="BA876" s="693"/>
      <c r="BB876" s="693"/>
      <c r="BC876" s="693"/>
      <c r="BD876" s="693"/>
      <c r="BE876" s="693"/>
      <c r="BF876" s="693"/>
      <c r="BG876" s="693"/>
      <c r="BH876" s="693"/>
      <c r="BI876" s="693"/>
      <c r="BJ876" s="693"/>
      <c r="BK876" s="693"/>
      <c r="BL876" s="693"/>
      <c r="BM876" s="693"/>
      <c r="BN876" s="693"/>
      <c r="BO876" s="693"/>
      <c r="BP876" s="693"/>
      <c r="BQ876" s="693"/>
      <c r="BR876" s="693"/>
      <c r="BS876" s="693"/>
      <c r="BT876" s="693"/>
      <c r="BU876" s="693"/>
      <c r="BV876" s="693"/>
      <c r="BW876" s="693"/>
      <c r="BX876" s="693"/>
      <c r="BY876" s="693"/>
      <c r="BZ876" s="693"/>
      <c r="CA876" s="693"/>
      <c r="CB876" s="693"/>
      <c r="CC876" s="693"/>
      <c r="CD876" s="693"/>
      <c r="CE876" s="693"/>
      <c r="CF876" s="693"/>
      <c r="CG876" s="693"/>
      <c r="CH876" s="693"/>
      <c r="CI876" s="693"/>
      <c r="CJ876" s="693"/>
      <c r="CK876" s="693"/>
      <c r="CL876" s="693"/>
      <c r="CM876" s="693"/>
      <c r="CN876" s="693"/>
      <c r="CO876" s="693"/>
      <c r="CP876" s="693"/>
      <c r="CQ876" s="693"/>
      <c r="CR876" s="693"/>
      <c r="CS876" s="693"/>
      <c r="CT876" s="693"/>
      <c r="CU876" s="693"/>
      <c r="CV876" s="693"/>
      <c r="CW876" s="693"/>
      <c r="CX876" s="693"/>
      <c r="CY876" s="693"/>
      <c r="CZ876" s="693"/>
      <c r="DA876" s="693"/>
      <c r="DB876" s="693"/>
      <c r="DC876" s="693"/>
      <c r="DD876" s="693"/>
      <c r="DE876" s="693"/>
      <c r="DF876" s="693"/>
      <c r="DG876" s="693"/>
      <c r="DH876" s="693"/>
      <c r="DI876" s="693"/>
      <c r="DJ876" s="693"/>
      <c r="DK876" s="693"/>
      <c r="DL876" s="693"/>
      <c r="DM876" s="693"/>
      <c r="DN876" s="693"/>
      <c r="DO876" s="693"/>
      <c r="DP876" s="693"/>
      <c r="DQ876" s="693"/>
      <c r="DR876" s="693"/>
      <c r="DS876" s="693"/>
      <c r="DT876" s="693"/>
      <c r="DU876" s="693"/>
      <c r="DV876" s="693"/>
      <c r="DW876" s="693"/>
    </row>
    <row r="877" spans="2:127" x14ac:dyDescent="0.2">
      <c r="B877" s="695" t="s">
        <v>556</v>
      </c>
      <c r="C877" s="693" t="s">
        <v>557</v>
      </c>
      <c r="D877" s="693"/>
      <c r="E877" s="693"/>
      <c r="F877" s="693"/>
      <c r="G877" s="693"/>
      <c r="H877" s="693"/>
      <c r="I877" s="693"/>
      <c r="J877" s="693"/>
      <c r="K877" s="693"/>
      <c r="L877" s="693"/>
      <c r="M877" s="693"/>
      <c r="N877" s="693"/>
      <c r="O877" s="693"/>
      <c r="P877" s="693"/>
      <c r="Q877" s="693"/>
      <c r="R877" s="693"/>
      <c r="S877" s="693"/>
      <c r="T877" s="693"/>
      <c r="U877" s="693"/>
      <c r="V877" s="693"/>
      <c r="W877" s="693"/>
      <c r="X877" s="693"/>
      <c r="Y877" s="693"/>
      <c r="Z877" s="693"/>
      <c r="AA877" s="693"/>
      <c r="AB877" s="693"/>
      <c r="AC877" s="693"/>
      <c r="AD877" s="693"/>
      <c r="AE877" s="693"/>
      <c r="AF877" s="693"/>
      <c r="AG877" s="693"/>
      <c r="AH877" s="693"/>
      <c r="AI877" s="693"/>
      <c r="AJ877" s="693"/>
      <c r="AK877" s="693"/>
      <c r="AL877" s="693"/>
      <c r="AM877" s="693"/>
      <c r="AN877" s="693"/>
      <c r="AO877" s="693"/>
      <c r="AP877" s="693"/>
      <c r="AQ877" s="693"/>
      <c r="AR877" s="693"/>
      <c r="AS877" s="693"/>
      <c r="AT877" s="693"/>
      <c r="AU877" s="693"/>
      <c r="AV877" s="693"/>
      <c r="AW877" s="693"/>
      <c r="AX877" s="693"/>
      <c r="AY877" s="693"/>
      <c r="AZ877" s="693"/>
      <c r="BA877" s="693"/>
      <c r="BB877" s="693"/>
      <c r="BC877" s="693"/>
      <c r="BD877" s="693"/>
      <c r="BE877" s="693"/>
      <c r="BF877" s="693"/>
      <c r="BG877" s="693"/>
      <c r="BH877" s="693"/>
      <c r="BI877" s="693"/>
      <c r="BJ877" s="693"/>
      <c r="BK877" s="693"/>
      <c r="BL877" s="693"/>
      <c r="BM877" s="693"/>
      <c r="BN877" s="693"/>
      <c r="BO877" s="693"/>
      <c r="BP877" s="693"/>
      <c r="BQ877" s="693"/>
      <c r="BR877" s="693"/>
      <c r="BS877" s="693"/>
      <c r="BT877" s="693"/>
      <c r="BU877" s="693"/>
      <c r="BV877" s="693"/>
      <c r="BW877" s="693"/>
      <c r="BX877" s="693"/>
      <c r="BY877" s="693"/>
      <c r="BZ877" s="693"/>
      <c r="CA877" s="693"/>
      <c r="CB877" s="693"/>
      <c r="CC877" s="693"/>
      <c r="CD877" s="693"/>
      <c r="CE877" s="693"/>
      <c r="CF877" s="693"/>
      <c r="CG877" s="693"/>
      <c r="CH877" s="693"/>
      <c r="CI877" s="693"/>
      <c r="CJ877" s="693"/>
      <c r="CK877" s="693"/>
      <c r="CL877" s="693"/>
      <c r="CM877" s="693"/>
      <c r="CN877" s="693"/>
      <c r="CO877" s="693"/>
      <c r="CP877" s="693"/>
      <c r="CQ877" s="693"/>
      <c r="CR877" s="693"/>
      <c r="CS877" s="693"/>
      <c r="CT877" s="693"/>
      <c r="CU877" s="693"/>
      <c r="CV877" s="693"/>
      <c r="CW877" s="693"/>
      <c r="CX877" s="693"/>
      <c r="CY877" s="693"/>
      <c r="CZ877" s="693"/>
      <c r="DA877" s="693"/>
      <c r="DB877" s="693"/>
      <c r="DC877" s="693"/>
      <c r="DD877" s="693"/>
      <c r="DE877" s="693"/>
      <c r="DF877" s="693"/>
      <c r="DG877" s="693"/>
      <c r="DH877" s="693"/>
      <c r="DI877" s="693"/>
      <c r="DJ877" s="693"/>
      <c r="DK877" s="693"/>
      <c r="DL877" s="693"/>
      <c r="DM877" s="693"/>
      <c r="DN877" s="693"/>
      <c r="DO877" s="693"/>
      <c r="DP877" s="693"/>
      <c r="DQ877" s="693"/>
      <c r="DR877" s="693"/>
      <c r="DS877" s="693"/>
      <c r="DT877" s="693"/>
      <c r="DU877" s="693"/>
      <c r="DV877" s="693"/>
      <c r="DW877" s="693"/>
    </row>
    <row r="878" spans="2:127" x14ac:dyDescent="0.2">
      <c r="B878" s="695" t="s">
        <v>558</v>
      </c>
      <c r="C878" s="693" t="s">
        <v>559</v>
      </c>
      <c r="D878" s="693"/>
      <c r="E878" s="693"/>
      <c r="F878" s="693"/>
      <c r="G878" s="693"/>
      <c r="H878" s="693"/>
      <c r="I878" s="693"/>
      <c r="J878" s="693"/>
      <c r="K878" s="693"/>
      <c r="L878" s="693"/>
      <c r="M878" s="693"/>
      <c r="N878" s="693"/>
      <c r="O878" s="693"/>
      <c r="P878" s="693"/>
      <c r="Q878" s="693"/>
      <c r="R878" s="693"/>
      <c r="S878" s="693"/>
      <c r="T878" s="693"/>
      <c r="U878" s="693"/>
      <c r="V878" s="693"/>
      <c r="W878" s="693"/>
      <c r="X878" s="693"/>
      <c r="Y878" s="693"/>
      <c r="Z878" s="693"/>
      <c r="AA878" s="693"/>
      <c r="AB878" s="693"/>
      <c r="AC878" s="693"/>
      <c r="AD878" s="693"/>
      <c r="AE878" s="693"/>
      <c r="AF878" s="693"/>
      <c r="AG878" s="693"/>
      <c r="AH878" s="693"/>
      <c r="AI878" s="693"/>
      <c r="AJ878" s="693"/>
      <c r="AK878" s="693"/>
      <c r="AL878" s="693"/>
      <c r="AM878" s="693"/>
      <c r="AN878" s="693"/>
      <c r="AO878" s="693"/>
      <c r="AP878" s="693"/>
      <c r="AQ878" s="693"/>
      <c r="AR878" s="693"/>
      <c r="AS878" s="693"/>
      <c r="AT878" s="693"/>
      <c r="AU878" s="693"/>
      <c r="AV878" s="693"/>
      <c r="AW878" s="693"/>
      <c r="AX878" s="693"/>
      <c r="AY878" s="693"/>
      <c r="AZ878" s="693"/>
      <c r="BA878" s="693"/>
      <c r="BB878" s="693"/>
      <c r="BC878" s="693"/>
      <c r="BD878" s="693"/>
      <c r="BE878" s="693"/>
      <c r="BF878" s="693"/>
      <c r="BG878" s="693"/>
      <c r="BH878" s="693"/>
      <c r="BI878" s="693"/>
      <c r="BJ878" s="693"/>
      <c r="BK878" s="693"/>
      <c r="BL878" s="693"/>
      <c r="BM878" s="693"/>
      <c r="BN878" s="693"/>
      <c r="BO878" s="693"/>
      <c r="BP878" s="693"/>
      <c r="BQ878" s="693"/>
      <c r="BR878" s="693"/>
      <c r="BS878" s="693"/>
      <c r="BT878" s="693"/>
      <c r="BU878" s="693"/>
      <c r="BV878" s="693"/>
      <c r="BW878" s="693"/>
      <c r="BX878" s="693"/>
      <c r="BY878" s="693"/>
      <c r="BZ878" s="693"/>
      <c r="CA878" s="693"/>
      <c r="CB878" s="693"/>
      <c r="CC878" s="693"/>
      <c r="CD878" s="693"/>
      <c r="CE878" s="693"/>
      <c r="CF878" s="693"/>
      <c r="CG878" s="693"/>
      <c r="CH878" s="693"/>
      <c r="CI878" s="693"/>
      <c r="CJ878" s="693"/>
      <c r="CK878" s="693"/>
      <c r="CL878" s="693"/>
      <c r="CM878" s="693"/>
      <c r="CN878" s="693"/>
      <c r="CO878" s="693"/>
      <c r="CP878" s="693"/>
      <c r="CQ878" s="693"/>
      <c r="CR878" s="693"/>
      <c r="CS878" s="693"/>
      <c r="CT878" s="693"/>
      <c r="CU878" s="693"/>
      <c r="CV878" s="693"/>
      <c r="CW878" s="693"/>
      <c r="CX878" s="693"/>
      <c r="CY878" s="693"/>
      <c r="CZ878" s="693"/>
      <c r="DA878" s="693"/>
      <c r="DB878" s="693"/>
      <c r="DC878" s="693"/>
      <c r="DD878" s="693"/>
      <c r="DE878" s="693"/>
      <c r="DF878" s="693"/>
      <c r="DG878" s="693"/>
      <c r="DH878" s="693"/>
      <c r="DI878" s="693"/>
      <c r="DJ878" s="693"/>
      <c r="DK878" s="693"/>
      <c r="DL878" s="693"/>
      <c r="DM878" s="693"/>
      <c r="DN878" s="693"/>
      <c r="DO878" s="693"/>
      <c r="DP878" s="693"/>
      <c r="DQ878" s="693"/>
      <c r="DR878" s="693"/>
      <c r="DS878" s="693"/>
      <c r="DT878" s="693"/>
      <c r="DU878" s="693"/>
      <c r="DV878" s="693"/>
      <c r="DW878" s="693"/>
    </row>
    <row r="879" spans="2:127" x14ac:dyDescent="0.2">
      <c r="B879" s="695" t="s">
        <v>560</v>
      </c>
      <c r="C879" s="693"/>
      <c r="D879" s="693"/>
      <c r="E879" s="693"/>
      <c r="F879" s="693"/>
      <c r="G879" s="693"/>
      <c r="H879" s="693"/>
      <c r="I879" s="693"/>
      <c r="J879" s="693"/>
      <c r="K879" s="693"/>
      <c r="L879" s="693"/>
      <c r="M879" s="693"/>
      <c r="N879" s="693"/>
      <c r="O879" s="693"/>
      <c r="P879" s="693"/>
      <c r="Q879" s="693"/>
      <c r="R879" s="693"/>
      <c r="S879" s="693"/>
      <c r="T879" s="693"/>
      <c r="U879" s="693"/>
      <c r="V879" s="693"/>
      <c r="W879" s="693"/>
      <c r="X879" s="693"/>
      <c r="Y879" s="693"/>
      <c r="Z879" s="693"/>
      <c r="AA879" s="693"/>
      <c r="AB879" s="693"/>
      <c r="AC879" s="693"/>
      <c r="AD879" s="693"/>
      <c r="AE879" s="693"/>
      <c r="AF879" s="693"/>
      <c r="AG879" s="693"/>
      <c r="AH879" s="693"/>
      <c r="AI879" s="693"/>
      <c r="AJ879" s="693"/>
      <c r="AK879" s="693"/>
      <c r="AL879" s="693"/>
      <c r="AM879" s="693"/>
      <c r="AN879" s="693"/>
      <c r="AO879" s="693"/>
      <c r="AP879" s="693"/>
      <c r="AQ879" s="693"/>
      <c r="AR879" s="693"/>
      <c r="AS879" s="693"/>
      <c r="AT879" s="693"/>
      <c r="AU879" s="693"/>
      <c r="AV879" s="693"/>
      <c r="AW879" s="693"/>
      <c r="AX879" s="693"/>
      <c r="AY879" s="693"/>
      <c r="AZ879" s="693"/>
      <c r="BA879" s="693"/>
      <c r="BB879" s="693"/>
      <c r="BC879" s="693"/>
      <c r="BD879" s="693"/>
      <c r="BE879" s="693"/>
      <c r="BF879" s="693"/>
      <c r="BG879" s="693"/>
      <c r="BH879" s="693"/>
      <c r="BI879" s="693"/>
      <c r="BJ879" s="693"/>
      <c r="BK879" s="693"/>
      <c r="BL879" s="693"/>
      <c r="BM879" s="693"/>
      <c r="BN879" s="693"/>
      <c r="BO879" s="693"/>
      <c r="BP879" s="693"/>
      <c r="BQ879" s="693"/>
      <c r="BR879" s="693"/>
      <c r="BS879" s="693"/>
      <c r="BT879" s="693"/>
      <c r="BU879" s="693"/>
      <c r="BV879" s="693"/>
      <c r="BW879" s="693"/>
      <c r="BX879" s="693"/>
      <c r="BY879" s="693"/>
      <c r="BZ879" s="693"/>
      <c r="CA879" s="693"/>
      <c r="CB879" s="693"/>
      <c r="CC879" s="693"/>
      <c r="CD879" s="693"/>
      <c r="CE879" s="693"/>
      <c r="CF879" s="693"/>
      <c r="CG879" s="693"/>
      <c r="CH879" s="693"/>
      <c r="CI879" s="693"/>
      <c r="CJ879" s="693"/>
      <c r="CK879" s="693"/>
      <c r="CL879" s="693"/>
      <c r="CM879" s="693"/>
      <c r="CN879" s="693"/>
      <c r="CO879" s="693"/>
      <c r="CP879" s="693"/>
      <c r="CQ879" s="693"/>
      <c r="CR879" s="693"/>
      <c r="CS879" s="693"/>
      <c r="CT879" s="693"/>
      <c r="CU879" s="693"/>
      <c r="CV879" s="693"/>
      <c r="CW879" s="693"/>
      <c r="CX879" s="693"/>
      <c r="CY879" s="693"/>
      <c r="CZ879" s="693"/>
      <c r="DA879" s="693"/>
      <c r="DB879" s="693"/>
      <c r="DC879" s="693"/>
      <c r="DD879" s="693"/>
      <c r="DE879" s="693"/>
      <c r="DF879" s="693"/>
      <c r="DG879" s="693"/>
      <c r="DH879" s="693"/>
      <c r="DI879" s="693"/>
      <c r="DJ879" s="693"/>
      <c r="DK879" s="693"/>
      <c r="DL879" s="693"/>
      <c r="DM879" s="693"/>
      <c r="DN879" s="693"/>
      <c r="DO879" s="693"/>
      <c r="DP879" s="693"/>
      <c r="DQ879" s="693"/>
      <c r="DR879" s="693"/>
      <c r="DS879" s="693"/>
      <c r="DT879" s="693"/>
      <c r="DU879" s="693"/>
      <c r="DV879" s="693"/>
      <c r="DW879" s="693"/>
    </row>
    <row r="880" spans="2:127" x14ac:dyDescent="0.2">
      <c r="B880" s="695" t="s">
        <v>63</v>
      </c>
      <c r="C880" s="693"/>
      <c r="D880" s="693"/>
      <c r="E880" s="693"/>
      <c r="F880" s="693"/>
      <c r="G880" s="693"/>
      <c r="H880" s="693"/>
      <c r="I880" s="693"/>
      <c r="J880" s="693"/>
      <c r="K880" s="693"/>
      <c r="L880" s="693"/>
      <c r="M880" s="693"/>
      <c r="N880" s="693"/>
      <c r="O880" s="693"/>
      <c r="P880" s="693"/>
      <c r="Q880" s="693"/>
      <c r="R880" s="693"/>
      <c r="S880" s="693"/>
      <c r="T880" s="693"/>
      <c r="U880" s="693"/>
      <c r="V880" s="693"/>
      <c r="W880" s="693"/>
      <c r="X880" s="693"/>
      <c r="Y880" s="693"/>
      <c r="Z880" s="693"/>
      <c r="AA880" s="693"/>
      <c r="AB880" s="693"/>
      <c r="AC880" s="693"/>
      <c r="AD880" s="693"/>
      <c r="AE880" s="693"/>
      <c r="AF880" s="693"/>
      <c r="AG880" s="693"/>
      <c r="AH880" s="693"/>
      <c r="AI880" s="693"/>
      <c r="AJ880" s="693"/>
      <c r="AK880" s="693"/>
      <c r="AL880" s="693"/>
      <c r="AM880" s="693"/>
      <c r="AN880" s="693"/>
      <c r="AO880" s="693"/>
      <c r="AP880" s="693"/>
      <c r="AQ880" s="693"/>
      <c r="AR880" s="693"/>
      <c r="AS880" s="693"/>
      <c r="AT880" s="693"/>
      <c r="AU880" s="693"/>
      <c r="AV880" s="693"/>
      <c r="AW880" s="693"/>
      <c r="AX880" s="693"/>
      <c r="AY880" s="693"/>
      <c r="AZ880" s="693"/>
      <c r="BA880" s="693"/>
      <c r="BB880" s="693"/>
      <c r="BC880" s="693"/>
      <c r="BD880" s="693"/>
      <c r="BE880" s="693"/>
      <c r="BF880" s="693"/>
      <c r="BG880" s="693"/>
      <c r="BH880" s="693"/>
      <c r="BI880" s="693"/>
      <c r="BJ880" s="693"/>
      <c r="BK880" s="693"/>
      <c r="BL880" s="693"/>
      <c r="BM880" s="693"/>
      <c r="BN880" s="693"/>
      <c r="BO880" s="693"/>
      <c r="BP880" s="693"/>
      <c r="BQ880" s="693"/>
      <c r="BR880" s="693"/>
      <c r="BS880" s="693"/>
      <c r="BT880" s="693"/>
      <c r="BU880" s="693"/>
      <c r="BV880" s="693"/>
      <c r="BW880" s="693"/>
      <c r="BX880" s="693"/>
      <c r="BY880" s="693"/>
      <c r="BZ880" s="693"/>
      <c r="CA880" s="693"/>
      <c r="CB880" s="693"/>
      <c r="CC880" s="693"/>
      <c r="CD880" s="693"/>
      <c r="CE880" s="693"/>
      <c r="CF880" s="693"/>
      <c r="CG880" s="693"/>
      <c r="CH880" s="693"/>
      <c r="CI880" s="693"/>
      <c r="CJ880" s="693"/>
      <c r="CK880" s="693"/>
      <c r="CL880" s="693"/>
      <c r="CM880" s="693"/>
      <c r="CN880" s="693"/>
      <c r="CO880" s="693"/>
      <c r="CP880" s="693"/>
      <c r="CQ880" s="693"/>
      <c r="CR880" s="693"/>
      <c r="CS880" s="693"/>
      <c r="CT880" s="693"/>
      <c r="CU880" s="693"/>
      <c r="CV880" s="693"/>
      <c r="CW880" s="693"/>
      <c r="CX880" s="693"/>
      <c r="CY880" s="693"/>
      <c r="CZ880" s="693"/>
      <c r="DA880" s="693"/>
      <c r="DB880" s="693"/>
      <c r="DC880" s="693"/>
      <c r="DD880" s="693"/>
      <c r="DE880" s="693"/>
      <c r="DF880" s="693"/>
      <c r="DG880" s="693"/>
      <c r="DH880" s="693"/>
      <c r="DI880" s="693"/>
      <c r="DJ880" s="693"/>
      <c r="DK880" s="693"/>
      <c r="DL880" s="693"/>
      <c r="DM880" s="693"/>
      <c r="DN880" s="693"/>
      <c r="DO880" s="693"/>
      <c r="DP880" s="693"/>
      <c r="DQ880" s="693"/>
      <c r="DR880" s="693"/>
      <c r="DS880" s="693"/>
      <c r="DT880" s="693"/>
      <c r="DU880" s="693"/>
      <c r="DV880" s="693"/>
      <c r="DW880" s="693"/>
    </row>
    <row r="881" spans="2:127" x14ac:dyDescent="0.2">
      <c r="B881" s="695" t="s">
        <v>64</v>
      </c>
      <c r="C881" s="693" t="s">
        <v>561</v>
      </c>
      <c r="D881" s="693"/>
      <c r="E881" s="693"/>
      <c r="F881" s="693"/>
      <c r="G881" s="693"/>
      <c r="H881" s="693"/>
      <c r="I881" s="693"/>
      <c r="J881" s="693"/>
      <c r="K881" s="693"/>
      <c r="L881" s="693"/>
      <c r="M881" s="693"/>
      <c r="N881" s="693"/>
      <c r="O881" s="693"/>
      <c r="P881" s="693"/>
      <c r="Q881" s="693"/>
      <c r="R881" s="693"/>
      <c r="S881" s="693"/>
      <c r="T881" s="693"/>
      <c r="U881" s="693"/>
      <c r="V881" s="693"/>
      <c r="W881" s="693"/>
      <c r="X881" s="693"/>
      <c r="Y881" s="693"/>
      <c r="Z881" s="693"/>
      <c r="AA881" s="693"/>
      <c r="AB881" s="693"/>
      <c r="AC881" s="693"/>
      <c r="AD881" s="693"/>
      <c r="AE881" s="693"/>
      <c r="AF881" s="693"/>
      <c r="AG881" s="693"/>
      <c r="AH881" s="693"/>
      <c r="AI881" s="693"/>
      <c r="AJ881" s="693"/>
      <c r="AK881" s="693"/>
      <c r="AL881" s="693"/>
      <c r="AM881" s="693"/>
      <c r="AN881" s="693"/>
      <c r="AO881" s="693"/>
      <c r="AP881" s="693"/>
      <c r="AQ881" s="693"/>
      <c r="AR881" s="693"/>
      <c r="AS881" s="693"/>
      <c r="AT881" s="693"/>
      <c r="AU881" s="693"/>
      <c r="AV881" s="693"/>
      <c r="AW881" s="693"/>
      <c r="AX881" s="693"/>
      <c r="AY881" s="693"/>
      <c r="AZ881" s="693"/>
      <c r="BA881" s="693"/>
      <c r="BB881" s="693"/>
      <c r="BC881" s="693"/>
      <c r="BD881" s="693"/>
      <c r="BE881" s="693"/>
      <c r="BF881" s="693"/>
      <c r="BG881" s="693"/>
      <c r="BH881" s="693"/>
      <c r="BI881" s="693"/>
      <c r="BJ881" s="693"/>
      <c r="BK881" s="693"/>
      <c r="BL881" s="693"/>
      <c r="BM881" s="693"/>
      <c r="BN881" s="693"/>
      <c r="BO881" s="693"/>
      <c r="BP881" s="693"/>
      <c r="BQ881" s="693"/>
      <c r="BR881" s="693"/>
      <c r="BS881" s="693"/>
      <c r="BT881" s="693"/>
      <c r="BU881" s="693"/>
      <c r="BV881" s="693"/>
      <c r="BW881" s="693"/>
      <c r="BX881" s="693"/>
      <c r="BY881" s="693"/>
      <c r="BZ881" s="693"/>
      <c r="CA881" s="693"/>
      <c r="CB881" s="693"/>
      <c r="CC881" s="693"/>
      <c r="CD881" s="693"/>
      <c r="CE881" s="693"/>
      <c r="CF881" s="693"/>
      <c r="CG881" s="693"/>
      <c r="CH881" s="693"/>
      <c r="CI881" s="693"/>
      <c r="CJ881" s="693"/>
      <c r="CK881" s="693"/>
      <c r="CL881" s="693"/>
      <c r="CM881" s="693"/>
      <c r="CN881" s="693"/>
      <c r="CO881" s="693"/>
      <c r="CP881" s="693"/>
      <c r="CQ881" s="693"/>
      <c r="CR881" s="693"/>
      <c r="CS881" s="693"/>
      <c r="CT881" s="693"/>
      <c r="CU881" s="693"/>
      <c r="CV881" s="693"/>
      <c r="CW881" s="693"/>
      <c r="CX881" s="693"/>
      <c r="CY881" s="693"/>
      <c r="CZ881" s="693"/>
      <c r="DA881" s="693"/>
      <c r="DB881" s="693"/>
      <c r="DC881" s="693"/>
      <c r="DD881" s="693"/>
      <c r="DE881" s="693"/>
      <c r="DF881" s="693"/>
      <c r="DG881" s="693"/>
      <c r="DH881" s="693"/>
      <c r="DI881" s="693"/>
      <c r="DJ881" s="693"/>
      <c r="DK881" s="693"/>
      <c r="DL881" s="693"/>
      <c r="DM881" s="693"/>
      <c r="DN881" s="693"/>
      <c r="DO881" s="693"/>
      <c r="DP881" s="693"/>
      <c r="DQ881" s="693"/>
      <c r="DR881" s="693"/>
      <c r="DS881" s="693"/>
      <c r="DT881" s="693"/>
      <c r="DU881" s="693"/>
      <c r="DV881" s="693"/>
      <c r="DW881" s="693"/>
    </row>
    <row r="882" spans="2:127" x14ac:dyDescent="0.2">
      <c r="B882" s="695" t="s">
        <v>65</v>
      </c>
      <c r="C882" s="693" t="s">
        <v>486</v>
      </c>
      <c r="D882" s="693"/>
      <c r="E882" s="693"/>
      <c r="F882" s="693"/>
      <c r="G882" s="693"/>
      <c r="H882" s="693"/>
      <c r="I882" s="693"/>
      <c r="J882" s="693"/>
      <c r="K882" s="693"/>
      <c r="L882" s="693"/>
      <c r="M882" s="693"/>
      <c r="N882" s="693"/>
      <c r="O882" s="693"/>
      <c r="P882" s="693"/>
      <c r="Q882" s="693"/>
      <c r="R882" s="693"/>
      <c r="S882" s="693"/>
      <c r="T882" s="693"/>
      <c r="U882" s="693"/>
      <c r="V882" s="693"/>
      <c r="W882" s="693"/>
      <c r="X882" s="693"/>
      <c r="Y882" s="693"/>
      <c r="Z882" s="693"/>
      <c r="AA882" s="693"/>
      <c r="AB882" s="693"/>
      <c r="AC882" s="693"/>
      <c r="AD882" s="693"/>
      <c r="AE882" s="693"/>
      <c r="AF882" s="693"/>
      <c r="AG882" s="693"/>
      <c r="AH882" s="693"/>
      <c r="AI882" s="693"/>
      <c r="AJ882" s="693"/>
      <c r="AK882" s="693"/>
      <c r="AL882" s="693"/>
      <c r="AM882" s="693"/>
      <c r="AN882" s="693"/>
      <c r="AO882" s="693"/>
      <c r="AP882" s="693"/>
      <c r="AQ882" s="693"/>
      <c r="AR882" s="693"/>
      <c r="AS882" s="693"/>
      <c r="AT882" s="693"/>
      <c r="AU882" s="693"/>
      <c r="AV882" s="693"/>
      <c r="AW882" s="693"/>
      <c r="AX882" s="693"/>
      <c r="AY882" s="693"/>
      <c r="AZ882" s="693"/>
      <c r="BA882" s="693"/>
      <c r="BB882" s="693"/>
      <c r="BC882" s="693"/>
      <c r="BD882" s="693"/>
      <c r="BE882" s="693"/>
      <c r="BF882" s="693"/>
      <c r="BG882" s="693"/>
      <c r="BH882" s="693"/>
      <c r="BI882" s="693"/>
      <c r="BJ882" s="693"/>
      <c r="BK882" s="693"/>
      <c r="BL882" s="693"/>
      <c r="BM882" s="693"/>
      <c r="BN882" s="693"/>
      <c r="BO882" s="693"/>
      <c r="BP882" s="693"/>
      <c r="BQ882" s="693"/>
      <c r="BR882" s="693"/>
      <c r="BS882" s="693"/>
      <c r="BT882" s="693"/>
      <c r="BU882" s="693"/>
      <c r="BV882" s="693"/>
      <c r="BW882" s="693"/>
      <c r="BX882" s="693"/>
      <c r="BY882" s="693"/>
      <c r="BZ882" s="693"/>
      <c r="CA882" s="693"/>
      <c r="CB882" s="693"/>
      <c r="CC882" s="693"/>
      <c r="CD882" s="693"/>
      <c r="CE882" s="693"/>
      <c r="CF882" s="693"/>
      <c r="CG882" s="693"/>
      <c r="CH882" s="693"/>
      <c r="CI882" s="693"/>
      <c r="CJ882" s="693"/>
      <c r="CK882" s="693"/>
      <c r="CL882" s="693"/>
      <c r="CM882" s="693"/>
      <c r="CN882" s="693"/>
      <c r="CO882" s="693"/>
      <c r="CP882" s="693"/>
      <c r="CQ882" s="693"/>
      <c r="CR882" s="693"/>
      <c r="CS882" s="693"/>
      <c r="CT882" s="693"/>
      <c r="CU882" s="693"/>
      <c r="CV882" s="693"/>
      <c r="CW882" s="693"/>
      <c r="CX882" s="693"/>
      <c r="CY882" s="693"/>
      <c r="CZ882" s="693"/>
      <c r="DA882" s="693"/>
      <c r="DB882" s="693"/>
      <c r="DC882" s="693"/>
      <c r="DD882" s="693"/>
      <c r="DE882" s="693"/>
      <c r="DF882" s="693"/>
      <c r="DG882" s="693"/>
      <c r="DH882" s="693"/>
      <c r="DI882" s="693"/>
      <c r="DJ882" s="693"/>
      <c r="DK882" s="693"/>
      <c r="DL882" s="693"/>
      <c r="DM882" s="693"/>
      <c r="DN882" s="693"/>
      <c r="DO882" s="693"/>
      <c r="DP882" s="693"/>
      <c r="DQ882" s="693"/>
      <c r="DR882" s="693"/>
      <c r="DS882" s="693"/>
      <c r="DT882" s="693"/>
      <c r="DU882" s="693"/>
      <c r="DV882" s="693"/>
      <c r="DW882" s="693"/>
    </row>
    <row r="883" spans="2:127" x14ac:dyDescent="0.2">
      <c r="B883" s="695" t="s">
        <v>66</v>
      </c>
      <c r="C883" s="693" t="s">
        <v>562</v>
      </c>
      <c r="D883" s="693"/>
      <c r="E883" s="693"/>
      <c r="F883" s="693"/>
      <c r="G883" s="693"/>
      <c r="H883" s="693"/>
      <c r="I883" s="693"/>
      <c r="J883" s="693"/>
      <c r="K883" s="693"/>
      <c r="L883" s="693"/>
      <c r="M883" s="693"/>
      <c r="N883" s="693"/>
      <c r="O883" s="693"/>
      <c r="P883" s="693"/>
      <c r="Q883" s="693"/>
      <c r="R883" s="693"/>
      <c r="S883" s="693"/>
      <c r="T883" s="693"/>
      <c r="U883" s="693"/>
      <c r="V883" s="693"/>
      <c r="W883" s="693"/>
      <c r="X883" s="693"/>
      <c r="Y883" s="693"/>
      <c r="Z883" s="693"/>
      <c r="AA883" s="693"/>
      <c r="AB883" s="693"/>
      <c r="AC883" s="693"/>
      <c r="AD883" s="693"/>
      <c r="AE883" s="693"/>
      <c r="AF883" s="693"/>
      <c r="AG883" s="693"/>
      <c r="AH883" s="693"/>
      <c r="AI883" s="693"/>
      <c r="AJ883" s="693"/>
      <c r="AK883" s="693"/>
      <c r="AL883" s="693"/>
      <c r="AM883" s="693"/>
      <c r="AN883" s="693"/>
      <c r="AO883" s="693"/>
      <c r="AP883" s="693"/>
      <c r="AQ883" s="693"/>
      <c r="AR883" s="693"/>
      <c r="AS883" s="693"/>
      <c r="AT883" s="693"/>
      <c r="AU883" s="693"/>
      <c r="AV883" s="693"/>
      <c r="AW883" s="693"/>
      <c r="AX883" s="693"/>
      <c r="AY883" s="693"/>
      <c r="AZ883" s="693"/>
      <c r="BA883" s="693"/>
      <c r="BB883" s="693"/>
      <c r="BC883" s="693"/>
      <c r="BD883" s="693"/>
      <c r="BE883" s="693"/>
      <c r="BF883" s="693"/>
      <c r="BG883" s="693"/>
      <c r="BH883" s="693"/>
      <c r="BI883" s="693"/>
      <c r="BJ883" s="693"/>
      <c r="BK883" s="693"/>
      <c r="BL883" s="693"/>
      <c r="BM883" s="693"/>
      <c r="BN883" s="693"/>
      <c r="BO883" s="693"/>
      <c r="BP883" s="693"/>
      <c r="BQ883" s="693"/>
      <c r="BR883" s="693"/>
      <c r="BS883" s="693"/>
      <c r="BT883" s="693"/>
      <c r="BU883" s="693"/>
      <c r="BV883" s="693"/>
      <c r="BW883" s="693"/>
      <c r="BX883" s="693"/>
      <c r="BY883" s="693"/>
      <c r="BZ883" s="693"/>
      <c r="CA883" s="693"/>
      <c r="CB883" s="693"/>
      <c r="CC883" s="693"/>
      <c r="CD883" s="693"/>
      <c r="CE883" s="693"/>
      <c r="CF883" s="693"/>
      <c r="CG883" s="693"/>
      <c r="CH883" s="693"/>
      <c r="CI883" s="693"/>
      <c r="CJ883" s="693"/>
      <c r="CK883" s="693"/>
      <c r="CL883" s="693"/>
      <c r="CM883" s="693"/>
      <c r="CN883" s="693"/>
      <c r="CO883" s="693"/>
      <c r="CP883" s="693"/>
      <c r="CQ883" s="693"/>
      <c r="CR883" s="693"/>
      <c r="CS883" s="693"/>
      <c r="CT883" s="693"/>
      <c r="CU883" s="693"/>
      <c r="CV883" s="693"/>
      <c r="CW883" s="693"/>
      <c r="CX883" s="693"/>
      <c r="CY883" s="693"/>
      <c r="CZ883" s="693"/>
      <c r="DA883" s="693"/>
      <c r="DB883" s="693"/>
      <c r="DC883" s="693"/>
      <c r="DD883" s="693"/>
      <c r="DE883" s="693"/>
      <c r="DF883" s="693"/>
      <c r="DG883" s="693"/>
      <c r="DH883" s="693"/>
      <c r="DI883" s="693"/>
      <c r="DJ883" s="693"/>
      <c r="DK883" s="693"/>
      <c r="DL883" s="693"/>
      <c r="DM883" s="693"/>
      <c r="DN883" s="693"/>
      <c r="DO883" s="693"/>
      <c r="DP883" s="693"/>
      <c r="DQ883" s="693"/>
      <c r="DR883" s="693"/>
      <c r="DS883" s="693"/>
      <c r="DT883" s="693"/>
      <c r="DU883" s="693"/>
      <c r="DV883" s="693"/>
      <c r="DW883" s="693"/>
    </row>
    <row r="884" spans="2:127" x14ac:dyDescent="0.2">
      <c r="B884" s="695" t="s">
        <v>67</v>
      </c>
      <c r="C884" s="693" t="s">
        <v>563</v>
      </c>
      <c r="D884" s="693"/>
      <c r="E884" s="693"/>
      <c r="F884" s="693"/>
      <c r="G884" s="693"/>
      <c r="H884" s="693"/>
      <c r="I884" s="693"/>
      <c r="J884" s="693"/>
      <c r="K884" s="693"/>
      <c r="L884" s="693"/>
      <c r="M884" s="693"/>
      <c r="N884" s="693"/>
      <c r="O884" s="693"/>
      <c r="P884" s="693"/>
      <c r="Q884" s="693"/>
      <c r="R884" s="693"/>
      <c r="S884" s="693"/>
      <c r="T884" s="693"/>
      <c r="U884" s="693"/>
      <c r="V884" s="693"/>
      <c r="W884" s="693"/>
      <c r="X884" s="693"/>
      <c r="Y884" s="693"/>
      <c r="Z884" s="693"/>
      <c r="AA884" s="693"/>
      <c r="AB884" s="693"/>
      <c r="AC884" s="693"/>
      <c r="AD884" s="693"/>
      <c r="AE884" s="693"/>
      <c r="AF884" s="693"/>
      <c r="AG884" s="693"/>
      <c r="AH884" s="693"/>
      <c r="AI884" s="693"/>
      <c r="AJ884" s="693"/>
      <c r="AK884" s="693"/>
      <c r="AL884" s="693"/>
      <c r="AM884" s="693"/>
      <c r="AN884" s="693"/>
      <c r="AO884" s="693"/>
      <c r="AP884" s="693"/>
      <c r="AQ884" s="693"/>
      <c r="AR884" s="693"/>
      <c r="AS884" s="693"/>
      <c r="AT884" s="693"/>
      <c r="AU884" s="693"/>
      <c r="AV884" s="693"/>
      <c r="AW884" s="693"/>
      <c r="AX884" s="693"/>
      <c r="AY884" s="693"/>
      <c r="AZ884" s="693"/>
      <c r="BA884" s="693"/>
      <c r="BB884" s="693"/>
      <c r="BC884" s="693"/>
      <c r="BD884" s="693"/>
      <c r="BE884" s="693"/>
      <c r="BF884" s="693"/>
      <c r="BG884" s="693"/>
      <c r="BH884" s="693"/>
      <c r="BI884" s="693"/>
      <c r="BJ884" s="693"/>
      <c r="BK884" s="693"/>
      <c r="BL884" s="693"/>
      <c r="BM884" s="693"/>
      <c r="BN884" s="693"/>
      <c r="BO884" s="693"/>
      <c r="BP884" s="693"/>
      <c r="BQ884" s="693"/>
      <c r="BR884" s="693"/>
      <c r="BS884" s="693"/>
      <c r="BT884" s="693"/>
      <c r="BU884" s="693"/>
      <c r="BV884" s="693"/>
      <c r="BW884" s="693"/>
      <c r="BX884" s="693"/>
      <c r="BY884" s="693"/>
      <c r="BZ884" s="693"/>
      <c r="CA884" s="693"/>
      <c r="CB884" s="693"/>
      <c r="CC884" s="693"/>
      <c r="CD884" s="693"/>
      <c r="CE884" s="693"/>
      <c r="CF884" s="693"/>
      <c r="CG884" s="693"/>
      <c r="CH884" s="693"/>
      <c r="CI884" s="693"/>
      <c r="CJ884" s="693"/>
      <c r="CK884" s="693"/>
      <c r="CL884" s="693"/>
      <c r="CM884" s="693"/>
      <c r="CN884" s="693"/>
      <c r="CO884" s="693"/>
      <c r="CP884" s="693"/>
      <c r="CQ884" s="693"/>
      <c r="CR884" s="693"/>
      <c r="CS884" s="693"/>
      <c r="CT884" s="693"/>
      <c r="CU884" s="693"/>
      <c r="CV884" s="693"/>
      <c r="CW884" s="693"/>
      <c r="CX884" s="693"/>
      <c r="CY884" s="693"/>
      <c r="CZ884" s="693"/>
      <c r="DA884" s="693"/>
      <c r="DB884" s="693"/>
      <c r="DC884" s="693"/>
      <c r="DD884" s="693"/>
      <c r="DE884" s="693"/>
      <c r="DF884" s="693"/>
      <c r="DG884" s="693"/>
      <c r="DH884" s="693"/>
      <c r="DI884" s="693"/>
      <c r="DJ884" s="693"/>
      <c r="DK884" s="693"/>
      <c r="DL884" s="693"/>
      <c r="DM884" s="693"/>
      <c r="DN884" s="693"/>
      <c r="DO884" s="693"/>
      <c r="DP884" s="693"/>
      <c r="DQ884" s="693"/>
      <c r="DR884" s="693"/>
      <c r="DS884" s="693"/>
      <c r="DT884" s="693"/>
      <c r="DU884" s="693"/>
      <c r="DV884" s="693"/>
      <c r="DW884" s="693"/>
    </row>
    <row r="885" spans="2:127" x14ac:dyDescent="0.2">
      <c r="B885" s="695" t="s">
        <v>68</v>
      </c>
      <c r="C885" s="693" t="s">
        <v>564</v>
      </c>
      <c r="D885" s="693"/>
      <c r="E885" s="693"/>
      <c r="F885" s="693"/>
      <c r="G885" s="693"/>
      <c r="H885" s="693"/>
      <c r="I885" s="693"/>
      <c r="J885" s="693"/>
      <c r="K885" s="693"/>
      <c r="L885" s="693"/>
      <c r="M885" s="693"/>
      <c r="N885" s="693"/>
      <c r="O885" s="693"/>
      <c r="P885" s="693"/>
      <c r="Q885" s="693"/>
      <c r="R885" s="693"/>
      <c r="S885" s="693"/>
      <c r="T885" s="693"/>
      <c r="U885" s="693"/>
      <c r="V885" s="693"/>
      <c r="W885" s="693"/>
      <c r="X885" s="693"/>
      <c r="Y885" s="693"/>
      <c r="Z885" s="693"/>
      <c r="AA885" s="693"/>
      <c r="AB885" s="693"/>
      <c r="AC885" s="693"/>
      <c r="AD885" s="693"/>
      <c r="AE885" s="693"/>
      <c r="AF885" s="693"/>
      <c r="AG885" s="693"/>
      <c r="AH885" s="693"/>
      <c r="AI885" s="693"/>
      <c r="AJ885" s="693"/>
      <c r="AK885" s="693"/>
      <c r="AL885" s="693"/>
      <c r="AM885" s="693"/>
      <c r="AN885" s="693"/>
      <c r="AO885" s="693"/>
      <c r="AP885" s="693"/>
      <c r="AQ885" s="693"/>
      <c r="AR885" s="693"/>
      <c r="AS885" s="693"/>
      <c r="AT885" s="693"/>
      <c r="AU885" s="693"/>
      <c r="AV885" s="693"/>
      <c r="AW885" s="693"/>
      <c r="AX885" s="693"/>
      <c r="AY885" s="693"/>
      <c r="AZ885" s="693"/>
      <c r="BA885" s="693"/>
      <c r="BB885" s="693"/>
      <c r="BC885" s="693"/>
      <c r="BD885" s="693"/>
      <c r="BE885" s="693"/>
      <c r="BF885" s="693"/>
      <c r="BG885" s="693"/>
      <c r="BH885" s="693"/>
      <c r="BI885" s="693"/>
      <c r="BJ885" s="693"/>
      <c r="BK885" s="693"/>
      <c r="BL885" s="693"/>
      <c r="BM885" s="693"/>
      <c r="BN885" s="693"/>
      <c r="BO885" s="693"/>
      <c r="BP885" s="693"/>
      <c r="BQ885" s="693"/>
      <c r="BR885" s="693"/>
      <c r="BS885" s="693"/>
      <c r="BT885" s="693"/>
      <c r="BU885" s="693"/>
      <c r="BV885" s="693"/>
      <c r="BW885" s="693"/>
      <c r="BX885" s="693"/>
      <c r="BY885" s="693"/>
      <c r="BZ885" s="693"/>
      <c r="CA885" s="693"/>
      <c r="CB885" s="693"/>
      <c r="CC885" s="693"/>
      <c r="CD885" s="693"/>
      <c r="CE885" s="693"/>
      <c r="CF885" s="693"/>
      <c r="CG885" s="693"/>
      <c r="CH885" s="693"/>
      <c r="CI885" s="693"/>
      <c r="CJ885" s="693"/>
      <c r="CK885" s="693"/>
      <c r="CL885" s="693"/>
      <c r="CM885" s="693"/>
      <c r="CN885" s="693"/>
      <c r="CO885" s="693"/>
      <c r="CP885" s="693"/>
      <c r="CQ885" s="693"/>
      <c r="CR885" s="693"/>
      <c r="CS885" s="693"/>
      <c r="CT885" s="693"/>
      <c r="CU885" s="693"/>
      <c r="CV885" s="693"/>
      <c r="CW885" s="693"/>
      <c r="CX885" s="693"/>
      <c r="CY885" s="693"/>
      <c r="CZ885" s="693"/>
      <c r="DA885" s="693"/>
      <c r="DB885" s="693"/>
      <c r="DC885" s="693"/>
      <c r="DD885" s="693"/>
      <c r="DE885" s="693"/>
      <c r="DF885" s="693"/>
      <c r="DG885" s="693"/>
      <c r="DH885" s="693"/>
      <c r="DI885" s="693"/>
      <c r="DJ885" s="693"/>
      <c r="DK885" s="693"/>
      <c r="DL885" s="693"/>
      <c r="DM885" s="693"/>
      <c r="DN885" s="693"/>
      <c r="DO885" s="693"/>
      <c r="DP885" s="693"/>
      <c r="DQ885" s="693"/>
      <c r="DR885" s="693"/>
      <c r="DS885" s="693"/>
      <c r="DT885" s="693"/>
      <c r="DU885" s="693"/>
      <c r="DV885" s="693"/>
      <c r="DW885" s="693"/>
    </row>
    <row r="886" spans="2:127" x14ac:dyDescent="0.2">
      <c r="B886" s="695" t="s">
        <v>69</v>
      </c>
      <c r="C886" s="693" t="s">
        <v>565</v>
      </c>
      <c r="D886" s="693"/>
      <c r="E886" s="693"/>
      <c r="F886" s="693"/>
      <c r="G886" s="693"/>
      <c r="H886" s="693"/>
      <c r="I886" s="693"/>
      <c r="J886" s="693"/>
      <c r="K886" s="693"/>
      <c r="L886" s="693"/>
      <c r="M886" s="693"/>
      <c r="N886" s="693"/>
      <c r="O886" s="693"/>
      <c r="P886" s="693"/>
      <c r="Q886" s="693"/>
      <c r="R886" s="693"/>
      <c r="S886" s="693"/>
      <c r="T886" s="693"/>
      <c r="U886" s="693"/>
      <c r="V886" s="693"/>
      <c r="W886" s="693"/>
      <c r="X886" s="693"/>
      <c r="Y886" s="693"/>
      <c r="Z886" s="693"/>
      <c r="AA886" s="693"/>
      <c r="AB886" s="693"/>
      <c r="AC886" s="693"/>
      <c r="AD886" s="693"/>
      <c r="AE886" s="693"/>
      <c r="AF886" s="693"/>
      <c r="AG886" s="693"/>
      <c r="AH886" s="693"/>
      <c r="AI886" s="693"/>
      <c r="AJ886" s="693"/>
      <c r="AK886" s="693"/>
      <c r="AL886" s="693"/>
      <c r="AM886" s="693"/>
      <c r="AN886" s="693"/>
      <c r="AO886" s="693"/>
      <c r="AP886" s="693"/>
      <c r="AQ886" s="693"/>
      <c r="AR886" s="693"/>
      <c r="AS886" s="693"/>
      <c r="AT886" s="693"/>
      <c r="AU886" s="693"/>
      <c r="AV886" s="693"/>
      <c r="AW886" s="693"/>
      <c r="AX886" s="693"/>
      <c r="AY886" s="693"/>
      <c r="AZ886" s="693"/>
      <c r="BA886" s="693"/>
      <c r="BB886" s="693"/>
      <c r="BC886" s="693"/>
      <c r="BD886" s="693"/>
      <c r="BE886" s="693"/>
      <c r="BF886" s="693"/>
      <c r="BG886" s="693"/>
      <c r="BH886" s="693"/>
      <c r="BI886" s="693"/>
      <c r="BJ886" s="693"/>
      <c r="BK886" s="693"/>
      <c r="BL886" s="693"/>
      <c r="BM886" s="693"/>
      <c r="BN886" s="693"/>
      <c r="BO886" s="693"/>
      <c r="BP886" s="693"/>
      <c r="BQ886" s="693"/>
      <c r="BR886" s="693"/>
      <c r="BS886" s="693"/>
      <c r="BT886" s="693"/>
      <c r="BU886" s="693"/>
      <c r="BV886" s="693"/>
      <c r="BW886" s="693"/>
      <c r="BX886" s="693"/>
      <c r="BY886" s="693"/>
      <c r="BZ886" s="693"/>
      <c r="CA886" s="693"/>
      <c r="CB886" s="693"/>
      <c r="CC886" s="693"/>
      <c r="CD886" s="693"/>
      <c r="CE886" s="693"/>
      <c r="CF886" s="693"/>
      <c r="CG886" s="693"/>
      <c r="CH886" s="693"/>
      <c r="CI886" s="693"/>
      <c r="CJ886" s="693"/>
      <c r="CK886" s="693"/>
      <c r="CL886" s="693"/>
      <c r="CM886" s="693"/>
      <c r="CN886" s="693"/>
      <c r="CO886" s="693"/>
      <c r="CP886" s="693"/>
      <c r="CQ886" s="693"/>
      <c r="CR886" s="693"/>
      <c r="CS886" s="693"/>
      <c r="CT886" s="693"/>
      <c r="CU886" s="693"/>
      <c r="CV886" s="693"/>
      <c r="CW886" s="693"/>
      <c r="CX886" s="693"/>
      <c r="CY886" s="693"/>
      <c r="CZ886" s="693"/>
      <c r="DA886" s="693"/>
      <c r="DB886" s="693"/>
      <c r="DC886" s="693"/>
      <c r="DD886" s="693"/>
      <c r="DE886" s="693"/>
      <c r="DF886" s="693"/>
      <c r="DG886" s="693"/>
      <c r="DH886" s="693"/>
      <c r="DI886" s="693"/>
      <c r="DJ886" s="693"/>
      <c r="DK886" s="693"/>
      <c r="DL886" s="693"/>
      <c r="DM886" s="693"/>
      <c r="DN886" s="693"/>
      <c r="DO886" s="693"/>
      <c r="DP886" s="693"/>
      <c r="DQ886" s="693"/>
      <c r="DR886" s="693"/>
      <c r="DS886" s="693"/>
      <c r="DT886" s="693"/>
      <c r="DU886" s="693"/>
      <c r="DV886" s="693"/>
      <c r="DW886" s="693"/>
    </row>
    <row r="887" spans="2:127" x14ac:dyDescent="0.2">
      <c r="B887" s="695" t="s">
        <v>70</v>
      </c>
      <c r="C887" s="693" t="s">
        <v>566</v>
      </c>
      <c r="D887" s="693"/>
      <c r="E887" s="693"/>
      <c r="F887" s="693"/>
      <c r="G887" s="693"/>
      <c r="H887" s="693"/>
      <c r="I887" s="693"/>
      <c r="J887" s="693"/>
      <c r="K887" s="693"/>
      <c r="L887" s="693"/>
      <c r="M887" s="693"/>
      <c r="N887" s="693"/>
      <c r="O887" s="693"/>
      <c r="P887" s="693"/>
      <c r="Q887" s="693"/>
      <c r="R887" s="693"/>
      <c r="S887" s="693"/>
      <c r="T887" s="693"/>
      <c r="U887" s="693"/>
      <c r="V887" s="693"/>
      <c r="W887" s="693"/>
      <c r="X887" s="693"/>
      <c r="Y887" s="693"/>
      <c r="Z887" s="693"/>
      <c r="AA887" s="693"/>
      <c r="AB887" s="693"/>
      <c r="AC887" s="693"/>
      <c r="AD887" s="693"/>
      <c r="AE887" s="693"/>
      <c r="AF887" s="693"/>
      <c r="AG887" s="693"/>
      <c r="AH887" s="693"/>
      <c r="AI887" s="693"/>
      <c r="AJ887" s="693"/>
      <c r="AK887" s="693"/>
      <c r="AL887" s="693"/>
      <c r="AM887" s="693"/>
      <c r="AN887" s="693"/>
      <c r="AO887" s="693"/>
      <c r="AP887" s="693"/>
      <c r="AQ887" s="693"/>
      <c r="AR887" s="693"/>
      <c r="AS887" s="693"/>
      <c r="AT887" s="693"/>
      <c r="AU887" s="693"/>
      <c r="AV887" s="693"/>
      <c r="AW887" s="693"/>
      <c r="AX887" s="693"/>
      <c r="AY887" s="693"/>
      <c r="AZ887" s="693"/>
      <c r="BA887" s="693"/>
      <c r="BB887" s="693"/>
      <c r="BC887" s="693"/>
      <c r="BD887" s="693"/>
      <c r="BE887" s="693"/>
      <c r="BF887" s="693"/>
      <c r="BG887" s="693"/>
      <c r="BH887" s="693"/>
      <c r="BI887" s="693"/>
      <c r="BJ887" s="693"/>
      <c r="BK887" s="693"/>
      <c r="BL887" s="693"/>
      <c r="BM887" s="693"/>
      <c r="BN887" s="693"/>
      <c r="BO887" s="693"/>
      <c r="BP887" s="693"/>
      <c r="BQ887" s="693"/>
      <c r="BR887" s="693"/>
      <c r="BS887" s="693"/>
      <c r="BT887" s="693"/>
      <c r="BU887" s="693"/>
      <c r="BV887" s="693"/>
      <c r="BW887" s="693"/>
      <c r="BX887" s="693"/>
      <c r="BY887" s="693"/>
      <c r="BZ887" s="693"/>
      <c r="CA887" s="693"/>
      <c r="CB887" s="693"/>
      <c r="CC887" s="693"/>
      <c r="CD887" s="693"/>
      <c r="CE887" s="693"/>
      <c r="CF887" s="693"/>
      <c r="CG887" s="693"/>
      <c r="CH887" s="693"/>
      <c r="CI887" s="693"/>
      <c r="CJ887" s="693"/>
      <c r="CK887" s="693"/>
      <c r="CL887" s="693"/>
      <c r="CM887" s="693"/>
      <c r="CN887" s="693"/>
      <c r="CO887" s="693"/>
      <c r="CP887" s="693"/>
      <c r="CQ887" s="693"/>
      <c r="CR887" s="693"/>
      <c r="CS887" s="693"/>
      <c r="CT887" s="693"/>
      <c r="CU887" s="693"/>
      <c r="CV887" s="693"/>
      <c r="CW887" s="693"/>
      <c r="CX887" s="693"/>
      <c r="CY887" s="693"/>
      <c r="CZ887" s="693"/>
      <c r="DA887" s="693"/>
      <c r="DB887" s="693"/>
      <c r="DC887" s="693"/>
      <c r="DD887" s="693"/>
      <c r="DE887" s="693"/>
      <c r="DF887" s="693"/>
      <c r="DG887" s="693"/>
      <c r="DH887" s="693"/>
      <c r="DI887" s="693"/>
      <c r="DJ887" s="693"/>
      <c r="DK887" s="693"/>
      <c r="DL887" s="693"/>
      <c r="DM887" s="693"/>
      <c r="DN887" s="693"/>
      <c r="DO887" s="693"/>
      <c r="DP887" s="693"/>
      <c r="DQ887" s="693"/>
      <c r="DR887" s="693"/>
      <c r="DS887" s="693"/>
      <c r="DT887" s="693"/>
      <c r="DU887" s="693"/>
      <c r="DV887" s="693"/>
      <c r="DW887" s="693"/>
    </row>
    <row r="888" spans="2:127" x14ac:dyDescent="0.2">
      <c r="B888" s="695" t="s">
        <v>71</v>
      </c>
      <c r="C888" s="693" t="s">
        <v>567</v>
      </c>
      <c r="D888" s="693"/>
      <c r="E888" s="693"/>
      <c r="F888" s="693"/>
      <c r="G888" s="693"/>
      <c r="H888" s="693"/>
      <c r="I888" s="693"/>
      <c r="J888" s="693"/>
      <c r="K888" s="693"/>
      <c r="L888" s="693"/>
      <c r="M888" s="693"/>
      <c r="N888" s="693"/>
      <c r="O888" s="693"/>
      <c r="P888" s="693"/>
      <c r="Q888" s="693"/>
      <c r="R888" s="693"/>
      <c r="S888" s="693"/>
      <c r="T888" s="693"/>
      <c r="U888" s="693"/>
      <c r="V888" s="693"/>
      <c r="W888" s="693"/>
      <c r="X888" s="693"/>
      <c r="Y888" s="693"/>
      <c r="Z888" s="693"/>
      <c r="AA888" s="693"/>
      <c r="AB888" s="693"/>
      <c r="AC888" s="693"/>
      <c r="AD888" s="693"/>
      <c r="AE888" s="693"/>
      <c r="AF888" s="693"/>
      <c r="AG888" s="693"/>
      <c r="AH888" s="693"/>
      <c r="AI888" s="693"/>
      <c r="AJ888" s="693"/>
      <c r="AK888" s="693"/>
      <c r="AL888" s="693"/>
      <c r="AM888" s="693"/>
      <c r="AN888" s="693"/>
      <c r="AO888" s="693"/>
      <c r="AP888" s="693"/>
      <c r="AQ888" s="693"/>
      <c r="AR888" s="693"/>
      <c r="AS888" s="693"/>
      <c r="AT888" s="693"/>
      <c r="AU888" s="693"/>
      <c r="AV888" s="693"/>
      <c r="AW888" s="693"/>
      <c r="AX888" s="693"/>
      <c r="AY888" s="693"/>
      <c r="AZ888" s="693"/>
      <c r="BA888" s="693"/>
      <c r="BB888" s="693"/>
      <c r="BC888" s="693"/>
      <c r="BD888" s="693"/>
      <c r="BE888" s="693"/>
      <c r="BF888" s="693"/>
      <c r="BG888" s="693"/>
      <c r="BH888" s="693"/>
      <c r="BI888" s="693"/>
      <c r="BJ888" s="693"/>
      <c r="BK888" s="693"/>
      <c r="BL888" s="693"/>
      <c r="BM888" s="693"/>
      <c r="BN888" s="693"/>
      <c r="BO888" s="693"/>
      <c r="BP888" s="693"/>
      <c r="BQ888" s="693"/>
      <c r="BR888" s="693"/>
      <c r="BS888" s="693"/>
      <c r="BT888" s="693"/>
      <c r="BU888" s="693"/>
      <c r="BV888" s="693"/>
      <c r="BW888" s="693"/>
      <c r="BX888" s="693"/>
      <c r="BY888" s="693"/>
      <c r="BZ888" s="693"/>
      <c r="CA888" s="693"/>
      <c r="CB888" s="693"/>
      <c r="CC888" s="693"/>
      <c r="CD888" s="693"/>
      <c r="CE888" s="693"/>
      <c r="CF888" s="693"/>
      <c r="CG888" s="693"/>
      <c r="CH888" s="693"/>
      <c r="CI888" s="693"/>
      <c r="CJ888" s="693"/>
      <c r="CK888" s="693"/>
      <c r="CL888" s="693"/>
      <c r="CM888" s="693"/>
      <c r="CN888" s="693"/>
      <c r="CO888" s="693"/>
      <c r="CP888" s="693"/>
      <c r="CQ888" s="693"/>
      <c r="CR888" s="693"/>
      <c r="CS888" s="693"/>
      <c r="CT888" s="693"/>
      <c r="CU888" s="693"/>
      <c r="CV888" s="693"/>
      <c r="CW888" s="693"/>
      <c r="CX888" s="693"/>
      <c r="CY888" s="693"/>
      <c r="CZ888" s="693"/>
      <c r="DA888" s="693"/>
      <c r="DB888" s="693"/>
      <c r="DC888" s="693"/>
      <c r="DD888" s="693"/>
      <c r="DE888" s="693"/>
      <c r="DF888" s="693"/>
      <c r="DG888" s="693"/>
      <c r="DH888" s="693"/>
      <c r="DI888" s="693"/>
      <c r="DJ888" s="693"/>
      <c r="DK888" s="693"/>
      <c r="DL888" s="693"/>
      <c r="DM888" s="693"/>
      <c r="DN888" s="693"/>
      <c r="DO888" s="693"/>
      <c r="DP888" s="693"/>
      <c r="DQ888" s="693"/>
      <c r="DR888" s="693"/>
      <c r="DS888" s="693"/>
      <c r="DT888" s="693"/>
      <c r="DU888" s="693"/>
      <c r="DV888" s="693"/>
      <c r="DW888" s="693"/>
    </row>
    <row r="889" spans="2:127" x14ac:dyDescent="0.2">
      <c r="B889" s="695" t="s">
        <v>103</v>
      </c>
      <c r="C889" s="693"/>
      <c r="D889" s="693"/>
      <c r="E889" s="693"/>
      <c r="F889" s="693"/>
      <c r="G889" s="693"/>
      <c r="H889" s="693"/>
      <c r="I889" s="693"/>
      <c r="J889" s="693"/>
      <c r="K889" s="693"/>
      <c r="L889" s="693"/>
      <c r="M889" s="693"/>
      <c r="N889" s="693"/>
      <c r="O889" s="693"/>
      <c r="P889" s="693"/>
      <c r="Q889" s="693"/>
      <c r="R889" s="693"/>
      <c r="S889" s="693"/>
      <c r="T889" s="693"/>
      <c r="U889" s="693"/>
      <c r="V889" s="693"/>
      <c r="W889" s="693"/>
      <c r="X889" s="693"/>
      <c r="Y889" s="693"/>
      <c r="Z889" s="693"/>
      <c r="AA889" s="693"/>
      <c r="AB889" s="693"/>
      <c r="AC889" s="693"/>
      <c r="AD889" s="693"/>
      <c r="AE889" s="693"/>
      <c r="AF889" s="693"/>
      <c r="AG889" s="693"/>
      <c r="AH889" s="693"/>
      <c r="AI889" s="693"/>
      <c r="AJ889" s="693"/>
      <c r="AK889" s="693"/>
      <c r="AL889" s="693"/>
      <c r="AM889" s="693"/>
      <c r="AN889" s="693"/>
      <c r="AO889" s="693"/>
      <c r="AP889" s="693"/>
      <c r="AQ889" s="693"/>
      <c r="AR889" s="693"/>
      <c r="AS889" s="693"/>
      <c r="AT889" s="693"/>
      <c r="AU889" s="693"/>
      <c r="AV889" s="693"/>
      <c r="AW889" s="693"/>
      <c r="AX889" s="693"/>
      <c r="AY889" s="693"/>
      <c r="AZ889" s="693"/>
      <c r="BA889" s="693"/>
      <c r="BB889" s="693"/>
      <c r="BC889" s="693"/>
      <c r="BD889" s="693"/>
      <c r="BE889" s="693"/>
      <c r="BF889" s="693"/>
      <c r="BG889" s="693"/>
      <c r="BH889" s="693"/>
      <c r="BI889" s="693"/>
      <c r="BJ889" s="693"/>
      <c r="BK889" s="693"/>
      <c r="BL889" s="693"/>
      <c r="BM889" s="693"/>
      <c r="BN889" s="693"/>
      <c r="BO889" s="693"/>
      <c r="BP889" s="693"/>
      <c r="BQ889" s="693"/>
      <c r="BR889" s="693"/>
      <c r="BS889" s="693"/>
      <c r="BT889" s="693"/>
      <c r="BU889" s="693"/>
      <c r="BV889" s="693"/>
      <c r="BW889" s="693"/>
      <c r="BX889" s="693"/>
      <c r="BY889" s="693"/>
      <c r="BZ889" s="693"/>
      <c r="CA889" s="693"/>
      <c r="CB889" s="693"/>
      <c r="CC889" s="693"/>
      <c r="CD889" s="693"/>
      <c r="CE889" s="693"/>
      <c r="CF889" s="693"/>
      <c r="CG889" s="693"/>
      <c r="CH889" s="693"/>
      <c r="CI889" s="693"/>
      <c r="CJ889" s="693"/>
      <c r="CK889" s="693"/>
      <c r="CL889" s="693"/>
      <c r="CM889" s="693"/>
      <c r="CN889" s="693"/>
      <c r="CO889" s="693"/>
      <c r="CP889" s="693"/>
      <c r="CQ889" s="693"/>
      <c r="CR889" s="693"/>
      <c r="CS889" s="693"/>
      <c r="CT889" s="693"/>
      <c r="CU889" s="693"/>
      <c r="CV889" s="693"/>
      <c r="CW889" s="693"/>
      <c r="CX889" s="693"/>
      <c r="CY889" s="693"/>
      <c r="CZ889" s="693"/>
      <c r="DA889" s="693"/>
      <c r="DB889" s="693"/>
      <c r="DC889" s="693"/>
      <c r="DD889" s="693"/>
      <c r="DE889" s="693"/>
      <c r="DF889" s="693"/>
      <c r="DG889" s="693"/>
      <c r="DH889" s="693"/>
      <c r="DI889" s="693"/>
      <c r="DJ889" s="693"/>
      <c r="DK889" s="693"/>
      <c r="DL889" s="693"/>
      <c r="DM889" s="693"/>
      <c r="DN889" s="693"/>
      <c r="DO889" s="693"/>
      <c r="DP889" s="693"/>
      <c r="DQ889" s="693"/>
      <c r="DR889" s="693"/>
      <c r="DS889" s="693"/>
      <c r="DT889" s="693"/>
      <c r="DU889" s="693"/>
      <c r="DV889" s="693"/>
      <c r="DW889" s="693"/>
    </row>
    <row r="890" spans="2:127" x14ac:dyDescent="0.2">
      <c r="B890" s="695" t="s">
        <v>104</v>
      </c>
      <c r="C890" s="693"/>
      <c r="D890" s="693"/>
      <c r="E890" s="693"/>
      <c r="F890" s="693"/>
      <c r="G890" s="693"/>
      <c r="H890" s="693"/>
      <c r="I890" s="693"/>
      <c r="J890" s="693"/>
      <c r="K890" s="693"/>
      <c r="L890" s="693"/>
      <c r="M890" s="693"/>
      <c r="N890" s="693"/>
      <c r="O890" s="693"/>
      <c r="P890" s="693"/>
      <c r="Q890" s="693"/>
      <c r="R890" s="693"/>
      <c r="S890" s="693"/>
      <c r="T890" s="693"/>
      <c r="U890" s="693"/>
      <c r="V890" s="693"/>
      <c r="W890" s="693"/>
      <c r="X890" s="693"/>
      <c r="Y890" s="693"/>
      <c r="Z890" s="693"/>
      <c r="AA890" s="693"/>
      <c r="AB890" s="693"/>
      <c r="AC890" s="693"/>
      <c r="AD890" s="693"/>
      <c r="AE890" s="693"/>
      <c r="AF890" s="693"/>
      <c r="AG890" s="693"/>
      <c r="AH890" s="693"/>
      <c r="AI890" s="693"/>
      <c r="AJ890" s="693"/>
      <c r="AK890" s="693"/>
      <c r="AL890" s="693"/>
      <c r="AM890" s="693"/>
      <c r="AN890" s="693"/>
      <c r="AO890" s="693"/>
      <c r="AP890" s="693"/>
      <c r="AQ890" s="693"/>
      <c r="AR890" s="693"/>
      <c r="AS890" s="693"/>
      <c r="AT890" s="693"/>
      <c r="AU890" s="693"/>
      <c r="AV890" s="693"/>
      <c r="AW890" s="693"/>
      <c r="AX890" s="693"/>
      <c r="AY890" s="693"/>
      <c r="AZ890" s="693"/>
      <c r="BA890" s="693"/>
      <c r="BB890" s="693"/>
      <c r="BC890" s="693"/>
      <c r="BD890" s="693"/>
      <c r="BE890" s="693"/>
      <c r="BF890" s="693"/>
      <c r="BG890" s="693"/>
      <c r="BH890" s="693"/>
      <c r="BI890" s="693"/>
      <c r="BJ890" s="693"/>
      <c r="BK890" s="693"/>
      <c r="BL890" s="693"/>
      <c r="BM890" s="693"/>
      <c r="BN890" s="693"/>
      <c r="BO890" s="693"/>
      <c r="BP890" s="693"/>
      <c r="BQ890" s="693"/>
      <c r="BR890" s="693"/>
      <c r="BS890" s="693"/>
      <c r="BT890" s="693"/>
      <c r="BU890" s="693"/>
      <c r="BV890" s="693"/>
      <c r="BW890" s="693"/>
      <c r="BX890" s="693"/>
      <c r="BY890" s="693"/>
      <c r="BZ890" s="693"/>
      <c r="CA890" s="693"/>
      <c r="CB890" s="693"/>
      <c r="CC890" s="693"/>
      <c r="CD890" s="693"/>
      <c r="CE890" s="693"/>
      <c r="CF890" s="693"/>
      <c r="CG890" s="693"/>
      <c r="CH890" s="693"/>
      <c r="CI890" s="693"/>
      <c r="CJ890" s="693"/>
      <c r="CK890" s="693"/>
      <c r="CL890" s="693"/>
      <c r="CM890" s="693"/>
      <c r="CN890" s="693"/>
      <c r="CO890" s="693"/>
      <c r="CP890" s="693"/>
      <c r="CQ890" s="693"/>
      <c r="CR890" s="693"/>
      <c r="CS890" s="693"/>
      <c r="CT890" s="693"/>
      <c r="CU890" s="693"/>
      <c r="CV890" s="693"/>
      <c r="CW890" s="693"/>
      <c r="CX890" s="693"/>
      <c r="CY890" s="693"/>
      <c r="CZ890" s="693"/>
      <c r="DA890" s="693"/>
      <c r="DB890" s="693"/>
      <c r="DC890" s="693"/>
      <c r="DD890" s="693"/>
      <c r="DE890" s="693"/>
      <c r="DF890" s="693"/>
      <c r="DG890" s="693"/>
      <c r="DH890" s="693"/>
      <c r="DI890" s="693"/>
      <c r="DJ890" s="693"/>
      <c r="DK890" s="693"/>
      <c r="DL890" s="693"/>
      <c r="DM890" s="693"/>
      <c r="DN890" s="693"/>
      <c r="DO890" s="693"/>
      <c r="DP890" s="693"/>
      <c r="DQ890" s="693"/>
      <c r="DR890" s="693"/>
      <c r="DS890" s="693"/>
      <c r="DT890" s="693"/>
      <c r="DU890" s="693"/>
      <c r="DV890" s="693"/>
      <c r="DW890" s="693"/>
    </row>
    <row r="891" spans="2:127" x14ac:dyDescent="0.2">
      <c r="B891" s="695" t="s">
        <v>105</v>
      </c>
      <c r="C891" s="693" t="s">
        <v>568</v>
      </c>
      <c r="D891" s="693"/>
      <c r="E891" s="693"/>
      <c r="F891" s="693"/>
      <c r="G891" s="693"/>
      <c r="H891" s="693"/>
      <c r="I891" s="693"/>
      <c r="J891" s="693"/>
      <c r="K891" s="693"/>
      <c r="L891" s="693"/>
      <c r="M891" s="693"/>
      <c r="N891" s="693"/>
      <c r="O891" s="693"/>
      <c r="P891" s="693"/>
      <c r="Q891" s="693"/>
      <c r="R891" s="693"/>
      <c r="S891" s="693"/>
      <c r="T891" s="693"/>
      <c r="U891" s="693"/>
      <c r="V891" s="693"/>
      <c r="W891" s="693"/>
      <c r="X891" s="693"/>
      <c r="Y891" s="693"/>
      <c r="Z891" s="693"/>
      <c r="AA891" s="693"/>
      <c r="AB891" s="693"/>
      <c r="AC891" s="693"/>
      <c r="AD891" s="693"/>
      <c r="AE891" s="693"/>
      <c r="AF891" s="693"/>
      <c r="AG891" s="693"/>
      <c r="AH891" s="693"/>
      <c r="AI891" s="693"/>
      <c r="AJ891" s="693"/>
      <c r="AK891" s="693"/>
      <c r="AL891" s="693"/>
      <c r="AM891" s="693"/>
      <c r="AN891" s="693"/>
      <c r="AO891" s="693"/>
      <c r="AP891" s="693"/>
      <c r="AQ891" s="693"/>
      <c r="AR891" s="693"/>
      <c r="AS891" s="693"/>
      <c r="AT891" s="693"/>
      <c r="AU891" s="693"/>
      <c r="AV891" s="693"/>
      <c r="AW891" s="693"/>
      <c r="AX891" s="693"/>
      <c r="AY891" s="693"/>
      <c r="AZ891" s="693"/>
      <c r="BA891" s="693"/>
      <c r="BB891" s="693"/>
      <c r="BC891" s="693"/>
      <c r="BD891" s="693"/>
      <c r="BE891" s="693"/>
      <c r="BF891" s="693"/>
      <c r="BG891" s="693"/>
      <c r="BH891" s="693"/>
      <c r="BI891" s="693"/>
      <c r="BJ891" s="693"/>
      <c r="BK891" s="693"/>
      <c r="BL891" s="693"/>
      <c r="BM891" s="693"/>
      <c r="BN891" s="693"/>
      <c r="BO891" s="693"/>
      <c r="BP891" s="693"/>
      <c r="BQ891" s="693"/>
      <c r="BR891" s="693"/>
      <c r="BS891" s="693"/>
      <c r="BT891" s="693"/>
      <c r="BU891" s="693"/>
      <c r="BV891" s="693"/>
      <c r="BW891" s="693"/>
      <c r="BX891" s="693"/>
      <c r="BY891" s="693"/>
      <c r="BZ891" s="693"/>
      <c r="CA891" s="693"/>
      <c r="CB891" s="693"/>
      <c r="CC891" s="693"/>
      <c r="CD891" s="693"/>
      <c r="CE891" s="693"/>
      <c r="CF891" s="693"/>
      <c r="CG891" s="693"/>
      <c r="CH891" s="693"/>
      <c r="CI891" s="693"/>
      <c r="CJ891" s="693"/>
      <c r="CK891" s="693"/>
      <c r="CL891" s="693"/>
      <c r="CM891" s="693"/>
      <c r="CN891" s="693"/>
      <c r="CO891" s="693"/>
      <c r="CP891" s="693"/>
      <c r="CQ891" s="693"/>
      <c r="CR891" s="693"/>
      <c r="CS891" s="693"/>
      <c r="CT891" s="693"/>
      <c r="CU891" s="693"/>
      <c r="CV891" s="693"/>
      <c r="CW891" s="693"/>
      <c r="CX891" s="693"/>
      <c r="CY891" s="693"/>
      <c r="CZ891" s="693"/>
      <c r="DA891" s="693"/>
      <c r="DB891" s="693"/>
      <c r="DC891" s="693"/>
      <c r="DD891" s="693"/>
      <c r="DE891" s="693"/>
      <c r="DF891" s="693"/>
      <c r="DG891" s="693"/>
      <c r="DH891" s="693"/>
      <c r="DI891" s="693"/>
      <c r="DJ891" s="693"/>
      <c r="DK891" s="693"/>
      <c r="DL891" s="693"/>
      <c r="DM891" s="693"/>
      <c r="DN891" s="693"/>
      <c r="DO891" s="693"/>
      <c r="DP891" s="693"/>
      <c r="DQ891" s="693"/>
      <c r="DR891" s="693"/>
      <c r="DS891" s="693"/>
      <c r="DT891" s="693"/>
      <c r="DU891" s="693"/>
      <c r="DV891" s="693"/>
      <c r="DW891" s="693"/>
    </row>
    <row r="892" spans="2:127" x14ac:dyDescent="0.2">
      <c r="B892" s="695" t="s">
        <v>106</v>
      </c>
      <c r="C892" s="693" t="s">
        <v>569</v>
      </c>
      <c r="D892" s="693"/>
      <c r="E892" s="693"/>
      <c r="F892" s="693"/>
      <c r="G892" s="693"/>
      <c r="H892" s="693"/>
      <c r="I892" s="693"/>
      <c r="J892" s="693"/>
      <c r="K892" s="693"/>
      <c r="L892" s="693"/>
      <c r="M892" s="693"/>
      <c r="N892" s="693"/>
      <c r="O892" s="693"/>
      <c r="P892" s="693"/>
      <c r="Q892" s="693"/>
      <c r="R892" s="693"/>
      <c r="S892" s="693"/>
      <c r="T892" s="693"/>
      <c r="U892" s="693"/>
      <c r="V892" s="693"/>
      <c r="W892" s="693"/>
      <c r="X892" s="693"/>
      <c r="Y892" s="693"/>
      <c r="Z892" s="693"/>
      <c r="AA892" s="693"/>
      <c r="AB892" s="693"/>
      <c r="AC892" s="693"/>
      <c r="AD892" s="693"/>
      <c r="AE892" s="693"/>
      <c r="AF892" s="693"/>
      <c r="AG892" s="693"/>
      <c r="AH892" s="693"/>
      <c r="AI892" s="693"/>
      <c r="AJ892" s="693"/>
      <c r="AK892" s="693"/>
      <c r="AL892" s="693"/>
      <c r="AM892" s="693"/>
      <c r="AN892" s="693"/>
      <c r="AO892" s="693"/>
      <c r="AP892" s="693"/>
      <c r="AQ892" s="693"/>
      <c r="AR892" s="693"/>
      <c r="AS892" s="693"/>
      <c r="AT892" s="693"/>
      <c r="AU892" s="693"/>
      <c r="AV892" s="693"/>
      <c r="AW892" s="693"/>
      <c r="AX892" s="693"/>
      <c r="AY892" s="693"/>
      <c r="AZ892" s="693"/>
      <c r="BA892" s="693"/>
      <c r="BB892" s="693"/>
      <c r="BC892" s="693"/>
      <c r="BD892" s="693"/>
      <c r="BE892" s="693"/>
      <c r="BF892" s="693"/>
      <c r="BG892" s="693"/>
      <c r="BH892" s="693"/>
      <c r="BI892" s="693"/>
      <c r="BJ892" s="693"/>
      <c r="BK892" s="693"/>
      <c r="BL892" s="693"/>
      <c r="BM892" s="693"/>
      <c r="BN892" s="693"/>
      <c r="BO892" s="693"/>
      <c r="BP892" s="693"/>
      <c r="BQ892" s="693"/>
      <c r="BR892" s="693"/>
      <c r="BS892" s="693"/>
      <c r="BT892" s="693"/>
      <c r="BU892" s="693"/>
      <c r="BV892" s="693"/>
      <c r="BW892" s="693"/>
      <c r="BX892" s="693"/>
      <c r="BY892" s="693"/>
      <c r="BZ892" s="693"/>
      <c r="CA892" s="693"/>
      <c r="CB892" s="693"/>
      <c r="CC892" s="693"/>
      <c r="CD892" s="693"/>
      <c r="CE892" s="693"/>
      <c r="CF892" s="693"/>
      <c r="CG892" s="693"/>
      <c r="CH892" s="693"/>
      <c r="CI892" s="693"/>
      <c r="CJ892" s="693"/>
      <c r="CK892" s="693"/>
      <c r="CL892" s="693"/>
      <c r="CM892" s="693"/>
      <c r="CN892" s="693"/>
      <c r="CO892" s="693"/>
      <c r="CP892" s="693"/>
      <c r="CQ892" s="693"/>
      <c r="CR892" s="693"/>
      <c r="CS892" s="693"/>
      <c r="CT892" s="693"/>
      <c r="CU892" s="693"/>
      <c r="CV892" s="693"/>
      <c r="CW892" s="693"/>
      <c r="CX892" s="693"/>
      <c r="CY892" s="693"/>
      <c r="CZ892" s="693"/>
      <c r="DA892" s="693"/>
      <c r="DB892" s="693"/>
      <c r="DC892" s="693"/>
      <c r="DD892" s="693"/>
      <c r="DE892" s="693"/>
      <c r="DF892" s="693"/>
      <c r="DG892" s="693"/>
      <c r="DH892" s="693"/>
      <c r="DI892" s="693"/>
      <c r="DJ892" s="693"/>
      <c r="DK892" s="693"/>
      <c r="DL892" s="693"/>
      <c r="DM892" s="693"/>
      <c r="DN892" s="693"/>
      <c r="DO892" s="693"/>
      <c r="DP892" s="693"/>
      <c r="DQ892" s="693"/>
      <c r="DR892" s="693"/>
      <c r="DS892" s="693"/>
      <c r="DT892" s="693"/>
      <c r="DU892" s="693"/>
      <c r="DV892" s="693"/>
      <c r="DW892" s="693"/>
    </row>
    <row r="893" spans="2:127" x14ac:dyDescent="0.2">
      <c r="B893" s="695"/>
      <c r="C893" s="693"/>
      <c r="D893" s="693"/>
      <c r="E893" s="693"/>
      <c r="F893" s="693"/>
      <c r="G893" s="693"/>
      <c r="H893" s="693"/>
      <c r="I893" s="693"/>
      <c r="J893" s="693"/>
      <c r="K893" s="693"/>
      <c r="L893" s="693"/>
      <c r="M893" s="693"/>
      <c r="N893" s="693"/>
      <c r="O893" s="693"/>
      <c r="P893" s="693"/>
      <c r="Q893" s="693"/>
      <c r="R893" s="693"/>
      <c r="S893" s="693"/>
      <c r="T893" s="693"/>
      <c r="U893" s="693"/>
      <c r="V893" s="693"/>
      <c r="W893" s="693"/>
      <c r="X893" s="693"/>
      <c r="Y893" s="693"/>
      <c r="Z893" s="693"/>
      <c r="AA893" s="693"/>
      <c r="AB893" s="693"/>
      <c r="AC893" s="693"/>
      <c r="AD893" s="693"/>
      <c r="AE893" s="693"/>
      <c r="AF893" s="693"/>
      <c r="AG893" s="693"/>
      <c r="AH893" s="693"/>
      <c r="AI893" s="693"/>
      <c r="AJ893" s="693"/>
      <c r="AK893" s="693"/>
      <c r="AL893" s="693"/>
      <c r="AM893" s="693"/>
      <c r="AN893" s="693"/>
      <c r="AO893" s="693"/>
      <c r="AP893" s="693"/>
      <c r="AQ893" s="693"/>
      <c r="AR893" s="693"/>
      <c r="AS893" s="693"/>
      <c r="AT893" s="693"/>
      <c r="AU893" s="693"/>
      <c r="AV893" s="693"/>
      <c r="AW893" s="693"/>
      <c r="AX893" s="693"/>
      <c r="AY893" s="693"/>
      <c r="AZ893" s="693"/>
      <c r="BA893" s="693"/>
      <c r="BB893" s="693"/>
      <c r="BC893" s="693"/>
      <c r="BD893" s="693"/>
      <c r="BE893" s="693"/>
      <c r="BF893" s="693"/>
      <c r="BG893" s="693"/>
      <c r="BH893" s="693"/>
      <c r="BI893" s="693"/>
      <c r="BJ893" s="693"/>
      <c r="BK893" s="693"/>
      <c r="BL893" s="693"/>
      <c r="BM893" s="693"/>
      <c r="BN893" s="693"/>
      <c r="BO893" s="693"/>
      <c r="BP893" s="693"/>
      <c r="BQ893" s="693"/>
      <c r="BR893" s="693"/>
      <c r="BS893" s="693"/>
      <c r="BT893" s="693"/>
      <c r="BU893" s="693"/>
      <c r="BV893" s="693"/>
      <c r="BW893" s="693"/>
      <c r="BX893" s="693"/>
      <c r="BY893" s="693"/>
      <c r="BZ893" s="693"/>
      <c r="CA893" s="693"/>
      <c r="CB893" s="693"/>
      <c r="CC893" s="693"/>
      <c r="CD893" s="693"/>
      <c r="CE893" s="693"/>
      <c r="CF893" s="693"/>
      <c r="CG893" s="693"/>
      <c r="CH893" s="693"/>
      <c r="CI893" s="693"/>
      <c r="CJ893" s="693"/>
      <c r="CK893" s="693"/>
      <c r="CL893" s="693"/>
      <c r="CM893" s="693"/>
      <c r="CN893" s="693"/>
      <c r="CO893" s="693"/>
      <c r="CP893" s="693"/>
      <c r="CQ893" s="693"/>
      <c r="CR893" s="693"/>
      <c r="CS893" s="693"/>
      <c r="CT893" s="693"/>
      <c r="CU893" s="693"/>
      <c r="CV893" s="693"/>
      <c r="CW893" s="693"/>
      <c r="CX893" s="693"/>
      <c r="CY893" s="693"/>
      <c r="CZ893" s="693"/>
      <c r="DA893" s="693"/>
      <c r="DB893" s="693"/>
      <c r="DC893" s="693"/>
      <c r="DD893" s="693"/>
      <c r="DE893" s="693"/>
      <c r="DF893" s="693"/>
      <c r="DG893" s="693"/>
      <c r="DH893" s="693"/>
      <c r="DI893" s="693"/>
      <c r="DJ893" s="693"/>
      <c r="DK893" s="693"/>
      <c r="DL893" s="693"/>
      <c r="DM893" s="693"/>
      <c r="DN893" s="693"/>
      <c r="DO893" s="693"/>
      <c r="DP893" s="693"/>
      <c r="DQ893" s="693"/>
      <c r="DR893" s="693"/>
      <c r="DS893" s="693"/>
      <c r="DT893" s="693"/>
      <c r="DU893" s="693"/>
      <c r="DV893" s="693"/>
      <c r="DW893" s="693"/>
    </row>
    <row r="894" spans="2:127" x14ac:dyDescent="0.2">
      <c r="B894" s="695"/>
      <c r="C894" s="693"/>
      <c r="D894" s="693"/>
      <c r="E894" s="693"/>
      <c r="F894" s="693"/>
      <c r="G894" s="693"/>
      <c r="H894" s="693"/>
      <c r="I894" s="693"/>
      <c r="J894" s="693"/>
      <c r="K894" s="693"/>
      <c r="L894" s="693"/>
      <c r="M894" s="693"/>
      <c r="N894" s="693"/>
      <c r="O894" s="693"/>
      <c r="P894" s="693"/>
      <c r="Q894" s="693"/>
      <c r="R894" s="693"/>
      <c r="S894" s="693"/>
      <c r="T894" s="693"/>
      <c r="U894" s="693"/>
      <c r="V894" s="693"/>
      <c r="W894" s="693"/>
      <c r="X894" s="693"/>
      <c r="Y894" s="693"/>
      <c r="Z894" s="693"/>
      <c r="AA894" s="693"/>
      <c r="AB894" s="693"/>
      <c r="AC894" s="693"/>
      <c r="AD894" s="693"/>
      <c r="AE894" s="693"/>
      <c r="AF894" s="693"/>
      <c r="AG894" s="693"/>
      <c r="AH894" s="693"/>
      <c r="AI894" s="693"/>
      <c r="AJ894" s="693"/>
      <c r="AK894" s="693"/>
      <c r="AL894" s="693"/>
      <c r="AM894" s="693"/>
      <c r="AN894" s="693"/>
      <c r="AO894" s="693"/>
      <c r="AP894" s="693"/>
      <c r="AQ894" s="693"/>
      <c r="AR894" s="693"/>
      <c r="AS894" s="693"/>
      <c r="AT894" s="693"/>
      <c r="AU894" s="693"/>
      <c r="AV894" s="693"/>
      <c r="AW894" s="693"/>
      <c r="AX894" s="693"/>
      <c r="AY894" s="693"/>
      <c r="AZ894" s="693"/>
      <c r="BA894" s="693"/>
      <c r="BB894" s="693"/>
      <c r="BC894" s="693"/>
      <c r="BD894" s="693"/>
      <c r="BE894" s="693"/>
      <c r="BF894" s="693"/>
      <c r="BG894" s="693"/>
      <c r="BH894" s="693"/>
      <c r="BI894" s="693"/>
      <c r="BJ894" s="693"/>
      <c r="BK894" s="693"/>
      <c r="BL894" s="693"/>
      <c r="BM894" s="693"/>
      <c r="BN894" s="693"/>
      <c r="BO894" s="693"/>
      <c r="BP894" s="693"/>
      <c r="BQ894" s="693"/>
      <c r="BR894" s="693"/>
      <c r="BS894" s="693"/>
      <c r="BT894" s="693"/>
      <c r="BU894" s="693"/>
      <c r="BV894" s="693"/>
      <c r="BW894" s="693"/>
      <c r="BX894" s="693"/>
      <c r="BY894" s="693"/>
      <c r="BZ894" s="693"/>
      <c r="CA894" s="693"/>
      <c r="CB894" s="693"/>
      <c r="CC894" s="693"/>
      <c r="CD894" s="693"/>
      <c r="CE894" s="693"/>
      <c r="CF894" s="693"/>
      <c r="CG894" s="693"/>
      <c r="CH894" s="693"/>
      <c r="CI894" s="693"/>
      <c r="CJ894" s="693"/>
      <c r="CK894" s="693"/>
      <c r="CL894" s="693"/>
      <c r="CM894" s="693"/>
      <c r="CN894" s="693"/>
      <c r="CO894" s="693"/>
      <c r="CP894" s="693"/>
      <c r="CQ894" s="693"/>
      <c r="CR894" s="693"/>
      <c r="CS894" s="693"/>
      <c r="CT894" s="693"/>
      <c r="CU894" s="693"/>
      <c r="CV894" s="693"/>
      <c r="CW894" s="693"/>
      <c r="CX894" s="693"/>
      <c r="CY894" s="693"/>
      <c r="CZ894" s="693"/>
      <c r="DA894" s="693"/>
      <c r="DB894" s="693"/>
      <c r="DC894" s="693"/>
      <c r="DD894" s="693"/>
      <c r="DE894" s="693"/>
      <c r="DF894" s="693"/>
      <c r="DG894" s="693"/>
      <c r="DH894" s="693"/>
      <c r="DI894" s="693"/>
      <c r="DJ894" s="693"/>
      <c r="DK894" s="693"/>
      <c r="DL894" s="693"/>
      <c r="DM894" s="693"/>
      <c r="DN894" s="693"/>
      <c r="DO894" s="693"/>
      <c r="DP894" s="693"/>
      <c r="DQ894" s="693"/>
      <c r="DR894" s="693"/>
      <c r="DS894" s="693"/>
      <c r="DT894" s="693"/>
      <c r="DU894" s="693"/>
      <c r="DV894" s="693"/>
      <c r="DW894" s="693"/>
    </row>
    <row r="895" spans="2:127" x14ac:dyDescent="0.2">
      <c r="B895" s="695"/>
      <c r="C895" s="693" t="s">
        <v>570</v>
      </c>
      <c r="D895" s="693"/>
      <c r="E895" s="693"/>
      <c r="F895" s="693"/>
      <c r="G895" s="693"/>
      <c r="H895" s="693"/>
      <c r="I895" s="693"/>
      <c r="J895" s="693"/>
      <c r="K895" s="693"/>
      <c r="L895" s="693"/>
      <c r="M895" s="693"/>
      <c r="N895" s="693"/>
      <c r="O895" s="693"/>
      <c r="P895" s="693"/>
      <c r="Q895" s="693"/>
      <c r="R895" s="693"/>
      <c r="S895" s="693"/>
      <c r="T895" s="693"/>
      <c r="U895" s="693"/>
      <c r="V895" s="693"/>
      <c r="W895" s="693"/>
      <c r="X895" s="693"/>
      <c r="Y895" s="693"/>
      <c r="Z895" s="693"/>
      <c r="AA895" s="693"/>
      <c r="AB895" s="693"/>
      <c r="AC895" s="693"/>
      <c r="AD895" s="693"/>
      <c r="AE895" s="693"/>
      <c r="AF895" s="693"/>
      <c r="AG895" s="693"/>
      <c r="AH895" s="693"/>
      <c r="AI895" s="693"/>
      <c r="AJ895" s="693"/>
      <c r="AK895" s="693"/>
      <c r="AL895" s="693"/>
      <c r="AM895" s="693"/>
      <c r="AN895" s="693"/>
      <c r="AO895" s="693"/>
      <c r="AP895" s="693"/>
      <c r="AQ895" s="693"/>
      <c r="AR895" s="693"/>
      <c r="AS895" s="693"/>
      <c r="AT895" s="693"/>
      <c r="AU895" s="693"/>
      <c r="AV895" s="693"/>
      <c r="AW895" s="693"/>
      <c r="AX895" s="693"/>
      <c r="AY895" s="693"/>
      <c r="AZ895" s="693"/>
      <c r="BA895" s="693"/>
      <c r="BB895" s="693"/>
      <c r="BC895" s="693"/>
      <c r="BD895" s="693"/>
      <c r="BE895" s="693"/>
      <c r="BF895" s="693"/>
      <c r="BG895" s="693"/>
      <c r="BH895" s="693"/>
      <c r="BI895" s="693"/>
      <c r="BJ895" s="693"/>
      <c r="BK895" s="693"/>
      <c r="BL895" s="693"/>
      <c r="BM895" s="693"/>
      <c r="BN895" s="693"/>
      <c r="BO895" s="693"/>
      <c r="BP895" s="693"/>
      <c r="BQ895" s="693"/>
      <c r="BR895" s="693"/>
      <c r="BS895" s="693"/>
      <c r="BT895" s="693"/>
      <c r="BU895" s="693"/>
      <c r="BV895" s="693"/>
      <c r="BW895" s="693"/>
      <c r="BX895" s="693"/>
      <c r="BY895" s="693"/>
      <c r="BZ895" s="693"/>
      <c r="CA895" s="693"/>
      <c r="CB895" s="693"/>
      <c r="CC895" s="693"/>
      <c r="CD895" s="693"/>
      <c r="CE895" s="693"/>
      <c r="CF895" s="693"/>
      <c r="CG895" s="693"/>
      <c r="CH895" s="693"/>
      <c r="CI895" s="693"/>
      <c r="CJ895" s="693"/>
      <c r="CK895" s="693"/>
      <c r="CL895" s="693"/>
      <c r="CM895" s="693"/>
      <c r="CN895" s="693"/>
      <c r="CO895" s="693"/>
      <c r="CP895" s="693"/>
      <c r="CQ895" s="693"/>
      <c r="CR895" s="693"/>
      <c r="CS895" s="693"/>
      <c r="CT895" s="693"/>
      <c r="CU895" s="693"/>
      <c r="CV895" s="693"/>
      <c r="CW895" s="693"/>
      <c r="CX895" s="693"/>
      <c r="CY895" s="693"/>
      <c r="CZ895" s="693"/>
      <c r="DA895" s="693"/>
      <c r="DB895" s="693"/>
      <c r="DC895" s="693"/>
      <c r="DD895" s="693"/>
      <c r="DE895" s="693"/>
      <c r="DF895" s="693"/>
      <c r="DG895" s="693"/>
      <c r="DH895" s="693"/>
      <c r="DI895" s="693"/>
      <c r="DJ895" s="693"/>
      <c r="DK895" s="693"/>
      <c r="DL895" s="693"/>
      <c r="DM895" s="693"/>
      <c r="DN895" s="693"/>
      <c r="DO895" s="693"/>
      <c r="DP895" s="693"/>
      <c r="DQ895" s="693"/>
      <c r="DR895" s="693"/>
      <c r="DS895" s="693"/>
      <c r="DT895" s="693"/>
      <c r="DU895" s="693"/>
      <c r="DV895" s="693"/>
      <c r="DW895" s="693"/>
    </row>
    <row r="896" spans="2:127" x14ac:dyDescent="0.2">
      <c r="B896" s="695"/>
      <c r="C896" s="693" t="s">
        <v>571</v>
      </c>
      <c r="D896" s="693"/>
      <c r="E896" s="693"/>
      <c r="F896" s="693"/>
      <c r="G896" s="693"/>
      <c r="H896" s="693"/>
      <c r="I896" s="693"/>
      <c r="J896" s="693"/>
      <c r="K896" s="693"/>
      <c r="L896" s="693"/>
      <c r="M896" s="693"/>
      <c r="N896" s="693"/>
      <c r="O896" s="693"/>
      <c r="P896" s="693"/>
      <c r="Q896" s="693"/>
      <c r="R896" s="693"/>
      <c r="S896" s="693"/>
      <c r="T896" s="693"/>
      <c r="U896" s="693"/>
      <c r="V896" s="693"/>
      <c r="W896" s="693"/>
      <c r="X896" s="693"/>
      <c r="Y896" s="693"/>
      <c r="Z896" s="693"/>
      <c r="AA896" s="693"/>
      <c r="AB896" s="693"/>
      <c r="AC896" s="693"/>
      <c r="AD896" s="693"/>
      <c r="AE896" s="693"/>
      <c r="AF896" s="693"/>
      <c r="AG896" s="693"/>
      <c r="AH896" s="693"/>
      <c r="AI896" s="693"/>
      <c r="AJ896" s="693"/>
      <c r="AK896" s="693"/>
      <c r="AL896" s="693"/>
      <c r="AM896" s="693"/>
      <c r="AN896" s="693"/>
      <c r="AO896" s="693"/>
      <c r="AP896" s="693"/>
      <c r="AQ896" s="693"/>
      <c r="AR896" s="693"/>
      <c r="AS896" s="693"/>
      <c r="AT896" s="693"/>
      <c r="AU896" s="693"/>
      <c r="AV896" s="693"/>
      <c r="AW896" s="693"/>
      <c r="AX896" s="693"/>
      <c r="AY896" s="693"/>
      <c r="AZ896" s="693"/>
      <c r="BA896" s="693"/>
      <c r="BB896" s="693"/>
      <c r="BC896" s="693"/>
      <c r="BD896" s="693"/>
      <c r="BE896" s="693"/>
      <c r="BF896" s="693"/>
      <c r="BG896" s="693"/>
      <c r="BH896" s="693"/>
      <c r="BI896" s="693"/>
      <c r="BJ896" s="693"/>
      <c r="BK896" s="693"/>
      <c r="BL896" s="693"/>
      <c r="BM896" s="693"/>
      <c r="BN896" s="693"/>
      <c r="BO896" s="693"/>
      <c r="BP896" s="693"/>
      <c r="BQ896" s="693"/>
      <c r="BR896" s="693"/>
      <c r="BS896" s="693"/>
      <c r="BT896" s="693"/>
      <c r="BU896" s="693"/>
      <c r="BV896" s="693"/>
      <c r="BW896" s="693"/>
      <c r="BX896" s="693"/>
      <c r="BY896" s="693"/>
      <c r="BZ896" s="693"/>
      <c r="CA896" s="693"/>
      <c r="CB896" s="693"/>
      <c r="CC896" s="693"/>
      <c r="CD896" s="693"/>
      <c r="CE896" s="693"/>
      <c r="CF896" s="693"/>
      <c r="CG896" s="693"/>
      <c r="CH896" s="693"/>
      <c r="CI896" s="693"/>
      <c r="CJ896" s="693"/>
      <c r="CK896" s="693"/>
      <c r="CL896" s="693"/>
      <c r="CM896" s="693"/>
      <c r="CN896" s="693"/>
      <c r="CO896" s="693"/>
      <c r="CP896" s="693"/>
      <c r="CQ896" s="693"/>
      <c r="CR896" s="693"/>
      <c r="CS896" s="693"/>
      <c r="CT896" s="693"/>
      <c r="CU896" s="693"/>
      <c r="CV896" s="693"/>
      <c r="CW896" s="693"/>
      <c r="CX896" s="693"/>
      <c r="CY896" s="693"/>
      <c r="CZ896" s="693"/>
      <c r="DA896" s="693"/>
      <c r="DB896" s="693"/>
      <c r="DC896" s="693"/>
      <c r="DD896" s="693"/>
      <c r="DE896" s="693"/>
      <c r="DF896" s="693"/>
      <c r="DG896" s="693"/>
      <c r="DH896" s="693"/>
      <c r="DI896" s="693"/>
      <c r="DJ896" s="693"/>
      <c r="DK896" s="693"/>
      <c r="DL896" s="693"/>
      <c r="DM896" s="693"/>
      <c r="DN896" s="693"/>
      <c r="DO896" s="693"/>
      <c r="DP896" s="693"/>
      <c r="DQ896" s="693"/>
      <c r="DR896" s="693"/>
      <c r="DS896" s="693"/>
      <c r="DT896" s="693"/>
      <c r="DU896" s="693"/>
      <c r="DV896" s="693"/>
      <c r="DW896" s="693"/>
    </row>
    <row r="897" spans="2:127" x14ac:dyDescent="0.2">
      <c r="B897" s="695"/>
      <c r="C897" s="693" t="s">
        <v>572</v>
      </c>
      <c r="D897" s="693"/>
      <c r="E897" s="693"/>
      <c r="F897" s="693"/>
      <c r="G897" s="693"/>
      <c r="H897" s="693"/>
      <c r="I897" s="693"/>
      <c r="J897" s="693"/>
      <c r="K897" s="693"/>
      <c r="L897" s="693"/>
      <c r="M897" s="693"/>
      <c r="N897" s="693"/>
      <c r="O897" s="693"/>
      <c r="P897" s="693"/>
      <c r="Q897" s="693"/>
      <c r="R897" s="693"/>
      <c r="S897" s="693"/>
      <c r="T897" s="693"/>
      <c r="U897" s="693"/>
      <c r="V897" s="693"/>
      <c r="W897" s="693"/>
      <c r="X897" s="693"/>
      <c r="Y897" s="693"/>
      <c r="Z897" s="693"/>
      <c r="AA897" s="693"/>
      <c r="AB897" s="693"/>
      <c r="AC897" s="693"/>
      <c r="AD897" s="693"/>
      <c r="AE897" s="693"/>
      <c r="AF897" s="693"/>
      <c r="AG897" s="693"/>
      <c r="AH897" s="693"/>
      <c r="AI897" s="693"/>
      <c r="AJ897" s="693"/>
      <c r="AK897" s="693"/>
      <c r="AL897" s="693"/>
      <c r="AM897" s="693"/>
      <c r="AN897" s="693"/>
      <c r="AO897" s="693"/>
      <c r="AP897" s="693"/>
      <c r="AQ897" s="693"/>
      <c r="AR897" s="693"/>
      <c r="AS897" s="693"/>
      <c r="AT897" s="693"/>
      <c r="AU897" s="693"/>
      <c r="AV897" s="693"/>
      <c r="AW897" s="693"/>
      <c r="AX897" s="693"/>
      <c r="AY897" s="693"/>
      <c r="AZ897" s="693"/>
      <c r="BA897" s="693"/>
      <c r="BB897" s="693"/>
      <c r="BC897" s="693"/>
      <c r="BD897" s="693"/>
      <c r="BE897" s="693"/>
      <c r="BF897" s="693"/>
      <c r="BG897" s="693"/>
      <c r="BH897" s="693"/>
      <c r="BI897" s="693"/>
      <c r="BJ897" s="693"/>
      <c r="BK897" s="693"/>
      <c r="BL897" s="693"/>
      <c r="BM897" s="693"/>
      <c r="BN897" s="693"/>
      <c r="BO897" s="693"/>
      <c r="BP897" s="693"/>
      <c r="BQ897" s="693"/>
      <c r="BR897" s="693"/>
      <c r="BS897" s="693"/>
      <c r="BT897" s="693"/>
      <c r="BU897" s="693"/>
      <c r="BV897" s="693"/>
      <c r="BW897" s="693"/>
      <c r="BX897" s="693"/>
      <c r="BY897" s="693"/>
      <c r="BZ897" s="693"/>
      <c r="CA897" s="693"/>
      <c r="CB897" s="693"/>
      <c r="CC897" s="693"/>
      <c r="CD897" s="693"/>
      <c r="CE897" s="693"/>
      <c r="CF897" s="693"/>
      <c r="CG897" s="693"/>
      <c r="CH897" s="693"/>
      <c r="CI897" s="693"/>
      <c r="CJ897" s="693"/>
      <c r="CK897" s="693"/>
      <c r="CL897" s="693"/>
      <c r="CM897" s="693"/>
      <c r="CN897" s="693"/>
      <c r="CO897" s="693"/>
      <c r="CP897" s="693"/>
      <c r="CQ897" s="693"/>
      <c r="CR897" s="693"/>
      <c r="CS897" s="693"/>
      <c r="CT897" s="693"/>
      <c r="CU897" s="693"/>
      <c r="CV897" s="693"/>
      <c r="CW897" s="693"/>
      <c r="CX897" s="693"/>
      <c r="CY897" s="693"/>
      <c r="CZ897" s="693"/>
      <c r="DA897" s="693"/>
      <c r="DB897" s="693"/>
      <c r="DC897" s="693"/>
      <c r="DD897" s="693"/>
      <c r="DE897" s="693"/>
      <c r="DF897" s="693"/>
      <c r="DG897" s="693"/>
      <c r="DH897" s="693"/>
      <c r="DI897" s="693"/>
      <c r="DJ897" s="693"/>
      <c r="DK897" s="693"/>
      <c r="DL897" s="693"/>
      <c r="DM897" s="693"/>
      <c r="DN897" s="693"/>
      <c r="DO897" s="693"/>
      <c r="DP897" s="693"/>
      <c r="DQ897" s="693"/>
      <c r="DR897" s="693"/>
      <c r="DS897" s="693"/>
      <c r="DT897" s="693"/>
      <c r="DU897" s="693"/>
      <c r="DV897" s="693"/>
      <c r="DW897" s="693"/>
    </row>
    <row r="898" spans="2:127" x14ac:dyDescent="0.2">
      <c r="B898" s="695"/>
      <c r="C898" s="693" t="s">
        <v>573</v>
      </c>
      <c r="D898" s="693"/>
      <c r="E898" s="693"/>
      <c r="F898" s="693"/>
      <c r="G898" s="693"/>
      <c r="H898" s="693"/>
      <c r="I898" s="693"/>
      <c r="J898" s="693"/>
      <c r="K898" s="693"/>
      <c r="L898" s="693"/>
      <c r="M898" s="693"/>
      <c r="N898" s="693"/>
      <c r="O898" s="693"/>
      <c r="P898" s="693"/>
      <c r="Q898" s="693"/>
      <c r="R898" s="693"/>
      <c r="S898" s="693"/>
      <c r="T898" s="693"/>
      <c r="U898" s="693"/>
      <c r="V898" s="693"/>
      <c r="W898" s="693"/>
      <c r="X898" s="693"/>
      <c r="Y898" s="693"/>
      <c r="Z898" s="693"/>
      <c r="AA898" s="693"/>
      <c r="AB898" s="693"/>
      <c r="AC898" s="693"/>
      <c r="AD898" s="693"/>
      <c r="AE898" s="693"/>
      <c r="AF898" s="693"/>
      <c r="AG898" s="693"/>
      <c r="AH898" s="693"/>
      <c r="AI898" s="693"/>
      <c r="AJ898" s="693"/>
      <c r="AK898" s="693"/>
      <c r="AL898" s="693"/>
      <c r="AM898" s="693"/>
      <c r="AN898" s="693"/>
      <c r="AO898" s="693"/>
      <c r="AP898" s="693"/>
      <c r="AQ898" s="693"/>
      <c r="AR898" s="693"/>
      <c r="AS898" s="693"/>
      <c r="AT898" s="693"/>
      <c r="AU898" s="693"/>
      <c r="AV898" s="693"/>
      <c r="AW898" s="693"/>
      <c r="AX898" s="693"/>
      <c r="AY898" s="693"/>
      <c r="AZ898" s="693"/>
      <c r="BA898" s="693"/>
      <c r="BB898" s="693"/>
      <c r="BC898" s="693"/>
      <c r="BD898" s="693"/>
      <c r="BE898" s="693"/>
      <c r="BF898" s="693"/>
      <c r="BG898" s="693"/>
      <c r="BH898" s="693"/>
      <c r="BI898" s="693"/>
      <c r="BJ898" s="693"/>
      <c r="BK898" s="693"/>
      <c r="BL898" s="693"/>
      <c r="BM898" s="693"/>
      <c r="BN898" s="693"/>
      <c r="BO898" s="693"/>
      <c r="BP898" s="693"/>
      <c r="BQ898" s="693"/>
      <c r="BR898" s="693"/>
      <c r="BS898" s="693"/>
      <c r="BT898" s="693"/>
      <c r="BU898" s="693"/>
      <c r="BV898" s="693"/>
      <c r="BW898" s="693"/>
      <c r="BX898" s="693"/>
      <c r="BY898" s="693"/>
      <c r="BZ898" s="693"/>
      <c r="CA898" s="693"/>
      <c r="CB898" s="693"/>
      <c r="CC898" s="693"/>
      <c r="CD898" s="693"/>
      <c r="CE898" s="693"/>
      <c r="CF898" s="693"/>
      <c r="CG898" s="693"/>
      <c r="CH898" s="693"/>
      <c r="CI898" s="693"/>
      <c r="CJ898" s="693"/>
      <c r="CK898" s="693"/>
      <c r="CL898" s="693"/>
      <c r="CM898" s="693"/>
      <c r="CN898" s="693"/>
      <c r="CO898" s="693"/>
      <c r="CP898" s="693"/>
      <c r="CQ898" s="693"/>
      <c r="CR898" s="693"/>
      <c r="CS898" s="693"/>
      <c r="CT898" s="693"/>
      <c r="CU898" s="693"/>
      <c r="CV898" s="693"/>
      <c r="CW898" s="693"/>
      <c r="CX898" s="693"/>
      <c r="CY898" s="693"/>
      <c r="CZ898" s="693"/>
      <c r="DA898" s="693"/>
      <c r="DB898" s="693"/>
      <c r="DC898" s="693"/>
      <c r="DD898" s="693"/>
      <c r="DE898" s="693"/>
      <c r="DF898" s="693"/>
      <c r="DG898" s="693"/>
      <c r="DH898" s="693"/>
      <c r="DI898" s="693"/>
      <c r="DJ898" s="693"/>
      <c r="DK898" s="693"/>
      <c r="DL898" s="693"/>
      <c r="DM898" s="693"/>
      <c r="DN898" s="693"/>
      <c r="DO898" s="693"/>
      <c r="DP898" s="693"/>
      <c r="DQ898" s="693"/>
      <c r="DR898" s="693"/>
      <c r="DS898" s="693"/>
      <c r="DT898" s="693"/>
      <c r="DU898" s="693"/>
      <c r="DV898" s="693"/>
      <c r="DW898" s="693"/>
    </row>
    <row r="899" spans="2:127" x14ac:dyDescent="0.2">
      <c r="B899" s="695"/>
      <c r="C899" s="693" t="s">
        <v>574</v>
      </c>
      <c r="D899" s="693"/>
      <c r="E899" s="693"/>
      <c r="F899" s="693"/>
      <c r="G899" s="693"/>
      <c r="H899" s="693"/>
      <c r="I899" s="693"/>
      <c r="J899" s="693"/>
      <c r="K899" s="693"/>
      <c r="L899" s="693"/>
      <c r="M899" s="693"/>
      <c r="N899" s="693"/>
      <c r="O899" s="693"/>
      <c r="P899" s="693"/>
      <c r="Q899" s="693"/>
      <c r="R899" s="693"/>
      <c r="S899" s="693"/>
      <c r="T899" s="693"/>
      <c r="U899" s="693"/>
      <c r="V899" s="693"/>
      <c r="W899" s="693"/>
      <c r="X899" s="693"/>
      <c r="Y899" s="693"/>
      <c r="Z899" s="693"/>
      <c r="AA899" s="693"/>
      <c r="AB899" s="693"/>
      <c r="AC899" s="693"/>
      <c r="AD899" s="693"/>
      <c r="AE899" s="693"/>
      <c r="AF899" s="693"/>
      <c r="AG899" s="693"/>
      <c r="AH899" s="693"/>
      <c r="AI899" s="693"/>
      <c r="AJ899" s="693"/>
      <c r="AK899" s="693"/>
      <c r="AL899" s="693"/>
      <c r="AM899" s="693"/>
      <c r="AN899" s="693"/>
      <c r="AO899" s="693"/>
      <c r="AP899" s="693"/>
      <c r="AQ899" s="693"/>
      <c r="AR899" s="693"/>
      <c r="AS899" s="693"/>
      <c r="AT899" s="693"/>
      <c r="AU899" s="693"/>
      <c r="AV899" s="693"/>
      <c r="AW899" s="693"/>
      <c r="AX899" s="693"/>
      <c r="AY899" s="693"/>
      <c r="AZ899" s="693"/>
      <c r="BA899" s="693"/>
      <c r="BB899" s="693"/>
      <c r="BC899" s="693"/>
      <c r="BD899" s="693"/>
      <c r="BE899" s="693"/>
      <c r="BF899" s="693"/>
      <c r="BG899" s="693"/>
      <c r="BH899" s="693"/>
      <c r="BI899" s="693"/>
      <c r="BJ899" s="693"/>
      <c r="BK899" s="693"/>
      <c r="BL899" s="693"/>
      <c r="BM899" s="693"/>
      <c r="BN899" s="693"/>
      <c r="BO899" s="693"/>
      <c r="BP899" s="693"/>
      <c r="BQ899" s="693"/>
      <c r="BR899" s="693"/>
      <c r="BS899" s="693"/>
      <c r="BT899" s="693"/>
      <c r="BU899" s="693"/>
      <c r="BV899" s="693"/>
      <c r="BW899" s="693"/>
      <c r="BX899" s="693"/>
      <c r="BY899" s="693"/>
      <c r="BZ899" s="693"/>
      <c r="CA899" s="693"/>
      <c r="CB899" s="693"/>
      <c r="CC899" s="693"/>
      <c r="CD899" s="693"/>
      <c r="CE899" s="693"/>
      <c r="CF899" s="693"/>
      <c r="CG899" s="693"/>
      <c r="CH899" s="693"/>
      <c r="CI899" s="693"/>
      <c r="CJ899" s="693"/>
      <c r="CK899" s="693"/>
      <c r="CL899" s="693"/>
      <c r="CM899" s="693"/>
      <c r="CN899" s="693"/>
      <c r="CO899" s="693"/>
      <c r="CP899" s="693"/>
      <c r="CQ899" s="693"/>
      <c r="CR899" s="693"/>
      <c r="CS899" s="693"/>
      <c r="CT899" s="693"/>
      <c r="CU899" s="693"/>
      <c r="CV899" s="693"/>
      <c r="CW899" s="693"/>
      <c r="CX899" s="693"/>
      <c r="CY899" s="693"/>
      <c r="CZ899" s="693"/>
      <c r="DA899" s="693"/>
      <c r="DB899" s="693"/>
      <c r="DC899" s="693"/>
      <c r="DD899" s="693"/>
      <c r="DE899" s="693"/>
      <c r="DF899" s="693"/>
      <c r="DG899" s="693"/>
      <c r="DH899" s="693"/>
      <c r="DI899" s="693"/>
      <c r="DJ899" s="693"/>
      <c r="DK899" s="693"/>
      <c r="DL899" s="693"/>
      <c r="DM899" s="693"/>
      <c r="DN899" s="693"/>
      <c r="DO899" s="693"/>
      <c r="DP899" s="693"/>
      <c r="DQ899" s="693"/>
      <c r="DR899" s="693"/>
      <c r="DS899" s="693"/>
      <c r="DT899" s="693"/>
      <c r="DU899" s="693"/>
      <c r="DV899" s="693"/>
      <c r="DW899" s="693"/>
    </row>
    <row r="900" spans="2:127" x14ac:dyDescent="0.2">
      <c r="B900" s="695"/>
      <c r="C900" s="693" t="s">
        <v>575</v>
      </c>
      <c r="D900" s="693"/>
      <c r="E900" s="693"/>
      <c r="F900" s="693"/>
      <c r="G900" s="693"/>
      <c r="H900" s="693"/>
      <c r="I900" s="693"/>
      <c r="J900" s="693"/>
      <c r="K900" s="693"/>
      <c r="L900" s="693"/>
      <c r="M900" s="693"/>
      <c r="N900" s="693"/>
      <c r="O900" s="693"/>
      <c r="P900" s="693"/>
      <c r="Q900" s="693"/>
      <c r="R900" s="693"/>
      <c r="S900" s="693"/>
      <c r="T900" s="693"/>
      <c r="U900" s="693"/>
      <c r="V900" s="693"/>
      <c r="W900" s="693"/>
      <c r="X900" s="693"/>
      <c r="Y900" s="693"/>
      <c r="Z900" s="693"/>
      <c r="AA900" s="693"/>
      <c r="AB900" s="693"/>
      <c r="AC900" s="693"/>
      <c r="AD900" s="693"/>
      <c r="AE900" s="693"/>
      <c r="AF900" s="693"/>
      <c r="AG900" s="693"/>
      <c r="AH900" s="693"/>
      <c r="AI900" s="693"/>
      <c r="AJ900" s="693"/>
      <c r="AK900" s="693"/>
      <c r="AL900" s="693"/>
      <c r="AM900" s="693"/>
      <c r="AN900" s="693"/>
      <c r="AO900" s="693"/>
      <c r="AP900" s="693"/>
      <c r="AQ900" s="693"/>
      <c r="AR900" s="693"/>
      <c r="AS900" s="693"/>
      <c r="AT900" s="693"/>
      <c r="AU900" s="693"/>
      <c r="AV900" s="693"/>
      <c r="AW900" s="693"/>
      <c r="AX900" s="693"/>
      <c r="AY900" s="693"/>
      <c r="AZ900" s="693"/>
      <c r="BA900" s="693"/>
      <c r="BB900" s="693"/>
      <c r="BC900" s="693"/>
      <c r="BD900" s="693"/>
      <c r="BE900" s="693"/>
      <c r="BF900" s="693"/>
      <c r="BG900" s="693"/>
      <c r="BH900" s="693"/>
      <c r="BI900" s="693"/>
      <c r="BJ900" s="693"/>
      <c r="BK900" s="693"/>
      <c r="BL900" s="693"/>
      <c r="BM900" s="693"/>
      <c r="BN900" s="693"/>
      <c r="BO900" s="693"/>
      <c r="BP900" s="693"/>
      <c r="BQ900" s="693"/>
      <c r="BR900" s="693"/>
      <c r="BS900" s="693"/>
      <c r="BT900" s="693"/>
      <c r="BU900" s="693"/>
      <c r="BV900" s="693"/>
      <c r="BW900" s="693"/>
      <c r="BX900" s="693"/>
      <c r="BY900" s="693"/>
      <c r="BZ900" s="693"/>
      <c r="CA900" s="693"/>
      <c r="CB900" s="693"/>
      <c r="CC900" s="693"/>
      <c r="CD900" s="693"/>
      <c r="CE900" s="693"/>
      <c r="CF900" s="693"/>
      <c r="CG900" s="693"/>
      <c r="CH900" s="693"/>
      <c r="CI900" s="693"/>
      <c r="CJ900" s="693"/>
      <c r="CK900" s="693"/>
      <c r="CL900" s="693"/>
      <c r="CM900" s="693"/>
      <c r="CN900" s="693"/>
      <c r="CO900" s="693"/>
      <c r="CP900" s="693"/>
      <c r="CQ900" s="693"/>
      <c r="CR900" s="693"/>
      <c r="CS900" s="693"/>
      <c r="CT900" s="693"/>
      <c r="CU900" s="693"/>
      <c r="CV900" s="693"/>
      <c r="CW900" s="693"/>
      <c r="CX900" s="693"/>
      <c r="CY900" s="693"/>
      <c r="CZ900" s="693"/>
      <c r="DA900" s="693"/>
      <c r="DB900" s="693"/>
      <c r="DC900" s="693"/>
      <c r="DD900" s="693"/>
      <c r="DE900" s="693"/>
      <c r="DF900" s="693"/>
      <c r="DG900" s="693"/>
      <c r="DH900" s="693"/>
      <c r="DI900" s="693"/>
      <c r="DJ900" s="693"/>
      <c r="DK900" s="693"/>
      <c r="DL900" s="693"/>
      <c r="DM900" s="693"/>
      <c r="DN900" s="693"/>
      <c r="DO900" s="693"/>
      <c r="DP900" s="693"/>
      <c r="DQ900" s="693"/>
      <c r="DR900" s="693"/>
      <c r="DS900" s="693"/>
      <c r="DT900" s="693"/>
      <c r="DU900" s="693"/>
      <c r="DV900" s="693"/>
      <c r="DW900" s="693"/>
    </row>
    <row r="901" spans="2:127" x14ac:dyDescent="0.2">
      <c r="B901" s="695"/>
      <c r="C901" s="693" t="s">
        <v>576</v>
      </c>
      <c r="D901" s="693"/>
      <c r="E901" s="693"/>
      <c r="F901" s="693"/>
      <c r="G901" s="693"/>
      <c r="H901" s="693"/>
      <c r="I901" s="693"/>
      <c r="J901" s="693"/>
      <c r="K901" s="693"/>
      <c r="L901" s="693"/>
      <c r="M901" s="693"/>
      <c r="N901" s="693"/>
      <c r="O901" s="693"/>
      <c r="P901" s="693"/>
      <c r="Q901" s="693"/>
      <c r="R901" s="693"/>
      <c r="S901" s="693"/>
      <c r="T901" s="693"/>
      <c r="U901" s="693"/>
      <c r="V901" s="693"/>
      <c r="W901" s="693"/>
      <c r="X901" s="693"/>
      <c r="Y901" s="693"/>
      <c r="Z901" s="693"/>
      <c r="AA901" s="693"/>
      <c r="AB901" s="693"/>
      <c r="AC901" s="693"/>
      <c r="AD901" s="693"/>
      <c r="AE901" s="693"/>
      <c r="AF901" s="693"/>
      <c r="AG901" s="693"/>
      <c r="AH901" s="693"/>
      <c r="AI901" s="693"/>
      <c r="AJ901" s="693"/>
      <c r="AK901" s="693"/>
      <c r="AL901" s="693"/>
      <c r="AM901" s="693"/>
      <c r="AN901" s="693"/>
      <c r="AO901" s="693"/>
      <c r="AP901" s="693"/>
      <c r="AQ901" s="693"/>
      <c r="AR901" s="693"/>
      <c r="AS901" s="693"/>
      <c r="AT901" s="693"/>
      <c r="AU901" s="693"/>
      <c r="AV901" s="693"/>
      <c r="AW901" s="693"/>
      <c r="AX901" s="693"/>
      <c r="AY901" s="693"/>
      <c r="AZ901" s="693"/>
      <c r="BA901" s="693"/>
      <c r="BB901" s="693"/>
      <c r="BC901" s="693"/>
      <c r="BD901" s="693"/>
      <c r="BE901" s="693"/>
      <c r="BF901" s="693"/>
      <c r="BG901" s="693"/>
      <c r="BH901" s="693"/>
      <c r="BI901" s="693"/>
      <c r="BJ901" s="693"/>
      <c r="BK901" s="693"/>
      <c r="BL901" s="693"/>
      <c r="BM901" s="693"/>
      <c r="BN901" s="693"/>
      <c r="BO901" s="693"/>
      <c r="BP901" s="693"/>
      <c r="BQ901" s="693"/>
      <c r="BR901" s="693"/>
      <c r="BS901" s="693"/>
      <c r="BT901" s="693"/>
      <c r="BU901" s="693"/>
      <c r="BV901" s="693"/>
      <c r="BW901" s="693"/>
      <c r="BX901" s="693"/>
      <c r="BY901" s="693"/>
      <c r="BZ901" s="693"/>
      <c r="CA901" s="693"/>
      <c r="CB901" s="693"/>
      <c r="CC901" s="693"/>
      <c r="CD901" s="693"/>
      <c r="CE901" s="693"/>
      <c r="CF901" s="693"/>
      <c r="CG901" s="693"/>
      <c r="CH901" s="693"/>
      <c r="CI901" s="693"/>
      <c r="CJ901" s="693"/>
      <c r="CK901" s="693"/>
      <c r="CL901" s="693"/>
      <c r="CM901" s="693"/>
      <c r="CN901" s="693"/>
      <c r="CO901" s="693"/>
      <c r="CP901" s="693"/>
      <c r="CQ901" s="693"/>
      <c r="CR901" s="693"/>
      <c r="CS901" s="693"/>
      <c r="CT901" s="693"/>
      <c r="CU901" s="693"/>
      <c r="CV901" s="693"/>
      <c r="CW901" s="693"/>
      <c r="CX901" s="693"/>
      <c r="CY901" s="693"/>
      <c r="CZ901" s="693"/>
      <c r="DA901" s="693"/>
      <c r="DB901" s="693"/>
      <c r="DC901" s="693"/>
      <c r="DD901" s="693"/>
      <c r="DE901" s="693"/>
      <c r="DF901" s="693"/>
      <c r="DG901" s="693"/>
      <c r="DH901" s="693"/>
      <c r="DI901" s="693"/>
      <c r="DJ901" s="693"/>
      <c r="DK901" s="693"/>
      <c r="DL901" s="693"/>
      <c r="DM901" s="693"/>
      <c r="DN901" s="693"/>
      <c r="DO901" s="693"/>
      <c r="DP901" s="693"/>
      <c r="DQ901" s="693"/>
      <c r="DR901" s="693"/>
      <c r="DS901" s="693"/>
      <c r="DT901" s="693"/>
      <c r="DU901" s="693"/>
      <c r="DV901" s="693"/>
      <c r="DW901" s="693"/>
    </row>
    <row r="902" spans="2:127" x14ac:dyDescent="0.2">
      <c r="B902" s="695"/>
      <c r="C902" s="693" t="s">
        <v>577</v>
      </c>
      <c r="D902" s="693"/>
      <c r="E902" s="693"/>
      <c r="F902" s="693"/>
      <c r="G902" s="693"/>
      <c r="H902" s="693"/>
      <c r="I902" s="693"/>
      <c r="J902" s="693"/>
      <c r="K902" s="693"/>
      <c r="L902" s="693"/>
      <c r="M902" s="693"/>
      <c r="N902" s="693"/>
      <c r="O902" s="693"/>
      <c r="P902" s="693"/>
      <c r="Q902" s="693"/>
      <c r="R902" s="693"/>
      <c r="S902" s="693"/>
      <c r="T902" s="693"/>
      <c r="U902" s="693"/>
      <c r="V902" s="693"/>
      <c r="W902" s="693"/>
      <c r="X902" s="693"/>
      <c r="Y902" s="693"/>
      <c r="Z902" s="693"/>
      <c r="AA902" s="693"/>
      <c r="AB902" s="693"/>
      <c r="AC902" s="693"/>
      <c r="AD902" s="693"/>
      <c r="AE902" s="693"/>
      <c r="AF902" s="693"/>
      <c r="AG902" s="693"/>
      <c r="AH902" s="693"/>
      <c r="AI902" s="693"/>
      <c r="AJ902" s="693"/>
      <c r="AK902" s="693"/>
      <c r="AL902" s="693"/>
      <c r="AM902" s="693"/>
      <c r="AN902" s="693"/>
      <c r="AO902" s="693"/>
      <c r="AP902" s="693"/>
      <c r="AQ902" s="693"/>
      <c r="AR902" s="693"/>
      <c r="AS902" s="693"/>
      <c r="AT902" s="693"/>
      <c r="AU902" s="693"/>
      <c r="AV902" s="693"/>
      <c r="AW902" s="693"/>
      <c r="AX902" s="693"/>
      <c r="AY902" s="693"/>
      <c r="AZ902" s="693"/>
      <c r="BA902" s="693"/>
      <c r="BB902" s="693"/>
      <c r="BC902" s="693"/>
      <c r="BD902" s="693"/>
      <c r="BE902" s="693"/>
      <c r="BF902" s="693"/>
      <c r="BG902" s="693"/>
      <c r="BH902" s="693"/>
      <c r="BI902" s="693"/>
      <c r="BJ902" s="693"/>
      <c r="BK902" s="693"/>
      <c r="BL902" s="693"/>
      <c r="BM902" s="693"/>
      <c r="BN902" s="693"/>
      <c r="BO902" s="693"/>
      <c r="BP902" s="693"/>
      <c r="BQ902" s="693"/>
      <c r="BR902" s="693"/>
      <c r="BS902" s="693"/>
      <c r="BT902" s="693"/>
      <c r="BU902" s="693"/>
      <c r="BV902" s="693"/>
      <c r="BW902" s="693"/>
      <c r="BX902" s="693"/>
      <c r="BY902" s="693"/>
      <c r="BZ902" s="693"/>
      <c r="CA902" s="693"/>
      <c r="CB902" s="693"/>
      <c r="CC902" s="693"/>
      <c r="CD902" s="693"/>
      <c r="CE902" s="693"/>
      <c r="CF902" s="693"/>
      <c r="CG902" s="693"/>
      <c r="CH902" s="693"/>
      <c r="CI902" s="693"/>
      <c r="CJ902" s="693"/>
      <c r="CK902" s="693"/>
      <c r="CL902" s="693"/>
      <c r="CM902" s="693"/>
      <c r="CN902" s="693"/>
      <c r="CO902" s="693"/>
      <c r="CP902" s="693"/>
      <c r="CQ902" s="693"/>
      <c r="CR902" s="693"/>
      <c r="CS902" s="693"/>
      <c r="CT902" s="693"/>
      <c r="CU902" s="693"/>
      <c r="CV902" s="693"/>
      <c r="CW902" s="693"/>
      <c r="CX902" s="693"/>
      <c r="CY902" s="693"/>
      <c r="CZ902" s="693"/>
      <c r="DA902" s="693"/>
      <c r="DB902" s="693"/>
      <c r="DC902" s="693"/>
      <c r="DD902" s="693"/>
      <c r="DE902" s="693"/>
      <c r="DF902" s="693"/>
      <c r="DG902" s="693"/>
      <c r="DH902" s="693"/>
      <c r="DI902" s="693"/>
      <c r="DJ902" s="693"/>
      <c r="DK902" s="693"/>
      <c r="DL902" s="693"/>
      <c r="DM902" s="693"/>
      <c r="DN902" s="693"/>
      <c r="DO902" s="693"/>
      <c r="DP902" s="693"/>
      <c r="DQ902" s="693"/>
      <c r="DR902" s="693"/>
      <c r="DS902" s="693"/>
      <c r="DT902" s="693"/>
      <c r="DU902" s="693"/>
      <c r="DV902" s="693"/>
      <c r="DW902" s="693"/>
    </row>
    <row r="903" spans="2:127" x14ac:dyDescent="0.2">
      <c r="B903" s="695"/>
      <c r="C903" s="693" t="s">
        <v>578</v>
      </c>
      <c r="D903" s="693"/>
      <c r="E903" s="693"/>
      <c r="F903" s="693"/>
      <c r="G903" s="693"/>
      <c r="H903" s="693"/>
      <c r="I903" s="693"/>
      <c r="J903" s="693"/>
      <c r="K903" s="693"/>
      <c r="L903" s="693"/>
      <c r="M903" s="693"/>
      <c r="N903" s="693"/>
      <c r="O903" s="693"/>
      <c r="P903" s="693"/>
      <c r="Q903" s="693"/>
      <c r="R903" s="693"/>
      <c r="S903" s="693"/>
      <c r="T903" s="693"/>
      <c r="U903" s="693"/>
      <c r="V903" s="693"/>
      <c r="W903" s="693"/>
      <c r="X903" s="693"/>
      <c r="Y903" s="693"/>
      <c r="Z903" s="693"/>
      <c r="AA903" s="693"/>
      <c r="AB903" s="693"/>
      <c r="AC903" s="693"/>
      <c r="AD903" s="693"/>
      <c r="AE903" s="693"/>
      <c r="AF903" s="693"/>
      <c r="AG903" s="693"/>
      <c r="AH903" s="693"/>
      <c r="AI903" s="693"/>
      <c r="AJ903" s="693"/>
      <c r="AK903" s="693"/>
      <c r="AL903" s="693"/>
      <c r="AM903" s="693"/>
      <c r="AN903" s="693"/>
      <c r="AO903" s="693"/>
      <c r="AP903" s="693"/>
      <c r="AQ903" s="693"/>
      <c r="AR903" s="693"/>
      <c r="AS903" s="693"/>
      <c r="AT903" s="693"/>
      <c r="AU903" s="693"/>
      <c r="AV903" s="693"/>
      <c r="AW903" s="693"/>
      <c r="AX903" s="693"/>
      <c r="AY903" s="693"/>
      <c r="AZ903" s="693"/>
      <c r="BA903" s="693"/>
      <c r="BB903" s="693"/>
      <c r="BC903" s="693"/>
      <c r="BD903" s="693"/>
      <c r="BE903" s="693"/>
      <c r="BF903" s="693"/>
      <c r="BG903" s="693"/>
      <c r="BH903" s="693"/>
      <c r="BI903" s="693"/>
      <c r="BJ903" s="693"/>
      <c r="BK903" s="693"/>
      <c r="BL903" s="693"/>
      <c r="BM903" s="693"/>
      <c r="BN903" s="693"/>
      <c r="BO903" s="693"/>
      <c r="BP903" s="693"/>
      <c r="BQ903" s="693"/>
      <c r="BR903" s="693"/>
      <c r="BS903" s="693"/>
      <c r="BT903" s="693"/>
      <c r="BU903" s="693"/>
      <c r="BV903" s="693"/>
      <c r="BW903" s="693"/>
      <c r="BX903" s="693"/>
      <c r="BY903" s="693"/>
      <c r="BZ903" s="693"/>
      <c r="CA903" s="693"/>
      <c r="CB903" s="693"/>
      <c r="CC903" s="693"/>
      <c r="CD903" s="693"/>
      <c r="CE903" s="693"/>
      <c r="CF903" s="693"/>
      <c r="CG903" s="693"/>
      <c r="CH903" s="693"/>
      <c r="CI903" s="693"/>
      <c r="CJ903" s="693"/>
      <c r="CK903" s="693"/>
      <c r="CL903" s="693"/>
      <c r="CM903" s="693"/>
      <c r="CN903" s="693"/>
      <c r="CO903" s="693"/>
      <c r="CP903" s="693"/>
      <c r="CQ903" s="693"/>
      <c r="CR903" s="693"/>
      <c r="CS903" s="693"/>
      <c r="CT903" s="693"/>
      <c r="CU903" s="693"/>
      <c r="CV903" s="693"/>
      <c r="CW903" s="693"/>
      <c r="CX903" s="693"/>
      <c r="CY903" s="693"/>
      <c r="CZ903" s="693"/>
      <c r="DA903" s="693"/>
      <c r="DB903" s="693"/>
      <c r="DC903" s="693"/>
      <c r="DD903" s="693"/>
      <c r="DE903" s="693"/>
      <c r="DF903" s="693"/>
      <c r="DG903" s="693"/>
      <c r="DH903" s="693"/>
      <c r="DI903" s="693"/>
      <c r="DJ903" s="693"/>
      <c r="DK903" s="693"/>
      <c r="DL903" s="693"/>
      <c r="DM903" s="693"/>
      <c r="DN903" s="693"/>
      <c r="DO903" s="693"/>
      <c r="DP903" s="693"/>
      <c r="DQ903" s="693"/>
      <c r="DR903" s="693"/>
      <c r="DS903" s="693"/>
      <c r="DT903" s="693"/>
      <c r="DU903" s="693"/>
      <c r="DV903" s="693"/>
      <c r="DW903" s="693"/>
    </row>
    <row r="904" spans="2:127" x14ac:dyDescent="0.2">
      <c r="B904" s="695"/>
      <c r="C904" s="693" t="s">
        <v>579</v>
      </c>
      <c r="D904" s="693"/>
      <c r="E904" s="693"/>
      <c r="F904" s="693"/>
      <c r="G904" s="693"/>
      <c r="H904" s="693"/>
      <c r="I904" s="693"/>
      <c r="J904" s="693"/>
      <c r="K904" s="693"/>
      <c r="L904" s="693"/>
      <c r="M904" s="693"/>
      <c r="N904" s="693"/>
      <c r="O904" s="693"/>
      <c r="P904" s="693"/>
      <c r="Q904" s="693"/>
      <c r="R904" s="693"/>
      <c r="S904" s="693"/>
      <c r="T904" s="693"/>
      <c r="U904" s="693"/>
      <c r="V904" s="693"/>
      <c r="W904" s="693"/>
      <c r="X904" s="693"/>
      <c r="Y904" s="693"/>
      <c r="Z904" s="693"/>
      <c r="AA904" s="693"/>
      <c r="AB904" s="693"/>
      <c r="AC904" s="693"/>
      <c r="AD904" s="693"/>
      <c r="AE904" s="693"/>
      <c r="AF904" s="693"/>
      <c r="AG904" s="693"/>
      <c r="AH904" s="693"/>
      <c r="AI904" s="693"/>
      <c r="AJ904" s="693"/>
      <c r="AK904" s="693"/>
      <c r="AL904" s="693"/>
      <c r="AM904" s="693"/>
      <c r="AN904" s="693"/>
      <c r="AO904" s="693"/>
      <c r="AP904" s="693"/>
      <c r="AQ904" s="693"/>
      <c r="AR904" s="693"/>
      <c r="AS904" s="693"/>
      <c r="AT904" s="693"/>
      <c r="AU904" s="693"/>
      <c r="AV904" s="693"/>
      <c r="AW904" s="693"/>
      <c r="AX904" s="693"/>
      <c r="AY904" s="693"/>
      <c r="AZ904" s="693"/>
      <c r="BA904" s="693"/>
      <c r="BB904" s="693"/>
      <c r="BC904" s="693"/>
      <c r="BD904" s="693"/>
      <c r="BE904" s="693"/>
      <c r="BF904" s="693"/>
      <c r="BG904" s="693"/>
      <c r="BH904" s="693"/>
      <c r="BI904" s="693"/>
      <c r="BJ904" s="693"/>
      <c r="BK904" s="693"/>
      <c r="BL904" s="693"/>
      <c r="BM904" s="693"/>
      <c r="BN904" s="693"/>
      <c r="BO904" s="693"/>
      <c r="BP904" s="693"/>
      <c r="BQ904" s="693"/>
      <c r="BR904" s="693"/>
      <c r="BS904" s="693"/>
      <c r="BT904" s="693"/>
      <c r="BU904" s="693"/>
      <c r="BV904" s="693"/>
      <c r="BW904" s="693"/>
      <c r="BX904" s="693"/>
      <c r="BY904" s="693"/>
      <c r="BZ904" s="693"/>
      <c r="CA904" s="693"/>
      <c r="CB904" s="693"/>
      <c r="CC904" s="693"/>
      <c r="CD904" s="693"/>
      <c r="CE904" s="693"/>
      <c r="CF904" s="693"/>
      <c r="CG904" s="693"/>
      <c r="CH904" s="693"/>
      <c r="CI904" s="693"/>
      <c r="CJ904" s="693"/>
      <c r="CK904" s="693"/>
      <c r="CL904" s="693"/>
      <c r="CM904" s="693"/>
      <c r="CN904" s="693"/>
      <c r="CO904" s="693"/>
      <c r="CP904" s="693"/>
      <c r="CQ904" s="693"/>
      <c r="CR904" s="693"/>
      <c r="CS904" s="693"/>
      <c r="CT904" s="693"/>
      <c r="CU904" s="693"/>
      <c r="CV904" s="693"/>
      <c r="CW904" s="693"/>
      <c r="CX904" s="693"/>
      <c r="CY904" s="693"/>
      <c r="CZ904" s="693"/>
      <c r="DA904" s="693"/>
      <c r="DB904" s="693"/>
      <c r="DC904" s="693"/>
      <c r="DD904" s="693"/>
      <c r="DE904" s="693"/>
      <c r="DF904" s="693"/>
      <c r="DG904" s="693"/>
      <c r="DH904" s="693"/>
      <c r="DI904" s="693"/>
      <c r="DJ904" s="693"/>
      <c r="DK904" s="693"/>
      <c r="DL904" s="693"/>
      <c r="DM904" s="693"/>
      <c r="DN904" s="693"/>
      <c r="DO904" s="693"/>
      <c r="DP904" s="693"/>
      <c r="DQ904" s="693"/>
      <c r="DR904" s="693"/>
      <c r="DS904" s="693"/>
      <c r="DT904" s="693"/>
      <c r="DU904" s="693"/>
      <c r="DV904" s="693"/>
      <c r="DW904" s="693"/>
    </row>
    <row r="905" spans="2:127" x14ac:dyDescent="0.2">
      <c r="B905" s="695"/>
      <c r="C905" s="693" t="s">
        <v>580</v>
      </c>
      <c r="D905" s="693"/>
      <c r="E905" s="693"/>
      <c r="F905" s="693"/>
      <c r="G905" s="693"/>
      <c r="H905" s="693"/>
      <c r="I905" s="693"/>
      <c r="J905" s="693"/>
      <c r="K905" s="693"/>
      <c r="L905" s="693"/>
      <c r="M905" s="693"/>
      <c r="N905" s="693"/>
      <c r="O905" s="693"/>
      <c r="P905" s="693"/>
      <c r="Q905" s="693"/>
      <c r="R905" s="693"/>
      <c r="S905" s="693"/>
      <c r="T905" s="693"/>
      <c r="U905" s="693"/>
      <c r="V905" s="693"/>
      <c r="W905" s="693"/>
      <c r="X905" s="693"/>
      <c r="Y905" s="693"/>
      <c r="Z905" s="693"/>
      <c r="AA905" s="693"/>
      <c r="AB905" s="693"/>
      <c r="AC905" s="693"/>
      <c r="AD905" s="693"/>
      <c r="AE905" s="693"/>
      <c r="AF905" s="693"/>
      <c r="AG905" s="693"/>
      <c r="AH905" s="693"/>
      <c r="AI905" s="693"/>
      <c r="AJ905" s="693"/>
      <c r="AK905" s="693"/>
      <c r="AL905" s="693"/>
      <c r="AM905" s="693"/>
      <c r="AN905" s="693"/>
      <c r="AO905" s="693"/>
      <c r="AP905" s="693"/>
      <c r="AQ905" s="693"/>
      <c r="AR905" s="693"/>
      <c r="AS905" s="693"/>
      <c r="AT905" s="693"/>
      <c r="AU905" s="693"/>
      <c r="AV905" s="693"/>
      <c r="AW905" s="693"/>
      <c r="AX905" s="693"/>
      <c r="AY905" s="693"/>
      <c r="AZ905" s="693"/>
      <c r="BA905" s="693"/>
      <c r="BB905" s="693"/>
      <c r="BC905" s="693"/>
      <c r="BD905" s="693"/>
      <c r="BE905" s="693"/>
      <c r="BF905" s="693"/>
      <c r="BG905" s="693"/>
      <c r="BH905" s="693"/>
      <c r="BI905" s="693"/>
      <c r="BJ905" s="693"/>
      <c r="BK905" s="693"/>
      <c r="BL905" s="693"/>
      <c r="BM905" s="693"/>
      <c r="BN905" s="693"/>
      <c r="BO905" s="693"/>
      <c r="BP905" s="693"/>
      <c r="BQ905" s="693"/>
      <c r="BR905" s="693"/>
      <c r="BS905" s="693"/>
      <c r="BT905" s="693"/>
      <c r="BU905" s="693"/>
      <c r="BV905" s="693"/>
      <c r="BW905" s="693"/>
      <c r="BX905" s="693"/>
      <c r="BY905" s="693"/>
      <c r="BZ905" s="693"/>
      <c r="CA905" s="693"/>
      <c r="CB905" s="693"/>
      <c r="CC905" s="693"/>
      <c r="CD905" s="693"/>
      <c r="CE905" s="693"/>
      <c r="CF905" s="693"/>
      <c r="CG905" s="693"/>
      <c r="CH905" s="693"/>
      <c r="CI905" s="693"/>
      <c r="CJ905" s="693"/>
      <c r="CK905" s="693"/>
      <c r="CL905" s="693"/>
      <c r="CM905" s="693"/>
      <c r="CN905" s="693"/>
      <c r="CO905" s="693"/>
      <c r="CP905" s="693"/>
      <c r="CQ905" s="693"/>
      <c r="CR905" s="693"/>
      <c r="CS905" s="693"/>
      <c r="CT905" s="693"/>
      <c r="CU905" s="693"/>
      <c r="CV905" s="693"/>
      <c r="CW905" s="693"/>
      <c r="CX905" s="693"/>
      <c r="CY905" s="693"/>
      <c r="CZ905" s="693"/>
      <c r="DA905" s="693"/>
      <c r="DB905" s="693"/>
      <c r="DC905" s="693"/>
      <c r="DD905" s="693"/>
      <c r="DE905" s="693"/>
      <c r="DF905" s="693"/>
      <c r="DG905" s="693"/>
      <c r="DH905" s="693"/>
      <c r="DI905" s="693"/>
      <c r="DJ905" s="693"/>
      <c r="DK905" s="693"/>
      <c r="DL905" s="693"/>
      <c r="DM905" s="693"/>
      <c r="DN905" s="693"/>
      <c r="DO905" s="693"/>
      <c r="DP905" s="693"/>
      <c r="DQ905" s="693"/>
      <c r="DR905" s="693"/>
      <c r="DS905" s="693"/>
      <c r="DT905" s="693"/>
      <c r="DU905" s="693"/>
      <c r="DV905" s="693"/>
      <c r="DW905" s="693"/>
    </row>
    <row r="906" spans="2:127" x14ac:dyDescent="0.2">
      <c r="B906" s="695"/>
      <c r="C906" s="693" t="s">
        <v>581</v>
      </c>
      <c r="D906" s="693"/>
      <c r="E906" s="693"/>
      <c r="F906" s="693"/>
      <c r="G906" s="693"/>
      <c r="H906" s="693"/>
      <c r="I906" s="693"/>
      <c r="J906" s="693"/>
      <c r="K906" s="693"/>
      <c r="L906" s="693"/>
      <c r="M906" s="693"/>
      <c r="N906" s="693"/>
      <c r="O906" s="693"/>
      <c r="P906" s="693"/>
      <c r="Q906" s="693"/>
      <c r="R906" s="693"/>
      <c r="S906" s="693"/>
      <c r="T906" s="693"/>
      <c r="U906" s="693"/>
      <c r="V906" s="693"/>
      <c r="W906" s="693"/>
      <c r="X906" s="693"/>
      <c r="Y906" s="693"/>
      <c r="Z906" s="693"/>
      <c r="AA906" s="693"/>
      <c r="AB906" s="693"/>
      <c r="AC906" s="693"/>
      <c r="AD906" s="693"/>
      <c r="AE906" s="693"/>
      <c r="AF906" s="693"/>
      <c r="AG906" s="693"/>
      <c r="AH906" s="693"/>
      <c r="AI906" s="693"/>
      <c r="AJ906" s="693"/>
      <c r="AK906" s="693"/>
      <c r="AL906" s="693"/>
      <c r="AM906" s="693"/>
      <c r="AN906" s="693"/>
      <c r="AO906" s="693"/>
      <c r="AP906" s="693"/>
      <c r="AQ906" s="693"/>
      <c r="AR906" s="693"/>
      <c r="AS906" s="693"/>
      <c r="AT906" s="693"/>
      <c r="AU906" s="693"/>
      <c r="AV906" s="693"/>
      <c r="AW906" s="693"/>
      <c r="AX906" s="693"/>
      <c r="AY906" s="693"/>
      <c r="AZ906" s="693"/>
      <c r="BA906" s="693"/>
      <c r="BB906" s="693"/>
      <c r="BC906" s="693"/>
      <c r="BD906" s="693"/>
      <c r="BE906" s="693"/>
      <c r="BF906" s="693"/>
      <c r="BG906" s="693"/>
      <c r="BH906" s="693"/>
      <c r="BI906" s="693"/>
      <c r="BJ906" s="693"/>
      <c r="BK906" s="693"/>
      <c r="BL906" s="693"/>
      <c r="BM906" s="693"/>
      <c r="BN906" s="693"/>
      <c r="BO906" s="693"/>
      <c r="BP906" s="693"/>
      <c r="BQ906" s="693"/>
      <c r="BR906" s="693"/>
      <c r="BS906" s="693"/>
      <c r="BT906" s="693"/>
      <c r="BU906" s="693"/>
      <c r="BV906" s="693"/>
      <c r="BW906" s="693"/>
      <c r="BX906" s="693"/>
      <c r="BY906" s="693"/>
      <c r="BZ906" s="693"/>
      <c r="CA906" s="693"/>
      <c r="CB906" s="693"/>
      <c r="CC906" s="693"/>
      <c r="CD906" s="693"/>
      <c r="CE906" s="693"/>
      <c r="CF906" s="693"/>
      <c r="CG906" s="693"/>
      <c r="CH906" s="693"/>
      <c r="CI906" s="693"/>
      <c r="CJ906" s="693"/>
      <c r="CK906" s="693"/>
      <c r="CL906" s="693"/>
      <c r="CM906" s="693"/>
      <c r="CN906" s="693"/>
      <c r="CO906" s="693"/>
      <c r="CP906" s="693"/>
      <c r="CQ906" s="693"/>
      <c r="CR906" s="693"/>
      <c r="CS906" s="693"/>
      <c r="CT906" s="693"/>
      <c r="CU906" s="693"/>
      <c r="CV906" s="693"/>
      <c r="CW906" s="693"/>
      <c r="CX906" s="693"/>
      <c r="CY906" s="693"/>
      <c r="CZ906" s="693"/>
      <c r="DA906" s="693"/>
      <c r="DB906" s="693"/>
      <c r="DC906" s="693"/>
      <c r="DD906" s="693"/>
      <c r="DE906" s="693"/>
      <c r="DF906" s="693"/>
      <c r="DG906" s="693"/>
      <c r="DH906" s="693"/>
      <c r="DI906" s="693"/>
      <c r="DJ906" s="693"/>
      <c r="DK906" s="693"/>
      <c r="DL906" s="693"/>
      <c r="DM906" s="693"/>
      <c r="DN906" s="693"/>
      <c r="DO906" s="693"/>
      <c r="DP906" s="693"/>
      <c r="DQ906" s="693"/>
      <c r="DR906" s="693"/>
      <c r="DS906" s="693"/>
      <c r="DT906" s="693"/>
      <c r="DU906" s="693"/>
      <c r="DV906" s="693"/>
      <c r="DW906" s="693"/>
    </row>
    <row r="907" spans="2:127" x14ac:dyDescent="0.2">
      <c r="B907" s="692"/>
      <c r="C907" s="693" t="s">
        <v>582</v>
      </c>
      <c r="D907" s="693"/>
      <c r="E907" s="693"/>
      <c r="F907" s="693"/>
      <c r="G907" s="693"/>
      <c r="H907" s="693"/>
      <c r="I907" s="693"/>
      <c r="J907" s="693"/>
      <c r="K907" s="693"/>
      <c r="L907" s="693"/>
      <c r="M907" s="693"/>
      <c r="N907" s="693"/>
      <c r="O907" s="693"/>
      <c r="P907" s="693"/>
      <c r="Q907" s="693"/>
      <c r="R907" s="693"/>
      <c r="S907" s="693"/>
      <c r="T907" s="693"/>
      <c r="U907" s="693"/>
      <c r="V907" s="693"/>
      <c r="W907" s="693"/>
      <c r="X907" s="693"/>
      <c r="Y907" s="693"/>
      <c r="Z907" s="693"/>
      <c r="AA907" s="693"/>
      <c r="AB907" s="693"/>
      <c r="AC907" s="693"/>
      <c r="AD907" s="693"/>
      <c r="AE907" s="693"/>
      <c r="AF907" s="693"/>
      <c r="AG907" s="693"/>
      <c r="AH907" s="693"/>
      <c r="AI907" s="693"/>
      <c r="AJ907" s="693"/>
      <c r="AK907" s="693"/>
      <c r="AL907" s="693"/>
      <c r="AM907" s="693"/>
      <c r="AN907" s="693"/>
      <c r="AO907" s="693"/>
      <c r="AP907" s="693"/>
      <c r="AQ907" s="693"/>
      <c r="AR907" s="693"/>
      <c r="AS907" s="693"/>
      <c r="AT907" s="693"/>
      <c r="AU907" s="693"/>
      <c r="AV907" s="693"/>
      <c r="AW907" s="693"/>
      <c r="AX907" s="693"/>
      <c r="AY907" s="693"/>
      <c r="AZ907" s="693"/>
      <c r="BA907" s="693"/>
      <c r="BB907" s="693"/>
      <c r="BC907" s="693"/>
      <c r="BD907" s="693"/>
      <c r="BE907" s="693"/>
      <c r="BF907" s="693"/>
      <c r="BG907" s="693"/>
      <c r="BH907" s="693"/>
      <c r="BI907" s="693"/>
      <c r="BJ907" s="693"/>
      <c r="BK907" s="693"/>
      <c r="BL907" s="693"/>
      <c r="BM907" s="693"/>
      <c r="BN907" s="693"/>
      <c r="BO907" s="693"/>
      <c r="BP907" s="693"/>
      <c r="BQ907" s="693"/>
      <c r="BR907" s="693"/>
      <c r="BS907" s="693"/>
      <c r="BT907" s="693"/>
      <c r="BU907" s="693"/>
      <c r="BV907" s="693"/>
      <c r="BW907" s="693"/>
      <c r="BX907" s="693"/>
      <c r="BY907" s="693"/>
      <c r="BZ907" s="693"/>
      <c r="CA907" s="693"/>
      <c r="CB907" s="693"/>
      <c r="CC907" s="693"/>
      <c r="CD907" s="693"/>
      <c r="CE907" s="693"/>
      <c r="CF907" s="693"/>
      <c r="CG907" s="693"/>
      <c r="CH907" s="693"/>
      <c r="CI907" s="693"/>
      <c r="CJ907" s="693"/>
      <c r="CK907" s="693"/>
      <c r="CL907" s="693"/>
      <c r="CM907" s="693"/>
      <c r="CN907" s="693"/>
      <c r="CO907" s="693"/>
      <c r="CP907" s="693"/>
      <c r="CQ907" s="693"/>
      <c r="CR907" s="693"/>
      <c r="CS907" s="693"/>
      <c r="CT907" s="693"/>
      <c r="CU907" s="693"/>
      <c r="CV907" s="693"/>
      <c r="CW907" s="693"/>
      <c r="CX907" s="693"/>
      <c r="CY907" s="693"/>
      <c r="CZ907" s="693"/>
      <c r="DA907" s="693"/>
      <c r="DB907" s="693"/>
      <c r="DC907" s="693"/>
      <c r="DD907" s="693"/>
      <c r="DE907" s="693"/>
      <c r="DF907" s="693"/>
      <c r="DG907" s="693"/>
      <c r="DH907" s="693"/>
      <c r="DI907" s="693"/>
      <c r="DJ907" s="693"/>
      <c r="DK907" s="693"/>
      <c r="DL907" s="693"/>
      <c r="DM907" s="693"/>
      <c r="DN907" s="693"/>
      <c r="DO907" s="693"/>
      <c r="DP907" s="693"/>
      <c r="DQ907" s="693"/>
      <c r="DR907" s="693"/>
      <c r="DS907" s="693"/>
      <c r="DT907" s="693"/>
      <c r="DU907" s="693"/>
      <c r="DV907" s="693"/>
      <c r="DW907" s="693"/>
    </row>
    <row r="908" spans="2:127" x14ac:dyDescent="0.2">
      <c r="B908" s="692"/>
      <c r="C908" s="693" t="s">
        <v>583</v>
      </c>
      <c r="D908" s="693"/>
      <c r="E908" s="693"/>
      <c r="F908" s="693"/>
      <c r="G908" s="693"/>
      <c r="H908" s="693"/>
      <c r="I908" s="693"/>
      <c r="J908" s="693"/>
      <c r="K908" s="693"/>
      <c r="L908" s="693"/>
      <c r="M908" s="693"/>
      <c r="N908" s="693"/>
      <c r="O908" s="693"/>
      <c r="P908" s="693"/>
      <c r="Q908" s="693"/>
      <c r="R908" s="693"/>
      <c r="S908" s="693"/>
      <c r="T908" s="693"/>
      <c r="U908" s="693"/>
      <c r="V908" s="693"/>
      <c r="W908" s="693"/>
      <c r="X908" s="693"/>
      <c r="Y908" s="693"/>
      <c r="Z908" s="693"/>
      <c r="AA908" s="693"/>
      <c r="AB908" s="693"/>
      <c r="AC908" s="693"/>
      <c r="AD908" s="693"/>
      <c r="AE908" s="693"/>
      <c r="AF908" s="693"/>
      <c r="AG908" s="693"/>
      <c r="AH908" s="693"/>
      <c r="AI908" s="693"/>
      <c r="AJ908" s="693"/>
      <c r="AK908" s="693"/>
      <c r="AL908" s="693"/>
      <c r="AM908" s="693"/>
      <c r="AN908" s="693"/>
      <c r="AO908" s="693"/>
      <c r="AP908" s="693"/>
      <c r="AQ908" s="693"/>
      <c r="AR908" s="693"/>
      <c r="AS908" s="693"/>
      <c r="AT908" s="693"/>
      <c r="AU908" s="693"/>
      <c r="AV908" s="693"/>
      <c r="AW908" s="693"/>
      <c r="AX908" s="693"/>
      <c r="AY908" s="693"/>
      <c r="AZ908" s="693"/>
      <c r="BA908" s="693"/>
      <c r="BB908" s="693"/>
      <c r="BC908" s="693"/>
      <c r="BD908" s="693"/>
      <c r="BE908" s="693"/>
      <c r="BF908" s="693"/>
      <c r="BG908" s="693"/>
      <c r="BH908" s="693"/>
      <c r="BI908" s="693"/>
      <c r="BJ908" s="693"/>
      <c r="BK908" s="693"/>
      <c r="BL908" s="693"/>
      <c r="BM908" s="693"/>
      <c r="BN908" s="693"/>
      <c r="BO908" s="693"/>
      <c r="BP908" s="693"/>
      <c r="BQ908" s="693"/>
      <c r="BR908" s="693"/>
      <c r="BS908" s="693"/>
      <c r="BT908" s="693"/>
      <c r="BU908" s="693"/>
      <c r="BV908" s="693"/>
      <c r="BW908" s="693"/>
      <c r="BX908" s="693"/>
      <c r="BY908" s="693"/>
      <c r="BZ908" s="693"/>
      <c r="CA908" s="693"/>
      <c r="CB908" s="693"/>
      <c r="CC908" s="693"/>
      <c r="CD908" s="693"/>
      <c r="CE908" s="693"/>
      <c r="CF908" s="693"/>
      <c r="CG908" s="693"/>
      <c r="CH908" s="693"/>
      <c r="CI908" s="693"/>
      <c r="CJ908" s="693"/>
      <c r="CK908" s="693"/>
      <c r="CL908" s="693"/>
      <c r="CM908" s="693"/>
      <c r="CN908" s="693"/>
      <c r="CO908" s="693"/>
      <c r="CP908" s="693"/>
      <c r="CQ908" s="693"/>
      <c r="CR908" s="693"/>
      <c r="CS908" s="693"/>
      <c r="CT908" s="693"/>
      <c r="CU908" s="693"/>
      <c r="CV908" s="693"/>
      <c r="CW908" s="693"/>
      <c r="CX908" s="693"/>
      <c r="CY908" s="693"/>
      <c r="CZ908" s="693"/>
      <c r="DA908" s="693"/>
      <c r="DB908" s="693"/>
      <c r="DC908" s="693"/>
      <c r="DD908" s="693"/>
      <c r="DE908" s="693"/>
      <c r="DF908" s="693"/>
      <c r="DG908" s="693"/>
      <c r="DH908" s="693"/>
      <c r="DI908" s="693"/>
      <c r="DJ908" s="693"/>
      <c r="DK908" s="693"/>
      <c r="DL908" s="693"/>
      <c r="DM908" s="693"/>
      <c r="DN908" s="693"/>
      <c r="DO908" s="693"/>
      <c r="DP908" s="693"/>
      <c r="DQ908" s="693"/>
      <c r="DR908" s="693"/>
      <c r="DS908" s="693"/>
      <c r="DT908" s="693"/>
      <c r="DU908" s="693"/>
      <c r="DV908" s="693"/>
      <c r="DW908" s="693"/>
    </row>
    <row r="909" spans="2:127" x14ac:dyDescent="0.2">
      <c r="B909" s="692"/>
      <c r="C909" s="693"/>
      <c r="D909" s="693"/>
      <c r="E909" s="693"/>
      <c r="F909" s="693"/>
      <c r="G909" s="693"/>
      <c r="H909" s="693"/>
      <c r="I909" s="693"/>
      <c r="J909" s="693"/>
      <c r="K909" s="693"/>
      <c r="L909" s="693"/>
      <c r="M909" s="693"/>
      <c r="N909" s="693"/>
      <c r="O909" s="693"/>
      <c r="P909" s="693"/>
      <c r="Q909" s="693"/>
      <c r="R909" s="693"/>
      <c r="S909" s="693"/>
      <c r="T909" s="693"/>
      <c r="U909" s="693"/>
      <c r="V909" s="693"/>
      <c r="W909" s="693"/>
      <c r="X909" s="693"/>
      <c r="Y909" s="693"/>
      <c r="Z909" s="693"/>
      <c r="AA909" s="693"/>
      <c r="AB909" s="693"/>
      <c r="AC909" s="693"/>
      <c r="AD909" s="693"/>
      <c r="AE909" s="693"/>
      <c r="AF909" s="693"/>
      <c r="AG909" s="693"/>
      <c r="AH909" s="693"/>
      <c r="AI909" s="693"/>
      <c r="AJ909" s="693"/>
      <c r="AK909" s="693"/>
      <c r="AL909" s="693"/>
      <c r="AM909" s="693"/>
      <c r="AN909" s="693"/>
      <c r="AO909" s="693"/>
      <c r="AP909" s="693"/>
      <c r="AQ909" s="693"/>
      <c r="AR909" s="693"/>
      <c r="AS909" s="693"/>
      <c r="AT909" s="693"/>
      <c r="AU909" s="693"/>
      <c r="AV909" s="693"/>
      <c r="AW909" s="693"/>
      <c r="AX909" s="693"/>
      <c r="AY909" s="693"/>
      <c r="AZ909" s="693"/>
      <c r="BA909" s="693"/>
      <c r="BB909" s="693"/>
      <c r="BC909" s="693"/>
      <c r="BD909" s="693"/>
      <c r="BE909" s="693"/>
      <c r="BF909" s="693"/>
      <c r="BG909" s="693"/>
      <c r="BH909" s="693"/>
      <c r="BI909" s="693"/>
      <c r="BJ909" s="693"/>
      <c r="BK909" s="693"/>
      <c r="BL909" s="693"/>
      <c r="BM909" s="693"/>
      <c r="BN909" s="693"/>
      <c r="BO909" s="693"/>
      <c r="BP909" s="693"/>
      <c r="BQ909" s="693"/>
      <c r="BR909" s="693"/>
      <c r="BS909" s="693"/>
      <c r="BT909" s="693"/>
      <c r="BU909" s="693"/>
      <c r="BV909" s="693"/>
      <c r="BW909" s="693"/>
      <c r="BX909" s="693"/>
      <c r="BY909" s="693"/>
      <c r="BZ909" s="693"/>
      <c r="CA909" s="693"/>
      <c r="CB909" s="693"/>
      <c r="CC909" s="693"/>
      <c r="CD909" s="693"/>
      <c r="CE909" s="693"/>
      <c r="CF909" s="693"/>
      <c r="CG909" s="693"/>
      <c r="CH909" s="693"/>
      <c r="CI909" s="693"/>
      <c r="CJ909" s="693"/>
      <c r="CK909" s="693"/>
      <c r="CL909" s="693"/>
      <c r="CM909" s="693"/>
      <c r="CN909" s="693"/>
      <c r="CO909" s="693"/>
      <c r="CP909" s="693"/>
      <c r="CQ909" s="693"/>
      <c r="CR909" s="693"/>
      <c r="CS909" s="693"/>
      <c r="CT909" s="693"/>
      <c r="CU909" s="693"/>
      <c r="CV909" s="693"/>
      <c r="CW909" s="693"/>
      <c r="CX909" s="693"/>
      <c r="CY909" s="693"/>
      <c r="CZ909" s="693"/>
      <c r="DA909" s="693"/>
      <c r="DB909" s="693"/>
      <c r="DC909" s="693"/>
      <c r="DD909" s="693"/>
      <c r="DE909" s="693"/>
      <c r="DF909" s="693"/>
      <c r="DG909" s="693"/>
      <c r="DH909" s="693"/>
      <c r="DI909" s="693"/>
      <c r="DJ909" s="693"/>
      <c r="DK909" s="693"/>
      <c r="DL909" s="693"/>
      <c r="DM909" s="693"/>
      <c r="DN909" s="693"/>
      <c r="DO909" s="693"/>
      <c r="DP909" s="693"/>
      <c r="DQ909" s="693"/>
      <c r="DR909" s="693"/>
      <c r="DS909" s="693"/>
      <c r="DT909" s="693"/>
      <c r="DU909" s="693"/>
      <c r="DV909" s="693"/>
      <c r="DW909" s="693"/>
    </row>
  </sheetData>
  <sheetProtection algorithmName="SHA-512" hashValue="9EXoHmhyUu61bwoIHLMg5D28MK9J+KuHU+kso6Jm0YMzYSwzzi5Hy+syU2TA2ezzZ14TJ4jnMQml0NIr1S4b8w==" saltValue="ccejupxry84gP3obD0DLUg==" spinCount="100000" sheet="1" objects="1" scenarios="1"/>
  <mergeCells count="1">
    <mergeCell ref="W2:W3"/>
  </mergeCells>
  <pageMargins left="0.70000000000000007" right="0.70000000000000007" top="1.1437007874015745" bottom="1.1437007874015745" header="0.74999999999999989" footer="0.74999999999999989"/>
  <pageSetup paperSize="2058" fitToWidth="0" fitToHeight="0" orientation="portrait" horizontalDpi="300" verticalDpi="300"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R98"/>
  <sheetViews>
    <sheetView zoomScale="80" zoomScaleNormal="80" workbookViewId="0">
      <pane xSplit="7" ySplit="3" topLeftCell="H4" activePane="bottomRight" state="frozen"/>
      <selection pane="topRight" activeCell="H1" sqref="H1"/>
      <selection pane="bottomLeft" activeCell="A4" sqref="A4"/>
      <selection pane="bottomRight" activeCell="B1" sqref="B1"/>
    </sheetView>
  </sheetViews>
  <sheetFormatPr defaultColWidth="8.88671875" defaultRowHeight="15" x14ac:dyDescent="0.2"/>
  <cols>
    <col min="1" max="1" width="1.33203125" customWidth="1"/>
    <col min="2" max="2" width="8" customWidth="1"/>
    <col min="3" max="3" width="45.109375" customWidth="1"/>
    <col min="4" max="4" width="18" customWidth="1"/>
    <col min="5" max="5" width="18" hidden="1" customWidth="1"/>
    <col min="6" max="7" width="10.21875" customWidth="1"/>
    <col min="8" max="36" width="11.44140625" customWidth="1"/>
    <col min="40" max="40" width="10.33203125" bestFit="1" customWidth="1"/>
    <col min="43" max="44" width="9.88671875" bestFit="1" customWidth="1"/>
    <col min="251" max="251" width="1.33203125" customWidth="1"/>
    <col min="252" max="252" width="8" customWidth="1"/>
    <col min="253" max="253" width="45.109375" customWidth="1"/>
    <col min="254" max="254" width="18" customWidth="1"/>
    <col min="255" max="256" width="10.21875" customWidth="1"/>
    <col min="257" max="285" width="11.44140625" customWidth="1"/>
    <col min="507" max="507" width="1.33203125" customWidth="1"/>
    <col min="508" max="508" width="8" customWidth="1"/>
    <col min="509" max="509" width="45.109375" customWidth="1"/>
    <col min="510" max="510" width="18" customWidth="1"/>
    <col min="511" max="512" width="10.21875" customWidth="1"/>
    <col min="513" max="541" width="11.44140625" customWidth="1"/>
    <col min="763" max="763" width="1.33203125" customWidth="1"/>
    <col min="764" max="764" width="8" customWidth="1"/>
    <col min="765" max="765" width="45.109375" customWidth="1"/>
    <col min="766" max="766" width="18" customWidth="1"/>
    <col min="767" max="768" width="10.21875" customWidth="1"/>
    <col min="769" max="797" width="11.44140625" customWidth="1"/>
    <col min="1019" max="1019" width="1.33203125" customWidth="1"/>
    <col min="1020" max="1020" width="8" customWidth="1"/>
    <col min="1021" max="1021" width="45.109375" customWidth="1"/>
    <col min="1022" max="1022" width="18" customWidth="1"/>
    <col min="1023" max="1024" width="10.21875" customWidth="1"/>
    <col min="1025" max="1053" width="11.44140625" customWidth="1"/>
    <col min="1275" max="1275" width="1.33203125" customWidth="1"/>
    <col min="1276" max="1276" width="8" customWidth="1"/>
    <col min="1277" max="1277" width="45.109375" customWidth="1"/>
    <col min="1278" max="1278" width="18" customWidth="1"/>
    <col min="1279" max="1280" width="10.21875" customWidth="1"/>
    <col min="1281" max="1309" width="11.44140625" customWidth="1"/>
    <col min="1531" max="1531" width="1.33203125" customWidth="1"/>
    <col min="1532" max="1532" width="8" customWidth="1"/>
    <col min="1533" max="1533" width="45.109375" customWidth="1"/>
    <col min="1534" max="1534" width="18" customWidth="1"/>
    <col min="1535" max="1536" width="10.21875" customWidth="1"/>
    <col min="1537" max="1565" width="11.44140625" customWidth="1"/>
    <col min="1787" max="1787" width="1.33203125" customWidth="1"/>
    <col min="1788" max="1788" width="8" customWidth="1"/>
    <col min="1789" max="1789" width="45.109375" customWidth="1"/>
    <col min="1790" max="1790" width="18" customWidth="1"/>
    <col min="1791" max="1792" width="10.21875" customWidth="1"/>
    <col min="1793" max="1821" width="11.44140625" customWidth="1"/>
    <col min="2043" max="2043" width="1.33203125" customWidth="1"/>
    <col min="2044" max="2044" width="8" customWidth="1"/>
    <col min="2045" max="2045" width="45.109375" customWidth="1"/>
    <col min="2046" max="2046" width="18" customWidth="1"/>
    <col min="2047" max="2048" width="10.21875" customWidth="1"/>
    <col min="2049" max="2077" width="11.44140625" customWidth="1"/>
    <col min="2299" max="2299" width="1.33203125" customWidth="1"/>
    <col min="2300" max="2300" width="8" customWidth="1"/>
    <col min="2301" max="2301" width="45.109375" customWidth="1"/>
    <col min="2302" max="2302" width="18" customWidth="1"/>
    <col min="2303" max="2304" width="10.21875" customWidth="1"/>
    <col min="2305" max="2333" width="11.44140625" customWidth="1"/>
    <col min="2555" max="2555" width="1.33203125" customWidth="1"/>
    <col min="2556" max="2556" width="8" customWidth="1"/>
    <col min="2557" max="2557" width="45.109375" customWidth="1"/>
    <col min="2558" max="2558" width="18" customWidth="1"/>
    <col min="2559" max="2560" width="10.21875" customWidth="1"/>
    <col min="2561" max="2589" width="11.44140625" customWidth="1"/>
    <col min="2811" max="2811" width="1.33203125" customWidth="1"/>
    <col min="2812" max="2812" width="8" customWidth="1"/>
    <col min="2813" max="2813" width="45.109375" customWidth="1"/>
    <col min="2814" max="2814" width="18" customWidth="1"/>
    <col min="2815" max="2816" width="10.21875" customWidth="1"/>
    <col min="2817" max="2845" width="11.44140625" customWidth="1"/>
    <col min="3067" max="3067" width="1.33203125" customWidth="1"/>
    <col min="3068" max="3068" width="8" customWidth="1"/>
    <col min="3069" max="3069" width="45.109375" customWidth="1"/>
    <col min="3070" max="3070" width="18" customWidth="1"/>
    <col min="3071" max="3072" width="10.21875" customWidth="1"/>
    <col min="3073" max="3101" width="11.44140625" customWidth="1"/>
    <col min="3323" max="3323" width="1.33203125" customWidth="1"/>
    <col min="3324" max="3324" width="8" customWidth="1"/>
    <col min="3325" max="3325" width="45.109375" customWidth="1"/>
    <col min="3326" max="3326" width="18" customWidth="1"/>
    <col min="3327" max="3328" width="10.21875" customWidth="1"/>
    <col min="3329" max="3357" width="11.44140625" customWidth="1"/>
    <col min="3579" max="3579" width="1.33203125" customWidth="1"/>
    <col min="3580" max="3580" width="8" customWidth="1"/>
    <col min="3581" max="3581" width="45.109375" customWidth="1"/>
    <col min="3582" max="3582" width="18" customWidth="1"/>
    <col min="3583" max="3584" width="10.21875" customWidth="1"/>
    <col min="3585" max="3613" width="11.44140625" customWidth="1"/>
    <col min="3835" max="3835" width="1.33203125" customWidth="1"/>
    <col min="3836" max="3836" width="8" customWidth="1"/>
    <col min="3837" max="3837" width="45.109375" customWidth="1"/>
    <col min="3838" max="3838" width="18" customWidth="1"/>
    <col min="3839" max="3840" width="10.21875" customWidth="1"/>
    <col min="3841" max="3869" width="11.44140625" customWidth="1"/>
    <col min="4091" max="4091" width="1.33203125" customWidth="1"/>
    <col min="4092" max="4092" width="8" customWidth="1"/>
    <col min="4093" max="4093" width="45.109375" customWidth="1"/>
    <col min="4094" max="4094" width="18" customWidth="1"/>
    <col min="4095" max="4096" width="10.21875" customWidth="1"/>
    <col min="4097" max="4125" width="11.44140625" customWidth="1"/>
    <col min="4347" max="4347" width="1.33203125" customWidth="1"/>
    <col min="4348" max="4348" width="8" customWidth="1"/>
    <col min="4349" max="4349" width="45.109375" customWidth="1"/>
    <col min="4350" max="4350" width="18" customWidth="1"/>
    <col min="4351" max="4352" width="10.21875" customWidth="1"/>
    <col min="4353" max="4381" width="11.44140625" customWidth="1"/>
    <col min="4603" max="4603" width="1.33203125" customWidth="1"/>
    <col min="4604" max="4604" width="8" customWidth="1"/>
    <col min="4605" max="4605" width="45.109375" customWidth="1"/>
    <col min="4606" max="4606" width="18" customWidth="1"/>
    <col min="4607" max="4608" width="10.21875" customWidth="1"/>
    <col min="4609" max="4637" width="11.44140625" customWidth="1"/>
    <col min="4859" max="4859" width="1.33203125" customWidth="1"/>
    <col min="4860" max="4860" width="8" customWidth="1"/>
    <col min="4861" max="4861" width="45.109375" customWidth="1"/>
    <col min="4862" max="4862" width="18" customWidth="1"/>
    <col min="4863" max="4864" width="10.21875" customWidth="1"/>
    <col min="4865" max="4893" width="11.44140625" customWidth="1"/>
    <col min="5115" max="5115" width="1.33203125" customWidth="1"/>
    <col min="5116" max="5116" width="8" customWidth="1"/>
    <col min="5117" max="5117" width="45.109375" customWidth="1"/>
    <col min="5118" max="5118" width="18" customWidth="1"/>
    <col min="5119" max="5120" width="10.21875" customWidth="1"/>
    <col min="5121" max="5149" width="11.44140625" customWidth="1"/>
    <col min="5371" max="5371" width="1.33203125" customWidth="1"/>
    <col min="5372" max="5372" width="8" customWidth="1"/>
    <col min="5373" max="5373" width="45.109375" customWidth="1"/>
    <col min="5374" max="5374" width="18" customWidth="1"/>
    <col min="5375" max="5376" width="10.21875" customWidth="1"/>
    <col min="5377" max="5405" width="11.44140625" customWidth="1"/>
    <col min="5627" max="5627" width="1.33203125" customWidth="1"/>
    <col min="5628" max="5628" width="8" customWidth="1"/>
    <col min="5629" max="5629" width="45.109375" customWidth="1"/>
    <col min="5630" max="5630" width="18" customWidth="1"/>
    <col min="5631" max="5632" width="10.21875" customWidth="1"/>
    <col min="5633" max="5661" width="11.44140625" customWidth="1"/>
    <col min="5883" max="5883" width="1.33203125" customWidth="1"/>
    <col min="5884" max="5884" width="8" customWidth="1"/>
    <col min="5885" max="5885" width="45.109375" customWidth="1"/>
    <col min="5886" max="5886" width="18" customWidth="1"/>
    <col min="5887" max="5888" width="10.21875" customWidth="1"/>
    <col min="5889" max="5917" width="11.44140625" customWidth="1"/>
    <col min="6139" max="6139" width="1.33203125" customWidth="1"/>
    <col min="6140" max="6140" width="8" customWidth="1"/>
    <col min="6141" max="6141" width="45.109375" customWidth="1"/>
    <col min="6142" max="6142" width="18" customWidth="1"/>
    <col min="6143" max="6144" width="10.21875" customWidth="1"/>
    <col min="6145" max="6173" width="11.44140625" customWidth="1"/>
    <col min="6395" max="6395" width="1.33203125" customWidth="1"/>
    <col min="6396" max="6396" width="8" customWidth="1"/>
    <col min="6397" max="6397" width="45.109375" customWidth="1"/>
    <col min="6398" max="6398" width="18" customWidth="1"/>
    <col min="6399" max="6400" width="10.21875" customWidth="1"/>
    <col min="6401" max="6429" width="11.44140625" customWidth="1"/>
    <col min="6651" max="6651" width="1.33203125" customWidth="1"/>
    <col min="6652" max="6652" width="8" customWidth="1"/>
    <col min="6653" max="6653" width="45.109375" customWidth="1"/>
    <col min="6654" max="6654" width="18" customWidth="1"/>
    <col min="6655" max="6656" width="10.21875" customWidth="1"/>
    <col min="6657" max="6685" width="11.44140625" customWidth="1"/>
    <col min="6907" max="6907" width="1.33203125" customWidth="1"/>
    <col min="6908" max="6908" width="8" customWidth="1"/>
    <col min="6909" max="6909" width="45.109375" customWidth="1"/>
    <col min="6910" max="6910" width="18" customWidth="1"/>
    <col min="6911" max="6912" width="10.21875" customWidth="1"/>
    <col min="6913" max="6941" width="11.44140625" customWidth="1"/>
    <col min="7163" max="7163" width="1.33203125" customWidth="1"/>
    <col min="7164" max="7164" width="8" customWidth="1"/>
    <col min="7165" max="7165" width="45.109375" customWidth="1"/>
    <col min="7166" max="7166" width="18" customWidth="1"/>
    <col min="7167" max="7168" width="10.21875" customWidth="1"/>
    <col min="7169" max="7197" width="11.44140625" customWidth="1"/>
    <col min="7419" max="7419" width="1.33203125" customWidth="1"/>
    <col min="7420" max="7420" width="8" customWidth="1"/>
    <col min="7421" max="7421" width="45.109375" customWidth="1"/>
    <col min="7422" max="7422" width="18" customWidth="1"/>
    <col min="7423" max="7424" width="10.21875" customWidth="1"/>
    <col min="7425" max="7453" width="11.44140625" customWidth="1"/>
    <col min="7675" max="7675" width="1.33203125" customWidth="1"/>
    <col min="7676" max="7676" width="8" customWidth="1"/>
    <col min="7677" max="7677" width="45.109375" customWidth="1"/>
    <col min="7678" max="7678" width="18" customWidth="1"/>
    <col min="7679" max="7680" width="10.21875" customWidth="1"/>
    <col min="7681" max="7709" width="11.44140625" customWidth="1"/>
    <col min="7931" max="7931" width="1.33203125" customWidth="1"/>
    <col min="7932" max="7932" width="8" customWidth="1"/>
    <col min="7933" max="7933" width="45.109375" customWidth="1"/>
    <col min="7934" max="7934" width="18" customWidth="1"/>
    <col min="7935" max="7936" width="10.21875" customWidth="1"/>
    <col min="7937" max="7965" width="11.44140625" customWidth="1"/>
    <col min="8187" max="8187" width="1.33203125" customWidth="1"/>
    <col min="8188" max="8188" width="8" customWidth="1"/>
    <col min="8189" max="8189" width="45.109375" customWidth="1"/>
    <col min="8190" max="8190" width="18" customWidth="1"/>
    <col min="8191" max="8192" width="10.21875" customWidth="1"/>
    <col min="8193" max="8221" width="11.44140625" customWidth="1"/>
    <col min="8443" max="8443" width="1.33203125" customWidth="1"/>
    <col min="8444" max="8444" width="8" customWidth="1"/>
    <col min="8445" max="8445" width="45.109375" customWidth="1"/>
    <col min="8446" max="8446" width="18" customWidth="1"/>
    <col min="8447" max="8448" width="10.21875" customWidth="1"/>
    <col min="8449" max="8477" width="11.44140625" customWidth="1"/>
    <col min="8699" max="8699" width="1.33203125" customWidth="1"/>
    <col min="8700" max="8700" width="8" customWidth="1"/>
    <col min="8701" max="8701" width="45.109375" customWidth="1"/>
    <col min="8702" max="8702" width="18" customWidth="1"/>
    <col min="8703" max="8704" width="10.21875" customWidth="1"/>
    <col min="8705" max="8733" width="11.44140625" customWidth="1"/>
    <col min="8955" max="8955" width="1.33203125" customWidth="1"/>
    <col min="8956" max="8956" width="8" customWidth="1"/>
    <col min="8957" max="8957" width="45.109375" customWidth="1"/>
    <col min="8958" max="8958" width="18" customWidth="1"/>
    <col min="8959" max="8960" width="10.21875" customWidth="1"/>
    <col min="8961" max="8989" width="11.44140625" customWidth="1"/>
    <col min="9211" max="9211" width="1.33203125" customWidth="1"/>
    <col min="9212" max="9212" width="8" customWidth="1"/>
    <col min="9213" max="9213" width="45.109375" customWidth="1"/>
    <col min="9214" max="9214" width="18" customWidth="1"/>
    <col min="9215" max="9216" width="10.21875" customWidth="1"/>
    <col min="9217" max="9245" width="11.44140625" customWidth="1"/>
    <col min="9467" max="9467" width="1.33203125" customWidth="1"/>
    <col min="9468" max="9468" width="8" customWidth="1"/>
    <col min="9469" max="9469" width="45.109375" customWidth="1"/>
    <col min="9470" max="9470" width="18" customWidth="1"/>
    <col min="9471" max="9472" width="10.21875" customWidth="1"/>
    <col min="9473" max="9501" width="11.44140625" customWidth="1"/>
    <col min="9723" max="9723" width="1.33203125" customWidth="1"/>
    <col min="9724" max="9724" width="8" customWidth="1"/>
    <col min="9725" max="9725" width="45.109375" customWidth="1"/>
    <col min="9726" max="9726" width="18" customWidth="1"/>
    <col min="9727" max="9728" width="10.21875" customWidth="1"/>
    <col min="9729" max="9757" width="11.44140625" customWidth="1"/>
    <col min="9979" max="9979" width="1.33203125" customWidth="1"/>
    <col min="9980" max="9980" width="8" customWidth="1"/>
    <col min="9981" max="9981" width="45.109375" customWidth="1"/>
    <col min="9982" max="9982" width="18" customWidth="1"/>
    <col min="9983" max="9984" width="10.21875" customWidth="1"/>
    <col min="9985" max="10013" width="11.44140625" customWidth="1"/>
    <col min="10235" max="10235" width="1.33203125" customWidth="1"/>
    <col min="10236" max="10236" width="8" customWidth="1"/>
    <col min="10237" max="10237" width="45.109375" customWidth="1"/>
    <col min="10238" max="10238" width="18" customWidth="1"/>
    <col min="10239" max="10240" width="10.21875" customWidth="1"/>
    <col min="10241" max="10269" width="11.44140625" customWidth="1"/>
    <col min="10491" max="10491" width="1.33203125" customWidth="1"/>
    <col min="10492" max="10492" width="8" customWidth="1"/>
    <col min="10493" max="10493" width="45.109375" customWidth="1"/>
    <col min="10494" max="10494" width="18" customWidth="1"/>
    <col min="10495" max="10496" width="10.21875" customWidth="1"/>
    <col min="10497" max="10525" width="11.44140625" customWidth="1"/>
    <col min="10747" max="10747" width="1.33203125" customWidth="1"/>
    <col min="10748" max="10748" width="8" customWidth="1"/>
    <col min="10749" max="10749" width="45.109375" customWidth="1"/>
    <col min="10750" max="10750" width="18" customWidth="1"/>
    <col min="10751" max="10752" width="10.21875" customWidth="1"/>
    <col min="10753" max="10781" width="11.44140625" customWidth="1"/>
    <col min="11003" max="11003" width="1.33203125" customWidth="1"/>
    <col min="11004" max="11004" width="8" customWidth="1"/>
    <col min="11005" max="11005" width="45.109375" customWidth="1"/>
    <col min="11006" max="11006" width="18" customWidth="1"/>
    <col min="11007" max="11008" width="10.21875" customWidth="1"/>
    <col min="11009" max="11037" width="11.44140625" customWidth="1"/>
    <col min="11259" max="11259" width="1.33203125" customWidth="1"/>
    <col min="11260" max="11260" width="8" customWidth="1"/>
    <col min="11261" max="11261" width="45.109375" customWidth="1"/>
    <col min="11262" max="11262" width="18" customWidth="1"/>
    <col min="11263" max="11264" width="10.21875" customWidth="1"/>
    <col min="11265" max="11293" width="11.44140625" customWidth="1"/>
    <col min="11515" max="11515" width="1.33203125" customWidth="1"/>
    <col min="11516" max="11516" width="8" customWidth="1"/>
    <col min="11517" max="11517" width="45.109375" customWidth="1"/>
    <col min="11518" max="11518" width="18" customWidth="1"/>
    <col min="11519" max="11520" width="10.21875" customWidth="1"/>
    <col min="11521" max="11549" width="11.44140625" customWidth="1"/>
    <col min="11771" max="11771" width="1.33203125" customWidth="1"/>
    <col min="11772" max="11772" width="8" customWidth="1"/>
    <col min="11773" max="11773" width="45.109375" customWidth="1"/>
    <col min="11774" max="11774" width="18" customWidth="1"/>
    <col min="11775" max="11776" width="10.21875" customWidth="1"/>
    <col min="11777" max="11805" width="11.44140625" customWidth="1"/>
    <col min="12027" max="12027" width="1.33203125" customWidth="1"/>
    <col min="12028" max="12028" width="8" customWidth="1"/>
    <col min="12029" max="12029" width="45.109375" customWidth="1"/>
    <col min="12030" max="12030" width="18" customWidth="1"/>
    <col min="12031" max="12032" width="10.21875" customWidth="1"/>
    <col min="12033" max="12061" width="11.44140625" customWidth="1"/>
    <col min="12283" max="12283" width="1.33203125" customWidth="1"/>
    <col min="12284" max="12284" width="8" customWidth="1"/>
    <col min="12285" max="12285" width="45.109375" customWidth="1"/>
    <col min="12286" max="12286" width="18" customWidth="1"/>
    <col min="12287" max="12288" width="10.21875" customWidth="1"/>
    <col min="12289" max="12317" width="11.44140625" customWidth="1"/>
    <col min="12539" max="12539" width="1.33203125" customWidth="1"/>
    <col min="12540" max="12540" width="8" customWidth="1"/>
    <col min="12541" max="12541" width="45.109375" customWidth="1"/>
    <col min="12542" max="12542" width="18" customWidth="1"/>
    <col min="12543" max="12544" width="10.21875" customWidth="1"/>
    <col min="12545" max="12573" width="11.44140625" customWidth="1"/>
    <col min="12795" max="12795" width="1.33203125" customWidth="1"/>
    <col min="12796" max="12796" width="8" customWidth="1"/>
    <col min="12797" max="12797" width="45.109375" customWidth="1"/>
    <col min="12798" max="12798" width="18" customWidth="1"/>
    <col min="12799" max="12800" width="10.21875" customWidth="1"/>
    <col min="12801" max="12829" width="11.44140625" customWidth="1"/>
    <col min="13051" max="13051" width="1.33203125" customWidth="1"/>
    <col min="13052" max="13052" width="8" customWidth="1"/>
    <col min="13053" max="13053" width="45.109375" customWidth="1"/>
    <col min="13054" max="13054" width="18" customWidth="1"/>
    <col min="13055" max="13056" width="10.21875" customWidth="1"/>
    <col min="13057" max="13085" width="11.44140625" customWidth="1"/>
    <col min="13307" max="13307" width="1.33203125" customWidth="1"/>
    <col min="13308" max="13308" width="8" customWidth="1"/>
    <col min="13309" max="13309" width="45.109375" customWidth="1"/>
    <col min="13310" max="13310" width="18" customWidth="1"/>
    <col min="13311" max="13312" width="10.21875" customWidth="1"/>
    <col min="13313" max="13341" width="11.44140625" customWidth="1"/>
    <col min="13563" max="13563" width="1.33203125" customWidth="1"/>
    <col min="13564" max="13564" width="8" customWidth="1"/>
    <col min="13565" max="13565" width="45.109375" customWidth="1"/>
    <col min="13566" max="13566" width="18" customWidth="1"/>
    <col min="13567" max="13568" width="10.21875" customWidth="1"/>
    <col min="13569" max="13597" width="11.44140625" customWidth="1"/>
    <col min="13819" max="13819" width="1.33203125" customWidth="1"/>
    <col min="13820" max="13820" width="8" customWidth="1"/>
    <col min="13821" max="13821" width="45.109375" customWidth="1"/>
    <col min="13822" max="13822" width="18" customWidth="1"/>
    <col min="13823" max="13824" width="10.21875" customWidth="1"/>
    <col min="13825" max="13853" width="11.44140625" customWidth="1"/>
    <col min="14075" max="14075" width="1.33203125" customWidth="1"/>
    <col min="14076" max="14076" width="8" customWidth="1"/>
    <col min="14077" max="14077" width="45.109375" customWidth="1"/>
    <col min="14078" max="14078" width="18" customWidth="1"/>
    <col min="14079" max="14080" width="10.21875" customWidth="1"/>
    <col min="14081" max="14109" width="11.44140625" customWidth="1"/>
    <col min="14331" max="14331" width="1.33203125" customWidth="1"/>
    <col min="14332" max="14332" width="8" customWidth="1"/>
    <col min="14333" max="14333" width="45.109375" customWidth="1"/>
    <col min="14334" max="14334" width="18" customWidth="1"/>
    <col min="14335" max="14336" width="10.21875" customWidth="1"/>
    <col min="14337" max="14365" width="11.44140625" customWidth="1"/>
    <col min="14587" max="14587" width="1.33203125" customWidth="1"/>
    <col min="14588" max="14588" width="8" customWidth="1"/>
    <col min="14589" max="14589" width="45.109375" customWidth="1"/>
    <col min="14590" max="14590" width="18" customWidth="1"/>
    <col min="14591" max="14592" width="10.21875" customWidth="1"/>
    <col min="14593" max="14621" width="11.44140625" customWidth="1"/>
    <col min="14843" max="14843" width="1.33203125" customWidth="1"/>
    <col min="14844" max="14844" width="8" customWidth="1"/>
    <col min="14845" max="14845" width="45.109375" customWidth="1"/>
    <col min="14846" max="14846" width="18" customWidth="1"/>
    <col min="14847" max="14848" width="10.21875" customWidth="1"/>
    <col min="14849" max="14877" width="11.44140625" customWidth="1"/>
    <col min="15099" max="15099" width="1.33203125" customWidth="1"/>
    <col min="15100" max="15100" width="8" customWidth="1"/>
    <col min="15101" max="15101" width="45.109375" customWidth="1"/>
    <col min="15102" max="15102" width="18" customWidth="1"/>
    <col min="15103" max="15104" width="10.21875" customWidth="1"/>
    <col min="15105" max="15133" width="11.44140625" customWidth="1"/>
    <col min="15355" max="15355" width="1.33203125" customWidth="1"/>
    <col min="15356" max="15356" width="8" customWidth="1"/>
    <col min="15357" max="15357" width="45.109375" customWidth="1"/>
    <col min="15358" max="15358" width="18" customWidth="1"/>
    <col min="15359" max="15360" width="10.21875" customWidth="1"/>
    <col min="15361" max="15389" width="11.44140625" customWidth="1"/>
    <col min="15611" max="15611" width="1.33203125" customWidth="1"/>
    <col min="15612" max="15612" width="8" customWidth="1"/>
    <col min="15613" max="15613" width="45.109375" customWidth="1"/>
    <col min="15614" max="15614" width="18" customWidth="1"/>
    <col min="15615" max="15616" width="10.21875" customWidth="1"/>
    <col min="15617" max="15645" width="11.44140625" customWidth="1"/>
    <col min="15867" max="15867" width="1.33203125" customWidth="1"/>
    <col min="15868" max="15868" width="8" customWidth="1"/>
    <col min="15869" max="15869" width="45.109375" customWidth="1"/>
    <col min="15870" max="15870" width="18" customWidth="1"/>
    <col min="15871" max="15872" width="10.21875" customWidth="1"/>
    <col min="15873" max="15901" width="11.44140625" customWidth="1"/>
    <col min="16123" max="16123" width="1.33203125" customWidth="1"/>
    <col min="16124" max="16124" width="8" customWidth="1"/>
    <col min="16125" max="16125" width="45.109375" customWidth="1"/>
    <col min="16126" max="16126" width="18" customWidth="1"/>
    <col min="16127" max="16128" width="10.21875" customWidth="1"/>
    <col min="16129" max="16157" width="11.44140625" customWidth="1"/>
  </cols>
  <sheetData>
    <row r="1" spans="1:40" ht="18" x14ac:dyDescent="0.25">
      <c r="A1" s="223"/>
      <c r="B1" s="224" t="s">
        <v>584</v>
      </c>
      <c r="C1" s="225"/>
      <c r="D1" s="226"/>
      <c r="E1" s="226"/>
      <c r="F1" s="227"/>
      <c r="G1" s="227"/>
      <c r="H1" s="227"/>
      <c r="I1" s="228"/>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229"/>
      <c r="AI1" s="229"/>
      <c r="AJ1" s="229"/>
    </row>
    <row r="2" spans="1:40" ht="15.75" thickBot="1" x14ac:dyDescent="0.25">
      <c r="A2" s="230"/>
      <c r="B2" s="231"/>
      <c r="C2" s="232"/>
      <c r="D2" s="124"/>
      <c r="E2" s="124"/>
      <c r="F2" s="100"/>
      <c r="G2" s="100"/>
      <c r="H2" s="1073" t="s">
        <v>585</v>
      </c>
      <c r="I2" s="1074"/>
      <c r="J2" s="1074"/>
      <c r="K2" s="1074"/>
      <c r="L2" s="1074"/>
      <c r="M2" s="1074"/>
      <c r="N2" s="1074"/>
      <c r="O2" s="1074"/>
      <c r="P2" s="1074"/>
      <c r="Q2" s="1074"/>
      <c r="R2" s="1074"/>
      <c r="S2" s="1074"/>
      <c r="T2" s="1074"/>
      <c r="U2" s="1074"/>
      <c r="V2" s="1074"/>
      <c r="W2" s="1074"/>
      <c r="X2" s="1074"/>
      <c r="Y2" s="1074"/>
      <c r="Z2" s="1074"/>
      <c r="AA2" s="1074"/>
      <c r="AB2" s="1074"/>
      <c r="AC2" s="1074"/>
      <c r="AD2" s="1074"/>
      <c r="AE2" s="1074"/>
      <c r="AF2" s="1074"/>
      <c r="AG2" s="1074"/>
      <c r="AH2" s="1074"/>
      <c r="AI2" s="1074"/>
      <c r="AJ2" s="1074"/>
    </row>
    <row r="3" spans="1:40" ht="31.5" x14ac:dyDescent="0.2">
      <c r="A3" s="233"/>
      <c r="B3" s="234" t="s">
        <v>586</v>
      </c>
      <c r="C3" s="345" t="s">
        <v>587</v>
      </c>
      <c r="D3" s="346" t="s">
        <v>588</v>
      </c>
      <c r="E3" s="346"/>
      <c r="F3" s="347" t="s">
        <v>140</v>
      </c>
      <c r="G3" s="347" t="s">
        <v>182</v>
      </c>
      <c r="H3" s="348" t="str">
        <f>'TITLE PAGE'!D14</f>
        <v>2016-17</v>
      </c>
      <c r="I3" s="349" t="str">
        <f>'WRZ summary'!E3</f>
        <v>For info 2017-18</v>
      </c>
      <c r="J3" s="349" t="str">
        <f>'WRZ summary'!F3</f>
        <v>For info 2018-19</v>
      </c>
      <c r="K3" s="349" t="str">
        <f>'WRZ summary'!G3</f>
        <v>For info 2019-20</v>
      </c>
      <c r="L3" s="346" t="str">
        <f>'WRZ summary'!H3</f>
        <v>2020-21</v>
      </c>
      <c r="M3" s="346" t="str">
        <f>'WRZ summary'!I3</f>
        <v>2021-22</v>
      </c>
      <c r="N3" s="346" t="str">
        <f>'WRZ summary'!J3</f>
        <v>2022-23</v>
      </c>
      <c r="O3" s="346" t="str">
        <f>'WRZ summary'!K3</f>
        <v>2023-24</v>
      </c>
      <c r="P3" s="346" t="str">
        <f>'WRZ summary'!L3</f>
        <v>2024-25</v>
      </c>
      <c r="Q3" s="346" t="str">
        <f>'WRZ summary'!M3</f>
        <v>2025-26</v>
      </c>
      <c r="R3" s="346" t="str">
        <f>'WRZ summary'!N3</f>
        <v>2026-27</v>
      </c>
      <c r="S3" s="346" t="str">
        <f>'WRZ summary'!O3</f>
        <v>2027-28</v>
      </c>
      <c r="T3" s="346" t="str">
        <f>'WRZ summary'!P3</f>
        <v>2028-29</v>
      </c>
      <c r="U3" s="346" t="str">
        <f>'WRZ summary'!Q3</f>
        <v>2029-30</v>
      </c>
      <c r="V3" s="346" t="str">
        <f>'WRZ summary'!R3</f>
        <v>2030-31</v>
      </c>
      <c r="W3" s="346" t="str">
        <f>'WRZ summary'!S3</f>
        <v>2031-32</v>
      </c>
      <c r="X3" s="346" t="str">
        <f>'WRZ summary'!T3</f>
        <v>2032-33</v>
      </c>
      <c r="Y3" s="346" t="str">
        <f>'WRZ summary'!U3</f>
        <v>2033-34</v>
      </c>
      <c r="Z3" s="346" t="str">
        <f>'WRZ summary'!V3</f>
        <v>2034-35</v>
      </c>
      <c r="AA3" s="346" t="str">
        <f>'WRZ summary'!W3</f>
        <v>2035-36</v>
      </c>
      <c r="AB3" s="346" t="str">
        <f>'WRZ summary'!X3</f>
        <v>2036-37</v>
      </c>
      <c r="AC3" s="346" t="str">
        <f>'WRZ summary'!Y3</f>
        <v>2037-38</v>
      </c>
      <c r="AD3" s="346" t="str">
        <f>'WRZ summary'!Z3</f>
        <v>2038-39</v>
      </c>
      <c r="AE3" s="346" t="str">
        <f>'WRZ summary'!AA3</f>
        <v>2039-40</v>
      </c>
      <c r="AF3" s="346" t="str">
        <f>'WRZ summary'!AB3</f>
        <v>2040-41</v>
      </c>
      <c r="AG3" s="346" t="str">
        <f>'WRZ summary'!AC3</f>
        <v>2041-42</v>
      </c>
      <c r="AH3" s="346" t="str">
        <f>'WRZ summary'!AD3</f>
        <v>2042-43</v>
      </c>
      <c r="AI3" s="346" t="str">
        <f>'WRZ summary'!AE3</f>
        <v>2043-44</v>
      </c>
      <c r="AJ3" s="350" t="str">
        <f>'WRZ summary'!AF3</f>
        <v>2044-45</v>
      </c>
    </row>
    <row r="4" spans="1:40" x14ac:dyDescent="0.2">
      <c r="A4" s="235"/>
      <c r="B4" s="236">
        <v>58</v>
      </c>
      <c r="C4" s="351" t="s">
        <v>589</v>
      </c>
      <c r="D4" s="237" t="s">
        <v>123</v>
      </c>
      <c r="E4" s="237"/>
      <c r="F4" s="238" t="s">
        <v>75</v>
      </c>
      <c r="G4" s="238">
        <v>2</v>
      </c>
      <c r="H4" s="352">
        <f t="shared" ref="H4:AJ4" si="0">SUM(H5,H15,H18,-H21,-H25,-H28,-H31,H36)</f>
        <v>4.84</v>
      </c>
      <c r="I4" s="353">
        <f t="shared" si="0"/>
        <v>4.84</v>
      </c>
      <c r="J4" s="353">
        <f t="shared" si="0"/>
        <v>4.84</v>
      </c>
      <c r="K4" s="353">
        <f t="shared" si="0"/>
        <v>4.84</v>
      </c>
      <c r="L4" s="322">
        <f t="shared" si="0"/>
        <v>4.84</v>
      </c>
      <c r="M4" s="322">
        <f t="shared" si="0"/>
        <v>4.84</v>
      </c>
      <c r="N4" s="322">
        <f t="shared" si="0"/>
        <v>4.84</v>
      </c>
      <c r="O4" s="322">
        <f t="shared" si="0"/>
        <v>4.84</v>
      </c>
      <c r="P4" s="322">
        <f t="shared" si="0"/>
        <v>26</v>
      </c>
      <c r="Q4" s="322">
        <f t="shared" si="0"/>
        <v>26</v>
      </c>
      <c r="R4" s="322">
        <f t="shared" si="0"/>
        <v>45</v>
      </c>
      <c r="S4" s="322">
        <f t="shared" si="0"/>
        <v>79.099999999999994</v>
      </c>
      <c r="T4" s="322">
        <f t="shared" si="0"/>
        <v>79.099999999999994</v>
      </c>
      <c r="U4" s="322">
        <f t="shared" si="0"/>
        <v>98</v>
      </c>
      <c r="V4" s="322">
        <f t="shared" si="0"/>
        <v>112.2</v>
      </c>
      <c r="W4" s="322">
        <f t="shared" si="0"/>
        <v>112.2</v>
      </c>
      <c r="X4" s="322">
        <f t="shared" si="0"/>
        <v>112.2</v>
      </c>
      <c r="Y4" s="322">
        <f t="shared" si="0"/>
        <v>112.2</v>
      </c>
      <c r="Z4" s="322">
        <f t="shared" si="0"/>
        <v>112.2</v>
      </c>
      <c r="AA4" s="322">
        <f t="shared" si="0"/>
        <v>112.2</v>
      </c>
      <c r="AB4" s="322">
        <f t="shared" si="0"/>
        <v>112.2</v>
      </c>
      <c r="AC4" s="322">
        <f t="shared" si="0"/>
        <v>112.2</v>
      </c>
      <c r="AD4" s="322">
        <f t="shared" si="0"/>
        <v>112.2</v>
      </c>
      <c r="AE4" s="322">
        <f t="shared" si="0"/>
        <v>112.2</v>
      </c>
      <c r="AF4" s="322">
        <f t="shared" si="0"/>
        <v>112.2</v>
      </c>
      <c r="AG4" s="322">
        <f t="shared" si="0"/>
        <v>112.2</v>
      </c>
      <c r="AH4" s="322">
        <f t="shared" si="0"/>
        <v>112.2</v>
      </c>
      <c r="AI4" s="322">
        <f t="shared" si="0"/>
        <v>112.2</v>
      </c>
      <c r="AJ4" s="322">
        <f t="shared" si="0"/>
        <v>112.2</v>
      </c>
    </row>
    <row r="5" spans="1:40" x14ac:dyDescent="0.2">
      <c r="A5" s="239"/>
      <c r="B5" s="240">
        <f>B4+0.1</f>
        <v>58.1</v>
      </c>
      <c r="C5" s="354" t="s">
        <v>590</v>
      </c>
      <c r="D5" s="241" t="s">
        <v>123</v>
      </c>
      <c r="E5" s="241"/>
      <c r="F5" s="242" t="s">
        <v>75</v>
      </c>
      <c r="G5" s="242">
        <v>2</v>
      </c>
      <c r="H5" s="321">
        <f t="shared" ref="H5:AJ5" si="1">SUM(H6:H14)</f>
        <v>0</v>
      </c>
      <c r="I5" s="323">
        <f t="shared" si="1"/>
        <v>0</v>
      </c>
      <c r="J5" s="323">
        <f t="shared" si="1"/>
        <v>0</v>
      </c>
      <c r="K5" s="323">
        <f t="shared" si="1"/>
        <v>0</v>
      </c>
      <c r="L5" s="322">
        <f t="shared" si="1"/>
        <v>0</v>
      </c>
      <c r="M5" s="322">
        <f t="shared" si="1"/>
        <v>0</v>
      </c>
      <c r="N5" s="322">
        <f t="shared" si="1"/>
        <v>0</v>
      </c>
      <c r="O5" s="322">
        <f t="shared" si="1"/>
        <v>0</v>
      </c>
      <c r="P5" s="322">
        <f t="shared" si="1"/>
        <v>0</v>
      </c>
      <c r="Q5" s="322">
        <f t="shared" si="1"/>
        <v>0</v>
      </c>
      <c r="R5" s="322">
        <f t="shared" si="1"/>
        <v>9</v>
      </c>
      <c r="S5" s="322">
        <f t="shared" si="1"/>
        <v>9</v>
      </c>
      <c r="T5" s="322">
        <f t="shared" si="1"/>
        <v>9</v>
      </c>
      <c r="U5" s="322">
        <f t="shared" si="1"/>
        <v>9.9</v>
      </c>
      <c r="V5" s="322">
        <f t="shared" si="1"/>
        <v>82.100000000000009</v>
      </c>
      <c r="W5" s="322">
        <f t="shared" si="1"/>
        <v>82.100000000000009</v>
      </c>
      <c r="X5" s="322">
        <f t="shared" si="1"/>
        <v>82.100000000000009</v>
      </c>
      <c r="Y5" s="322">
        <f t="shared" si="1"/>
        <v>82.100000000000009</v>
      </c>
      <c r="Z5" s="322">
        <f t="shared" si="1"/>
        <v>82.100000000000009</v>
      </c>
      <c r="AA5" s="322">
        <f t="shared" si="1"/>
        <v>82.100000000000009</v>
      </c>
      <c r="AB5" s="322">
        <f t="shared" si="1"/>
        <v>82.100000000000009</v>
      </c>
      <c r="AC5" s="322">
        <f t="shared" si="1"/>
        <v>82.100000000000009</v>
      </c>
      <c r="AD5" s="322">
        <f t="shared" si="1"/>
        <v>82.100000000000009</v>
      </c>
      <c r="AE5" s="322">
        <f t="shared" si="1"/>
        <v>82.100000000000009</v>
      </c>
      <c r="AF5" s="322">
        <f t="shared" si="1"/>
        <v>82.100000000000009</v>
      </c>
      <c r="AG5" s="322">
        <f t="shared" si="1"/>
        <v>82.100000000000009</v>
      </c>
      <c r="AH5" s="322">
        <f t="shared" si="1"/>
        <v>82.100000000000009</v>
      </c>
      <c r="AI5" s="322">
        <f t="shared" si="1"/>
        <v>82.100000000000009</v>
      </c>
      <c r="AJ5" s="322">
        <f t="shared" si="1"/>
        <v>82.100000000000009</v>
      </c>
    </row>
    <row r="6" spans="1:40" x14ac:dyDescent="0.2">
      <c r="A6" s="239"/>
      <c r="B6" s="243" t="s">
        <v>123</v>
      </c>
      <c r="C6" s="244" t="s">
        <v>834</v>
      </c>
      <c r="D6" s="244" t="s">
        <v>835</v>
      </c>
      <c r="E6" s="244"/>
      <c r="F6" s="245" t="s">
        <v>75</v>
      </c>
      <c r="G6" s="245">
        <v>2</v>
      </c>
      <c r="H6" s="320"/>
      <c r="I6" s="369"/>
      <c r="J6" s="369"/>
      <c r="K6" s="369"/>
      <c r="L6" s="335">
        <v>0</v>
      </c>
      <c r="M6" s="335">
        <v>0</v>
      </c>
      <c r="N6" s="335">
        <v>0</v>
      </c>
      <c r="O6" s="335">
        <v>0</v>
      </c>
      <c r="P6" s="335">
        <v>0</v>
      </c>
      <c r="Q6" s="335">
        <v>0</v>
      </c>
      <c r="R6" s="335">
        <v>0</v>
      </c>
      <c r="S6" s="335">
        <v>0</v>
      </c>
      <c r="T6" s="335">
        <v>0</v>
      </c>
      <c r="U6" s="335">
        <v>0</v>
      </c>
      <c r="V6" s="769">
        <v>17</v>
      </c>
      <c r="W6" s="335">
        <v>17</v>
      </c>
      <c r="X6" s="335">
        <v>17</v>
      </c>
      <c r="Y6" s="335">
        <v>17</v>
      </c>
      <c r="Z6" s="335">
        <v>17</v>
      </c>
      <c r="AA6" s="335">
        <v>17</v>
      </c>
      <c r="AB6" s="335">
        <v>17</v>
      </c>
      <c r="AC6" s="335">
        <v>17</v>
      </c>
      <c r="AD6" s="335">
        <v>17</v>
      </c>
      <c r="AE6" s="335">
        <v>17</v>
      </c>
      <c r="AF6" s="335">
        <v>17</v>
      </c>
      <c r="AG6" s="335">
        <v>17</v>
      </c>
      <c r="AH6" s="335">
        <v>17</v>
      </c>
      <c r="AI6" s="335">
        <v>17</v>
      </c>
      <c r="AJ6" s="359">
        <v>17</v>
      </c>
      <c r="AN6" s="704"/>
    </row>
    <row r="7" spans="1:40" x14ac:dyDescent="0.2">
      <c r="A7" s="239"/>
      <c r="B7" s="243" t="s">
        <v>123</v>
      </c>
      <c r="C7" s="244" t="s">
        <v>836</v>
      </c>
      <c r="D7" s="244" t="s">
        <v>837</v>
      </c>
      <c r="E7" s="244"/>
      <c r="F7" s="245" t="s">
        <v>75</v>
      </c>
      <c r="G7" s="245">
        <v>2</v>
      </c>
      <c r="H7" s="320"/>
      <c r="I7" s="369"/>
      <c r="J7" s="369"/>
      <c r="K7" s="369"/>
      <c r="L7" s="335">
        <v>0</v>
      </c>
      <c r="M7" s="335">
        <v>0</v>
      </c>
      <c r="N7" s="335">
        <v>0</v>
      </c>
      <c r="O7" s="335">
        <v>0</v>
      </c>
      <c r="P7" s="335">
        <v>0</v>
      </c>
      <c r="Q7" s="335">
        <v>0</v>
      </c>
      <c r="R7" s="335">
        <v>0</v>
      </c>
      <c r="S7" s="335">
        <v>0</v>
      </c>
      <c r="T7" s="335">
        <v>0</v>
      </c>
      <c r="U7" s="335">
        <v>0</v>
      </c>
      <c r="V7" s="769">
        <v>45</v>
      </c>
      <c r="W7" s="335">
        <v>45</v>
      </c>
      <c r="X7" s="335">
        <v>45</v>
      </c>
      <c r="Y7" s="335">
        <v>45</v>
      </c>
      <c r="Z7" s="335">
        <v>45</v>
      </c>
      <c r="AA7" s="335">
        <v>45</v>
      </c>
      <c r="AB7" s="335">
        <v>45</v>
      </c>
      <c r="AC7" s="335">
        <v>45</v>
      </c>
      <c r="AD7" s="335">
        <v>45</v>
      </c>
      <c r="AE7" s="335">
        <v>45</v>
      </c>
      <c r="AF7" s="335">
        <v>45</v>
      </c>
      <c r="AG7" s="335">
        <v>45</v>
      </c>
      <c r="AH7" s="335">
        <v>45</v>
      </c>
      <c r="AI7" s="335">
        <v>45</v>
      </c>
      <c r="AJ7" s="359">
        <v>45</v>
      </c>
      <c r="AN7" s="704"/>
    </row>
    <row r="8" spans="1:40" x14ac:dyDescent="0.2">
      <c r="A8" s="239"/>
      <c r="B8" s="243" t="s">
        <v>123</v>
      </c>
      <c r="C8" s="244" t="s">
        <v>838</v>
      </c>
      <c r="D8" s="244" t="s">
        <v>839</v>
      </c>
      <c r="E8" s="244"/>
      <c r="F8" s="245" t="s">
        <v>75</v>
      </c>
      <c r="G8" s="245">
        <v>2</v>
      </c>
      <c r="H8" s="320"/>
      <c r="I8" s="369"/>
      <c r="J8" s="369"/>
      <c r="K8" s="369"/>
      <c r="L8" s="335">
        <v>0</v>
      </c>
      <c r="M8" s="335">
        <v>0</v>
      </c>
      <c r="N8" s="335">
        <v>0</v>
      </c>
      <c r="O8" s="335">
        <v>0</v>
      </c>
      <c r="P8" s="335">
        <v>0</v>
      </c>
      <c r="Q8" s="335">
        <v>0</v>
      </c>
      <c r="R8" s="769">
        <v>9</v>
      </c>
      <c r="S8" s="335">
        <v>9</v>
      </c>
      <c r="T8" s="335">
        <v>9</v>
      </c>
      <c r="U8" s="335">
        <v>9</v>
      </c>
      <c r="V8" s="335">
        <v>9</v>
      </c>
      <c r="W8" s="335">
        <v>9</v>
      </c>
      <c r="X8" s="335">
        <v>9</v>
      </c>
      <c r="Y8" s="335">
        <v>9</v>
      </c>
      <c r="Z8" s="335">
        <v>9</v>
      </c>
      <c r="AA8" s="335">
        <v>9</v>
      </c>
      <c r="AB8" s="335">
        <v>9</v>
      </c>
      <c r="AC8" s="335">
        <v>9</v>
      </c>
      <c r="AD8" s="335">
        <v>9</v>
      </c>
      <c r="AE8" s="335">
        <v>9</v>
      </c>
      <c r="AF8" s="335">
        <v>9</v>
      </c>
      <c r="AG8" s="335">
        <v>9</v>
      </c>
      <c r="AH8" s="335">
        <v>9</v>
      </c>
      <c r="AI8" s="335">
        <v>9</v>
      </c>
      <c r="AJ8" s="359">
        <v>9</v>
      </c>
      <c r="AN8" s="704"/>
    </row>
    <row r="9" spans="1:40" x14ac:dyDescent="0.2">
      <c r="A9" s="239"/>
      <c r="B9" s="243" t="s">
        <v>123</v>
      </c>
      <c r="C9" s="244" t="s">
        <v>840</v>
      </c>
      <c r="D9" s="244" t="s">
        <v>841</v>
      </c>
      <c r="E9" s="244"/>
      <c r="F9" s="245" t="s">
        <v>75</v>
      </c>
      <c r="G9" s="245">
        <v>2</v>
      </c>
      <c r="H9" s="320"/>
      <c r="I9" s="369"/>
      <c r="J9" s="369"/>
      <c r="K9" s="369"/>
      <c r="L9" s="335">
        <v>0</v>
      </c>
      <c r="M9" s="335">
        <v>0</v>
      </c>
      <c r="N9" s="335">
        <v>0</v>
      </c>
      <c r="O9" s="335">
        <v>0</v>
      </c>
      <c r="P9" s="335">
        <v>0</v>
      </c>
      <c r="Q9" s="335">
        <v>0</v>
      </c>
      <c r="R9" s="335">
        <v>0</v>
      </c>
      <c r="S9" s="335">
        <v>0</v>
      </c>
      <c r="T9" s="335">
        <v>0</v>
      </c>
      <c r="U9" s="335">
        <v>0</v>
      </c>
      <c r="V9" s="769">
        <v>2.5</v>
      </c>
      <c r="W9" s="335">
        <v>2.5</v>
      </c>
      <c r="X9" s="335">
        <v>2.5</v>
      </c>
      <c r="Y9" s="335">
        <v>2.5</v>
      </c>
      <c r="Z9" s="335">
        <v>2.5</v>
      </c>
      <c r="AA9" s="335">
        <v>2.5</v>
      </c>
      <c r="AB9" s="335">
        <v>2.5</v>
      </c>
      <c r="AC9" s="335">
        <v>2.5</v>
      </c>
      <c r="AD9" s="335">
        <v>2.5</v>
      </c>
      <c r="AE9" s="335">
        <v>2.5</v>
      </c>
      <c r="AF9" s="335">
        <v>2.5</v>
      </c>
      <c r="AG9" s="335">
        <v>2.5</v>
      </c>
      <c r="AH9" s="335">
        <v>2.5</v>
      </c>
      <c r="AI9" s="335">
        <v>2.5</v>
      </c>
      <c r="AJ9" s="359">
        <v>2.5</v>
      </c>
      <c r="AN9" s="704"/>
    </row>
    <row r="10" spans="1:40" x14ac:dyDescent="0.2">
      <c r="A10" s="239"/>
      <c r="B10" s="243" t="s">
        <v>123</v>
      </c>
      <c r="C10" s="244" t="s">
        <v>842</v>
      </c>
      <c r="D10" s="244" t="s">
        <v>843</v>
      </c>
      <c r="E10" s="244"/>
      <c r="F10" s="245" t="s">
        <v>75</v>
      </c>
      <c r="G10" s="245">
        <v>2</v>
      </c>
      <c r="H10" s="320"/>
      <c r="I10" s="369"/>
      <c r="J10" s="369"/>
      <c r="K10" s="369"/>
      <c r="L10" s="335">
        <v>0</v>
      </c>
      <c r="M10" s="335">
        <v>0</v>
      </c>
      <c r="N10" s="335">
        <v>0</v>
      </c>
      <c r="O10" s="335">
        <v>0</v>
      </c>
      <c r="P10" s="335">
        <v>0</v>
      </c>
      <c r="Q10" s="335">
        <v>0</v>
      </c>
      <c r="R10" s="335">
        <v>0</v>
      </c>
      <c r="S10" s="335">
        <v>0</v>
      </c>
      <c r="T10" s="335">
        <v>0</v>
      </c>
      <c r="U10" s="335">
        <v>0</v>
      </c>
      <c r="V10" s="769">
        <v>2.5</v>
      </c>
      <c r="W10" s="335">
        <v>2.5</v>
      </c>
      <c r="X10" s="335">
        <v>2.5</v>
      </c>
      <c r="Y10" s="335">
        <v>2.5</v>
      </c>
      <c r="Z10" s="335">
        <v>2.5</v>
      </c>
      <c r="AA10" s="335">
        <v>2.5</v>
      </c>
      <c r="AB10" s="335">
        <v>2.5</v>
      </c>
      <c r="AC10" s="335">
        <v>2.5</v>
      </c>
      <c r="AD10" s="335">
        <v>2.5</v>
      </c>
      <c r="AE10" s="335">
        <v>2.5</v>
      </c>
      <c r="AF10" s="335">
        <v>2.5</v>
      </c>
      <c r="AG10" s="335">
        <v>2.5</v>
      </c>
      <c r="AH10" s="335">
        <v>2.5</v>
      </c>
      <c r="AI10" s="335">
        <v>2.5</v>
      </c>
      <c r="AJ10" s="359">
        <v>2.5</v>
      </c>
      <c r="AN10" s="704"/>
    </row>
    <row r="11" spans="1:40" x14ac:dyDescent="0.2">
      <c r="A11" s="239"/>
      <c r="B11" s="243" t="s">
        <v>123</v>
      </c>
      <c r="C11" s="494" t="s">
        <v>926</v>
      </c>
      <c r="D11" s="244" t="s">
        <v>844</v>
      </c>
      <c r="E11" s="244"/>
      <c r="F11" s="245" t="s">
        <v>75</v>
      </c>
      <c r="G11" s="245">
        <v>2</v>
      </c>
      <c r="H11" s="320"/>
      <c r="I11" s="369"/>
      <c r="J11" s="369"/>
      <c r="K11" s="369"/>
      <c r="L11" s="335">
        <v>0</v>
      </c>
      <c r="M11" s="335">
        <v>0</v>
      </c>
      <c r="N11" s="335">
        <v>0</v>
      </c>
      <c r="O11" s="335">
        <v>0</v>
      </c>
      <c r="P11" s="335">
        <v>0</v>
      </c>
      <c r="Q11" s="335">
        <v>0</v>
      </c>
      <c r="R11" s="335">
        <v>0</v>
      </c>
      <c r="S11" s="335">
        <v>0</v>
      </c>
      <c r="T11" s="335">
        <v>0</v>
      </c>
      <c r="U11" s="335">
        <v>0</v>
      </c>
      <c r="V11" s="769">
        <v>2.7</v>
      </c>
      <c r="W11" s="335">
        <v>2.7</v>
      </c>
      <c r="X11" s="335">
        <v>2.7</v>
      </c>
      <c r="Y11" s="335">
        <v>2.7</v>
      </c>
      <c r="Z11" s="335">
        <v>2.7</v>
      </c>
      <c r="AA11" s="335">
        <v>2.7</v>
      </c>
      <c r="AB11" s="335">
        <v>2.7</v>
      </c>
      <c r="AC11" s="335">
        <v>2.7</v>
      </c>
      <c r="AD11" s="335">
        <v>2.7</v>
      </c>
      <c r="AE11" s="335">
        <v>2.7</v>
      </c>
      <c r="AF11" s="335">
        <v>2.7</v>
      </c>
      <c r="AG11" s="335">
        <v>2.7</v>
      </c>
      <c r="AH11" s="335">
        <v>2.7</v>
      </c>
      <c r="AI11" s="335">
        <v>2.7</v>
      </c>
      <c r="AJ11" s="359">
        <v>2.7</v>
      </c>
      <c r="AN11" s="704"/>
    </row>
    <row r="12" spans="1:40" x14ac:dyDescent="0.2">
      <c r="A12" s="239"/>
      <c r="B12" s="243" t="s">
        <v>123</v>
      </c>
      <c r="C12" s="244" t="s">
        <v>845</v>
      </c>
      <c r="D12" s="244" t="s">
        <v>846</v>
      </c>
      <c r="E12" s="244"/>
      <c r="F12" s="245" t="s">
        <v>75</v>
      </c>
      <c r="G12" s="245">
        <v>2</v>
      </c>
      <c r="H12" s="320"/>
      <c r="I12" s="369"/>
      <c r="J12" s="369"/>
      <c r="K12" s="369"/>
      <c r="L12" s="335">
        <v>0</v>
      </c>
      <c r="M12" s="335">
        <v>0</v>
      </c>
      <c r="N12" s="335">
        <v>0</v>
      </c>
      <c r="O12" s="335">
        <v>0</v>
      </c>
      <c r="P12" s="335">
        <v>0</v>
      </c>
      <c r="Q12" s="335">
        <v>0</v>
      </c>
      <c r="R12" s="335">
        <v>0</v>
      </c>
      <c r="S12" s="335">
        <v>0</v>
      </c>
      <c r="T12" s="335">
        <v>0</v>
      </c>
      <c r="U12" s="335">
        <v>0</v>
      </c>
      <c r="V12" s="769">
        <v>2.5</v>
      </c>
      <c r="W12" s="335">
        <v>2.5</v>
      </c>
      <c r="X12" s="335">
        <v>2.5</v>
      </c>
      <c r="Y12" s="335">
        <v>2.5</v>
      </c>
      <c r="Z12" s="335">
        <v>2.5</v>
      </c>
      <c r="AA12" s="335">
        <v>2.5</v>
      </c>
      <c r="AB12" s="335">
        <v>2.5</v>
      </c>
      <c r="AC12" s="335">
        <v>2.5</v>
      </c>
      <c r="AD12" s="335">
        <v>2.5</v>
      </c>
      <c r="AE12" s="335">
        <v>2.5</v>
      </c>
      <c r="AF12" s="335">
        <v>2.5</v>
      </c>
      <c r="AG12" s="335">
        <v>2.5</v>
      </c>
      <c r="AH12" s="335">
        <v>2.5</v>
      </c>
      <c r="AI12" s="335">
        <v>2.5</v>
      </c>
      <c r="AJ12" s="359">
        <v>2.5</v>
      </c>
      <c r="AN12" s="704"/>
    </row>
    <row r="13" spans="1:40" x14ac:dyDescent="0.2">
      <c r="A13" s="239"/>
      <c r="B13" s="243" t="s">
        <v>123</v>
      </c>
      <c r="C13" s="244" t="s">
        <v>847</v>
      </c>
      <c r="D13" s="244" t="s">
        <v>848</v>
      </c>
      <c r="E13" s="244"/>
      <c r="F13" s="245" t="s">
        <v>75</v>
      </c>
      <c r="G13" s="245">
        <v>2</v>
      </c>
      <c r="H13" s="320"/>
      <c r="I13" s="369"/>
      <c r="J13" s="369"/>
      <c r="K13" s="369"/>
      <c r="L13" s="335">
        <v>0</v>
      </c>
      <c r="M13" s="335">
        <v>0</v>
      </c>
      <c r="N13" s="335">
        <v>0</v>
      </c>
      <c r="O13" s="335">
        <v>0</v>
      </c>
      <c r="P13" s="335">
        <v>0</v>
      </c>
      <c r="Q13" s="335">
        <v>0</v>
      </c>
      <c r="R13" s="335">
        <v>0</v>
      </c>
      <c r="S13" s="335">
        <v>0</v>
      </c>
      <c r="T13" s="335">
        <v>0</v>
      </c>
      <c r="U13" s="769">
        <v>0.9</v>
      </c>
      <c r="V13" s="335">
        <v>0.9</v>
      </c>
      <c r="W13" s="335">
        <v>0.9</v>
      </c>
      <c r="X13" s="335">
        <v>0.9</v>
      </c>
      <c r="Y13" s="335">
        <v>0.9</v>
      </c>
      <c r="Z13" s="335">
        <v>0.9</v>
      </c>
      <c r="AA13" s="335">
        <v>0.9</v>
      </c>
      <c r="AB13" s="335">
        <v>0.9</v>
      </c>
      <c r="AC13" s="335">
        <v>0.9</v>
      </c>
      <c r="AD13" s="335">
        <v>0.9</v>
      </c>
      <c r="AE13" s="335">
        <v>0.9</v>
      </c>
      <c r="AF13" s="335">
        <v>0.9</v>
      </c>
      <c r="AG13" s="335">
        <v>0.9</v>
      </c>
      <c r="AH13" s="335">
        <v>0.9</v>
      </c>
      <c r="AI13" s="335">
        <v>0.9</v>
      </c>
      <c r="AJ13" s="359">
        <v>0.9</v>
      </c>
      <c r="AN13" s="704"/>
    </row>
    <row r="14" spans="1:40" x14ac:dyDescent="0.2">
      <c r="A14" s="239"/>
      <c r="B14" s="368" t="s">
        <v>123</v>
      </c>
      <c r="C14" s="325" t="s">
        <v>591</v>
      </c>
      <c r="D14" s="326" t="s">
        <v>123</v>
      </c>
      <c r="E14" s="326"/>
      <c r="F14" s="327" t="s">
        <v>123</v>
      </c>
      <c r="G14" s="327"/>
      <c r="H14" s="320" t="s">
        <v>123</v>
      </c>
      <c r="I14" s="369" t="s">
        <v>123</v>
      </c>
      <c r="J14" s="369" t="s">
        <v>123</v>
      </c>
      <c r="K14" s="369" t="s">
        <v>123</v>
      </c>
      <c r="L14" s="335" t="s">
        <v>123</v>
      </c>
      <c r="M14" s="335" t="s">
        <v>123</v>
      </c>
      <c r="N14" s="335" t="s">
        <v>123</v>
      </c>
      <c r="O14" s="335" t="s">
        <v>123</v>
      </c>
      <c r="P14" s="335" t="s">
        <v>123</v>
      </c>
      <c r="Q14" s="335" t="s">
        <v>123</v>
      </c>
      <c r="R14" s="335" t="s">
        <v>123</v>
      </c>
      <c r="S14" s="335" t="s">
        <v>123</v>
      </c>
      <c r="T14" s="335" t="s">
        <v>123</v>
      </c>
      <c r="U14" s="335" t="s">
        <v>123</v>
      </c>
      <c r="V14" s="335" t="s">
        <v>123</v>
      </c>
      <c r="W14" s="335" t="s">
        <v>123</v>
      </c>
      <c r="X14" s="335" t="s">
        <v>123</v>
      </c>
      <c r="Y14" s="335" t="s">
        <v>123</v>
      </c>
      <c r="Z14" s="335" t="s">
        <v>123</v>
      </c>
      <c r="AA14" s="335" t="s">
        <v>123</v>
      </c>
      <c r="AB14" s="335" t="s">
        <v>123</v>
      </c>
      <c r="AC14" s="335" t="s">
        <v>123</v>
      </c>
      <c r="AD14" s="335" t="s">
        <v>123</v>
      </c>
      <c r="AE14" s="335" t="s">
        <v>123</v>
      </c>
      <c r="AF14" s="335" t="s">
        <v>123</v>
      </c>
      <c r="AG14" s="335" t="s">
        <v>123</v>
      </c>
      <c r="AH14" s="335" t="s">
        <v>123</v>
      </c>
      <c r="AI14" s="335" t="s">
        <v>123</v>
      </c>
      <c r="AJ14" s="359" t="s">
        <v>123</v>
      </c>
    </row>
    <row r="15" spans="1:40" x14ac:dyDescent="0.2">
      <c r="A15" s="239"/>
      <c r="B15" s="240">
        <f>B5+0.1</f>
        <v>58.2</v>
      </c>
      <c r="C15" s="328" t="s">
        <v>592</v>
      </c>
      <c r="D15" s="329" t="s">
        <v>123</v>
      </c>
      <c r="E15" s="329"/>
      <c r="F15" s="242" t="s">
        <v>75</v>
      </c>
      <c r="G15" s="242">
        <v>2</v>
      </c>
      <c r="H15" s="321">
        <f t="shared" ref="H15:AJ15" si="2">SUM(H16:H17)</f>
        <v>0</v>
      </c>
      <c r="I15" s="323">
        <f t="shared" si="2"/>
        <v>0</v>
      </c>
      <c r="J15" s="323">
        <f t="shared" si="2"/>
        <v>0</v>
      </c>
      <c r="K15" s="323">
        <f t="shared" si="2"/>
        <v>0</v>
      </c>
      <c r="L15" s="322">
        <f t="shared" si="2"/>
        <v>0</v>
      </c>
      <c r="M15" s="322">
        <f t="shared" si="2"/>
        <v>0</v>
      </c>
      <c r="N15" s="322">
        <f t="shared" si="2"/>
        <v>0</v>
      </c>
      <c r="O15" s="322">
        <f t="shared" si="2"/>
        <v>0</v>
      </c>
      <c r="P15" s="322">
        <f t="shared" si="2"/>
        <v>0</v>
      </c>
      <c r="Q15" s="322">
        <f t="shared" si="2"/>
        <v>0</v>
      </c>
      <c r="R15" s="322">
        <f t="shared" si="2"/>
        <v>35</v>
      </c>
      <c r="S15" s="322">
        <f t="shared" si="2"/>
        <v>35</v>
      </c>
      <c r="T15" s="322">
        <f t="shared" si="2"/>
        <v>35</v>
      </c>
      <c r="U15" s="322">
        <f t="shared" si="2"/>
        <v>35</v>
      </c>
      <c r="V15" s="322">
        <f t="shared" si="2"/>
        <v>35</v>
      </c>
      <c r="W15" s="322">
        <f t="shared" si="2"/>
        <v>35</v>
      </c>
      <c r="X15" s="322">
        <f t="shared" si="2"/>
        <v>35</v>
      </c>
      <c r="Y15" s="322">
        <f t="shared" si="2"/>
        <v>35</v>
      </c>
      <c r="Z15" s="322">
        <f t="shared" si="2"/>
        <v>35</v>
      </c>
      <c r="AA15" s="322">
        <f t="shared" si="2"/>
        <v>35</v>
      </c>
      <c r="AB15" s="322">
        <f t="shared" si="2"/>
        <v>35</v>
      </c>
      <c r="AC15" s="322">
        <f t="shared" si="2"/>
        <v>35</v>
      </c>
      <c r="AD15" s="322">
        <f t="shared" si="2"/>
        <v>35</v>
      </c>
      <c r="AE15" s="322">
        <f t="shared" si="2"/>
        <v>35</v>
      </c>
      <c r="AF15" s="322">
        <f t="shared" si="2"/>
        <v>35</v>
      </c>
      <c r="AG15" s="322">
        <f t="shared" si="2"/>
        <v>35</v>
      </c>
      <c r="AH15" s="322">
        <f t="shared" si="2"/>
        <v>35</v>
      </c>
      <c r="AI15" s="322">
        <f t="shared" si="2"/>
        <v>35</v>
      </c>
      <c r="AJ15" s="322">
        <f t="shared" si="2"/>
        <v>35</v>
      </c>
    </row>
    <row r="16" spans="1:40" x14ac:dyDescent="0.2">
      <c r="A16" s="239"/>
      <c r="B16" s="243" t="s">
        <v>123</v>
      </c>
      <c r="C16" s="244" t="s">
        <v>849</v>
      </c>
      <c r="D16" s="244" t="s">
        <v>850</v>
      </c>
      <c r="E16" s="244"/>
      <c r="F16" s="246" t="s">
        <v>75</v>
      </c>
      <c r="G16" s="246">
        <v>2</v>
      </c>
      <c r="H16" s="321"/>
      <c r="I16" s="323"/>
      <c r="J16" s="323"/>
      <c r="K16" s="323"/>
      <c r="L16" s="330">
        <v>0</v>
      </c>
      <c r="M16" s="330">
        <v>0</v>
      </c>
      <c r="N16" s="330">
        <v>0</v>
      </c>
      <c r="O16" s="330">
        <v>0</v>
      </c>
      <c r="P16" s="330">
        <v>0</v>
      </c>
      <c r="Q16" s="330">
        <v>0</v>
      </c>
      <c r="R16" s="770">
        <v>35</v>
      </c>
      <c r="S16" s="330">
        <v>35</v>
      </c>
      <c r="T16" s="330">
        <v>35</v>
      </c>
      <c r="U16" s="330">
        <v>35</v>
      </c>
      <c r="V16" s="330">
        <v>35</v>
      </c>
      <c r="W16" s="330">
        <v>35</v>
      </c>
      <c r="X16" s="330">
        <v>35</v>
      </c>
      <c r="Y16" s="330">
        <v>35</v>
      </c>
      <c r="Z16" s="330">
        <v>35</v>
      </c>
      <c r="AA16" s="330">
        <v>35</v>
      </c>
      <c r="AB16" s="330">
        <v>35</v>
      </c>
      <c r="AC16" s="330">
        <v>35</v>
      </c>
      <c r="AD16" s="330">
        <v>35</v>
      </c>
      <c r="AE16" s="330">
        <v>35</v>
      </c>
      <c r="AF16" s="330">
        <v>35</v>
      </c>
      <c r="AG16" s="330">
        <v>35</v>
      </c>
      <c r="AH16" s="330">
        <v>35</v>
      </c>
      <c r="AI16" s="330">
        <v>35</v>
      </c>
      <c r="AJ16" s="355">
        <v>35</v>
      </c>
      <c r="AN16" s="704"/>
    </row>
    <row r="17" spans="1:40" x14ac:dyDescent="0.2">
      <c r="A17" s="247"/>
      <c r="B17" s="368" t="s">
        <v>123</v>
      </c>
      <c r="C17" s="325" t="s">
        <v>591</v>
      </c>
      <c r="D17" s="326" t="s">
        <v>123</v>
      </c>
      <c r="E17" s="326"/>
      <c r="F17" s="281" t="s">
        <v>123</v>
      </c>
      <c r="G17" s="327"/>
      <c r="H17" s="320" t="s">
        <v>123</v>
      </c>
      <c r="I17" s="369" t="s">
        <v>123</v>
      </c>
      <c r="J17" s="369" t="s">
        <v>123</v>
      </c>
      <c r="K17" s="369" t="s">
        <v>123</v>
      </c>
      <c r="L17" s="335" t="s">
        <v>123</v>
      </c>
      <c r="M17" s="335" t="s">
        <v>123</v>
      </c>
      <c r="N17" s="335" t="s">
        <v>123</v>
      </c>
      <c r="O17" s="335" t="s">
        <v>123</v>
      </c>
      <c r="P17" s="335" t="s">
        <v>123</v>
      </c>
      <c r="Q17" s="335" t="s">
        <v>123</v>
      </c>
      <c r="R17" s="335" t="s">
        <v>123</v>
      </c>
      <c r="S17" s="335" t="s">
        <v>123</v>
      </c>
      <c r="T17" s="335" t="s">
        <v>123</v>
      </c>
      <c r="U17" s="335" t="s">
        <v>123</v>
      </c>
      <c r="V17" s="335" t="s">
        <v>123</v>
      </c>
      <c r="W17" s="335" t="s">
        <v>123</v>
      </c>
      <c r="X17" s="335" t="s">
        <v>123</v>
      </c>
      <c r="Y17" s="335" t="s">
        <v>123</v>
      </c>
      <c r="Z17" s="335" t="s">
        <v>123</v>
      </c>
      <c r="AA17" s="335" t="s">
        <v>123</v>
      </c>
      <c r="AB17" s="335" t="s">
        <v>123</v>
      </c>
      <c r="AC17" s="335" t="s">
        <v>123</v>
      </c>
      <c r="AD17" s="335" t="s">
        <v>123</v>
      </c>
      <c r="AE17" s="335" t="s">
        <v>123</v>
      </c>
      <c r="AF17" s="335" t="s">
        <v>123</v>
      </c>
      <c r="AG17" s="335" t="s">
        <v>123</v>
      </c>
      <c r="AH17" s="335" t="s">
        <v>123</v>
      </c>
      <c r="AI17" s="335" t="s">
        <v>123</v>
      </c>
      <c r="AJ17" s="359" t="s">
        <v>123</v>
      </c>
    </row>
    <row r="18" spans="1:40" x14ac:dyDescent="0.2">
      <c r="A18" s="239"/>
      <c r="B18" s="240">
        <f>B15+0.1</f>
        <v>58.300000000000004</v>
      </c>
      <c r="C18" s="328" t="s">
        <v>593</v>
      </c>
      <c r="D18" s="251" t="s">
        <v>123</v>
      </c>
      <c r="E18" s="251"/>
      <c r="F18" s="248" t="s">
        <v>75</v>
      </c>
      <c r="G18" s="248">
        <v>2</v>
      </c>
      <c r="H18" s="321">
        <f t="shared" ref="H18:AJ18" si="3">SUM(H19:H20)</f>
        <v>0</v>
      </c>
      <c r="I18" s="323">
        <f t="shared" si="3"/>
        <v>0</v>
      </c>
      <c r="J18" s="323">
        <f t="shared" si="3"/>
        <v>0</v>
      </c>
      <c r="K18" s="323">
        <f t="shared" si="3"/>
        <v>0</v>
      </c>
      <c r="L18" s="322">
        <f t="shared" si="3"/>
        <v>0</v>
      </c>
      <c r="M18" s="322">
        <f t="shared" si="3"/>
        <v>0</v>
      </c>
      <c r="N18" s="322">
        <f t="shared" si="3"/>
        <v>0</v>
      </c>
      <c r="O18" s="322">
        <f t="shared" si="3"/>
        <v>0</v>
      </c>
      <c r="P18" s="322">
        <f t="shared" si="3"/>
        <v>0</v>
      </c>
      <c r="Q18" s="322">
        <f t="shared" si="3"/>
        <v>0</v>
      </c>
      <c r="R18" s="322">
        <f t="shared" si="3"/>
        <v>0</v>
      </c>
      <c r="S18" s="322">
        <f t="shared" si="3"/>
        <v>0</v>
      </c>
      <c r="T18" s="322">
        <f t="shared" si="3"/>
        <v>0</v>
      </c>
      <c r="U18" s="322">
        <f t="shared" si="3"/>
        <v>0</v>
      </c>
      <c r="V18" s="322">
        <f t="shared" si="3"/>
        <v>0</v>
      </c>
      <c r="W18" s="322">
        <f t="shared" si="3"/>
        <v>0</v>
      </c>
      <c r="X18" s="322">
        <f t="shared" si="3"/>
        <v>0</v>
      </c>
      <c r="Y18" s="322">
        <f t="shared" si="3"/>
        <v>0</v>
      </c>
      <c r="Z18" s="322">
        <f t="shared" si="3"/>
        <v>0</v>
      </c>
      <c r="AA18" s="322">
        <f t="shared" si="3"/>
        <v>0</v>
      </c>
      <c r="AB18" s="322">
        <f t="shared" si="3"/>
        <v>0</v>
      </c>
      <c r="AC18" s="322">
        <f t="shared" si="3"/>
        <v>0</v>
      </c>
      <c r="AD18" s="322">
        <f t="shared" si="3"/>
        <v>0</v>
      </c>
      <c r="AE18" s="322">
        <f t="shared" si="3"/>
        <v>0</v>
      </c>
      <c r="AF18" s="322">
        <f t="shared" si="3"/>
        <v>0</v>
      </c>
      <c r="AG18" s="322">
        <f t="shared" si="3"/>
        <v>0</v>
      </c>
      <c r="AH18" s="322">
        <f t="shared" si="3"/>
        <v>0</v>
      </c>
      <c r="AI18" s="322">
        <f t="shared" si="3"/>
        <v>0</v>
      </c>
      <c r="AJ18" s="322">
        <f t="shared" si="3"/>
        <v>0</v>
      </c>
    </row>
    <row r="19" spans="1:40" x14ac:dyDescent="0.2">
      <c r="A19" s="239"/>
      <c r="B19" s="243" t="s">
        <v>123</v>
      </c>
      <c r="C19" s="244"/>
      <c r="D19" s="244"/>
      <c r="E19" s="244"/>
      <c r="F19" s="246" t="s">
        <v>75</v>
      </c>
      <c r="G19" s="246">
        <v>2</v>
      </c>
      <c r="H19" s="321"/>
      <c r="I19" s="323"/>
      <c r="J19" s="323"/>
      <c r="K19" s="323"/>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55"/>
    </row>
    <row r="20" spans="1:40" x14ac:dyDescent="0.2">
      <c r="A20" s="239"/>
      <c r="B20" s="368" t="s">
        <v>123</v>
      </c>
      <c r="C20" s="325" t="s">
        <v>591</v>
      </c>
      <c r="D20" s="326" t="s">
        <v>123</v>
      </c>
      <c r="E20" s="326"/>
      <c r="F20" s="281" t="s">
        <v>123</v>
      </c>
      <c r="G20" s="327"/>
      <c r="H20" s="320" t="s">
        <v>123</v>
      </c>
      <c r="I20" s="369" t="s">
        <v>123</v>
      </c>
      <c r="J20" s="369" t="s">
        <v>123</v>
      </c>
      <c r="K20" s="369" t="s">
        <v>123</v>
      </c>
      <c r="L20" s="335" t="s">
        <v>123</v>
      </c>
      <c r="M20" s="335" t="s">
        <v>123</v>
      </c>
      <c r="N20" s="335" t="s">
        <v>123</v>
      </c>
      <c r="O20" s="335" t="s">
        <v>123</v>
      </c>
      <c r="P20" s="335" t="s">
        <v>123</v>
      </c>
      <c r="Q20" s="335" t="s">
        <v>123</v>
      </c>
      <c r="R20" s="335" t="s">
        <v>123</v>
      </c>
      <c r="S20" s="335" t="s">
        <v>123</v>
      </c>
      <c r="T20" s="335" t="s">
        <v>123</v>
      </c>
      <c r="U20" s="335" t="s">
        <v>123</v>
      </c>
      <c r="V20" s="335" t="s">
        <v>123</v>
      </c>
      <c r="W20" s="335" t="s">
        <v>123</v>
      </c>
      <c r="X20" s="335" t="s">
        <v>123</v>
      </c>
      <c r="Y20" s="335" t="s">
        <v>123</v>
      </c>
      <c r="Z20" s="335" t="s">
        <v>123</v>
      </c>
      <c r="AA20" s="335" t="s">
        <v>123</v>
      </c>
      <c r="AB20" s="335" t="s">
        <v>123</v>
      </c>
      <c r="AC20" s="335" t="s">
        <v>123</v>
      </c>
      <c r="AD20" s="335" t="s">
        <v>123</v>
      </c>
      <c r="AE20" s="335" t="s">
        <v>123</v>
      </c>
      <c r="AF20" s="335" t="s">
        <v>123</v>
      </c>
      <c r="AG20" s="335" t="s">
        <v>123</v>
      </c>
      <c r="AH20" s="335" t="s">
        <v>123</v>
      </c>
      <c r="AI20" s="335" t="s">
        <v>123</v>
      </c>
      <c r="AJ20" s="359" t="s">
        <v>123</v>
      </c>
    </row>
    <row r="21" spans="1:40" ht="25.5" x14ac:dyDescent="0.2">
      <c r="A21" s="239"/>
      <c r="B21" s="240">
        <f>B18+0.1</f>
        <v>58.400000000000006</v>
      </c>
      <c r="C21" s="328" t="s">
        <v>594</v>
      </c>
      <c r="D21" s="251" t="s">
        <v>123</v>
      </c>
      <c r="E21" s="251"/>
      <c r="F21" s="248" t="s">
        <v>75</v>
      </c>
      <c r="G21" s="248">
        <v>2</v>
      </c>
      <c r="H21" s="321">
        <f t="shared" ref="H21:AJ21" si="4">SUM(H22:H23)</f>
        <v>0</v>
      </c>
      <c r="I21" s="323">
        <f t="shared" si="4"/>
        <v>0</v>
      </c>
      <c r="J21" s="323">
        <f t="shared" si="4"/>
        <v>0</v>
      </c>
      <c r="K21" s="323">
        <f t="shared" si="4"/>
        <v>0</v>
      </c>
      <c r="L21" s="322">
        <f t="shared" si="4"/>
        <v>0</v>
      </c>
      <c r="M21" s="322">
        <f t="shared" si="4"/>
        <v>0</v>
      </c>
      <c r="N21" s="322">
        <f t="shared" si="4"/>
        <v>0</v>
      </c>
      <c r="O21" s="322">
        <f t="shared" si="4"/>
        <v>0</v>
      </c>
      <c r="P21" s="322">
        <f t="shared" si="4"/>
        <v>0</v>
      </c>
      <c r="Q21" s="322">
        <f t="shared" si="4"/>
        <v>0</v>
      </c>
      <c r="R21" s="322">
        <f t="shared" si="4"/>
        <v>0</v>
      </c>
      <c r="S21" s="322">
        <f t="shared" si="4"/>
        <v>0</v>
      </c>
      <c r="T21" s="322">
        <f t="shared" si="4"/>
        <v>0</v>
      </c>
      <c r="U21" s="322">
        <f t="shared" si="4"/>
        <v>0</v>
      </c>
      <c r="V21" s="322">
        <f t="shared" si="4"/>
        <v>0</v>
      </c>
      <c r="W21" s="322">
        <f t="shared" si="4"/>
        <v>0</v>
      </c>
      <c r="X21" s="322">
        <f t="shared" si="4"/>
        <v>0</v>
      </c>
      <c r="Y21" s="322">
        <f t="shared" si="4"/>
        <v>0</v>
      </c>
      <c r="Z21" s="322">
        <f t="shared" si="4"/>
        <v>0</v>
      </c>
      <c r="AA21" s="322">
        <f t="shared" si="4"/>
        <v>0</v>
      </c>
      <c r="AB21" s="322">
        <f t="shared" si="4"/>
        <v>0</v>
      </c>
      <c r="AC21" s="322">
        <f t="shared" si="4"/>
        <v>0</v>
      </c>
      <c r="AD21" s="322">
        <f t="shared" si="4"/>
        <v>0</v>
      </c>
      <c r="AE21" s="322">
        <f t="shared" si="4"/>
        <v>0</v>
      </c>
      <c r="AF21" s="322">
        <f t="shared" si="4"/>
        <v>0</v>
      </c>
      <c r="AG21" s="322">
        <f t="shared" si="4"/>
        <v>0</v>
      </c>
      <c r="AH21" s="322">
        <f t="shared" si="4"/>
        <v>0</v>
      </c>
      <c r="AI21" s="322">
        <f t="shared" si="4"/>
        <v>0</v>
      </c>
      <c r="AJ21" s="322">
        <f t="shared" si="4"/>
        <v>0</v>
      </c>
    </row>
    <row r="22" spans="1:40" x14ac:dyDescent="0.2">
      <c r="A22" s="239"/>
      <c r="B22" s="243" t="s">
        <v>123</v>
      </c>
      <c r="C22" s="244"/>
      <c r="D22" s="244"/>
      <c r="E22" s="244"/>
      <c r="F22" s="246" t="s">
        <v>75</v>
      </c>
      <c r="G22" s="246">
        <v>2</v>
      </c>
      <c r="H22" s="321"/>
      <c r="I22" s="323"/>
      <c r="J22" s="323"/>
      <c r="K22" s="323"/>
      <c r="L22" s="330"/>
      <c r="M22" s="330"/>
      <c r="N22" s="330"/>
      <c r="O22" s="330"/>
      <c r="P22" s="330"/>
      <c r="Q22" s="330"/>
      <c r="R22" s="330"/>
      <c r="S22" s="330"/>
      <c r="T22" s="330"/>
      <c r="U22" s="330"/>
      <c r="V22" s="330"/>
      <c r="W22" s="330"/>
      <c r="X22" s="330"/>
      <c r="Y22" s="330"/>
      <c r="Z22" s="330"/>
      <c r="AA22" s="330"/>
      <c r="AB22" s="330"/>
      <c r="AC22" s="330"/>
      <c r="AD22" s="330"/>
      <c r="AE22" s="330"/>
      <c r="AF22" s="330"/>
      <c r="AG22" s="330"/>
      <c r="AH22" s="330"/>
      <c r="AI22" s="330"/>
      <c r="AJ22" s="355"/>
    </row>
    <row r="23" spans="1:40" x14ac:dyDescent="0.2">
      <c r="A23" s="239"/>
      <c r="B23" s="368" t="s">
        <v>123</v>
      </c>
      <c r="C23" s="325" t="s">
        <v>591</v>
      </c>
      <c r="D23" s="326" t="s">
        <v>123</v>
      </c>
      <c r="E23" s="326"/>
      <c r="F23" s="281" t="s">
        <v>123</v>
      </c>
      <c r="G23" s="327"/>
      <c r="H23" s="320" t="s">
        <v>123</v>
      </c>
      <c r="I23" s="323" t="s">
        <v>123</v>
      </c>
      <c r="J23" s="323" t="s">
        <v>123</v>
      </c>
      <c r="K23" s="323" t="s">
        <v>123</v>
      </c>
      <c r="L23" s="335" t="s">
        <v>123</v>
      </c>
      <c r="M23" s="335" t="s">
        <v>123</v>
      </c>
      <c r="N23" s="335" t="s">
        <v>123</v>
      </c>
      <c r="O23" s="335" t="s">
        <v>123</v>
      </c>
      <c r="P23" s="335" t="s">
        <v>123</v>
      </c>
      <c r="Q23" s="335" t="s">
        <v>123</v>
      </c>
      <c r="R23" s="335" t="s">
        <v>123</v>
      </c>
      <c r="S23" s="335" t="s">
        <v>123</v>
      </c>
      <c r="T23" s="335" t="s">
        <v>123</v>
      </c>
      <c r="U23" s="335" t="s">
        <v>123</v>
      </c>
      <c r="V23" s="335" t="s">
        <v>123</v>
      </c>
      <c r="W23" s="335" t="s">
        <v>123</v>
      </c>
      <c r="X23" s="335" t="s">
        <v>123</v>
      </c>
      <c r="Y23" s="335" t="s">
        <v>123</v>
      </c>
      <c r="Z23" s="335" t="s">
        <v>123</v>
      </c>
      <c r="AA23" s="335" t="s">
        <v>123</v>
      </c>
      <c r="AB23" s="335" t="s">
        <v>123</v>
      </c>
      <c r="AC23" s="335" t="s">
        <v>123</v>
      </c>
      <c r="AD23" s="335" t="s">
        <v>123</v>
      </c>
      <c r="AE23" s="335" t="s">
        <v>123</v>
      </c>
      <c r="AF23" s="335" t="s">
        <v>123</v>
      </c>
      <c r="AG23" s="335" t="s">
        <v>123</v>
      </c>
      <c r="AH23" s="335" t="s">
        <v>123</v>
      </c>
      <c r="AI23" s="335" t="s">
        <v>123</v>
      </c>
      <c r="AJ23" s="359" t="s">
        <v>123</v>
      </c>
    </row>
    <row r="24" spans="1:40" x14ac:dyDescent="0.2">
      <c r="A24" s="239"/>
      <c r="B24" s="240">
        <f>B21+0.1</f>
        <v>58.500000000000007</v>
      </c>
      <c r="C24" s="374" t="s">
        <v>595</v>
      </c>
      <c r="D24" s="249"/>
      <c r="E24" s="249"/>
      <c r="F24" s="248" t="s">
        <v>75</v>
      </c>
      <c r="G24" s="250">
        <v>2</v>
      </c>
      <c r="H24" s="320">
        <f t="shared" ref="H24:AJ24" si="5">SUM(H25+H28)</f>
        <v>-4.84</v>
      </c>
      <c r="I24" s="323">
        <f t="shared" si="5"/>
        <v>-4.84</v>
      </c>
      <c r="J24" s="323">
        <f t="shared" si="5"/>
        <v>-4.84</v>
      </c>
      <c r="K24" s="323">
        <f t="shared" si="5"/>
        <v>-4.84</v>
      </c>
      <c r="L24" s="322">
        <f t="shared" si="5"/>
        <v>-4.84</v>
      </c>
      <c r="M24" s="322">
        <f t="shared" si="5"/>
        <v>-4.84</v>
      </c>
      <c r="N24" s="322">
        <f t="shared" si="5"/>
        <v>-4.84</v>
      </c>
      <c r="O24" s="322">
        <f t="shared" si="5"/>
        <v>-4.84</v>
      </c>
      <c r="P24" s="322">
        <f t="shared" si="5"/>
        <v>0</v>
      </c>
      <c r="Q24" s="322">
        <f t="shared" si="5"/>
        <v>0</v>
      </c>
      <c r="R24" s="322">
        <f t="shared" si="5"/>
        <v>0</v>
      </c>
      <c r="S24" s="322">
        <f t="shared" si="5"/>
        <v>0</v>
      </c>
      <c r="T24" s="322">
        <f t="shared" si="5"/>
        <v>0</v>
      </c>
      <c r="U24" s="322">
        <f t="shared" si="5"/>
        <v>0</v>
      </c>
      <c r="V24" s="322">
        <f t="shared" si="5"/>
        <v>0</v>
      </c>
      <c r="W24" s="322">
        <f t="shared" si="5"/>
        <v>0</v>
      </c>
      <c r="X24" s="322">
        <f t="shared" si="5"/>
        <v>0</v>
      </c>
      <c r="Y24" s="322">
        <f t="shared" si="5"/>
        <v>0</v>
      </c>
      <c r="Z24" s="322">
        <f t="shared" si="5"/>
        <v>0</v>
      </c>
      <c r="AA24" s="322">
        <f t="shared" si="5"/>
        <v>0</v>
      </c>
      <c r="AB24" s="322">
        <f t="shared" si="5"/>
        <v>0</v>
      </c>
      <c r="AC24" s="322">
        <f t="shared" si="5"/>
        <v>0</v>
      </c>
      <c r="AD24" s="322">
        <f t="shared" si="5"/>
        <v>0</v>
      </c>
      <c r="AE24" s="322">
        <f t="shared" si="5"/>
        <v>0</v>
      </c>
      <c r="AF24" s="322">
        <f t="shared" si="5"/>
        <v>0</v>
      </c>
      <c r="AG24" s="322">
        <f t="shared" si="5"/>
        <v>0</v>
      </c>
      <c r="AH24" s="322">
        <f t="shared" si="5"/>
        <v>0</v>
      </c>
      <c r="AI24" s="322">
        <f t="shared" si="5"/>
        <v>0</v>
      </c>
      <c r="AJ24" s="322">
        <f t="shared" si="5"/>
        <v>0</v>
      </c>
    </row>
    <row r="25" spans="1:40" x14ac:dyDescent="0.2">
      <c r="A25" s="239"/>
      <c r="B25" s="240">
        <f>B24+0.01</f>
        <v>58.510000000000005</v>
      </c>
      <c r="C25" s="328" t="s">
        <v>596</v>
      </c>
      <c r="D25" s="251" t="s">
        <v>123</v>
      </c>
      <c r="E25" s="251"/>
      <c r="F25" s="248" t="s">
        <v>75</v>
      </c>
      <c r="G25" s="248">
        <v>2</v>
      </c>
      <c r="H25" s="321">
        <f>SUM(H26)</f>
        <v>-4.84</v>
      </c>
      <c r="I25" s="323">
        <f t="shared" ref="I25:AJ25" si="6">SUM(I26)</f>
        <v>-4.84</v>
      </c>
      <c r="J25" s="323">
        <f t="shared" si="6"/>
        <v>-4.84</v>
      </c>
      <c r="K25" s="323">
        <f t="shared" si="6"/>
        <v>-4.84</v>
      </c>
      <c r="L25" s="322">
        <f t="shared" si="6"/>
        <v>-4.84</v>
      </c>
      <c r="M25" s="322">
        <f t="shared" si="6"/>
        <v>-4.84</v>
      </c>
      <c r="N25" s="322">
        <f t="shared" si="6"/>
        <v>-4.84</v>
      </c>
      <c r="O25" s="322">
        <f t="shared" si="6"/>
        <v>-4.84</v>
      </c>
      <c r="P25" s="322">
        <f t="shared" si="6"/>
        <v>0</v>
      </c>
      <c r="Q25" s="322">
        <f t="shared" si="6"/>
        <v>0</v>
      </c>
      <c r="R25" s="322">
        <f t="shared" si="6"/>
        <v>0</v>
      </c>
      <c r="S25" s="322">
        <f t="shared" si="6"/>
        <v>0</v>
      </c>
      <c r="T25" s="322">
        <f t="shared" si="6"/>
        <v>0</v>
      </c>
      <c r="U25" s="322">
        <f t="shared" si="6"/>
        <v>0</v>
      </c>
      <c r="V25" s="322">
        <f t="shared" si="6"/>
        <v>0</v>
      </c>
      <c r="W25" s="322">
        <f t="shared" si="6"/>
        <v>0</v>
      </c>
      <c r="X25" s="322">
        <f t="shared" si="6"/>
        <v>0</v>
      </c>
      <c r="Y25" s="322">
        <f t="shared" si="6"/>
        <v>0</v>
      </c>
      <c r="Z25" s="322">
        <f t="shared" si="6"/>
        <v>0</v>
      </c>
      <c r="AA25" s="322">
        <f t="shared" si="6"/>
        <v>0</v>
      </c>
      <c r="AB25" s="322">
        <f t="shared" si="6"/>
        <v>0</v>
      </c>
      <c r="AC25" s="322">
        <f t="shared" si="6"/>
        <v>0</v>
      </c>
      <c r="AD25" s="322">
        <f t="shared" si="6"/>
        <v>0</v>
      </c>
      <c r="AE25" s="322">
        <f t="shared" si="6"/>
        <v>0</v>
      </c>
      <c r="AF25" s="322">
        <f t="shared" si="6"/>
        <v>0</v>
      </c>
      <c r="AG25" s="322">
        <f t="shared" si="6"/>
        <v>0</v>
      </c>
      <c r="AH25" s="322">
        <f t="shared" si="6"/>
        <v>0</v>
      </c>
      <c r="AI25" s="322">
        <f t="shared" si="6"/>
        <v>0</v>
      </c>
      <c r="AJ25" s="322">
        <f t="shared" si="6"/>
        <v>0</v>
      </c>
    </row>
    <row r="26" spans="1:40" ht="25.5" x14ac:dyDescent="0.2">
      <c r="A26" s="239"/>
      <c r="B26" s="243"/>
      <c r="C26" s="702" t="s">
        <v>943</v>
      </c>
      <c r="D26" s="494" t="s">
        <v>944</v>
      </c>
      <c r="E26" s="494"/>
      <c r="F26" s="495" t="s">
        <v>75</v>
      </c>
      <c r="G26" s="495">
        <v>2</v>
      </c>
      <c r="H26" s="736">
        <v>-4.84</v>
      </c>
      <c r="I26" s="369">
        <v>-4.84</v>
      </c>
      <c r="J26" s="369">
        <v>-4.84</v>
      </c>
      <c r="K26" s="369">
        <v>-4.84</v>
      </c>
      <c r="L26" s="402">
        <v>-4.84</v>
      </c>
      <c r="M26" s="402">
        <v>-4.84</v>
      </c>
      <c r="N26" s="402">
        <v>-4.84</v>
      </c>
      <c r="O26" s="402">
        <v>-4.84</v>
      </c>
      <c r="P26" s="330"/>
      <c r="Q26" s="330"/>
      <c r="R26" s="330"/>
      <c r="S26" s="330"/>
      <c r="T26" s="330"/>
      <c r="U26" s="330"/>
      <c r="V26" s="330"/>
      <c r="W26" s="330"/>
      <c r="X26" s="330"/>
      <c r="Y26" s="330"/>
      <c r="Z26" s="330"/>
      <c r="AA26" s="330"/>
      <c r="AB26" s="330"/>
      <c r="AC26" s="330"/>
      <c r="AD26" s="330"/>
      <c r="AE26" s="330"/>
      <c r="AF26" s="330"/>
      <c r="AG26" s="330"/>
      <c r="AH26" s="330"/>
      <c r="AI26" s="330"/>
      <c r="AJ26" s="355"/>
      <c r="AN26" s="704"/>
    </row>
    <row r="27" spans="1:40" x14ac:dyDescent="0.2">
      <c r="A27" s="239"/>
      <c r="B27" s="368" t="s">
        <v>123</v>
      </c>
      <c r="C27" s="325" t="s">
        <v>591</v>
      </c>
      <c r="D27" s="326" t="s">
        <v>123</v>
      </c>
      <c r="E27" s="326"/>
      <c r="F27" s="281" t="s">
        <v>123</v>
      </c>
      <c r="G27" s="327"/>
      <c r="H27" s="320" t="s">
        <v>123</v>
      </c>
      <c r="I27" s="369" t="s">
        <v>123</v>
      </c>
      <c r="J27" s="369" t="s">
        <v>123</v>
      </c>
      <c r="K27" s="369" t="s">
        <v>123</v>
      </c>
      <c r="L27" s="335" t="s">
        <v>123</v>
      </c>
      <c r="M27" s="335" t="s">
        <v>123</v>
      </c>
      <c r="N27" s="335" t="s">
        <v>123</v>
      </c>
      <c r="O27" s="335" t="s">
        <v>123</v>
      </c>
      <c r="P27" s="335" t="s">
        <v>123</v>
      </c>
      <c r="Q27" s="335" t="s">
        <v>123</v>
      </c>
      <c r="R27" s="335" t="s">
        <v>123</v>
      </c>
      <c r="S27" s="335" t="s">
        <v>123</v>
      </c>
      <c r="T27" s="335" t="s">
        <v>123</v>
      </c>
      <c r="U27" s="335" t="s">
        <v>123</v>
      </c>
      <c r="V27" s="335" t="s">
        <v>123</v>
      </c>
      <c r="W27" s="335" t="s">
        <v>123</v>
      </c>
      <c r="X27" s="335" t="s">
        <v>123</v>
      </c>
      <c r="Y27" s="335" t="s">
        <v>123</v>
      </c>
      <c r="Z27" s="335" t="s">
        <v>123</v>
      </c>
      <c r="AA27" s="335" t="s">
        <v>123</v>
      </c>
      <c r="AB27" s="335" t="s">
        <v>123</v>
      </c>
      <c r="AC27" s="335" t="s">
        <v>123</v>
      </c>
      <c r="AD27" s="335" t="s">
        <v>123</v>
      </c>
      <c r="AE27" s="335" t="s">
        <v>123</v>
      </c>
      <c r="AF27" s="335" t="s">
        <v>123</v>
      </c>
      <c r="AG27" s="335" t="s">
        <v>123</v>
      </c>
      <c r="AH27" s="335" t="s">
        <v>123</v>
      </c>
      <c r="AI27" s="335" t="s">
        <v>123</v>
      </c>
      <c r="AJ27" s="359" t="s">
        <v>123</v>
      </c>
    </row>
    <row r="28" spans="1:40" x14ac:dyDescent="0.2">
      <c r="A28" s="239"/>
      <c r="B28" s="240">
        <f>B25+0.01</f>
        <v>58.52</v>
      </c>
      <c r="C28" s="328" t="s">
        <v>597</v>
      </c>
      <c r="D28" s="251" t="s">
        <v>123</v>
      </c>
      <c r="E28" s="251"/>
      <c r="F28" s="248" t="s">
        <v>75</v>
      </c>
      <c r="G28" s="248">
        <v>2</v>
      </c>
      <c r="H28" s="321">
        <f t="shared" ref="H28:AJ28" si="7">SUM(H29:H30)</f>
        <v>0</v>
      </c>
      <c r="I28" s="323">
        <f t="shared" si="7"/>
        <v>0</v>
      </c>
      <c r="J28" s="323">
        <f t="shared" si="7"/>
        <v>0</v>
      </c>
      <c r="K28" s="323">
        <f t="shared" si="7"/>
        <v>0</v>
      </c>
      <c r="L28" s="322">
        <f t="shared" si="7"/>
        <v>0</v>
      </c>
      <c r="M28" s="322">
        <f t="shared" si="7"/>
        <v>0</v>
      </c>
      <c r="N28" s="322">
        <f t="shared" si="7"/>
        <v>0</v>
      </c>
      <c r="O28" s="322">
        <f t="shared" si="7"/>
        <v>0</v>
      </c>
      <c r="P28" s="322">
        <f t="shared" si="7"/>
        <v>0</v>
      </c>
      <c r="Q28" s="322">
        <f t="shared" si="7"/>
        <v>0</v>
      </c>
      <c r="R28" s="322">
        <f t="shared" si="7"/>
        <v>0</v>
      </c>
      <c r="S28" s="322">
        <f t="shared" si="7"/>
        <v>0</v>
      </c>
      <c r="T28" s="322">
        <f t="shared" si="7"/>
        <v>0</v>
      </c>
      <c r="U28" s="322">
        <f t="shared" si="7"/>
        <v>0</v>
      </c>
      <c r="V28" s="322">
        <f t="shared" si="7"/>
        <v>0</v>
      </c>
      <c r="W28" s="322">
        <f t="shared" si="7"/>
        <v>0</v>
      </c>
      <c r="X28" s="322">
        <f t="shared" si="7"/>
        <v>0</v>
      </c>
      <c r="Y28" s="322">
        <f t="shared" si="7"/>
        <v>0</v>
      </c>
      <c r="Z28" s="322">
        <f t="shared" si="7"/>
        <v>0</v>
      </c>
      <c r="AA28" s="322">
        <f t="shared" si="7"/>
        <v>0</v>
      </c>
      <c r="AB28" s="322">
        <f t="shared" si="7"/>
        <v>0</v>
      </c>
      <c r="AC28" s="322">
        <f t="shared" si="7"/>
        <v>0</v>
      </c>
      <c r="AD28" s="322">
        <f t="shared" si="7"/>
        <v>0</v>
      </c>
      <c r="AE28" s="322">
        <f t="shared" si="7"/>
        <v>0</v>
      </c>
      <c r="AF28" s="322">
        <f t="shared" si="7"/>
        <v>0</v>
      </c>
      <c r="AG28" s="322">
        <f t="shared" si="7"/>
        <v>0</v>
      </c>
      <c r="AH28" s="322">
        <f t="shared" si="7"/>
        <v>0</v>
      </c>
      <c r="AI28" s="322">
        <f t="shared" si="7"/>
        <v>0</v>
      </c>
      <c r="AJ28" s="322">
        <f t="shared" si="7"/>
        <v>0</v>
      </c>
    </row>
    <row r="29" spans="1:40" x14ac:dyDescent="0.2">
      <c r="A29" s="239"/>
      <c r="B29" s="243" t="s">
        <v>123</v>
      </c>
      <c r="C29" s="244"/>
      <c r="D29" s="244"/>
      <c r="E29" s="244"/>
      <c r="F29" s="246" t="s">
        <v>75</v>
      </c>
      <c r="G29" s="246">
        <v>2</v>
      </c>
      <c r="H29" s="321"/>
      <c r="I29" s="323"/>
      <c r="J29" s="323"/>
      <c r="K29" s="323"/>
      <c r="L29" s="330"/>
      <c r="M29" s="330"/>
      <c r="N29" s="330"/>
      <c r="O29" s="330"/>
      <c r="P29" s="330"/>
      <c r="Q29" s="330"/>
      <c r="R29" s="330"/>
      <c r="S29" s="330"/>
      <c r="T29" s="330"/>
      <c r="U29" s="330"/>
      <c r="V29" s="330"/>
      <c r="W29" s="330"/>
      <c r="X29" s="330"/>
      <c r="Y29" s="330"/>
      <c r="Z29" s="330"/>
      <c r="AA29" s="330"/>
      <c r="AB29" s="330"/>
      <c r="AC29" s="330"/>
      <c r="AD29" s="330"/>
      <c r="AE29" s="330"/>
      <c r="AF29" s="330"/>
      <c r="AG29" s="330"/>
      <c r="AH29" s="330"/>
      <c r="AI29" s="330"/>
      <c r="AJ29" s="355"/>
    </row>
    <row r="30" spans="1:40" x14ac:dyDescent="0.2">
      <c r="A30" s="239"/>
      <c r="B30" s="368" t="s">
        <v>123</v>
      </c>
      <c r="C30" s="325" t="s">
        <v>591</v>
      </c>
      <c r="D30" s="326" t="s">
        <v>123</v>
      </c>
      <c r="E30" s="326"/>
      <c r="F30" s="281" t="s">
        <v>123</v>
      </c>
      <c r="G30" s="327"/>
      <c r="H30" s="320" t="s">
        <v>123</v>
      </c>
      <c r="I30" s="369" t="s">
        <v>123</v>
      </c>
      <c r="J30" s="369" t="s">
        <v>123</v>
      </c>
      <c r="K30" s="369" t="s">
        <v>123</v>
      </c>
      <c r="L30" s="335" t="s">
        <v>123</v>
      </c>
      <c r="M30" s="335" t="s">
        <v>123</v>
      </c>
      <c r="N30" s="335" t="s">
        <v>123</v>
      </c>
      <c r="O30" s="335" t="s">
        <v>123</v>
      </c>
      <c r="P30" s="335" t="s">
        <v>123</v>
      </c>
      <c r="Q30" s="335" t="s">
        <v>123</v>
      </c>
      <c r="R30" s="335" t="s">
        <v>123</v>
      </c>
      <c r="S30" s="335" t="s">
        <v>123</v>
      </c>
      <c r="T30" s="335" t="s">
        <v>123</v>
      </c>
      <c r="U30" s="335" t="s">
        <v>123</v>
      </c>
      <c r="V30" s="335" t="s">
        <v>123</v>
      </c>
      <c r="W30" s="335" t="s">
        <v>123</v>
      </c>
      <c r="X30" s="335" t="s">
        <v>123</v>
      </c>
      <c r="Y30" s="335" t="s">
        <v>123</v>
      </c>
      <c r="Z30" s="335" t="s">
        <v>123</v>
      </c>
      <c r="AA30" s="335" t="s">
        <v>123</v>
      </c>
      <c r="AB30" s="335" t="s">
        <v>123</v>
      </c>
      <c r="AC30" s="335" t="s">
        <v>123</v>
      </c>
      <c r="AD30" s="335" t="s">
        <v>123</v>
      </c>
      <c r="AE30" s="335" t="s">
        <v>123</v>
      </c>
      <c r="AF30" s="335" t="s">
        <v>123</v>
      </c>
      <c r="AG30" s="335" t="s">
        <v>123</v>
      </c>
      <c r="AH30" s="335" t="s">
        <v>123</v>
      </c>
      <c r="AI30" s="335" t="s">
        <v>123</v>
      </c>
      <c r="AJ30" s="359" t="s">
        <v>123</v>
      </c>
    </row>
    <row r="31" spans="1:40" x14ac:dyDescent="0.2">
      <c r="A31" s="239"/>
      <c r="B31" s="240">
        <f>B24+0.1</f>
        <v>58.600000000000009</v>
      </c>
      <c r="C31" s="328" t="s">
        <v>598</v>
      </c>
      <c r="D31" s="251" t="s">
        <v>123</v>
      </c>
      <c r="E31" s="251"/>
      <c r="F31" s="248" t="s">
        <v>75</v>
      </c>
      <c r="G31" s="248"/>
      <c r="H31" s="321">
        <f t="shared" ref="H31:AJ31" si="8">SUM(H32:H35)</f>
        <v>0</v>
      </c>
      <c r="I31" s="323">
        <f t="shared" si="8"/>
        <v>0</v>
      </c>
      <c r="J31" s="323">
        <f t="shared" si="8"/>
        <v>0</v>
      </c>
      <c r="K31" s="323">
        <f t="shared" si="8"/>
        <v>0</v>
      </c>
      <c r="L31" s="322">
        <f t="shared" si="8"/>
        <v>0</v>
      </c>
      <c r="M31" s="322">
        <f t="shared" si="8"/>
        <v>0</v>
      </c>
      <c r="N31" s="322">
        <f t="shared" si="8"/>
        <v>0</v>
      </c>
      <c r="O31" s="322">
        <f t="shared" si="8"/>
        <v>0</v>
      </c>
      <c r="P31" s="322">
        <f t="shared" si="8"/>
        <v>0</v>
      </c>
      <c r="Q31" s="322">
        <f t="shared" si="8"/>
        <v>0</v>
      </c>
      <c r="R31" s="322">
        <f t="shared" si="8"/>
        <v>25</v>
      </c>
      <c r="S31" s="322">
        <f t="shared" si="8"/>
        <v>25</v>
      </c>
      <c r="T31" s="322">
        <f t="shared" si="8"/>
        <v>25</v>
      </c>
      <c r="U31" s="322">
        <f t="shared" si="8"/>
        <v>25</v>
      </c>
      <c r="V31" s="322">
        <f t="shared" si="8"/>
        <v>85</v>
      </c>
      <c r="W31" s="322">
        <f t="shared" si="8"/>
        <v>85</v>
      </c>
      <c r="X31" s="322">
        <f t="shared" si="8"/>
        <v>85</v>
      </c>
      <c r="Y31" s="322">
        <f t="shared" si="8"/>
        <v>85</v>
      </c>
      <c r="Z31" s="322">
        <f t="shared" si="8"/>
        <v>85</v>
      </c>
      <c r="AA31" s="322">
        <f t="shared" si="8"/>
        <v>85</v>
      </c>
      <c r="AB31" s="322">
        <f t="shared" si="8"/>
        <v>85</v>
      </c>
      <c r="AC31" s="322">
        <f t="shared" si="8"/>
        <v>85</v>
      </c>
      <c r="AD31" s="322">
        <f t="shared" si="8"/>
        <v>85</v>
      </c>
      <c r="AE31" s="322">
        <f t="shared" si="8"/>
        <v>85</v>
      </c>
      <c r="AF31" s="322">
        <f t="shared" si="8"/>
        <v>85</v>
      </c>
      <c r="AG31" s="322">
        <f t="shared" si="8"/>
        <v>85</v>
      </c>
      <c r="AH31" s="322">
        <f t="shared" si="8"/>
        <v>85</v>
      </c>
      <c r="AI31" s="322">
        <f t="shared" si="8"/>
        <v>85</v>
      </c>
      <c r="AJ31" s="322">
        <f t="shared" si="8"/>
        <v>85</v>
      </c>
    </row>
    <row r="32" spans="1:40" ht="76.5" x14ac:dyDescent="0.2">
      <c r="A32" s="239"/>
      <c r="B32" s="243" t="s">
        <v>123</v>
      </c>
      <c r="C32" s="702" t="s">
        <v>932</v>
      </c>
      <c r="D32" s="244" t="s">
        <v>864</v>
      </c>
      <c r="E32" s="244"/>
      <c r="F32" s="246" t="s">
        <v>75</v>
      </c>
      <c r="G32" s="246">
        <v>2</v>
      </c>
      <c r="H32" s="320"/>
      <c r="I32" s="369"/>
      <c r="J32" s="369"/>
      <c r="K32" s="369"/>
      <c r="L32" s="335">
        <v>0</v>
      </c>
      <c r="M32" s="335">
        <v>0</v>
      </c>
      <c r="N32" s="335">
        <v>0</v>
      </c>
      <c r="O32" s="335">
        <v>0</v>
      </c>
      <c r="P32" s="335">
        <v>0</v>
      </c>
      <c r="Q32" s="335">
        <v>0</v>
      </c>
      <c r="R32" s="335">
        <v>0</v>
      </c>
      <c r="S32" s="335">
        <v>0</v>
      </c>
      <c r="T32" s="335">
        <v>0</v>
      </c>
      <c r="U32" s="335">
        <v>0</v>
      </c>
      <c r="V32" s="769">
        <v>30</v>
      </c>
      <c r="W32" s="335">
        <v>30</v>
      </c>
      <c r="X32" s="335">
        <v>30</v>
      </c>
      <c r="Y32" s="335">
        <v>30</v>
      </c>
      <c r="Z32" s="335">
        <v>30</v>
      </c>
      <c r="AA32" s="335">
        <v>30</v>
      </c>
      <c r="AB32" s="335">
        <v>30</v>
      </c>
      <c r="AC32" s="335">
        <v>30</v>
      </c>
      <c r="AD32" s="335">
        <v>30</v>
      </c>
      <c r="AE32" s="335">
        <v>30</v>
      </c>
      <c r="AF32" s="335">
        <v>30</v>
      </c>
      <c r="AG32" s="335">
        <v>30</v>
      </c>
      <c r="AH32" s="335">
        <v>30</v>
      </c>
      <c r="AI32" s="335">
        <v>30</v>
      </c>
      <c r="AJ32" s="359">
        <v>30</v>
      </c>
      <c r="AN32" s="704"/>
    </row>
    <row r="33" spans="1:40" ht="76.5" x14ac:dyDescent="0.2">
      <c r="A33" s="239"/>
      <c r="B33" s="243" t="s">
        <v>123</v>
      </c>
      <c r="C33" s="702" t="s">
        <v>933</v>
      </c>
      <c r="D33" s="244" t="s">
        <v>865</v>
      </c>
      <c r="E33" s="244"/>
      <c r="F33" s="246" t="s">
        <v>75</v>
      </c>
      <c r="G33" s="246">
        <v>2</v>
      </c>
      <c r="H33" s="320"/>
      <c r="I33" s="369"/>
      <c r="J33" s="369"/>
      <c r="K33" s="369"/>
      <c r="L33" s="335">
        <v>0</v>
      </c>
      <c r="M33" s="335">
        <v>0</v>
      </c>
      <c r="N33" s="335">
        <v>0</v>
      </c>
      <c r="O33" s="335">
        <v>0</v>
      </c>
      <c r="P33" s="335">
        <v>0</v>
      </c>
      <c r="Q33" s="335">
        <v>0</v>
      </c>
      <c r="R33" s="769">
        <v>25</v>
      </c>
      <c r="S33" s="335">
        <v>25</v>
      </c>
      <c r="T33" s="335">
        <v>25</v>
      </c>
      <c r="U33" s="335">
        <v>25</v>
      </c>
      <c r="V33" s="335">
        <v>25</v>
      </c>
      <c r="W33" s="335">
        <v>25</v>
      </c>
      <c r="X33" s="335">
        <v>25</v>
      </c>
      <c r="Y33" s="335">
        <v>25</v>
      </c>
      <c r="Z33" s="335">
        <v>25</v>
      </c>
      <c r="AA33" s="335">
        <v>25</v>
      </c>
      <c r="AB33" s="335">
        <v>25</v>
      </c>
      <c r="AC33" s="335">
        <v>25</v>
      </c>
      <c r="AD33" s="335">
        <v>25</v>
      </c>
      <c r="AE33" s="335">
        <v>25</v>
      </c>
      <c r="AF33" s="335">
        <v>25</v>
      </c>
      <c r="AG33" s="335">
        <v>25</v>
      </c>
      <c r="AH33" s="335">
        <v>25</v>
      </c>
      <c r="AI33" s="335">
        <v>25</v>
      </c>
      <c r="AJ33" s="359">
        <v>25</v>
      </c>
      <c r="AN33" s="704"/>
    </row>
    <row r="34" spans="1:40" ht="76.5" x14ac:dyDescent="0.2">
      <c r="A34" s="239"/>
      <c r="B34" s="243" t="s">
        <v>123</v>
      </c>
      <c r="C34" s="702" t="s">
        <v>934</v>
      </c>
      <c r="D34" s="244" t="s">
        <v>931</v>
      </c>
      <c r="E34" s="244"/>
      <c r="F34" s="246" t="s">
        <v>75</v>
      </c>
      <c r="G34" s="246">
        <v>2</v>
      </c>
      <c r="H34" s="320"/>
      <c r="I34" s="369"/>
      <c r="J34" s="369"/>
      <c r="K34" s="369"/>
      <c r="L34" s="335">
        <v>0</v>
      </c>
      <c r="M34" s="335">
        <v>0</v>
      </c>
      <c r="N34" s="335">
        <v>0</v>
      </c>
      <c r="O34" s="335">
        <v>0</v>
      </c>
      <c r="P34" s="335">
        <v>0</v>
      </c>
      <c r="Q34" s="335">
        <v>0</v>
      </c>
      <c r="R34" s="335">
        <v>0</v>
      </c>
      <c r="S34" s="335">
        <v>0</v>
      </c>
      <c r="T34" s="335">
        <v>0</v>
      </c>
      <c r="U34" s="335">
        <v>0</v>
      </c>
      <c r="V34" s="769">
        <v>30</v>
      </c>
      <c r="W34" s="335">
        <v>30</v>
      </c>
      <c r="X34" s="335">
        <v>30</v>
      </c>
      <c r="Y34" s="335">
        <v>30</v>
      </c>
      <c r="Z34" s="335">
        <v>30</v>
      </c>
      <c r="AA34" s="335">
        <v>30</v>
      </c>
      <c r="AB34" s="335">
        <v>30</v>
      </c>
      <c r="AC34" s="335">
        <v>30</v>
      </c>
      <c r="AD34" s="335">
        <v>30</v>
      </c>
      <c r="AE34" s="335">
        <v>30</v>
      </c>
      <c r="AF34" s="335">
        <v>30</v>
      </c>
      <c r="AG34" s="335">
        <v>30</v>
      </c>
      <c r="AH34" s="335">
        <v>30</v>
      </c>
      <c r="AI34" s="335">
        <v>30</v>
      </c>
      <c r="AJ34" s="359">
        <v>30</v>
      </c>
      <c r="AN34" s="704"/>
    </row>
    <row r="35" spans="1:40" x14ac:dyDescent="0.2">
      <c r="A35" s="239"/>
      <c r="B35" s="368" t="s">
        <v>123</v>
      </c>
      <c r="C35" s="325" t="s">
        <v>591</v>
      </c>
      <c r="D35" s="326" t="s">
        <v>123</v>
      </c>
      <c r="E35" s="326"/>
      <c r="F35" s="281" t="s">
        <v>123</v>
      </c>
      <c r="G35" s="327"/>
      <c r="H35" s="320" t="s">
        <v>123</v>
      </c>
      <c r="I35" s="369" t="s">
        <v>123</v>
      </c>
      <c r="J35" s="369" t="s">
        <v>123</v>
      </c>
      <c r="K35" s="369" t="s">
        <v>123</v>
      </c>
      <c r="L35" s="335" t="s">
        <v>123</v>
      </c>
      <c r="M35" s="335" t="s">
        <v>123</v>
      </c>
      <c r="N35" s="335" t="s">
        <v>123</v>
      </c>
      <c r="O35" s="335" t="s">
        <v>123</v>
      </c>
      <c r="P35" s="335" t="s">
        <v>123</v>
      </c>
      <c r="Q35" s="335" t="s">
        <v>123</v>
      </c>
      <c r="R35" s="335" t="s">
        <v>123</v>
      </c>
      <c r="S35" s="335" t="s">
        <v>123</v>
      </c>
      <c r="T35" s="335" t="s">
        <v>123</v>
      </c>
      <c r="U35" s="335" t="s">
        <v>123</v>
      </c>
      <c r="V35" s="335" t="s">
        <v>123</v>
      </c>
      <c r="W35" s="335" t="s">
        <v>123</v>
      </c>
      <c r="X35" s="335" t="s">
        <v>123</v>
      </c>
      <c r="Y35" s="335" t="s">
        <v>123</v>
      </c>
      <c r="Z35" s="335" t="s">
        <v>123</v>
      </c>
      <c r="AA35" s="335" t="s">
        <v>123</v>
      </c>
      <c r="AB35" s="335" t="s">
        <v>123</v>
      </c>
      <c r="AC35" s="335" t="s">
        <v>123</v>
      </c>
      <c r="AD35" s="335" t="s">
        <v>123</v>
      </c>
      <c r="AE35" s="335" t="s">
        <v>123</v>
      </c>
      <c r="AF35" s="335" t="s">
        <v>123</v>
      </c>
      <c r="AG35" s="335" t="s">
        <v>123</v>
      </c>
      <c r="AH35" s="335" t="s">
        <v>123</v>
      </c>
      <c r="AI35" s="335" t="s">
        <v>123</v>
      </c>
      <c r="AJ35" s="359" t="s">
        <v>123</v>
      </c>
    </row>
    <row r="36" spans="1:40" x14ac:dyDescent="0.2">
      <c r="A36" s="239"/>
      <c r="B36" s="240">
        <f>B31+0.1</f>
        <v>58.70000000000001</v>
      </c>
      <c r="C36" s="354" t="s">
        <v>599</v>
      </c>
      <c r="D36" s="252" t="s">
        <v>123</v>
      </c>
      <c r="E36" s="252"/>
      <c r="F36" s="248" t="s">
        <v>75</v>
      </c>
      <c r="G36" s="248"/>
      <c r="H36" s="321">
        <f t="shared" ref="H36:AJ36" si="9">SUM(H37:H45)</f>
        <v>0</v>
      </c>
      <c r="I36" s="323">
        <f t="shared" si="9"/>
        <v>0</v>
      </c>
      <c r="J36" s="323">
        <f t="shared" si="9"/>
        <v>0</v>
      </c>
      <c r="K36" s="323">
        <f t="shared" si="9"/>
        <v>0</v>
      </c>
      <c r="L36" s="322">
        <f t="shared" si="9"/>
        <v>0</v>
      </c>
      <c r="M36" s="322">
        <f t="shared" si="9"/>
        <v>0</v>
      </c>
      <c r="N36" s="322">
        <f t="shared" si="9"/>
        <v>0</v>
      </c>
      <c r="O36" s="322">
        <f t="shared" si="9"/>
        <v>0</v>
      </c>
      <c r="P36" s="322">
        <f t="shared" si="9"/>
        <v>26</v>
      </c>
      <c r="Q36" s="322">
        <f t="shared" si="9"/>
        <v>26</v>
      </c>
      <c r="R36" s="322">
        <f t="shared" si="9"/>
        <v>26</v>
      </c>
      <c r="S36" s="322">
        <f t="shared" si="9"/>
        <v>60.1</v>
      </c>
      <c r="T36" s="322">
        <f t="shared" si="9"/>
        <v>60.1</v>
      </c>
      <c r="U36" s="322">
        <f t="shared" si="9"/>
        <v>78.099999999999994</v>
      </c>
      <c r="V36" s="322">
        <f t="shared" si="9"/>
        <v>80.099999999999994</v>
      </c>
      <c r="W36" s="322">
        <f t="shared" si="9"/>
        <v>80.099999999999994</v>
      </c>
      <c r="X36" s="322">
        <f t="shared" si="9"/>
        <v>80.099999999999994</v>
      </c>
      <c r="Y36" s="322">
        <f t="shared" si="9"/>
        <v>80.099999999999994</v>
      </c>
      <c r="Z36" s="322">
        <f t="shared" si="9"/>
        <v>80.099999999999994</v>
      </c>
      <c r="AA36" s="322">
        <f t="shared" si="9"/>
        <v>80.099999999999994</v>
      </c>
      <c r="AB36" s="322">
        <f t="shared" si="9"/>
        <v>80.099999999999994</v>
      </c>
      <c r="AC36" s="322">
        <f t="shared" si="9"/>
        <v>80.099999999999994</v>
      </c>
      <c r="AD36" s="322">
        <f t="shared" si="9"/>
        <v>80.099999999999994</v>
      </c>
      <c r="AE36" s="322">
        <f t="shared" si="9"/>
        <v>80.099999999999994</v>
      </c>
      <c r="AF36" s="322">
        <f t="shared" si="9"/>
        <v>80.099999999999994</v>
      </c>
      <c r="AG36" s="322">
        <f t="shared" si="9"/>
        <v>80.099999999999994</v>
      </c>
      <c r="AH36" s="322">
        <f t="shared" si="9"/>
        <v>80.099999999999994</v>
      </c>
      <c r="AI36" s="322">
        <f t="shared" si="9"/>
        <v>80.099999999999994</v>
      </c>
      <c r="AJ36" s="322">
        <f t="shared" si="9"/>
        <v>80.099999999999994</v>
      </c>
    </row>
    <row r="37" spans="1:40" x14ac:dyDescent="0.2">
      <c r="A37" s="239"/>
      <c r="B37" s="243" t="s">
        <v>123</v>
      </c>
      <c r="C37" s="244" t="s">
        <v>899</v>
      </c>
      <c r="D37" s="244" t="s">
        <v>900</v>
      </c>
      <c r="E37" s="244"/>
      <c r="F37" s="246" t="s">
        <v>75</v>
      </c>
      <c r="G37" s="253">
        <v>2</v>
      </c>
      <c r="H37" s="320"/>
      <c r="I37" s="369"/>
      <c r="J37" s="369"/>
      <c r="K37" s="369"/>
      <c r="L37" s="335">
        <v>0</v>
      </c>
      <c r="M37" s="335">
        <v>0</v>
      </c>
      <c r="N37" s="335">
        <v>0</v>
      </c>
      <c r="O37" s="335">
        <v>0</v>
      </c>
      <c r="P37" s="335">
        <v>0</v>
      </c>
      <c r="Q37" s="335">
        <v>0</v>
      </c>
      <c r="R37" s="335">
        <v>0</v>
      </c>
      <c r="S37" s="769">
        <v>7.5</v>
      </c>
      <c r="T37" s="335">
        <v>7.5</v>
      </c>
      <c r="U37" s="335">
        <v>7.5</v>
      </c>
      <c r="V37" s="335">
        <v>7.5</v>
      </c>
      <c r="W37" s="335">
        <v>7.5</v>
      </c>
      <c r="X37" s="335">
        <v>7.5</v>
      </c>
      <c r="Y37" s="335">
        <v>7.5</v>
      </c>
      <c r="Z37" s="335">
        <v>7.5</v>
      </c>
      <c r="AA37" s="335">
        <v>7.5</v>
      </c>
      <c r="AB37" s="335">
        <v>7.5</v>
      </c>
      <c r="AC37" s="335">
        <v>7.5</v>
      </c>
      <c r="AD37" s="335">
        <v>7.5</v>
      </c>
      <c r="AE37" s="335">
        <v>7.5</v>
      </c>
      <c r="AF37" s="335">
        <v>7.5</v>
      </c>
      <c r="AG37" s="335">
        <v>7.5</v>
      </c>
      <c r="AH37" s="335">
        <v>7.5</v>
      </c>
      <c r="AI37" s="335">
        <v>7.5</v>
      </c>
      <c r="AJ37" s="359">
        <v>7.5</v>
      </c>
      <c r="AN37" s="704"/>
    </row>
    <row r="38" spans="1:40" x14ac:dyDescent="0.2">
      <c r="A38" s="239"/>
      <c r="B38" s="243" t="s">
        <v>123</v>
      </c>
      <c r="C38" s="244" t="s">
        <v>852</v>
      </c>
      <c r="D38" s="244" t="s">
        <v>853</v>
      </c>
      <c r="E38" s="244"/>
      <c r="F38" s="246" t="s">
        <v>75</v>
      </c>
      <c r="G38" s="253">
        <v>2</v>
      </c>
      <c r="H38" s="320"/>
      <c r="I38" s="369"/>
      <c r="J38" s="369"/>
      <c r="K38" s="369"/>
      <c r="L38" s="335">
        <v>0</v>
      </c>
      <c r="M38" s="335">
        <v>0</v>
      </c>
      <c r="N38" s="335">
        <v>0</v>
      </c>
      <c r="O38" s="335">
        <v>0</v>
      </c>
      <c r="P38" s="335">
        <v>0</v>
      </c>
      <c r="Q38" s="335">
        <v>0</v>
      </c>
      <c r="R38" s="335">
        <v>0</v>
      </c>
      <c r="S38" s="335">
        <v>0</v>
      </c>
      <c r="T38" s="335">
        <v>0</v>
      </c>
      <c r="U38" s="769">
        <v>8</v>
      </c>
      <c r="V38" s="335">
        <v>8</v>
      </c>
      <c r="W38" s="335">
        <v>8</v>
      </c>
      <c r="X38" s="335">
        <v>8</v>
      </c>
      <c r="Y38" s="335">
        <v>8</v>
      </c>
      <c r="Z38" s="335">
        <v>8</v>
      </c>
      <c r="AA38" s="335">
        <v>8</v>
      </c>
      <c r="AB38" s="335">
        <v>8</v>
      </c>
      <c r="AC38" s="335">
        <v>8</v>
      </c>
      <c r="AD38" s="335">
        <v>8</v>
      </c>
      <c r="AE38" s="335">
        <v>8</v>
      </c>
      <c r="AF38" s="335">
        <v>8</v>
      </c>
      <c r="AG38" s="335">
        <v>8</v>
      </c>
      <c r="AH38" s="335">
        <v>8</v>
      </c>
      <c r="AI38" s="335">
        <v>8</v>
      </c>
      <c r="AJ38" s="359">
        <v>8</v>
      </c>
      <c r="AN38" s="704"/>
    </row>
    <row r="39" spans="1:40" x14ac:dyDescent="0.2">
      <c r="A39" s="239"/>
      <c r="B39" s="243" t="s">
        <v>123</v>
      </c>
      <c r="C39" s="244" t="s">
        <v>854</v>
      </c>
      <c r="D39" s="244" t="s">
        <v>855</v>
      </c>
      <c r="E39" s="244"/>
      <c r="F39" s="246" t="s">
        <v>75</v>
      </c>
      <c r="G39" s="253">
        <v>2</v>
      </c>
      <c r="H39" s="320"/>
      <c r="I39" s="369"/>
      <c r="J39" s="369"/>
      <c r="K39" s="369"/>
      <c r="L39" s="335">
        <v>0</v>
      </c>
      <c r="M39" s="335">
        <v>0</v>
      </c>
      <c r="N39" s="335">
        <v>0</v>
      </c>
      <c r="O39" s="335">
        <v>0</v>
      </c>
      <c r="P39" s="335">
        <v>0</v>
      </c>
      <c r="Q39" s="335">
        <v>0</v>
      </c>
      <c r="R39" s="335">
        <v>0</v>
      </c>
      <c r="S39" s="335">
        <v>0</v>
      </c>
      <c r="T39" s="335">
        <v>0</v>
      </c>
      <c r="U39" s="335">
        <v>0</v>
      </c>
      <c r="V39" s="769">
        <v>2</v>
      </c>
      <c r="W39" s="335">
        <v>2</v>
      </c>
      <c r="X39" s="335">
        <v>2</v>
      </c>
      <c r="Y39" s="335">
        <v>2</v>
      </c>
      <c r="Z39" s="335">
        <v>2</v>
      </c>
      <c r="AA39" s="335">
        <v>2</v>
      </c>
      <c r="AB39" s="335">
        <v>2</v>
      </c>
      <c r="AC39" s="335">
        <v>2</v>
      </c>
      <c r="AD39" s="335">
        <v>2</v>
      </c>
      <c r="AE39" s="335">
        <v>2</v>
      </c>
      <c r="AF39" s="335">
        <v>2</v>
      </c>
      <c r="AG39" s="335">
        <v>2</v>
      </c>
      <c r="AH39" s="335">
        <v>2</v>
      </c>
      <c r="AI39" s="335">
        <v>2</v>
      </c>
      <c r="AJ39" s="359">
        <v>2</v>
      </c>
      <c r="AN39" s="704"/>
    </row>
    <row r="40" spans="1:40" x14ac:dyDescent="0.2">
      <c r="A40" s="239"/>
      <c r="B40" s="243" t="s">
        <v>123</v>
      </c>
      <c r="C40" s="244" t="s">
        <v>856</v>
      </c>
      <c r="D40" s="244" t="s">
        <v>857</v>
      </c>
      <c r="E40" s="244"/>
      <c r="F40" s="246" t="s">
        <v>75</v>
      </c>
      <c r="G40" s="253">
        <v>2</v>
      </c>
      <c r="H40" s="320"/>
      <c r="I40" s="369"/>
      <c r="J40" s="369"/>
      <c r="K40" s="369"/>
      <c r="L40" s="335">
        <v>0</v>
      </c>
      <c r="M40" s="335">
        <v>0</v>
      </c>
      <c r="N40" s="335">
        <v>0</v>
      </c>
      <c r="O40" s="335">
        <v>0</v>
      </c>
      <c r="P40" s="335">
        <v>0</v>
      </c>
      <c r="Q40" s="335">
        <v>0</v>
      </c>
      <c r="R40" s="335">
        <v>0</v>
      </c>
      <c r="S40" s="335">
        <v>0</v>
      </c>
      <c r="T40" s="335">
        <v>0</v>
      </c>
      <c r="U40" s="769">
        <v>10</v>
      </c>
      <c r="V40" s="335">
        <v>10</v>
      </c>
      <c r="W40" s="335">
        <v>10</v>
      </c>
      <c r="X40" s="335">
        <v>10</v>
      </c>
      <c r="Y40" s="335">
        <v>10</v>
      </c>
      <c r="Z40" s="335">
        <v>10</v>
      </c>
      <c r="AA40" s="335">
        <v>10</v>
      </c>
      <c r="AB40" s="335">
        <v>10</v>
      </c>
      <c r="AC40" s="335">
        <v>10</v>
      </c>
      <c r="AD40" s="335">
        <v>10</v>
      </c>
      <c r="AE40" s="335">
        <v>10</v>
      </c>
      <c r="AF40" s="335">
        <v>10</v>
      </c>
      <c r="AG40" s="335">
        <v>10</v>
      </c>
      <c r="AH40" s="335">
        <v>10</v>
      </c>
      <c r="AI40" s="335">
        <v>10</v>
      </c>
      <c r="AJ40" s="359">
        <v>10</v>
      </c>
      <c r="AN40" s="704"/>
    </row>
    <row r="41" spans="1:40" x14ac:dyDescent="0.2">
      <c r="A41" s="239"/>
      <c r="B41" s="243" t="s">
        <v>123</v>
      </c>
      <c r="C41" s="244" t="s">
        <v>858</v>
      </c>
      <c r="D41" s="244" t="s">
        <v>859</v>
      </c>
      <c r="E41" s="244"/>
      <c r="F41" s="246" t="s">
        <v>75</v>
      </c>
      <c r="G41" s="253">
        <v>2</v>
      </c>
      <c r="H41" s="320"/>
      <c r="I41" s="369"/>
      <c r="J41" s="369"/>
      <c r="K41" s="369"/>
      <c r="L41" s="335">
        <v>0</v>
      </c>
      <c r="M41" s="335">
        <v>0</v>
      </c>
      <c r="N41" s="335">
        <v>0</v>
      </c>
      <c r="O41" s="335">
        <v>0</v>
      </c>
      <c r="P41" s="335">
        <v>0</v>
      </c>
      <c r="Q41" s="335">
        <v>0</v>
      </c>
      <c r="R41" s="335">
        <v>0</v>
      </c>
      <c r="S41" s="769">
        <v>3.6</v>
      </c>
      <c r="T41" s="335">
        <v>3.6</v>
      </c>
      <c r="U41" s="335">
        <v>3.6</v>
      </c>
      <c r="V41" s="335">
        <v>3.6</v>
      </c>
      <c r="W41" s="335">
        <v>3.6</v>
      </c>
      <c r="X41" s="335">
        <v>3.6</v>
      </c>
      <c r="Y41" s="335">
        <v>3.6</v>
      </c>
      <c r="Z41" s="335">
        <v>3.6</v>
      </c>
      <c r="AA41" s="335">
        <v>3.6</v>
      </c>
      <c r="AB41" s="335">
        <v>3.6</v>
      </c>
      <c r="AC41" s="335">
        <v>3.6</v>
      </c>
      <c r="AD41" s="335">
        <v>3.6</v>
      </c>
      <c r="AE41" s="335">
        <v>3.6</v>
      </c>
      <c r="AF41" s="335">
        <v>3.6</v>
      </c>
      <c r="AG41" s="335">
        <v>3.6</v>
      </c>
      <c r="AH41" s="335">
        <v>3.6</v>
      </c>
      <c r="AI41" s="335">
        <v>3.6</v>
      </c>
      <c r="AJ41" s="359">
        <v>3.6</v>
      </c>
      <c r="AN41" s="704"/>
    </row>
    <row r="42" spans="1:40" x14ac:dyDescent="0.2">
      <c r="A42" s="239"/>
      <c r="B42" s="243" t="s">
        <v>123</v>
      </c>
      <c r="C42" s="244" t="s">
        <v>860</v>
      </c>
      <c r="D42" s="244" t="s">
        <v>861</v>
      </c>
      <c r="E42" s="244"/>
      <c r="F42" s="246" t="s">
        <v>75</v>
      </c>
      <c r="G42" s="253">
        <v>2</v>
      </c>
      <c r="H42" s="320"/>
      <c r="I42" s="369"/>
      <c r="J42" s="369"/>
      <c r="K42" s="369"/>
      <c r="L42" s="335">
        <v>0</v>
      </c>
      <c r="M42" s="335">
        <v>0</v>
      </c>
      <c r="N42" s="335">
        <v>0</v>
      </c>
      <c r="O42" s="335">
        <v>0</v>
      </c>
      <c r="P42" s="769">
        <v>26</v>
      </c>
      <c r="Q42" s="335">
        <v>26</v>
      </c>
      <c r="R42" s="335">
        <v>26</v>
      </c>
      <c r="S42" s="335">
        <v>26</v>
      </c>
      <c r="T42" s="335">
        <v>26</v>
      </c>
      <c r="U42" s="335">
        <v>26</v>
      </c>
      <c r="V42" s="335">
        <v>26</v>
      </c>
      <c r="W42" s="335">
        <v>26</v>
      </c>
      <c r="X42" s="335">
        <v>26</v>
      </c>
      <c r="Y42" s="335">
        <v>26</v>
      </c>
      <c r="Z42" s="335">
        <v>26</v>
      </c>
      <c r="AA42" s="335">
        <v>26</v>
      </c>
      <c r="AB42" s="335">
        <v>26</v>
      </c>
      <c r="AC42" s="335">
        <v>26</v>
      </c>
      <c r="AD42" s="335">
        <v>26</v>
      </c>
      <c r="AE42" s="335">
        <v>26</v>
      </c>
      <c r="AF42" s="335">
        <v>26</v>
      </c>
      <c r="AG42" s="335">
        <v>26</v>
      </c>
      <c r="AH42" s="335">
        <v>26</v>
      </c>
      <c r="AI42" s="335">
        <v>26</v>
      </c>
      <c r="AJ42" s="359">
        <v>26</v>
      </c>
      <c r="AN42" s="704"/>
    </row>
    <row r="43" spans="1:40" x14ac:dyDescent="0.2">
      <c r="A43" s="239"/>
      <c r="B43" s="243" t="s">
        <v>123</v>
      </c>
      <c r="C43" s="244" t="s">
        <v>905</v>
      </c>
      <c r="D43" s="244" t="s">
        <v>906</v>
      </c>
      <c r="E43" s="244"/>
      <c r="F43" s="246" t="s">
        <v>75</v>
      </c>
      <c r="G43" s="253">
        <v>2</v>
      </c>
      <c r="H43" s="320"/>
      <c r="I43" s="369"/>
      <c r="J43" s="369"/>
      <c r="K43" s="369"/>
      <c r="L43" s="335">
        <v>0</v>
      </c>
      <c r="M43" s="335">
        <v>0</v>
      </c>
      <c r="N43" s="335">
        <v>0</v>
      </c>
      <c r="O43" s="335">
        <v>0</v>
      </c>
      <c r="P43" s="335">
        <v>0</v>
      </c>
      <c r="Q43" s="335">
        <v>0</v>
      </c>
      <c r="R43" s="335">
        <v>0</v>
      </c>
      <c r="S43" s="769">
        <v>15</v>
      </c>
      <c r="T43" s="335">
        <v>15</v>
      </c>
      <c r="U43" s="335">
        <v>15</v>
      </c>
      <c r="V43" s="335">
        <v>15</v>
      </c>
      <c r="W43" s="335">
        <v>15</v>
      </c>
      <c r="X43" s="335">
        <v>15</v>
      </c>
      <c r="Y43" s="335">
        <v>15</v>
      </c>
      <c r="Z43" s="335">
        <v>15</v>
      </c>
      <c r="AA43" s="335">
        <v>15</v>
      </c>
      <c r="AB43" s="335">
        <v>15</v>
      </c>
      <c r="AC43" s="335">
        <v>15</v>
      </c>
      <c r="AD43" s="335">
        <v>15</v>
      </c>
      <c r="AE43" s="335">
        <v>15</v>
      </c>
      <c r="AF43" s="335">
        <v>15</v>
      </c>
      <c r="AG43" s="335">
        <v>15</v>
      </c>
      <c r="AH43" s="335">
        <v>15</v>
      </c>
      <c r="AI43" s="335">
        <v>15</v>
      </c>
      <c r="AJ43" s="359">
        <v>15</v>
      </c>
      <c r="AN43" s="704"/>
    </row>
    <row r="44" spans="1:40" x14ac:dyDescent="0.2">
      <c r="A44" s="239"/>
      <c r="B44" s="243" t="s">
        <v>123</v>
      </c>
      <c r="C44" s="244" t="s">
        <v>862</v>
      </c>
      <c r="D44" s="244" t="s">
        <v>863</v>
      </c>
      <c r="E44" s="244"/>
      <c r="F44" s="246" t="s">
        <v>75</v>
      </c>
      <c r="G44" s="253">
        <v>2</v>
      </c>
      <c r="H44" s="320"/>
      <c r="I44" s="369"/>
      <c r="J44" s="369"/>
      <c r="K44" s="369"/>
      <c r="L44" s="335">
        <v>0</v>
      </c>
      <c r="M44" s="335">
        <v>0</v>
      </c>
      <c r="N44" s="335">
        <v>0</v>
      </c>
      <c r="O44" s="335">
        <v>0</v>
      </c>
      <c r="P44" s="335">
        <v>0</v>
      </c>
      <c r="Q44" s="335">
        <v>0</v>
      </c>
      <c r="R44" s="335">
        <v>0</v>
      </c>
      <c r="S44" s="769">
        <v>8</v>
      </c>
      <c r="T44" s="335">
        <v>8</v>
      </c>
      <c r="U44" s="335">
        <v>8</v>
      </c>
      <c r="V44" s="335">
        <v>8</v>
      </c>
      <c r="W44" s="335">
        <v>8</v>
      </c>
      <c r="X44" s="335">
        <v>8</v>
      </c>
      <c r="Y44" s="335">
        <v>8</v>
      </c>
      <c r="Z44" s="335">
        <v>8</v>
      </c>
      <c r="AA44" s="335">
        <v>8</v>
      </c>
      <c r="AB44" s="335">
        <v>8</v>
      </c>
      <c r="AC44" s="335">
        <v>8</v>
      </c>
      <c r="AD44" s="335">
        <v>8</v>
      </c>
      <c r="AE44" s="335">
        <v>8</v>
      </c>
      <c r="AF44" s="335">
        <v>8</v>
      </c>
      <c r="AG44" s="335">
        <v>8</v>
      </c>
      <c r="AH44" s="335">
        <v>8</v>
      </c>
      <c r="AI44" s="335">
        <v>8</v>
      </c>
      <c r="AJ44" s="359">
        <v>8</v>
      </c>
      <c r="AN44" s="704"/>
    </row>
    <row r="45" spans="1:40" x14ac:dyDescent="0.2">
      <c r="A45" s="239"/>
      <c r="B45" s="368" t="s">
        <v>123</v>
      </c>
      <c r="C45" s="325" t="s">
        <v>591</v>
      </c>
      <c r="D45" s="326" t="s">
        <v>123</v>
      </c>
      <c r="E45" s="326"/>
      <c r="F45" s="281" t="s">
        <v>123</v>
      </c>
      <c r="G45" s="327"/>
      <c r="H45" s="320" t="s">
        <v>123</v>
      </c>
      <c r="I45" s="369" t="s">
        <v>123</v>
      </c>
      <c r="J45" s="369" t="s">
        <v>123</v>
      </c>
      <c r="K45" s="369" t="s">
        <v>123</v>
      </c>
      <c r="L45" s="335" t="s">
        <v>123</v>
      </c>
      <c r="M45" s="335" t="s">
        <v>123</v>
      </c>
      <c r="N45" s="335" t="s">
        <v>123</v>
      </c>
      <c r="O45" s="335" t="s">
        <v>123</v>
      </c>
      <c r="P45" s="335" t="s">
        <v>123</v>
      </c>
      <c r="Q45" s="335" t="s">
        <v>123</v>
      </c>
      <c r="R45" s="335" t="s">
        <v>123</v>
      </c>
      <c r="S45" s="335" t="s">
        <v>123</v>
      </c>
      <c r="T45" s="335" t="s">
        <v>123</v>
      </c>
      <c r="U45" s="335" t="s">
        <v>123</v>
      </c>
      <c r="V45" s="335" t="s">
        <v>123</v>
      </c>
      <c r="W45" s="335" t="s">
        <v>123</v>
      </c>
      <c r="X45" s="335" t="s">
        <v>123</v>
      </c>
      <c r="Y45" s="335" t="s">
        <v>123</v>
      </c>
      <c r="Z45" s="335" t="s">
        <v>123</v>
      </c>
      <c r="AA45" s="335" t="s">
        <v>123</v>
      </c>
      <c r="AB45" s="335" t="s">
        <v>123</v>
      </c>
      <c r="AC45" s="335" t="s">
        <v>123</v>
      </c>
      <c r="AD45" s="335" t="s">
        <v>123</v>
      </c>
      <c r="AE45" s="335" t="s">
        <v>123</v>
      </c>
      <c r="AF45" s="335" t="s">
        <v>123</v>
      </c>
      <c r="AG45" s="335" t="s">
        <v>123</v>
      </c>
      <c r="AH45" s="335" t="s">
        <v>123</v>
      </c>
      <c r="AI45" s="335" t="s">
        <v>123</v>
      </c>
      <c r="AJ45" s="359" t="s">
        <v>123</v>
      </c>
    </row>
    <row r="46" spans="1:40" x14ac:dyDescent="0.2">
      <c r="A46" s="235"/>
      <c r="B46" s="236">
        <f>B4+1</f>
        <v>59</v>
      </c>
      <c r="C46" s="351" t="s">
        <v>600</v>
      </c>
      <c r="D46" s="254" t="s">
        <v>123</v>
      </c>
      <c r="E46" s="254"/>
      <c r="F46" s="255"/>
      <c r="G46" s="255"/>
      <c r="H46" s="320">
        <f t="shared" ref="H46:AJ46" si="10">SUM(H47,H50)</f>
        <v>0</v>
      </c>
      <c r="I46" s="369">
        <f t="shared" si="10"/>
        <v>0</v>
      </c>
      <c r="J46" s="369">
        <f t="shared" si="10"/>
        <v>0</v>
      </c>
      <c r="K46" s="369">
        <f t="shared" si="10"/>
        <v>0</v>
      </c>
      <c r="L46" s="322">
        <f t="shared" si="10"/>
        <v>0</v>
      </c>
      <c r="M46" s="322">
        <f t="shared" si="10"/>
        <v>-15.019999999999982</v>
      </c>
      <c r="N46" s="322">
        <f t="shared" si="10"/>
        <v>-35.769999999999982</v>
      </c>
      <c r="O46" s="322">
        <f t="shared" si="10"/>
        <v>-58.079999999999984</v>
      </c>
      <c r="P46" s="322">
        <f t="shared" si="10"/>
        <v>-58.052592987507353</v>
      </c>
      <c r="Q46" s="322">
        <f t="shared" si="10"/>
        <v>-64.229943836801709</v>
      </c>
      <c r="R46" s="322">
        <f t="shared" si="10"/>
        <v>-70.406448225777012</v>
      </c>
      <c r="S46" s="322">
        <f t="shared" si="10"/>
        <v>-76.582123947893422</v>
      </c>
      <c r="T46" s="322">
        <f t="shared" si="10"/>
        <v>-82.756986254688229</v>
      </c>
      <c r="U46" s="322">
        <f t="shared" si="10"/>
        <v>-88.931050397698669</v>
      </c>
      <c r="V46" s="322">
        <f t="shared" si="10"/>
        <v>-94.004206287911359</v>
      </c>
      <c r="W46" s="322">
        <f t="shared" si="10"/>
        <v>-99.183411200679615</v>
      </c>
      <c r="X46" s="322">
        <f t="shared" si="10"/>
        <v>-104.46867784561788</v>
      </c>
      <c r="Y46" s="322">
        <f t="shared" si="10"/>
        <v>-109.85538456658162</v>
      </c>
      <c r="Z46" s="322">
        <f t="shared" si="10"/>
        <v>-115.31887499999999</v>
      </c>
      <c r="AA46" s="322">
        <f t="shared" si="10"/>
        <v>-118.41189749999998</v>
      </c>
      <c r="AB46" s="322">
        <f t="shared" si="10"/>
        <v>-121.50491999999997</v>
      </c>
      <c r="AC46" s="322">
        <f t="shared" si="10"/>
        <v>-124.59794249999996</v>
      </c>
      <c r="AD46" s="322">
        <f t="shared" si="10"/>
        <v>-127.69096499999992</v>
      </c>
      <c r="AE46" s="322">
        <f t="shared" si="10"/>
        <v>-130.78398749999999</v>
      </c>
      <c r="AF46" s="322">
        <f t="shared" si="10"/>
        <v>-133.56770774999998</v>
      </c>
      <c r="AG46" s="322">
        <f t="shared" si="10"/>
        <v>-136.35142799999997</v>
      </c>
      <c r="AH46" s="322">
        <f t="shared" si="10"/>
        <v>-139.13514824999993</v>
      </c>
      <c r="AI46" s="322">
        <f t="shared" si="10"/>
        <v>-141.91886849999995</v>
      </c>
      <c r="AJ46" s="322">
        <f t="shared" si="10"/>
        <v>-144.70258874999999</v>
      </c>
    </row>
    <row r="47" spans="1:40" x14ac:dyDescent="0.2">
      <c r="A47" s="239"/>
      <c r="B47" s="256">
        <f>B46+0.1</f>
        <v>59.1</v>
      </c>
      <c r="C47" s="328" t="s">
        <v>601</v>
      </c>
      <c r="D47" s="375" t="s">
        <v>123</v>
      </c>
      <c r="E47" s="375"/>
      <c r="F47" s="248" t="s">
        <v>75</v>
      </c>
      <c r="G47" s="248">
        <v>2</v>
      </c>
      <c r="H47" s="321">
        <f>SUM(H48:H49)</f>
        <v>0</v>
      </c>
      <c r="I47" s="369">
        <f t="shared" ref="I47:AJ47" si="11">SUM(I48:I49)</f>
        <v>0</v>
      </c>
      <c r="J47" s="369">
        <f t="shared" si="11"/>
        <v>0</v>
      </c>
      <c r="K47" s="369">
        <f t="shared" si="11"/>
        <v>0</v>
      </c>
      <c r="L47" s="322">
        <f t="shared" si="11"/>
        <v>0</v>
      </c>
      <c r="M47" s="322">
        <f t="shared" si="11"/>
        <v>-15.019999999999982</v>
      </c>
      <c r="N47" s="322">
        <f t="shared" si="11"/>
        <v>-35.769999999999982</v>
      </c>
      <c r="O47" s="322">
        <f t="shared" si="11"/>
        <v>-58.079999999999984</v>
      </c>
      <c r="P47" s="322">
        <f t="shared" si="11"/>
        <v>-58.052592987507353</v>
      </c>
      <c r="Q47" s="322">
        <f t="shared" si="11"/>
        <v>-64.229943836801709</v>
      </c>
      <c r="R47" s="322">
        <f t="shared" si="11"/>
        <v>-70.406448225777012</v>
      </c>
      <c r="S47" s="322">
        <f t="shared" si="11"/>
        <v>-76.582123947893422</v>
      </c>
      <c r="T47" s="322">
        <f t="shared" si="11"/>
        <v>-82.756986254688229</v>
      </c>
      <c r="U47" s="322">
        <f t="shared" si="11"/>
        <v>-88.931050397698669</v>
      </c>
      <c r="V47" s="322">
        <f t="shared" si="11"/>
        <v>-94.004206287911359</v>
      </c>
      <c r="W47" s="322">
        <f t="shared" si="11"/>
        <v>-99.183411200679615</v>
      </c>
      <c r="X47" s="322">
        <f t="shared" si="11"/>
        <v>-104.46867784561788</v>
      </c>
      <c r="Y47" s="322">
        <f t="shared" si="11"/>
        <v>-109.85538456658162</v>
      </c>
      <c r="Z47" s="322">
        <f t="shared" si="11"/>
        <v>-115.31887499999999</v>
      </c>
      <c r="AA47" s="322">
        <f t="shared" si="11"/>
        <v>-118.41189749999998</v>
      </c>
      <c r="AB47" s="322">
        <f t="shared" si="11"/>
        <v>-121.50491999999997</v>
      </c>
      <c r="AC47" s="322">
        <f t="shared" si="11"/>
        <v>-124.59794249999996</v>
      </c>
      <c r="AD47" s="322">
        <f t="shared" si="11"/>
        <v>-127.69096499999992</v>
      </c>
      <c r="AE47" s="322">
        <f t="shared" si="11"/>
        <v>-130.78398749999999</v>
      </c>
      <c r="AF47" s="322">
        <f t="shared" si="11"/>
        <v>-133.56770774999998</v>
      </c>
      <c r="AG47" s="322">
        <f t="shared" si="11"/>
        <v>-136.35142799999997</v>
      </c>
      <c r="AH47" s="322">
        <f t="shared" si="11"/>
        <v>-139.13514824999993</v>
      </c>
      <c r="AI47" s="322">
        <f t="shared" si="11"/>
        <v>-141.91886849999995</v>
      </c>
      <c r="AJ47" s="322">
        <f t="shared" si="11"/>
        <v>-144.70258874999999</v>
      </c>
    </row>
    <row r="48" spans="1:40" x14ac:dyDescent="0.2">
      <c r="A48" s="239"/>
      <c r="B48" s="243" t="s">
        <v>123</v>
      </c>
      <c r="C48" s="494" t="s">
        <v>919</v>
      </c>
      <c r="D48" s="494" t="s">
        <v>956</v>
      </c>
      <c r="E48" s="244"/>
      <c r="F48" s="246" t="s">
        <v>75</v>
      </c>
      <c r="G48" s="246">
        <v>2</v>
      </c>
      <c r="H48" s="321"/>
      <c r="I48" s="323"/>
      <c r="J48" s="323"/>
      <c r="K48" s="323"/>
      <c r="L48" s="406">
        <v>0</v>
      </c>
      <c r="M48" s="406">
        <v>-15.019999999999982</v>
      </c>
      <c r="N48" s="406">
        <v>-35.769999999999982</v>
      </c>
      <c r="O48" s="406">
        <v>-58.079999999999984</v>
      </c>
      <c r="P48" s="406">
        <v>-58.052592987507353</v>
      </c>
      <c r="Q48" s="406">
        <v>-64.229943836801709</v>
      </c>
      <c r="R48" s="406">
        <v>-70.406448225777012</v>
      </c>
      <c r="S48" s="406">
        <v>-76.582123947893422</v>
      </c>
      <c r="T48" s="406">
        <v>-82.756986254688229</v>
      </c>
      <c r="U48" s="406">
        <v>-88.931050397698669</v>
      </c>
      <c r="V48" s="406">
        <v>-94.004206287911359</v>
      </c>
      <c r="W48" s="406">
        <v>-99.183411200679615</v>
      </c>
      <c r="X48" s="406">
        <v>-104.46867784561788</v>
      </c>
      <c r="Y48" s="406">
        <v>-109.85538456658162</v>
      </c>
      <c r="Z48" s="406">
        <v>-115.31887499999999</v>
      </c>
      <c r="AA48" s="406">
        <v>-118.41189749999998</v>
      </c>
      <c r="AB48" s="406">
        <v>-121.50491999999997</v>
      </c>
      <c r="AC48" s="406">
        <v>-124.59794249999996</v>
      </c>
      <c r="AD48" s="406">
        <v>-127.69096499999992</v>
      </c>
      <c r="AE48" s="406">
        <v>-130.78398749999999</v>
      </c>
      <c r="AF48" s="406">
        <v>-133.56770774999998</v>
      </c>
      <c r="AG48" s="406">
        <v>-136.35142799999997</v>
      </c>
      <c r="AH48" s="406">
        <v>-139.13514824999993</v>
      </c>
      <c r="AI48" s="406">
        <v>-141.91886849999995</v>
      </c>
      <c r="AJ48" s="501">
        <v>-144.70258874999999</v>
      </c>
    </row>
    <row r="49" spans="1:44" x14ac:dyDescent="0.2">
      <c r="A49" s="239"/>
      <c r="B49" s="368" t="s">
        <v>123</v>
      </c>
      <c r="C49" s="325" t="s">
        <v>591</v>
      </c>
      <c r="D49" s="326" t="s">
        <v>123</v>
      </c>
      <c r="E49" s="326"/>
      <c r="F49" s="281" t="s">
        <v>123</v>
      </c>
      <c r="G49" s="327"/>
      <c r="H49" s="320" t="s">
        <v>123</v>
      </c>
      <c r="I49" s="369" t="s">
        <v>123</v>
      </c>
      <c r="J49" s="369" t="s">
        <v>123</v>
      </c>
      <c r="K49" s="369" t="s">
        <v>123</v>
      </c>
      <c r="L49" s="335" t="s">
        <v>123</v>
      </c>
      <c r="M49" s="335" t="s">
        <v>123</v>
      </c>
      <c r="N49" s="335" t="s">
        <v>123</v>
      </c>
      <c r="O49" s="335" t="s">
        <v>123</v>
      </c>
      <c r="P49" s="335" t="s">
        <v>123</v>
      </c>
      <c r="Q49" s="335" t="s">
        <v>123</v>
      </c>
      <c r="R49" s="335" t="s">
        <v>123</v>
      </c>
      <c r="S49" s="335" t="s">
        <v>123</v>
      </c>
      <c r="T49" s="335" t="s">
        <v>123</v>
      </c>
      <c r="U49" s="335" t="s">
        <v>123</v>
      </c>
      <c r="V49" s="335" t="s">
        <v>123</v>
      </c>
      <c r="W49" s="335" t="s">
        <v>123</v>
      </c>
      <c r="X49" s="335" t="s">
        <v>123</v>
      </c>
      <c r="Y49" s="335" t="s">
        <v>123</v>
      </c>
      <c r="Z49" s="335" t="s">
        <v>123</v>
      </c>
      <c r="AA49" s="335" t="s">
        <v>123</v>
      </c>
      <c r="AB49" s="335" t="s">
        <v>123</v>
      </c>
      <c r="AC49" s="335" t="s">
        <v>123</v>
      </c>
      <c r="AD49" s="335" t="s">
        <v>123</v>
      </c>
      <c r="AE49" s="335" t="s">
        <v>123</v>
      </c>
      <c r="AF49" s="335" t="s">
        <v>123</v>
      </c>
      <c r="AG49" s="335" t="s">
        <v>123</v>
      </c>
      <c r="AH49" s="335" t="s">
        <v>123</v>
      </c>
      <c r="AI49" s="335" t="s">
        <v>123</v>
      </c>
      <c r="AJ49" s="359" t="s">
        <v>123</v>
      </c>
    </row>
    <row r="50" spans="1:44" x14ac:dyDescent="0.2">
      <c r="A50" s="239"/>
      <c r="B50" s="256">
        <f>B47+0.1</f>
        <v>59.2</v>
      </c>
      <c r="C50" s="328" t="s">
        <v>602</v>
      </c>
      <c r="D50" s="376" t="s">
        <v>123</v>
      </c>
      <c r="E50" s="376"/>
      <c r="F50" s="242" t="s">
        <v>75</v>
      </c>
      <c r="G50" s="242">
        <v>2</v>
      </c>
      <c r="H50" s="321">
        <f t="shared" ref="H50:AJ50" si="12">SUM(H51:H52)</f>
        <v>0</v>
      </c>
      <c r="I50" s="323">
        <f t="shared" si="12"/>
        <v>0</v>
      </c>
      <c r="J50" s="323">
        <f t="shared" si="12"/>
        <v>0</v>
      </c>
      <c r="K50" s="323">
        <f t="shared" si="12"/>
        <v>0</v>
      </c>
      <c r="L50" s="322">
        <f t="shared" si="12"/>
        <v>0</v>
      </c>
      <c r="M50" s="322">
        <f t="shared" si="12"/>
        <v>0</v>
      </c>
      <c r="N50" s="322">
        <f t="shared" si="12"/>
        <v>0</v>
      </c>
      <c r="O50" s="322">
        <f t="shared" si="12"/>
        <v>0</v>
      </c>
      <c r="P50" s="322">
        <f t="shared" si="12"/>
        <v>0</v>
      </c>
      <c r="Q50" s="322">
        <f t="shared" si="12"/>
        <v>0</v>
      </c>
      <c r="R50" s="322">
        <f t="shared" si="12"/>
        <v>0</v>
      </c>
      <c r="S50" s="322">
        <f t="shared" si="12"/>
        <v>0</v>
      </c>
      <c r="T50" s="322">
        <f t="shared" si="12"/>
        <v>0</v>
      </c>
      <c r="U50" s="322">
        <f t="shared" si="12"/>
        <v>0</v>
      </c>
      <c r="V50" s="322">
        <f t="shared" si="12"/>
        <v>0</v>
      </c>
      <c r="W50" s="322">
        <f t="shared" si="12"/>
        <v>0</v>
      </c>
      <c r="X50" s="322">
        <f t="shared" si="12"/>
        <v>0</v>
      </c>
      <c r="Y50" s="322">
        <f t="shared" si="12"/>
        <v>0</v>
      </c>
      <c r="Z50" s="322">
        <f t="shared" si="12"/>
        <v>0</v>
      </c>
      <c r="AA50" s="322">
        <f t="shared" si="12"/>
        <v>0</v>
      </c>
      <c r="AB50" s="322">
        <f t="shared" si="12"/>
        <v>0</v>
      </c>
      <c r="AC50" s="322">
        <f t="shared" si="12"/>
        <v>0</v>
      </c>
      <c r="AD50" s="322">
        <f t="shared" si="12"/>
        <v>0</v>
      </c>
      <c r="AE50" s="322">
        <f t="shared" si="12"/>
        <v>0</v>
      </c>
      <c r="AF50" s="322">
        <f t="shared" si="12"/>
        <v>0</v>
      </c>
      <c r="AG50" s="322">
        <f t="shared" si="12"/>
        <v>0</v>
      </c>
      <c r="AH50" s="322">
        <f t="shared" si="12"/>
        <v>0</v>
      </c>
      <c r="AI50" s="322">
        <f t="shared" si="12"/>
        <v>0</v>
      </c>
      <c r="AJ50" s="322">
        <f t="shared" si="12"/>
        <v>0</v>
      </c>
    </row>
    <row r="51" spans="1:44" x14ac:dyDescent="0.2">
      <c r="A51" s="239"/>
      <c r="B51" s="243" t="s">
        <v>123</v>
      </c>
      <c r="C51" s="244"/>
      <c r="D51" s="244"/>
      <c r="E51" s="244"/>
      <c r="F51" s="245" t="s">
        <v>75</v>
      </c>
      <c r="G51" s="245">
        <v>2</v>
      </c>
      <c r="H51" s="320"/>
      <c r="I51" s="369"/>
      <c r="J51" s="369"/>
      <c r="K51" s="369"/>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59"/>
    </row>
    <row r="52" spans="1:44" x14ac:dyDescent="0.2">
      <c r="A52" s="239"/>
      <c r="B52" s="368" t="s">
        <v>123</v>
      </c>
      <c r="C52" s="325" t="s">
        <v>591</v>
      </c>
      <c r="D52" s="326" t="s">
        <v>123</v>
      </c>
      <c r="E52" s="326"/>
      <c r="F52" s="327" t="s">
        <v>123</v>
      </c>
      <c r="G52" s="327"/>
      <c r="H52" s="320" t="s">
        <v>123</v>
      </c>
      <c r="I52" s="369" t="s">
        <v>123</v>
      </c>
      <c r="J52" s="369" t="s">
        <v>123</v>
      </c>
      <c r="K52" s="369" t="s">
        <v>123</v>
      </c>
      <c r="L52" s="335" t="s">
        <v>123</v>
      </c>
      <c r="M52" s="335" t="s">
        <v>123</v>
      </c>
      <c r="N52" s="335" t="s">
        <v>123</v>
      </c>
      <c r="O52" s="335" t="s">
        <v>123</v>
      </c>
      <c r="P52" s="335" t="s">
        <v>123</v>
      </c>
      <c r="Q52" s="335" t="s">
        <v>123</v>
      </c>
      <c r="R52" s="335" t="s">
        <v>123</v>
      </c>
      <c r="S52" s="335" t="s">
        <v>123</v>
      </c>
      <c r="T52" s="335" t="s">
        <v>123</v>
      </c>
      <c r="U52" s="335" t="s">
        <v>123</v>
      </c>
      <c r="V52" s="335" t="s">
        <v>123</v>
      </c>
      <c r="W52" s="335" t="s">
        <v>123</v>
      </c>
      <c r="X52" s="335" t="s">
        <v>123</v>
      </c>
      <c r="Y52" s="335" t="s">
        <v>123</v>
      </c>
      <c r="Z52" s="335" t="s">
        <v>123</v>
      </c>
      <c r="AA52" s="335" t="s">
        <v>123</v>
      </c>
      <c r="AB52" s="335" t="s">
        <v>123</v>
      </c>
      <c r="AC52" s="335" t="s">
        <v>123</v>
      </c>
      <c r="AD52" s="335" t="s">
        <v>123</v>
      </c>
      <c r="AE52" s="335" t="s">
        <v>123</v>
      </c>
      <c r="AF52" s="335" t="s">
        <v>123</v>
      </c>
      <c r="AG52" s="335" t="s">
        <v>123</v>
      </c>
      <c r="AH52" s="335" t="s">
        <v>123</v>
      </c>
      <c r="AI52" s="335" t="s">
        <v>123</v>
      </c>
      <c r="AJ52" s="359" t="s">
        <v>123</v>
      </c>
    </row>
    <row r="53" spans="1:44" x14ac:dyDescent="0.2">
      <c r="A53" s="235"/>
      <c r="B53" s="236">
        <f>B46+1</f>
        <v>60</v>
      </c>
      <c r="C53" s="351" t="s">
        <v>603</v>
      </c>
      <c r="D53" s="237" t="s">
        <v>123</v>
      </c>
      <c r="E53" s="237"/>
      <c r="F53" s="257"/>
      <c r="G53" s="257">
        <v>2</v>
      </c>
      <c r="H53" s="320">
        <f t="shared" ref="H53:AJ53" si="13">SUM(H54,H57)</f>
        <v>0</v>
      </c>
      <c r="I53" s="369">
        <f t="shared" si="13"/>
        <v>0</v>
      </c>
      <c r="J53" s="369">
        <f t="shared" si="13"/>
        <v>0</v>
      </c>
      <c r="K53" s="369">
        <f t="shared" si="13"/>
        <v>0</v>
      </c>
      <c r="L53" s="322">
        <f t="shared" si="13"/>
        <v>0</v>
      </c>
      <c r="M53" s="322">
        <f t="shared" si="13"/>
        <v>0</v>
      </c>
      <c r="N53" s="322">
        <f t="shared" si="13"/>
        <v>0</v>
      </c>
      <c r="O53" s="322">
        <f t="shared" si="13"/>
        <v>0</v>
      </c>
      <c r="P53" s="322">
        <f t="shared" si="13"/>
        <v>0</v>
      </c>
      <c r="Q53" s="322">
        <f t="shared" si="13"/>
        <v>-4.8335803442671192</v>
      </c>
      <c r="R53" s="322">
        <f t="shared" si="13"/>
        <v>-4.8335803442671192</v>
      </c>
      <c r="S53" s="322">
        <f t="shared" si="13"/>
        <v>-4.8335803442671192</v>
      </c>
      <c r="T53" s="322">
        <f t="shared" si="13"/>
        <v>-4.8335803442671192</v>
      </c>
      <c r="U53" s="322">
        <f t="shared" si="13"/>
        <v>-4.8335803442671192</v>
      </c>
      <c r="V53" s="322">
        <f t="shared" si="13"/>
        <v>-4.8335803442671192</v>
      </c>
      <c r="W53" s="322">
        <f t="shared" si="13"/>
        <v>-4.8335803442671192</v>
      </c>
      <c r="X53" s="322">
        <f t="shared" si="13"/>
        <v>-4.8335803442671192</v>
      </c>
      <c r="Y53" s="322">
        <f t="shared" si="13"/>
        <v>-4.8335803442671192</v>
      </c>
      <c r="Z53" s="322">
        <f t="shared" si="13"/>
        <v>-4.8335803442671192</v>
      </c>
      <c r="AA53" s="322">
        <f t="shared" si="13"/>
        <v>-4.8335803442671192</v>
      </c>
      <c r="AB53" s="322">
        <f t="shared" si="13"/>
        <v>-4.8335803442671192</v>
      </c>
      <c r="AC53" s="322">
        <f t="shared" si="13"/>
        <v>-4.8335803442671192</v>
      </c>
      <c r="AD53" s="322">
        <f t="shared" si="13"/>
        <v>-4.8335803442671192</v>
      </c>
      <c r="AE53" s="322">
        <f t="shared" si="13"/>
        <v>-4.8335803442671192</v>
      </c>
      <c r="AF53" s="322">
        <f t="shared" si="13"/>
        <v>-7.4823458684938657</v>
      </c>
      <c r="AG53" s="322">
        <f t="shared" si="13"/>
        <v>-7.4823458684938657</v>
      </c>
      <c r="AH53" s="322">
        <f t="shared" si="13"/>
        <v>-7.4823458684938657</v>
      </c>
      <c r="AI53" s="322">
        <f t="shared" si="13"/>
        <v>-7.4823458684938657</v>
      </c>
      <c r="AJ53" s="322">
        <f t="shared" si="13"/>
        <v>-7.4823458684938657</v>
      </c>
    </row>
    <row r="54" spans="1:44" x14ac:dyDescent="0.2">
      <c r="A54" s="239"/>
      <c r="B54" s="256">
        <f>B53+0.1</f>
        <v>60.1</v>
      </c>
      <c r="C54" s="328" t="s">
        <v>604</v>
      </c>
      <c r="D54" s="376" t="s">
        <v>123</v>
      </c>
      <c r="E54" s="376"/>
      <c r="F54" s="242" t="s">
        <v>75</v>
      </c>
      <c r="G54" s="242">
        <v>2</v>
      </c>
      <c r="H54" s="321">
        <f>SUM(H55:H56)</f>
        <v>0</v>
      </c>
      <c r="I54" s="369">
        <f>SUM(I55:I56)</f>
        <v>0</v>
      </c>
      <c r="J54" s="369">
        <f>SUM(J55:J56)</f>
        <v>0</v>
      </c>
      <c r="K54" s="369">
        <f>SUM(K55:K56)</f>
        <v>0</v>
      </c>
      <c r="L54" s="322">
        <f>SUM(L55:L56)</f>
        <v>0</v>
      </c>
      <c r="M54" s="322">
        <f t="shared" ref="M54:AJ54" si="14">SUM(M55:M56)</f>
        <v>0</v>
      </c>
      <c r="N54" s="322">
        <f t="shared" si="14"/>
        <v>0</v>
      </c>
      <c r="O54" s="322">
        <f t="shared" si="14"/>
        <v>0</v>
      </c>
      <c r="P54" s="322">
        <f t="shared" si="14"/>
        <v>0</v>
      </c>
      <c r="Q54" s="322">
        <f t="shared" si="14"/>
        <v>0</v>
      </c>
      <c r="R54" s="322">
        <f t="shared" si="14"/>
        <v>0</v>
      </c>
      <c r="S54" s="322">
        <f t="shared" si="14"/>
        <v>0</v>
      </c>
      <c r="T54" s="322">
        <f t="shared" si="14"/>
        <v>0</v>
      </c>
      <c r="U54" s="322">
        <f t="shared" si="14"/>
        <v>0</v>
      </c>
      <c r="V54" s="322">
        <f t="shared" si="14"/>
        <v>0</v>
      </c>
      <c r="W54" s="322">
        <f t="shared" si="14"/>
        <v>0</v>
      </c>
      <c r="X54" s="322">
        <f t="shared" si="14"/>
        <v>0</v>
      </c>
      <c r="Y54" s="322">
        <f t="shared" si="14"/>
        <v>0</v>
      </c>
      <c r="Z54" s="322">
        <f t="shared" si="14"/>
        <v>0</v>
      </c>
      <c r="AA54" s="322">
        <f t="shared" si="14"/>
        <v>0</v>
      </c>
      <c r="AB54" s="322">
        <f t="shared" si="14"/>
        <v>0</v>
      </c>
      <c r="AC54" s="322">
        <f t="shared" si="14"/>
        <v>0</v>
      </c>
      <c r="AD54" s="322">
        <f t="shared" si="14"/>
        <v>0</v>
      </c>
      <c r="AE54" s="322">
        <f t="shared" si="14"/>
        <v>0</v>
      </c>
      <c r="AF54" s="322">
        <f t="shared" si="14"/>
        <v>0</v>
      </c>
      <c r="AG54" s="322">
        <f t="shared" si="14"/>
        <v>0</v>
      </c>
      <c r="AH54" s="322">
        <f t="shared" si="14"/>
        <v>0</v>
      </c>
      <c r="AI54" s="322">
        <f t="shared" si="14"/>
        <v>0</v>
      </c>
      <c r="AJ54" s="322">
        <f t="shared" si="14"/>
        <v>0</v>
      </c>
    </row>
    <row r="55" spans="1:44" x14ac:dyDescent="0.2">
      <c r="A55" s="239"/>
      <c r="B55" s="243" t="s">
        <v>123</v>
      </c>
      <c r="C55" s="244"/>
      <c r="D55" s="244"/>
      <c r="E55" s="244"/>
      <c r="F55" s="245" t="s">
        <v>75</v>
      </c>
      <c r="G55" s="245">
        <v>2</v>
      </c>
      <c r="H55" s="321"/>
      <c r="I55" s="323"/>
      <c r="J55" s="323"/>
      <c r="K55" s="323"/>
      <c r="L55" s="330"/>
      <c r="M55" s="330"/>
      <c r="N55" s="330"/>
      <c r="O55" s="330"/>
      <c r="P55" s="330"/>
      <c r="Q55" s="330"/>
      <c r="R55" s="330"/>
      <c r="S55" s="330"/>
      <c r="T55" s="330"/>
      <c r="U55" s="330"/>
      <c r="V55" s="330"/>
      <c r="W55" s="330"/>
      <c r="X55" s="330"/>
      <c r="Y55" s="330"/>
      <c r="Z55" s="330"/>
      <c r="AA55" s="330"/>
      <c r="AB55" s="330"/>
      <c r="AC55" s="330"/>
      <c r="AD55" s="330"/>
      <c r="AE55" s="330"/>
      <c r="AF55" s="330"/>
      <c r="AG55" s="330"/>
      <c r="AH55" s="330"/>
      <c r="AI55" s="330"/>
      <c r="AJ55" s="355"/>
    </row>
    <row r="56" spans="1:44" x14ac:dyDescent="0.2">
      <c r="A56" s="239"/>
      <c r="B56" s="368" t="s">
        <v>123</v>
      </c>
      <c r="C56" s="325" t="s">
        <v>591</v>
      </c>
      <c r="D56" s="326" t="s">
        <v>123</v>
      </c>
      <c r="E56" s="326"/>
      <c r="F56" s="327" t="s">
        <v>123</v>
      </c>
      <c r="G56" s="327"/>
      <c r="H56" s="320" t="s">
        <v>123</v>
      </c>
      <c r="I56" s="369" t="s">
        <v>123</v>
      </c>
      <c r="J56" s="369" t="s">
        <v>123</v>
      </c>
      <c r="K56" s="369" t="s">
        <v>123</v>
      </c>
      <c r="L56" s="335" t="s">
        <v>123</v>
      </c>
      <c r="M56" s="335" t="s">
        <v>123</v>
      </c>
      <c r="N56" s="335" t="s">
        <v>123</v>
      </c>
      <c r="O56" s="335" t="s">
        <v>123</v>
      </c>
      <c r="P56" s="335" t="s">
        <v>123</v>
      </c>
      <c r="Q56" s="335" t="s">
        <v>123</v>
      </c>
      <c r="R56" s="335" t="s">
        <v>123</v>
      </c>
      <c r="S56" s="335" t="s">
        <v>123</v>
      </c>
      <c r="T56" s="335" t="s">
        <v>123</v>
      </c>
      <c r="U56" s="335" t="s">
        <v>123</v>
      </c>
      <c r="V56" s="335" t="s">
        <v>123</v>
      </c>
      <c r="W56" s="335" t="s">
        <v>123</v>
      </c>
      <c r="X56" s="335" t="s">
        <v>123</v>
      </c>
      <c r="Y56" s="335" t="s">
        <v>123</v>
      </c>
      <c r="Z56" s="335" t="s">
        <v>123</v>
      </c>
      <c r="AA56" s="335" t="s">
        <v>123</v>
      </c>
      <c r="AB56" s="335" t="s">
        <v>123</v>
      </c>
      <c r="AC56" s="335" t="s">
        <v>123</v>
      </c>
      <c r="AD56" s="335" t="s">
        <v>123</v>
      </c>
      <c r="AE56" s="335" t="s">
        <v>123</v>
      </c>
      <c r="AF56" s="335" t="s">
        <v>123</v>
      </c>
      <c r="AG56" s="335" t="s">
        <v>123</v>
      </c>
      <c r="AH56" s="335" t="s">
        <v>123</v>
      </c>
      <c r="AI56" s="335" t="s">
        <v>123</v>
      </c>
      <c r="AJ56" s="359" t="s">
        <v>123</v>
      </c>
    </row>
    <row r="57" spans="1:44" x14ac:dyDescent="0.2">
      <c r="A57" s="239"/>
      <c r="B57" s="256">
        <f>B54+0.1</f>
        <v>60.2</v>
      </c>
      <c r="C57" s="328" t="s">
        <v>605</v>
      </c>
      <c r="D57" s="376" t="s">
        <v>123</v>
      </c>
      <c r="E57" s="376"/>
      <c r="F57" s="242" t="s">
        <v>75</v>
      </c>
      <c r="G57" s="242">
        <v>2</v>
      </c>
      <c r="H57" s="321">
        <f t="shared" ref="H57:AJ57" si="15">SUM(H58:H59)</f>
        <v>0</v>
      </c>
      <c r="I57" s="323">
        <f t="shared" si="15"/>
        <v>0</v>
      </c>
      <c r="J57" s="323">
        <f t="shared" si="15"/>
        <v>0</v>
      </c>
      <c r="K57" s="323">
        <f t="shared" si="15"/>
        <v>0</v>
      </c>
      <c r="L57" s="322">
        <f>SUM(L58:L59)</f>
        <v>0</v>
      </c>
      <c r="M57" s="322">
        <f t="shared" si="15"/>
        <v>0</v>
      </c>
      <c r="N57" s="322">
        <f t="shared" si="15"/>
        <v>0</v>
      </c>
      <c r="O57" s="322">
        <f t="shared" si="15"/>
        <v>0</v>
      </c>
      <c r="P57" s="322">
        <f t="shared" si="15"/>
        <v>0</v>
      </c>
      <c r="Q57" s="322">
        <f t="shared" si="15"/>
        <v>-4.8335803442671192</v>
      </c>
      <c r="R57" s="322">
        <f t="shared" si="15"/>
        <v>-4.8335803442671192</v>
      </c>
      <c r="S57" s="322">
        <f t="shared" si="15"/>
        <v>-4.8335803442671192</v>
      </c>
      <c r="T57" s="322">
        <f t="shared" si="15"/>
        <v>-4.8335803442671192</v>
      </c>
      <c r="U57" s="322">
        <f t="shared" si="15"/>
        <v>-4.8335803442671192</v>
      </c>
      <c r="V57" s="322">
        <f t="shared" si="15"/>
        <v>-4.8335803442671192</v>
      </c>
      <c r="W57" s="322">
        <f t="shared" si="15"/>
        <v>-4.8335803442671192</v>
      </c>
      <c r="X57" s="322">
        <f t="shared" si="15"/>
        <v>-4.8335803442671192</v>
      </c>
      <c r="Y57" s="322">
        <f t="shared" si="15"/>
        <v>-4.8335803442671192</v>
      </c>
      <c r="Z57" s="322">
        <f t="shared" si="15"/>
        <v>-4.8335803442671192</v>
      </c>
      <c r="AA57" s="322">
        <f t="shared" si="15"/>
        <v>-4.8335803442671192</v>
      </c>
      <c r="AB57" s="322">
        <f t="shared" si="15"/>
        <v>-4.8335803442671192</v>
      </c>
      <c r="AC57" s="322">
        <f t="shared" si="15"/>
        <v>-4.8335803442671192</v>
      </c>
      <c r="AD57" s="322">
        <f t="shared" si="15"/>
        <v>-4.8335803442671192</v>
      </c>
      <c r="AE57" s="322">
        <f t="shared" si="15"/>
        <v>-4.8335803442671192</v>
      </c>
      <c r="AF57" s="322">
        <f t="shared" si="15"/>
        <v>-7.4823458684938657</v>
      </c>
      <c r="AG57" s="322">
        <f t="shared" si="15"/>
        <v>-7.4823458684938657</v>
      </c>
      <c r="AH57" s="322">
        <f t="shared" si="15"/>
        <v>-7.4823458684938657</v>
      </c>
      <c r="AI57" s="322">
        <f t="shared" si="15"/>
        <v>-7.4823458684938657</v>
      </c>
      <c r="AJ57" s="322">
        <f t="shared" si="15"/>
        <v>-7.4823458684938657</v>
      </c>
    </row>
    <row r="58" spans="1:44" x14ac:dyDescent="0.2">
      <c r="A58" s="187"/>
      <c r="B58" s="243" t="s">
        <v>123</v>
      </c>
      <c r="C58" s="494" t="s">
        <v>948</v>
      </c>
      <c r="D58" s="244"/>
      <c r="E58" s="244"/>
      <c r="F58" s="245" t="s">
        <v>75</v>
      </c>
      <c r="G58" s="245">
        <v>2</v>
      </c>
      <c r="H58" s="321"/>
      <c r="I58" s="323"/>
      <c r="J58" s="323"/>
      <c r="K58" s="323"/>
      <c r="L58" s="330">
        <v>0</v>
      </c>
      <c r="M58" s="330">
        <v>0</v>
      </c>
      <c r="N58" s="330">
        <v>0</v>
      </c>
      <c r="O58" s="330">
        <v>0</v>
      </c>
      <c r="P58" s="330">
        <v>0</v>
      </c>
      <c r="Q58" s="330">
        <v>-4.8335803442671192</v>
      </c>
      <c r="R58" s="330">
        <v>-4.8335803442671192</v>
      </c>
      <c r="S58" s="330">
        <v>-4.8335803442671192</v>
      </c>
      <c r="T58" s="330">
        <v>-4.8335803442671192</v>
      </c>
      <c r="U58" s="330">
        <v>-4.8335803442671192</v>
      </c>
      <c r="V58" s="330">
        <v>-4.8335803442671192</v>
      </c>
      <c r="W58" s="330">
        <v>-4.8335803442671192</v>
      </c>
      <c r="X58" s="330">
        <v>-4.8335803442671192</v>
      </c>
      <c r="Y58" s="330">
        <v>-4.8335803442671192</v>
      </c>
      <c r="Z58" s="330">
        <v>-4.8335803442671192</v>
      </c>
      <c r="AA58" s="330">
        <v>-4.8335803442671192</v>
      </c>
      <c r="AB58" s="330">
        <v>-4.8335803442671192</v>
      </c>
      <c r="AC58" s="330">
        <v>-4.8335803442671192</v>
      </c>
      <c r="AD58" s="330">
        <v>-4.8335803442671192</v>
      </c>
      <c r="AE58" s="330">
        <v>-4.8335803442671192</v>
      </c>
      <c r="AF58" s="330">
        <v>-7.4823458684938657</v>
      </c>
      <c r="AG58" s="330">
        <v>-7.4823458684938657</v>
      </c>
      <c r="AH58" s="330">
        <v>-7.4823458684938657</v>
      </c>
      <c r="AI58" s="330">
        <v>-7.4823458684938657</v>
      </c>
      <c r="AJ58" s="355">
        <v>-7.4823458684938657</v>
      </c>
      <c r="AQ58" s="704"/>
      <c r="AR58" s="704"/>
    </row>
    <row r="59" spans="1:44" x14ac:dyDescent="0.2">
      <c r="A59" s="239"/>
      <c r="B59" s="368" t="s">
        <v>123</v>
      </c>
      <c r="C59" s="325" t="s">
        <v>591</v>
      </c>
      <c r="D59" s="326" t="s">
        <v>123</v>
      </c>
      <c r="E59" s="326"/>
      <c r="F59" s="281" t="s">
        <v>123</v>
      </c>
      <c r="G59" s="327"/>
      <c r="H59" s="320" t="s">
        <v>123</v>
      </c>
      <c r="I59" s="323" t="s">
        <v>123</v>
      </c>
      <c r="J59" s="323" t="s">
        <v>123</v>
      </c>
      <c r="K59" s="369" t="s">
        <v>123</v>
      </c>
      <c r="L59" s="335" t="s">
        <v>123</v>
      </c>
      <c r="M59" s="335" t="s">
        <v>123</v>
      </c>
      <c r="N59" s="335" t="s">
        <v>123</v>
      </c>
      <c r="O59" s="335" t="s">
        <v>123</v>
      </c>
      <c r="P59" s="335" t="s">
        <v>123</v>
      </c>
      <c r="Q59" s="335" t="s">
        <v>123</v>
      </c>
      <c r="R59" s="335" t="s">
        <v>123</v>
      </c>
      <c r="S59" s="335" t="s">
        <v>123</v>
      </c>
      <c r="T59" s="335" t="s">
        <v>123</v>
      </c>
      <c r="U59" s="335" t="s">
        <v>123</v>
      </c>
      <c r="V59" s="335" t="s">
        <v>123</v>
      </c>
      <c r="W59" s="335" t="s">
        <v>123</v>
      </c>
      <c r="X59" s="335" t="s">
        <v>123</v>
      </c>
      <c r="Y59" s="335" t="s">
        <v>123</v>
      </c>
      <c r="Z59" s="335" t="s">
        <v>123</v>
      </c>
      <c r="AA59" s="335" t="s">
        <v>123</v>
      </c>
      <c r="AB59" s="335" t="s">
        <v>123</v>
      </c>
      <c r="AC59" s="335" t="s">
        <v>123</v>
      </c>
      <c r="AD59" s="335" t="s">
        <v>123</v>
      </c>
      <c r="AE59" s="335" t="s">
        <v>123</v>
      </c>
      <c r="AF59" s="335" t="s">
        <v>123</v>
      </c>
      <c r="AG59" s="335" t="s">
        <v>123</v>
      </c>
      <c r="AH59" s="335" t="s">
        <v>123</v>
      </c>
      <c r="AI59" s="335" t="s">
        <v>123</v>
      </c>
      <c r="AJ59" s="359" t="s">
        <v>123</v>
      </c>
    </row>
    <row r="60" spans="1:44" x14ac:dyDescent="0.2">
      <c r="A60" s="230"/>
      <c r="B60" s="258">
        <f>B53+1</f>
        <v>61</v>
      </c>
      <c r="C60" s="377" t="s">
        <v>606</v>
      </c>
      <c r="D60" s="254" t="s">
        <v>123</v>
      </c>
      <c r="E60" s="254"/>
      <c r="F60" s="255"/>
      <c r="G60" s="255">
        <v>2</v>
      </c>
      <c r="H60" s="321">
        <f t="shared" ref="H60:AJ60" si="16">SUM(H61+H64+H67+H71+H74+H77+H80+H83+H86+H89)</f>
        <v>0</v>
      </c>
      <c r="I60" s="323">
        <f t="shared" si="16"/>
        <v>0</v>
      </c>
      <c r="J60" s="323">
        <f t="shared" si="16"/>
        <v>0</v>
      </c>
      <c r="K60" s="323">
        <f t="shared" si="16"/>
        <v>0</v>
      </c>
      <c r="L60" s="322">
        <f t="shared" si="16"/>
        <v>7.4999999999999997E-2</v>
      </c>
      <c r="M60" s="322">
        <f t="shared" si="16"/>
        <v>7.0874999999999994E-2</v>
      </c>
      <c r="N60" s="322">
        <f t="shared" si="16"/>
        <v>-0.38414812500000001</v>
      </c>
      <c r="O60" s="322">
        <f t="shared" si="16"/>
        <v>-1.3561909780000001</v>
      </c>
      <c r="P60" s="322">
        <f t="shared" si="16"/>
        <v>-2.7490074864926672</v>
      </c>
      <c r="Q60" s="322">
        <f t="shared" si="16"/>
        <v>-7.3849186121983044</v>
      </c>
      <c r="R60" s="322">
        <f t="shared" si="16"/>
        <v>-12.005979288222989</v>
      </c>
      <c r="S60" s="322">
        <f t="shared" si="16"/>
        <v>-16.515835052106588</v>
      </c>
      <c r="T60" s="322">
        <f t="shared" si="16"/>
        <v>-20.917332500311797</v>
      </c>
      <c r="U60" s="322">
        <f t="shared" si="16"/>
        <v>-25.2420008263013</v>
      </c>
      <c r="V60" s="322">
        <f t="shared" si="16"/>
        <v>-31.457214619088614</v>
      </c>
      <c r="W60" s="322">
        <f t="shared" si="16"/>
        <v>-35.882284181320358</v>
      </c>
      <c r="X60" s="322">
        <f t="shared" si="16"/>
        <v>-38.763002039382087</v>
      </c>
      <c r="Y60" s="322">
        <f t="shared" si="16"/>
        <v>-39.65262228478732</v>
      </c>
      <c r="Z60" s="322">
        <f t="shared" si="16"/>
        <v>-38.263636562531673</v>
      </c>
      <c r="AA60" s="322">
        <f t="shared" si="16"/>
        <v>-36.708188716375531</v>
      </c>
      <c r="AB60" s="322">
        <f t="shared" si="16"/>
        <v>-35.201141152862164</v>
      </c>
      <c r="AC60" s="322">
        <f t="shared" si="16"/>
        <v>-33.68413011964995</v>
      </c>
      <c r="AD60" s="322">
        <f t="shared" si="16"/>
        <v>-32.204954714797765</v>
      </c>
      <c r="AE60" s="322">
        <f t="shared" si="16"/>
        <v>-30.772519646384556</v>
      </c>
      <c r="AF60" s="322">
        <f t="shared" si="16"/>
        <v>-29.419780562253752</v>
      </c>
      <c r="AG60" s="322">
        <f t="shared" si="16"/>
        <v>-28.068923573527602</v>
      </c>
      <c r="AH60" s="322">
        <f t="shared" si="16"/>
        <v>-26.804220002602595</v>
      </c>
      <c r="AI60" s="322">
        <f t="shared" si="16"/>
        <v>-25.421327369367166</v>
      </c>
      <c r="AJ60" s="322">
        <f t="shared" si="16"/>
        <v>-21.124997336026954</v>
      </c>
    </row>
    <row r="61" spans="1:44" ht="25.5" x14ac:dyDescent="0.2">
      <c r="A61" s="187"/>
      <c r="B61" s="259">
        <f>B60+0.1</f>
        <v>61.1</v>
      </c>
      <c r="C61" s="378" t="s">
        <v>607</v>
      </c>
      <c r="D61" s="375" t="s">
        <v>123</v>
      </c>
      <c r="E61" s="375"/>
      <c r="F61" s="248" t="s">
        <v>75</v>
      </c>
      <c r="G61" s="248">
        <v>2</v>
      </c>
      <c r="H61" s="321">
        <f t="shared" ref="H61:AJ61" si="17">SUM(H62:H63)</f>
        <v>0</v>
      </c>
      <c r="I61" s="323">
        <f t="shared" si="17"/>
        <v>0</v>
      </c>
      <c r="J61" s="323">
        <f t="shared" si="17"/>
        <v>0</v>
      </c>
      <c r="K61" s="323">
        <f t="shared" si="17"/>
        <v>0</v>
      </c>
      <c r="L61" s="322">
        <f t="shared" si="17"/>
        <v>0</v>
      </c>
      <c r="M61" s="322">
        <f t="shared" si="17"/>
        <v>0</v>
      </c>
      <c r="N61" s="322">
        <f t="shared" si="17"/>
        <v>0</v>
      </c>
      <c r="O61" s="322">
        <f t="shared" si="17"/>
        <v>0</v>
      </c>
      <c r="P61" s="322">
        <f t="shared" si="17"/>
        <v>0</v>
      </c>
      <c r="Q61" s="322">
        <f t="shared" si="17"/>
        <v>0</v>
      </c>
      <c r="R61" s="322">
        <f t="shared" si="17"/>
        <v>0</v>
      </c>
      <c r="S61" s="322">
        <f t="shared" si="17"/>
        <v>0</v>
      </c>
      <c r="T61" s="322">
        <f t="shared" si="17"/>
        <v>0</v>
      </c>
      <c r="U61" s="322">
        <f t="shared" si="17"/>
        <v>0</v>
      </c>
      <c r="V61" s="322">
        <f t="shared" si="17"/>
        <v>0</v>
      </c>
      <c r="W61" s="322">
        <f t="shared" si="17"/>
        <v>0</v>
      </c>
      <c r="X61" s="322">
        <f t="shared" si="17"/>
        <v>0</v>
      </c>
      <c r="Y61" s="322">
        <f t="shared" si="17"/>
        <v>0</v>
      </c>
      <c r="Z61" s="322">
        <f t="shared" si="17"/>
        <v>0</v>
      </c>
      <c r="AA61" s="322">
        <f t="shared" si="17"/>
        <v>0</v>
      </c>
      <c r="AB61" s="322">
        <f t="shared" si="17"/>
        <v>0</v>
      </c>
      <c r="AC61" s="322">
        <f t="shared" si="17"/>
        <v>0</v>
      </c>
      <c r="AD61" s="322">
        <f t="shared" si="17"/>
        <v>0</v>
      </c>
      <c r="AE61" s="322">
        <f t="shared" si="17"/>
        <v>0</v>
      </c>
      <c r="AF61" s="322">
        <f t="shared" si="17"/>
        <v>0</v>
      </c>
      <c r="AG61" s="322">
        <f t="shared" si="17"/>
        <v>0</v>
      </c>
      <c r="AH61" s="322">
        <f t="shared" si="17"/>
        <v>0</v>
      </c>
      <c r="AI61" s="322">
        <f t="shared" si="17"/>
        <v>0</v>
      </c>
      <c r="AJ61" s="322">
        <f t="shared" si="17"/>
        <v>0</v>
      </c>
    </row>
    <row r="62" spans="1:44" x14ac:dyDescent="0.2">
      <c r="A62" s="187"/>
      <c r="B62" s="260" t="s">
        <v>123</v>
      </c>
      <c r="C62" s="244"/>
      <c r="D62" s="244"/>
      <c r="E62" s="244"/>
      <c r="F62" s="246" t="s">
        <v>75</v>
      </c>
      <c r="G62" s="246">
        <v>2</v>
      </c>
      <c r="H62" s="321"/>
      <c r="I62" s="323"/>
      <c r="J62" s="323"/>
      <c r="K62" s="323"/>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55"/>
    </row>
    <row r="63" spans="1:44" x14ac:dyDescent="0.2">
      <c r="A63" s="187"/>
      <c r="B63" s="368" t="s">
        <v>123</v>
      </c>
      <c r="C63" s="325" t="s">
        <v>591</v>
      </c>
      <c r="D63" s="326" t="s">
        <v>123</v>
      </c>
      <c r="E63" s="326"/>
      <c r="F63" s="281" t="s">
        <v>123</v>
      </c>
      <c r="G63" s="327"/>
      <c r="H63" s="320" t="s">
        <v>123</v>
      </c>
      <c r="I63" s="323" t="s">
        <v>123</v>
      </c>
      <c r="J63" s="323" t="s">
        <v>123</v>
      </c>
      <c r="K63" s="369" t="s">
        <v>123</v>
      </c>
      <c r="L63" s="335" t="s">
        <v>123</v>
      </c>
      <c r="M63" s="335" t="s">
        <v>123</v>
      </c>
      <c r="N63" s="335" t="s">
        <v>123</v>
      </c>
      <c r="O63" s="335" t="s">
        <v>123</v>
      </c>
      <c r="P63" s="335" t="s">
        <v>123</v>
      </c>
      <c r="Q63" s="335" t="s">
        <v>123</v>
      </c>
      <c r="R63" s="335" t="s">
        <v>123</v>
      </c>
      <c r="S63" s="335" t="s">
        <v>123</v>
      </c>
      <c r="T63" s="335" t="s">
        <v>123</v>
      </c>
      <c r="U63" s="335" t="s">
        <v>123</v>
      </c>
      <c r="V63" s="335" t="s">
        <v>123</v>
      </c>
      <c r="W63" s="335" t="s">
        <v>123</v>
      </c>
      <c r="X63" s="335" t="s">
        <v>123</v>
      </c>
      <c r="Y63" s="335" t="s">
        <v>123</v>
      </c>
      <c r="Z63" s="335" t="s">
        <v>123</v>
      </c>
      <c r="AA63" s="335" t="s">
        <v>123</v>
      </c>
      <c r="AB63" s="335" t="s">
        <v>123</v>
      </c>
      <c r="AC63" s="335" t="s">
        <v>123</v>
      </c>
      <c r="AD63" s="335" t="s">
        <v>123</v>
      </c>
      <c r="AE63" s="335" t="s">
        <v>123</v>
      </c>
      <c r="AF63" s="335" t="s">
        <v>123</v>
      </c>
      <c r="AG63" s="335" t="s">
        <v>123</v>
      </c>
      <c r="AH63" s="335" t="s">
        <v>123</v>
      </c>
      <c r="AI63" s="335" t="s">
        <v>123</v>
      </c>
      <c r="AJ63" s="359" t="s">
        <v>123</v>
      </c>
    </row>
    <row r="64" spans="1:44" ht="25.5" x14ac:dyDescent="0.2">
      <c r="A64" s="187"/>
      <c r="B64" s="259">
        <f>B61+0.1</f>
        <v>61.2</v>
      </c>
      <c r="C64" s="378" t="s">
        <v>608</v>
      </c>
      <c r="D64" s="375" t="s">
        <v>123</v>
      </c>
      <c r="E64" s="375"/>
      <c r="F64" s="248" t="s">
        <v>75</v>
      </c>
      <c r="G64" s="248">
        <v>2</v>
      </c>
      <c r="H64" s="321">
        <f>SUM(H65:H66)</f>
        <v>0</v>
      </c>
      <c r="I64" s="323">
        <f>SUM(I65:I66)</f>
        <v>0</v>
      </c>
      <c r="J64" s="323">
        <f>SUM(J65:J66)</f>
        <v>0</v>
      </c>
      <c r="K64" s="323">
        <f>SUM(K65:K66)</f>
        <v>0</v>
      </c>
      <c r="L64" s="322">
        <f>SUM(L65:L66)</f>
        <v>0</v>
      </c>
      <c r="M64" s="322">
        <f t="shared" ref="M64:AJ64" si="18">SUM(M65:M66)</f>
        <v>0</v>
      </c>
      <c r="N64" s="322">
        <f t="shared" si="18"/>
        <v>0</v>
      </c>
      <c r="O64" s="322">
        <f t="shared" si="18"/>
        <v>0</v>
      </c>
      <c r="P64" s="322">
        <f t="shared" si="18"/>
        <v>0</v>
      </c>
      <c r="Q64" s="322">
        <f t="shared" si="18"/>
        <v>0</v>
      </c>
      <c r="R64" s="322">
        <f t="shared" si="18"/>
        <v>0</v>
      </c>
      <c r="S64" s="322">
        <f t="shared" si="18"/>
        <v>0</v>
      </c>
      <c r="T64" s="322">
        <f t="shared" si="18"/>
        <v>0</v>
      </c>
      <c r="U64" s="322">
        <f t="shared" si="18"/>
        <v>0</v>
      </c>
      <c r="V64" s="322">
        <f t="shared" si="18"/>
        <v>0</v>
      </c>
      <c r="W64" s="322">
        <f t="shared" si="18"/>
        <v>0</v>
      </c>
      <c r="X64" s="322">
        <f t="shared" si="18"/>
        <v>0</v>
      </c>
      <c r="Y64" s="322">
        <f t="shared" si="18"/>
        <v>0</v>
      </c>
      <c r="Z64" s="322">
        <f t="shared" si="18"/>
        <v>0</v>
      </c>
      <c r="AA64" s="322">
        <f t="shared" si="18"/>
        <v>0</v>
      </c>
      <c r="AB64" s="322">
        <f t="shared" si="18"/>
        <v>0</v>
      </c>
      <c r="AC64" s="322">
        <f t="shared" si="18"/>
        <v>0</v>
      </c>
      <c r="AD64" s="322">
        <f t="shared" si="18"/>
        <v>0</v>
      </c>
      <c r="AE64" s="322">
        <f t="shared" si="18"/>
        <v>0</v>
      </c>
      <c r="AF64" s="322">
        <f t="shared" si="18"/>
        <v>0</v>
      </c>
      <c r="AG64" s="322">
        <f t="shared" si="18"/>
        <v>0</v>
      </c>
      <c r="AH64" s="322">
        <f t="shared" si="18"/>
        <v>0</v>
      </c>
      <c r="AI64" s="322">
        <f t="shared" si="18"/>
        <v>0</v>
      </c>
      <c r="AJ64" s="322">
        <f t="shared" si="18"/>
        <v>0</v>
      </c>
    </row>
    <row r="65" spans="1:36" x14ac:dyDescent="0.2">
      <c r="A65" s="187"/>
      <c r="B65" s="260" t="s">
        <v>123</v>
      </c>
      <c r="C65" s="244"/>
      <c r="D65" s="244"/>
      <c r="E65" s="244"/>
      <c r="F65" s="246" t="s">
        <v>75</v>
      </c>
      <c r="G65" s="246">
        <v>2</v>
      </c>
      <c r="H65" s="321"/>
      <c r="I65" s="323"/>
      <c r="J65" s="323"/>
      <c r="K65" s="323"/>
      <c r="L65" s="330"/>
      <c r="M65" s="330"/>
      <c r="N65" s="330"/>
      <c r="O65" s="330"/>
      <c r="P65" s="330"/>
      <c r="Q65" s="330"/>
      <c r="R65" s="330"/>
      <c r="S65" s="330"/>
      <c r="T65" s="330"/>
      <c r="U65" s="330"/>
      <c r="V65" s="330"/>
      <c r="W65" s="330"/>
      <c r="X65" s="330"/>
      <c r="Y65" s="330"/>
      <c r="Z65" s="330"/>
      <c r="AA65" s="330"/>
      <c r="AB65" s="330"/>
      <c r="AC65" s="330"/>
      <c r="AD65" s="330"/>
      <c r="AE65" s="330"/>
      <c r="AF65" s="330"/>
      <c r="AG65" s="330"/>
      <c r="AH65" s="330"/>
      <c r="AI65" s="330"/>
      <c r="AJ65" s="355"/>
    </row>
    <row r="66" spans="1:36" x14ac:dyDescent="0.2">
      <c r="A66" s="187"/>
      <c r="B66" s="368" t="s">
        <v>123</v>
      </c>
      <c r="C66" s="325" t="s">
        <v>591</v>
      </c>
      <c r="D66" s="326" t="s">
        <v>123</v>
      </c>
      <c r="E66" s="326"/>
      <c r="F66" s="281" t="s">
        <v>123</v>
      </c>
      <c r="G66" s="327"/>
      <c r="H66" s="320" t="s">
        <v>123</v>
      </c>
      <c r="I66" s="323" t="s">
        <v>123</v>
      </c>
      <c r="J66" s="323" t="s">
        <v>123</v>
      </c>
      <c r="K66" s="369" t="s">
        <v>123</v>
      </c>
      <c r="L66" s="335" t="s">
        <v>123</v>
      </c>
      <c r="M66" s="335" t="s">
        <v>123</v>
      </c>
      <c r="N66" s="335" t="s">
        <v>123</v>
      </c>
      <c r="O66" s="335" t="s">
        <v>123</v>
      </c>
      <c r="P66" s="335" t="s">
        <v>123</v>
      </c>
      <c r="Q66" s="335" t="s">
        <v>123</v>
      </c>
      <c r="R66" s="335" t="s">
        <v>123</v>
      </c>
      <c r="S66" s="335" t="s">
        <v>123</v>
      </c>
      <c r="T66" s="335" t="s">
        <v>123</v>
      </c>
      <c r="U66" s="335" t="s">
        <v>123</v>
      </c>
      <c r="V66" s="335" t="s">
        <v>123</v>
      </c>
      <c r="W66" s="335" t="s">
        <v>123</v>
      </c>
      <c r="X66" s="335" t="s">
        <v>123</v>
      </c>
      <c r="Y66" s="335" t="s">
        <v>123</v>
      </c>
      <c r="Z66" s="335" t="s">
        <v>123</v>
      </c>
      <c r="AA66" s="335" t="s">
        <v>123</v>
      </c>
      <c r="AB66" s="335" t="s">
        <v>123</v>
      </c>
      <c r="AC66" s="335" t="s">
        <v>123</v>
      </c>
      <c r="AD66" s="335" t="s">
        <v>123</v>
      </c>
      <c r="AE66" s="335" t="s">
        <v>123</v>
      </c>
      <c r="AF66" s="335" t="s">
        <v>123</v>
      </c>
      <c r="AG66" s="335" t="s">
        <v>123</v>
      </c>
      <c r="AH66" s="335" t="s">
        <v>123</v>
      </c>
      <c r="AI66" s="335" t="s">
        <v>123</v>
      </c>
      <c r="AJ66" s="359" t="s">
        <v>123</v>
      </c>
    </row>
    <row r="67" spans="1:36" ht="25.5" x14ac:dyDescent="0.2">
      <c r="A67" s="187"/>
      <c r="B67" s="259">
        <f>B64+0.1</f>
        <v>61.300000000000004</v>
      </c>
      <c r="C67" s="378" t="s">
        <v>609</v>
      </c>
      <c r="D67" s="375" t="s">
        <v>123</v>
      </c>
      <c r="E67" s="375"/>
      <c r="F67" s="248" t="s">
        <v>75</v>
      </c>
      <c r="G67" s="248">
        <v>2</v>
      </c>
      <c r="H67" s="321">
        <f>SUM(H68:H70)</f>
        <v>0</v>
      </c>
      <c r="I67" s="323">
        <f>SUM(I68:I70)</f>
        <v>0</v>
      </c>
      <c r="J67" s="323">
        <f>SUM(J68:J70)</f>
        <v>0</v>
      </c>
      <c r="K67" s="323">
        <f>SUM(K68:K70)</f>
        <v>0</v>
      </c>
      <c r="L67" s="322">
        <f>SUM(L68:L70)</f>
        <v>7.4999999999999997E-2</v>
      </c>
      <c r="M67" s="322">
        <f t="shared" ref="M67:AJ67" si="19">SUM(M68:M70)</f>
        <v>7.0874999999999994E-2</v>
      </c>
      <c r="N67" s="322">
        <f t="shared" si="19"/>
        <v>-0.38414812500000001</v>
      </c>
      <c r="O67" s="322">
        <f t="shared" si="19"/>
        <v>-1.3561909780000001</v>
      </c>
      <c r="P67" s="322">
        <f t="shared" si="19"/>
        <v>1.1083995259999999</v>
      </c>
      <c r="Q67" s="322">
        <f t="shared" si="19"/>
        <v>30.826637550999997</v>
      </c>
      <c r="R67" s="322">
        <f t="shared" si="19"/>
        <v>60.670572486000005</v>
      </c>
      <c r="S67" s="322">
        <f t="shared" si="19"/>
        <v>90.726540999999997</v>
      </c>
      <c r="T67" s="322">
        <f t="shared" si="19"/>
        <v>120.951681245</v>
      </c>
      <c r="U67" s="322">
        <f t="shared" si="19"/>
        <v>151.36444877600002</v>
      </c>
      <c r="V67" s="322">
        <f t="shared" si="19"/>
        <v>198.84435409299999</v>
      </c>
      <c r="W67" s="322">
        <f t="shared" si="19"/>
        <v>232.948354618</v>
      </c>
      <c r="X67" s="322">
        <f t="shared" si="19"/>
        <v>253.64064511500001</v>
      </c>
      <c r="Y67" s="322">
        <f t="shared" si="19"/>
        <v>267.6508579923202</v>
      </c>
      <c r="Z67" s="322">
        <f t="shared" si="19"/>
        <v>263.10269459278504</v>
      </c>
      <c r="AA67" s="322">
        <f t="shared" si="19"/>
        <v>259.05256587737892</v>
      </c>
      <c r="AB67" s="322">
        <f t="shared" si="19"/>
        <v>255.10695009575954</v>
      </c>
      <c r="AC67" s="322">
        <f t="shared" si="19"/>
        <v>251.27158340684929</v>
      </c>
      <c r="AD67" s="322">
        <f t="shared" si="19"/>
        <v>247.48246209317989</v>
      </c>
      <c r="AE67" s="322">
        <f t="shared" si="19"/>
        <v>243.77596364746125</v>
      </c>
      <c r="AF67" s="322">
        <f t="shared" si="19"/>
        <v>240.0913350102835</v>
      </c>
      <c r="AG67" s="322">
        <f t="shared" si="19"/>
        <v>236.50387283174854</v>
      </c>
      <c r="AH67" s="322">
        <f t="shared" si="19"/>
        <v>232.94570644342332</v>
      </c>
      <c r="AI67" s="322">
        <f t="shared" si="19"/>
        <v>229.59939909430432</v>
      </c>
      <c r="AJ67" s="322">
        <f t="shared" si="19"/>
        <v>228.8386260242425</v>
      </c>
    </row>
    <row r="68" spans="1:36" x14ac:dyDescent="0.2">
      <c r="A68" s="187"/>
      <c r="B68" s="843"/>
      <c r="C68" s="494" t="s">
        <v>957</v>
      </c>
      <c r="D68" s="494" t="s">
        <v>946</v>
      </c>
      <c r="E68" s="244"/>
      <c r="F68" s="246" t="s">
        <v>75</v>
      </c>
      <c r="G68" s="246">
        <v>2</v>
      </c>
      <c r="H68" s="321"/>
      <c r="I68" s="323"/>
      <c r="J68" s="323"/>
      <c r="K68" s="323"/>
      <c r="L68" s="330">
        <v>7.4999999999999997E-2</v>
      </c>
      <c r="M68" s="330">
        <v>7.0874999999999994E-2</v>
      </c>
      <c r="N68" s="330">
        <v>-0.38414812500000001</v>
      </c>
      <c r="O68" s="330">
        <v>-1.3561909780000001</v>
      </c>
      <c r="P68" s="330">
        <v>-2.331600474</v>
      </c>
      <c r="Q68" s="330">
        <v>-3.2533624489999999</v>
      </c>
      <c r="R68" s="330">
        <v>-4.1994275139999999</v>
      </c>
      <c r="S68" s="330">
        <v>-5.0934590000000002</v>
      </c>
      <c r="T68" s="330">
        <v>-5.9383187550000001</v>
      </c>
      <c r="U68" s="330">
        <v>-6.7255512240000002</v>
      </c>
      <c r="V68" s="330">
        <v>-7.4056459070000002</v>
      </c>
      <c r="W68" s="330">
        <v>-8.0416453820000005</v>
      </c>
      <c r="X68" s="330">
        <v>-8.3493548850000003</v>
      </c>
      <c r="Y68" s="330">
        <v>-8.1195803669999993</v>
      </c>
      <c r="Z68" s="330">
        <v>-7.598003447</v>
      </c>
      <c r="AA68" s="330">
        <v>-7.1051132570000002</v>
      </c>
      <c r="AB68" s="330">
        <v>-6.6393320280000001</v>
      </c>
      <c r="AC68" s="330">
        <v>-6.1335587670000002</v>
      </c>
      <c r="AD68" s="330">
        <v>-5.6462130339999996</v>
      </c>
      <c r="AE68" s="330">
        <v>-5.1856713169999997</v>
      </c>
      <c r="AF68" s="330">
        <v>-4.7746690049999998</v>
      </c>
      <c r="AG68" s="330">
        <v>-4.364643933</v>
      </c>
      <c r="AH68" s="330">
        <v>-3.9922273580000001</v>
      </c>
      <c r="AI68" s="330">
        <v>-3.5002547229999998</v>
      </c>
      <c r="AJ68" s="330">
        <v>4.365E-3</v>
      </c>
    </row>
    <row r="69" spans="1:36" x14ac:dyDescent="0.2">
      <c r="A69" s="187"/>
      <c r="B69" s="843"/>
      <c r="C69" s="494" t="s">
        <v>918</v>
      </c>
      <c r="D69" s="494" t="s">
        <v>947</v>
      </c>
      <c r="E69" s="244"/>
      <c r="F69" s="495" t="s">
        <v>75</v>
      </c>
      <c r="G69" s="253">
        <v>2</v>
      </c>
      <c r="H69" s="320"/>
      <c r="I69" s="323"/>
      <c r="J69" s="323"/>
      <c r="K69" s="369"/>
      <c r="L69" s="335">
        <v>0</v>
      </c>
      <c r="M69" s="335">
        <v>0</v>
      </c>
      <c r="N69" s="335">
        <v>0</v>
      </c>
      <c r="O69" s="335">
        <v>0</v>
      </c>
      <c r="P69" s="335">
        <v>3.44</v>
      </c>
      <c r="Q69" s="335">
        <v>34.08</v>
      </c>
      <c r="R69" s="335">
        <v>64.87</v>
      </c>
      <c r="S69" s="335">
        <v>95.82</v>
      </c>
      <c r="T69" s="335">
        <v>126.89</v>
      </c>
      <c r="U69" s="335">
        <v>158.09</v>
      </c>
      <c r="V69" s="335">
        <v>206.25</v>
      </c>
      <c r="W69" s="335">
        <v>240.99</v>
      </c>
      <c r="X69" s="335">
        <v>261.99</v>
      </c>
      <c r="Y69" s="335">
        <v>275.77043835932022</v>
      </c>
      <c r="Z69" s="335">
        <v>270.70069803978504</v>
      </c>
      <c r="AA69" s="335">
        <v>266.15767913437895</v>
      </c>
      <c r="AB69" s="335">
        <v>261.74628212375956</v>
      </c>
      <c r="AC69" s="335">
        <v>257.4051421738493</v>
      </c>
      <c r="AD69" s="335">
        <v>253.12867512717989</v>
      </c>
      <c r="AE69" s="335">
        <v>248.96163496446124</v>
      </c>
      <c r="AF69" s="335">
        <v>244.86600401528349</v>
      </c>
      <c r="AG69" s="335">
        <v>240.86851676474853</v>
      </c>
      <c r="AH69" s="335">
        <v>236.93793380142333</v>
      </c>
      <c r="AI69" s="335">
        <v>233.09965381730433</v>
      </c>
      <c r="AJ69" s="535">
        <v>228.83426102424249</v>
      </c>
    </row>
    <row r="70" spans="1:36" x14ac:dyDescent="0.2">
      <c r="A70" s="187"/>
      <c r="B70" s="368" t="s">
        <v>123</v>
      </c>
      <c r="C70" s="325" t="s">
        <v>591</v>
      </c>
      <c r="D70" s="326" t="s">
        <v>123</v>
      </c>
      <c r="E70" s="326"/>
      <c r="F70" s="281" t="s">
        <v>123</v>
      </c>
      <c r="G70" s="327"/>
      <c r="H70" s="320" t="s">
        <v>123</v>
      </c>
      <c r="I70" s="323" t="s">
        <v>123</v>
      </c>
      <c r="J70" s="323" t="s">
        <v>123</v>
      </c>
      <c r="K70" s="369" t="s">
        <v>123</v>
      </c>
      <c r="L70" s="335" t="s">
        <v>123</v>
      </c>
      <c r="M70" s="335" t="s">
        <v>123</v>
      </c>
      <c r="N70" s="335" t="s">
        <v>123</v>
      </c>
      <c r="O70" s="335" t="s">
        <v>123</v>
      </c>
      <c r="P70" s="335" t="s">
        <v>123</v>
      </c>
      <c r="Q70" s="335" t="s">
        <v>123</v>
      </c>
      <c r="R70" s="335" t="s">
        <v>123</v>
      </c>
      <c r="S70" s="335" t="s">
        <v>123</v>
      </c>
      <c r="T70" s="335" t="s">
        <v>123</v>
      </c>
      <c r="U70" s="335" t="s">
        <v>123</v>
      </c>
      <c r="V70" s="335" t="s">
        <v>123</v>
      </c>
      <c r="W70" s="335" t="s">
        <v>123</v>
      </c>
      <c r="X70" s="335" t="s">
        <v>123</v>
      </c>
      <c r="Y70" s="335" t="s">
        <v>123</v>
      </c>
      <c r="Z70" s="335" t="s">
        <v>123</v>
      </c>
      <c r="AA70" s="335" t="s">
        <v>123</v>
      </c>
      <c r="AB70" s="335" t="s">
        <v>123</v>
      </c>
      <c r="AC70" s="335" t="s">
        <v>123</v>
      </c>
      <c r="AD70" s="335" t="s">
        <v>123</v>
      </c>
      <c r="AE70" s="335" t="s">
        <v>123</v>
      </c>
      <c r="AF70" s="335" t="s">
        <v>123</v>
      </c>
      <c r="AG70" s="335" t="s">
        <v>123</v>
      </c>
      <c r="AH70" s="335" t="s">
        <v>123</v>
      </c>
      <c r="AI70" s="335" t="s">
        <v>123</v>
      </c>
      <c r="AJ70" s="359" t="s">
        <v>123</v>
      </c>
    </row>
    <row r="71" spans="1:36" ht="25.5" x14ac:dyDescent="0.2">
      <c r="A71" s="187"/>
      <c r="B71" s="259">
        <f>B67+0.1</f>
        <v>61.400000000000006</v>
      </c>
      <c r="C71" s="378" t="s">
        <v>610</v>
      </c>
      <c r="D71" s="375" t="s">
        <v>123</v>
      </c>
      <c r="E71" s="375"/>
      <c r="F71" s="248" t="s">
        <v>75</v>
      </c>
      <c r="G71" s="248">
        <v>2</v>
      </c>
      <c r="H71" s="321">
        <f t="shared" ref="H71:AJ71" si="20">SUM(H72:H73)</f>
        <v>0</v>
      </c>
      <c r="I71" s="323">
        <f t="shared" si="20"/>
        <v>0</v>
      </c>
      <c r="J71" s="323">
        <f t="shared" si="20"/>
        <v>0</v>
      </c>
      <c r="K71" s="323">
        <f t="shared" si="20"/>
        <v>0</v>
      </c>
      <c r="L71" s="322">
        <f t="shared" si="20"/>
        <v>0</v>
      </c>
      <c r="M71" s="322">
        <f t="shared" si="20"/>
        <v>0</v>
      </c>
      <c r="N71" s="322">
        <f t="shared" si="20"/>
        <v>0</v>
      </c>
      <c r="O71" s="322">
        <f t="shared" si="20"/>
        <v>0</v>
      </c>
      <c r="P71" s="322">
        <f t="shared" si="20"/>
        <v>-3.83</v>
      </c>
      <c r="Q71" s="322">
        <f t="shared" si="20"/>
        <v>-37.94</v>
      </c>
      <c r="R71" s="322">
        <f t="shared" si="20"/>
        <v>-72.16</v>
      </c>
      <c r="S71" s="322">
        <f t="shared" si="20"/>
        <v>-106.48</v>
      </c>
      <c r="T71" s="322">
        <f t="shared" si="20"/>
        <v>-140.86000000000001</v>
      </c>
      <c r="U71" s="322">
        <f t="shared" si="20"/>
        <v>-175.35</v>
      </c>
      <c r="V71" s="322">
        <f t="shared" si="20"/>
        <v>-228.66</v>
      </c>
      <c r="W71" s="322">
        <f t="shared" si="20"/>
        <v>-266.91000000000003</v>
      </c>
      <c r="X71" s="322">
        <f t="shared" si="20"/>
        <v>-290.31</v>
      </c>
      <c r="Y71" s="322">
        <f t="shared" si="20"/>
        <v>-305.13826484368917</v>
      </c>
      <c r="Z71" s="322">
        <f t="shared" si="20"/>
        <v>-299.20633115531672</v>
      </c>
      <c r="AA71" s="322">
        <f t="shared" si="20"/>
        <v>-293.60075459375446</v>
      </c>
      <c r="AB71" s="322">
        <f t="shared" si="20"/>
        <v>-288.14809124862171</v>
      </c>
      <c r="AC71" s="322">
        <f t="shared" si="20"/>
        <v>-282.79571352649924</v>
      </c>
      <c r="AD71" s="322">
        <f t="shared" si="20"/>
        <v>-277.52741680797766</v>
      </c>
      <c r="AE71" s="322">
        <f t="shared" si="20"/>
        <v>-272.38848329384581</v>
      </c>
      <c r="AF71" s="322">
        <f t="shared" si="20"/>
        <v>-267.35111557253725</v>
      </c>
      <c r="AG71" s="322">
        <f t="shared" si="20"/>
        <v>-262.41279640527614</v>
      </c>
      <c r="AH71" s="322">
        <f t="shared" si="20"/>
        <v>-257.58992644602591</v>
      </c>
      <c r="AI71" s="322">
        <f t="shared" si="20"/>
        <v>-252.86072646367148</v>
      </c>
      <c r="AJ71" s="322">
        <f t="shared" si="20"/>
        <v>-247.80362336026946</v>
      </c>
    </row>
    <row r="72" spans="1:36" x14ac:dyDescent="0.2">
      <c r="A72" s="187"/>
      <c r="B72" s="260"/>
      <c r="C72" s="494" t="s">
        <v>918</v>
      </c>
      <c r="D72" s="494" t="s">
        <v>947</v>
      </c>
      <c r="E72" s="244"/>
      <c r="F72" s="495" t="s">
        <v>75</v>
      </c>
      <c r="G72" s="253">
        <v>2</v>
      </c>
      <c r="H72" s="320"/>
      <c r="I72" s="323"/>
      <c r="J72" s="323"/>
      <c r="K72" s="369"/>
      <c r="L72" s="335">
        <v>0</v>
      </c>
      <c r="M72" s="335">
        <v>0</v>
      </c>
      <c r="N72" s="335">
        <v>0</v>
      </c>
      <c r="O72" s="335">
        <v>0</v>
      </c>
      <c r="P72" s="335">
        <v>-3.83</v>
      </c>
      <c r="Q72" s="335">
        <v>-37.94</v>
      </c>
      <c r="R72" s="335">
        <v>-72.16</v>
      </c>
      <c r="S72" s="335">
        <v>-106.48</v>
      </c>
      <c r="T72" s="335">
        <v>-140.86000000000001</v>
      </c>
      <c r="U72" s="335">
        <v>-175.35</v>
      </c>
      <c r="V72" s="335">
        <v>-228.66</v>
      </c>
      <c r="W72" s="335">
        <v>-266.91000000000003</v>
      </c>
      <c r="X72" s="335">
        <v>-290.31</v>
      </c>
      <c r="Y72" s="335">
        <v>-305.13826484368917</v>
      </c>
      <c r="Z72" s="335">
        <v>-299.20633115531672</v>
      </c>
      <c r="AA72" s="335">
        <v>-293.60075459375446</v>
      </c>
      <c r="AB72" s="335">
        <v>-288.14809124862171</v>
      </c>
      <c r="AC72" s="335">
        <v>-282.79571352649924</v>
      </c>
      <c r="AD72" s="335">
        <v>-277.52741680797766</v>
      </c>
      <c r="AE72" s="335">
        <v>-272.38848329384581</v>
      </c>
      <c r="AF72" s="335">
        <v>-267.35111557253725</v>
      </c>
      <c r="AG72" s="335">
        <v>-262.41279640527614</v>
      </c>
      <c r="AH72" s="335">
        <v>-257.58992644602591</v>
      </c>
      <c r="AI72" s="335">
        <v>-252.86072646367148</v>
      </c>
      <c r="AJ72" s="359">
        <v>-247.80362336026946</v>
      </c>
    </row>
    <row r="73" spans="1:36" x14ac:dyDescent="0.2">
      <c r="A73" s="187"/>
      <c r="B73" s="368" t="s">
        <v>123</v>
      </c>
      <c r="C73" s="325" t="s">
        <v>591</v>
      </c>
      <c r="D73" s="326" t="s">
        <v>123</v>
      </c>
      <c r="E73" s="326"/>
      <c r="F73" s="281" t="s">
        <v>123</v>
      </c>
      <c r="G73" s="327"/>
      <c r="H73" s="320" t="s">
        <v>123</v>
      </c>
      <c r="I73" s="323" t="s">
        <v>123</v>
      </c>
      <c r="J73" s="323" t="s">
        <v>123</v>
      </c>
      <c r="K73" s="369" t="s">
        <v>123</v>
      </c>
      <c r="L73" s="335" t="s">
        <v>123</v>
      </c>
      <c r="M73" s="335" t="s">
        <v>123</v>
      </c>
      <c r="N73" s="335" t="s">
        <v>123</v>
      </c>
      <c r="O73" s="335" t="s">
        <v>123</v>
      </c>
      <c r="P73" s="335" t="s">
        <v>123</v>
      </c>
      <c r="Q73" s="335" t="s">
        <v>123</v>
      </c>
      <c r="R73" s="335" t="s">
        <v>123</v>
      </c>
      <c r="S73" s="335" t="s">
        <v>123</v>
      </c>
      <c r="T73" s="335" t="s">
        <v>123</v>
      </c>
      <c r="U73" s="335" t="s">
        <v>123</v>
      </c>
      <c r="V73" s="335" t="s">
        <v>123</v>
      </c>
      <c r="W73" s="335" t="s">
        <v>123</v>
      </c>
      <c r="X73" s="335" t="s">
        <v>123</v>
      </c>
      <c r="Y73" s="335" t="s">
        <v>123</v>
      </c>
      <c r="Z73" s="335" t="s">
        <v>123</v>
      </c>
      <c r="AA73" s="335" t="s">
        <v>123</v>
      </c>
      <c r="AB73" s="335" t="s">
        <v>123</v>
      </c>
      <c r="AC73" s="335" t="s">
        <v>123</v>
      </c>
      <c r="AD73" s="335" t="s">
        <v>123</v>
      </c>
      <c r="AE73" s="335" t="s">
        <v>123</v>
      </c>
      <c r="AF73" s="335" t="s">
        <v>123</v>
      </c>
      <c r="AG73" s="335" t="s">
        <v>123</v>
      </c>
      <c r="AH73" s="335" t="s">
        <v>123</v>
      </c>
      <c r="AI73" s="335" t="s">
        <v>123</v>
      </c>
      <c r="AJ73" s="359" t="s">
        <v>123</v>
      </c>
    </row>
    <row r="74" spans="1:36" x14ac:dyDescent="0.2">
      <c r="A74" s="187"/>
      <c r="B74" s="259">
        <f>B71+0.1</f>
        <v>61.500000000000007</v>
      </c>
      <c r="C74" s="378" t="s">
        <v>611</v>
      </c>
      <c r="D74" s="375" t="s">
        <v>123</v>
      </c>
      <c r="E74" s="375"/>
      <c r="F74" s="248" t="s">
        <v>75</v>
      </c>
      <c r="G74" s="248">
        <v>2</v>
      </c>
      <c r="H74" s="321">
        <f t="shared" ref="H74:AJ74" si="21">SUM(H75:H76)</f>
        <v>0</v>
      </c>
      <c r="I74" s="323">
        <f t="shared" si="21"/>
        <v>0</v>
      </c>
      <c r="J74" s="323">
        <f t="shared" si="21"/>
        <v>0</v>
      </c>
      <c r="K74" s="323">
        <f t="shared" si="21"/>
        <v>0</v>
      </c>
      <c r="L74" s="322">
        <f t="shared" si="21"/>
        <v>0</v>
      </c>
      <c r="M74" s="322">
        <f t="shared" si="21"/>
        <v>0</v>
      </c>
      <c r="N74" s="322">
        <f t="shared" si="21"/>
        <v>0</v>
      </c>
      <c r="O74" s="322">
        <f t="shared" si="21"/>
        <v>0</v>
      </c>
      <c r="P74" s="322">
        <f t="shared" si="21"/>
        <v>0</v>
      </c>
      <c r="Q74" s="322">
        <f t="shared" si="21"/>
        <v>0</v>
      </c>
      <c r="R74" s="322">
        <f t="shared" si="21"/>
        <v>0</v>
      </c>
      <c r="S74" s="322">
        <f t="shared" si="21"/>
        <v>0</v>
      </c>
      <c r="T74" s="322">
        <f t="shared" si="21"/>
        <v>0</v>
      </c>
      <c r="U74" s="322">
        <f t="shared" si="21"/>
        <v>0</v>
      </c>
      <c r="V74" s="322">
        <f t="shared" si="21"/>
        <v>0</v>
      </c>
      <c r="W74" s="322">
        <f t="shared" si="21"/>
        <v>0</v>
      </c>
      <c r="X74" s="322">
        <f t="shared" si="21"/>
        <v>0</v>
      </c>
      <c r="Y74" s="322">
        <f t="shared" si="21"/>
        <v>0</v>
      </c>
      <c r="Z74" s="322">
        <f t="shared" si="21"/>
        <v>0</v>
      </c>
      <c r="AA74" s="322">
        <f t="shared" si="21"/>
        <v>0</v>
      </c>
      <c r="AB74" s="322">
        <f t="shared" si="21"/>
        <v>0</v>
      </c>
      <c r="AC74" s="322">
        <f t="shared" si="21"/>
        <v>0</v>
      </c>
      <c r="AD74" s="322">
        <f t="shared" si="21"/>
        <v>0</v>
      </c>
      <c r="AE74" s="322">
        <f t="shared" si="21"/>
        <v>0</v>
      </c>
      <c r="AF74" s="322">
        <f t="shared" si="21"/>
        <v>0</v>
      </c>
      <c r="AG74" s="322">
        <f t="shared" si="21"/>
        <v>0</v>
      </c>
      <c r="AH74" s="322">
        <f t="shared" si="21"/>
        <v>0</v>
      </c>
      <c r="AI74" s="322">
        <f t="shared" si="21"/>
        <v>0</v>
      </c>
      <c r="AJ74" s="322">
        <f t="shared" si="21"/>
        <v>0</v>
      </c>
    </row>
    <row r="75" spans="1:36" x14ac:dyDescent="0.2">
      <c r="A75" s="187"/>
      <c r="B75" s="260" t="s">
        <v>123</v>
      </c>
      <c r="C75" s="244"/>
      <c r="D75" s="244"/>
      <c r="E75" s="244"/>
      <c r="F75" s="245" t="s">
        <v>75</v>
      </c>
      <c r="G75" s="245">
        <v>2</v>
      </c>
      <c r="H75" s="321"/>
      <c r="I75" s="323"/>
      <c r="J75" s="323"/>
      <c r="K75" s="323"/>
      <c r="L75" s="330"/>
      <c r="M75" s="330"/>
      <c r="N75" s="330"/>
      <c r="O75" s="330"/>
      <c r="P75" s="330"/>
      <c r="Q75" s="330"/>
      <c r="R75" s="330"/>
      <c r="S75" s="330"/>
      <c r="T75" s="330"/>
      <c r="U75" s="330"/>
      <c r="V75" s="330"/>
      <c r="W75" s="330"/>
      <c r="X75" s="330"/>
      <c r="Y75" s="330"/>
      <c r="Z75" s="330"/>
      <c r="AA75" s="330"/>
      <c r="AB75" s="330"/>
      <c r="AC75" s="330"/>
      <c r="AD75" s="330"/>
      <c r="AE75" s="330"/>
      <c r="AF75" s="330"/>
      <c r="AG75" s="330"/>
      <c r="AH75" s="330"/>
      <c r="AI75" s="330"/>
      <c r="AJ75" s="355"/>
    </row>
    <row r="76" spans="1:36" x14ac:dyDescent="0.2">
      <c r="A76" s="187"/>
      <c r="B76" s="368" t="s">
        <v>123</v>
      </c>
      <c r="C76" s="325" t="s">
        <v>591</v>
      </c>
      <c r="D76" s="326" t="s">
        <v>123</v>
      </c>
      <c r="E76" s="326"/>
      <c r="F76" s="327" t="s">
        <v>123</v>
      </c>
      <c r="G76" s="327"/>
      <c r="H76" s="320" t="s">
        <v>123</v>
      </c>
      <c r="I76" s="369" t="s">
        <v>123</v>
      </c>
      <c r="J76" s="369" t="s">
        <v>123</v>
      </c>
      <c r="K76" s="369" t="s">
        <v>123</v>
      </c>
      <c r="L76" s="335" t="s">
        <v>123</v>
      </c>
      <c r="M76" s="335" t="s">
        <v>123</v>
      </c>
      <c r="N76" s="335" t="s">
        <v>123</v>
      </c>
      <c r="O76" s="335" t="s">
        <v>123</v>
      </c>
      <c r="P76" s="335" t="s">
        <v>123</v>
      </c>
      <c r="Q76" s="335" t="s">
        <v>123</v>
      </c>
      <c r="R76" s="335" t="s">
        <v>123</v>
      </c>
      <c r="S76" s="335" t="s">
        <v>123</v>
      </c>
      <c r="T76" s="335" t="s">
        <v>123</v>
      </c>
      <c r="U76" s="335" t="s">
        <v>123</v>
      </c>
      <c r="V76" s="335" t="s">
        <v>123</v>
      </c>
      <c r="W76" s="335" t="s">
        <v>123</v>
      </c>
      <c r="X76" s="335" t="s">
        <v>123</v>
      </c>
      <c r="Y76" s="335" t="s">
        <v>123</v>
      </c>
      <c r="Z76" s="335" t="s">
        <v>123</v>
      </c>
      <c r="AA76" s="335" t="s">
        <v>123</v>
      </c>
      <c r="AB76" s="335" t="s">
        <v>123</v>
      </c>
      <c r="AC76" s="335" t="s">
        <v>123</v>
      </c>
      <c r="AD76" s="335" t="s">
        <v>123</v>
      </c>
      <c r="AE76" s="335" t="s">
        <v>123</v>
      </c>
      <c r="AF76" s="335" t="s">
        <v>123</v>
      </c>
      <c r="AG76" s="335" t="s">
        <v>123</v>
      </c>
      <c r="AH76" s="335" t="s">
        <v>123</v>
      </c>
      <c r="AI76" s="335" t="s">
        <v>123</v>
      </c>
      <c r="AJ76" s="359" t="s">
        <v>123</v>
      </c>
    </row>
    <row r="77" spans="1:36" ht="25.5" x14ac:dyDescent="0.2">
      <c r="A77" s="247"/>
      <c r="B77" s="259">
        <f>B74+0.1</f>
        <v>61.600000000000009</v>
      </c>
      <c r="C77" s="379" t="s">
        <v>612</v>
      </c>
      <c r="D77" s="380"/>
      <c r="E77" s="696"/>
      <c r="F77" s="381" t="s">
        <v>613</v>
      </c>
      <c r="G77" s="381">
        <v>2</v>
      </c>
      <c r="H77" s="321">
        <f t="shared" ref="H77:AJ77" si="22">SUM(H78:H79)</f>
        <v>0</v>
      </c>
      <c r="I77" s="323">
        <f t="shared" si="22"/>
        <v>0</v>
      </c>
      <c r="J77" s="323">
        <f t="shared" si="22"/>
        <v>0</v>
      </c>
      <c r="K77" s="323">
        <f t="shared" si="22"/>
        <v>0</v>
      </c>
      <c r="L77" s="322">
        <f t="shared" si="22"/>
        <v>0</v>
      </c>
      <c r="M77" s="322">
        <f t="shared" si="22"/>
        <v>0</v>
      </c>
      <c r="N77" s="322">
        <f t="shared" si="22"/>
        <v>0</v>
      </c>
      <c r="O77" s="322">
        <f t="shared" si="22"/>
        <v>0</v>
      </c>
      <c r="P77" s="322">
        <f t="shared" si="22"/>
        <v>0</v>
      </c>
      <c r="Q77" s="322">
        <f t="shared" si="22"/>
        <v>0</v>
      </c>
      <c r="R77" s="322">
        <f t="shared" si="22"/>
        <v>0</v>
      </c>
      <c r="S77" s="322">
        <f t="shared" si="22"/>
        <v>0</v>
      </c>
      <c r="T77" s="322">
        <f t="shared" si="22"/>
        <v>0</v>
      </c>
      <c r="U77" s="322">
        <f t="shared" si="22"/>
        <v>0</v>
      </c>
      <c r="V77" s="322">
        <f t="shared" si="22"/>
        <v>0</v>
      </c>
      <c r="W77" s="322">
        <f t="shared" si="22"/>
        <v>0</v>
      </c>
      <c r="X77" s="322">
        <f t="shared" si="22"/>
        <v>0</v>
      </c>
      <c r="Y77" s="322">
        <f t="shared" si="22"/>
        <v>0</v>
      </c>
      <c r="Z77" s="322">
        <f t="shared" si="22"/>
        <v>0</v>
      </c>
      <c r="AA77" s="322">
        <f t="shared" si="22"/>
        <v>0</v>
      </c>
      <c r="AB77" s="322">
        <f t="shared" si="22"/>
        <v>0</v>
      </c>
      <c r="AC77" s="322">
        <f t="shared" si="22"/>
        <v>0</v>
      </c>
      <c r="AD77" s="322">
        <f t="shared" si="22"/>
        <v>0</v>
      </c>
      <c r="AE77" s="322">
        <f t="shared" si="22"/>
        <v>0</v>
      </c>
      <c r="AF77" s="322">
        <f t="shared" si="22"/>
        <v>0</v>
      </c>
      <c r="AG77" s="322">
        <f t="shared" si="22"/>
        <v>0</v>
      </c>
      <c r="AH77" s="322">
        <f t="shared" si="22"/>
        <v>0</v>
      </c>
      <c r="AI77" s="322">
        <f t="shared" si="22"/>
        <v>0</v>
      </c>
      <c r="AJ77" s="322">
        <f t="shared" si="22"/>
        <v>0</v>
      </c>
    </row>
    <row r="78" spans="1:36" x14ac:dyDescent="0.2">
      <c r="A78" s="247"/>
      <c r="B78" s="260" t="s">
        <v>123</v>
      </c>
      <c r="C78" s="244"/>
      <c r="D78" s="244"/>
      <c r="E78" s="244"/>
      <c r="F78" s="245" t="s">
        <v>75</v>
      </c>
      <c r="G78" s="245">
        <v>2</v>
      </c>
      <c r="H78" s="321"/>
      <c r="I78" s="323"/>
      <c r="J78" s="323"/>
      <c r="K78" s="323"/>
      <c r="L78" s="330"/>
      <c r="M78" s="330"/>
      <c r="N78" s="330"/>
      <c r="O78" s="330"/>
      <c r="P78" s="330"/>
      <c r="Q78" s="330"/>
      <c r="R78" s="330"/>
      <c r="S78" s="330"/>
      <c r="T78" s="330"/>
      <c r="U78" s="330"/>
      <c r="V78" s="330"/>
      <c r="W78" s="330"/>
      <c r="X78" s="330"/>
      <c r="Y78" s="330"/>
      <c r="Z78" s="330"/>
      <c r="AA78" s="330"/>
      <c r="AB78" s="330"/>
      <c r="AC78" s="330"/>
      <c r="AD78" s="330"/>
      <c r="AE78" s="330"/>
      <c r="AF78" s="330"/>
      <c r="AG78" s="330"/>
      <c r="AH78" s="330"/>
      <c r="AI78" s="330"/>
      <c r="AJ78" s="355"/>
    </row>
    <row r="79" spans="1:36" x14ac:dyDescent="0.2">
      <c r="A79" s="247"/>
      <c r="B79" s="368" t="s">
        <v>123</v>
      </c>
      <c r="C79" s="325" t="s">
        <v>591</v>
      </c>
      <c r="D79" s="326" t="s">
        <v>123</v>
      </c>
      <c r="E79" s="326"/>
      <c r="F79" s="327" t="s">
        <v>123</v>
      </c>
      <c r="G79" s="327"/>
      <c r="H79" s="320" t="s">
        <v>123</v>
      </c>
      <c r="I79" s="369" t="s">
        <v>123</v>
      </c>
      <c r="J79" s="369" t="s">
        <v>123</v>
      </c>
      <c r="K79" s="369" t="s">
        <v>123</v>
      </c>
      <c r="L79" s="335" t="s">
        <v>123</v>
      </c>
      <c r="M79" s="335" t="s">
        <v>123</v>
      </c>
      <c r="N79" s="335" t="s">
        <v>123</v>
      </c>
      <c r="O79" s="335" t="s">
        <v>123</v>
      </c>
      <c r="P79" s="335" t="s">
        <v>123</v>
      </c>
      <c r="Q79" s="335" t="s">
        <v>123</v>
      </c>
      <c r="R79" s="335" t="s">
        <v>123</v>
      </c>
      <c r="S79" s="335" t="s">
        <v>123</v>
      </c>
      <c r="T79" s="335" t="s">
        <v>123</v>
      </c>
      <c r="U79" s="335" t="s">
        <v>123</v>
      </c>
      <c r="V79" s="335" t="s">
        <v>123</v>
      </c>
      <c r="W79" s="335" t="s">
        <v>123</v>
      </c>
      <c r="X79" s="335" t="s">
        <v>123</v>
      </c>
      <c r="Y79" s="335" t="s">
        <v>123</v>
      </c>
      <c r="Z79" s="335" t="s">
        <v>123</v>
      </c>
      <c r="AA79" s="335" t="s">
        <v>123</v>
      </c>
      <c r="AB79" s="335" t="s">
        <v>123</v>
      </c>
      <c r="AC79" s="335" t="s">
        <v>123</v>
      </c>
      <c r="AD79" s="335" t="s">
        <v>123</v>
      </c>
      <c r="AE79" s="335" t="s">
        <v>123</v>
      </c>
      <c r="AF79" s="335" t="s">
        <v>123</v>
      </c>
      <c r="AG79" s="335" t="s">
        <v>123</v>
      </c>
      <c r="AH79" s="335" t="s">
        <v>123</v>
      </c>
      <c r="AI79" s="335" t="s">
        <v>123</v>
      </c>
      <c r="AJ79" s="359" t="s">
        <v>123</v>
      </c>
    </row>
    <row r="80" spans="1:36" ht="25.5" x14ac:dyDescent="0.2">
      <c r="A80" s="247"/>
      <c r="B80" s="259">
        <f>B77+0.1</f>
        <v>61.70000000000001</v>
      </c>
      <c r="C80" s="379" t="s">
        <v>614</v>
      </c>
      <c r="D80" s="380"/>
      <c r="E80" s="696"/>
      <c r="F80" s="381" t="s">
        <v>613</v>
      </c>
      <c r="G80" s="381">
        <v>2</v>
      </c>
      <c r="H80" s="321">
        <f t="shared" ref="H80:AJ80" si="23">SUM(H81:H82)</f>
        <v>0</v>
      </c>
      <c r="I80" s="323">
        <f t="shared" si="23"/>
        <v>0</v>
      </c>
      <c r="J80" s="323">
        <f t="shared" si="23"/>
        <v>0</v>
      </c>
      <c r="K80" s="323">
        <f t="shared" si="23"/>
        <v>0</v>
      </c>
      <c r="L80" s="322">
        <f t="shared" si="23"/>
        <v>0</v>
      </c>
      <c r="M80" s="322">
        <f t="shared" si="23"/>
        <v>0</v>
      </c>
      <c r="N80" s="322">
        <f t="shared" si="23"/>
        <v>0</v>
      </c>
      <c r="O80" s="322">
        <f t="shared" si="23"/>
        <v>0</v>
      </c>
      <c r="P80" s="322">
        <f t="shared" si="23"/>
        <v>0</v>
      </c>
      <c r="Q80" s="322">
        <f t="shared" si="23"/>
        <v>0</v>
      </c>
      <c r="R80" s="322">
        <f t="shared" si="23"/>
        <v>0</v>
      </c>
      <c r="S80" s="322">
        <f t="shared" si="23"/>
        <v>0</v>
      </c>
      <c r="T80" s="322">
        <f t="shared" si="23"/>
        <v>0</v>
      </c>
      <c r="U80" s="322">
        <f t="shared" si="23"/>
        <v>0</v>
      </c>
      <c r="V80" s="322">
        <f t="shared" si="23"/>
        <v>0</v>
      </c>
      <c r="W80" s="322">
        <f t="shared" si="23"/>
        <v>0</v>
      </c>
      <c r="X80" s="322">
        <f t="shared" si="23"/>
        <v>0</v>
      </c>
      <c r="Y80" s="322">
        <f t="shared" si="23"/>
        <v>0</v>
      </c>
      <c r="Z80" s="322">
        <f t="shared" si="23"/>
        <v>0</v>
      </c>
      <c r="AA80" s="322">
        <f t="shared" si="23"/>
        <v>0</v>
      </c>
      <c r="AB80" s="322">
        <f t="shared" si="23"/>
        <v>0</v>
      </c>
      <c r="AC80" s="322">
        <f t="shared" si="23"/>
        <v>0</v>
      </c>
      <c r="AD80" s="322">
        <f t="shared" si="23"/>
        <v>0</v>
      </c>
      <c r="AE80" s="322">
        <f t="shared" si="23"/>
        <v>0</v>
      </c>
      <c r="AF80" s="322">
        <f t="shared" si="23"/>
        <v>0</v>
      </c>
      <c r="AG80" s="322">
        <f t="shared" si="23"/>
        <v>0</v>
      </c>
      <c r="AH80" s="322">
        <f t="shared" si="23"/>
        <v>0</v>
      </c>
      <c r="AI80" s="322">
        <f t="shared" si="23"/>
        <v>0</v>
      </c>
      <c r="AJ80" s="322">
        <f t="shared" si="23"/>
        <v>0</v>
      </c>
    </row>
    <row r="81" spans="1:36" x14ac:dyDescent="0.2">
      <c r="A81" s="247"/>
      <c r="B81" s="260" t="s">
        <v>123</v>
      </c>
      <c r="C81" s="244"/>
      <c r="D81" s="244"/>
      <c r="E81" s="244"/>
      <c r="F81" s="245" t="s">
        <v>75</v>
      </c>
      <c r="G81" s="245">
        <v>2</v>
      </c>
      <c r="H81" s="321"/>
      <c r="I81" s="323"/>
      <c r="J81" s="323"/>
      <c r="K81" s="323"/>
      <c r="L81" s="330"/>
      <c r="M81" s="330"/>
      <c r="N81" s="330"/>
      <c r="O81" s="330"/>
      <c r="P81" s="330"/>
      <c r="Q81" s="330"/>
      <c r="R81" s="330"/>
      <c r="S81" s="330"/>
      <c r="T81" s="330"/>
      <c r="U81" s="330"/>
      <c r="V81" s="330"/>
      <c r="W81" s="330"/>
      <c r="X81" s="330"/>
      <c r="Y81" s="330"/>
      <c r="Z81" s="330"/>
      <c r="AA81" s="330"/>
      <c r="AB81" s="330"/>
      <c r="AC81" s="330"/>
      <c r="AD81" s="330"/>
      <c r="AE81" s="330"/>
      <c r="AF81" s="330"/>
      <c r="AG81" s="330"/>
      <c r="AH81" s="330"/>
      <c r="AI81" s="330"/>
      <c r="AJ81" s="355"/>
    </row>
    <row r="82" spans="1:36" x14ac:dyDescent="0.2">
      <c r="A82" s="247"/>
      <c r="B82" s="368" t="s">
        <v>123</v>
      </c>
      <c r="C82" s="325" t="s">
        <v>591</v>
      </c>
      <c r="D82" s="326" t="s">
        <v>123</v>
      </c>
      <c r="E82" s="326"/>
      <c r="F82" s="327" t="s">
        <v>123</v>
      </c>
      <c r="G82" s="327"/>
      <c r="H82" s="320" t="s">
        <v>123</v>
      </c>
      <c r="I82" s="369" t="s">
        <v>123</v>
      </c>
      <c r="J82" s="369" t="s">
        <v>123</v>
      </c>
      <c r="K82" s="369" t="s">
        <v>123</v>
      </c>
      <c r="L82" s="335" t="s">
        <v>123</v>
      </c>
      <c r="M82" s="335" t="s">
        <v>123</v>
      </c>
      <c r="N82" s="335" t="s">
        <v>123</v>
      </c>
      <c r="O82" s="335" t="s">
        <v>123</v>
      </c>
      <c r="P82" s="335" t="s">
        <v>123</v>
      </c>
      <c r="Q82" s="335" t="s">
        <v>123</v>
      </c>
      <c r="R82" s="335" t="s">
        <v>123</v>
      </c>
      <c r="S82" s="335" t="s">
        <v>123</v>
      </c>
      <c r="T82" s="335" t="s">
        <v>123</v>
      </c>
      <c r="U82" s="335" t="s">
        <v>123</v>
      </c>
      <c r="V82" s="335" t="s">
        <v>123</v>
      </c>
      <c r="W82" s="335" t="s">
        <v>123</v>
      </c>
      <c r="X82" s="335" t="s">
        <v>123</v>
      </c>
      <c r="Y82" s="335" t="s">
        <v>123</v>
      </c>
      <c r="Z82" s="335" t="s">
        <v>123</v>
      </c>
      <c r="AA82" s="335" t="s">
        <v>123</v>
      </c>
      <c r="AB82" s="335" t="s">
        <v>123</v>
      </c>
      <c r="AC82" s="335" t="s">
        <v>123</v>
      </c>
      <c r="AD82" s="335" t="s">
        <v>123</v>
      </c>
      <c r="AE82" s="335" t="s">
        <v>123</v>
      </c>
      <c r="AF82" s="335" t="s">
        <v>123</v>
      </c>
      <c r="AG82" s="335" t="s">
        <v>123</v>
      </c>
      <c r="AH82" s="335" t="s">
        <v>123</v>
      </c>
      <c r="AI82" s="335" t="s">
        <v>123</v>
      </c>
      <c r="AJ82" s="359" t="s">
        <v>123</v>
      </c>
    </row>
    <row r="83" spans="1:36" ht="25.5" x14ac:dyDescent="0.2">
      <c r="A83" s="247"/>
      <c r="B83" s="259">
        <f>B80+0.1</f>
        <v>61.800000000000011</v>
      </c>
      <c r="C83" s="379" t="s">
        <v>615</v>
      </c>
      <c r="D83" s="380"/>
      <c r="E83" s="696"/>
      <c r="F83" s="381" t="s">
        <v>613</v>
      </c>
      <c r="G83" s="381">
        <v>2</v>
      </c>
      <c r="H83" s="321">
        <f t="shared" ref="H83:AJ83" si="24">SUM(H84:H85)</f>
        <v>0</v>
      </c>
      <c r="I83" s="323">
        <f t="shared" si="24"/>
        <v>0</v>
      </c>
      <c r="J83" s="323">
        <f t="shared" si="24"/>
        <v>0</v>
      </c>
      <c r="K83" s="323">
        <f t="shared" si="24"/>
        <v>0</v>
      </c>
      <c r="L83" s="322">
        <f t="shared" si="24"/>
        <v>0</v>
      </c>
      <c r="M83" s="322">
        <f t="shared" si="24"/>
        <v>0</v>
      </c>
      <c r="N83" s="322">
        <f t="shared" si="24"/>
        <v>0</v>
      </c>
      <c r="O83" s="322">
        <f t="shared" si="24"/>
        <v>0</v>
      </c>
      <c r="P83" s="322">
        <f t="shared" si="24"/>
        <v>0.26275753520719047</v>
      </c>
      <c r="Q83" s="322">
        <f t="shared" si="24"/>
        <v>2.6034734041661443</v>
      </c>
      <c r="R83" s="322">
        <f t="shared" si="24"/>
        <v>4.9523044891540344</v>
      </c>
      <c r="S83" s="322">
        <f t="shared" si="24"/>
        <v>7.3090802000441268</v>
      </c>
      <c r="T83" s="322">
        <f t="shared" si="24"/>
        <v>9.6736543167277915</v>
      </c>
      <c r="U83" s="322">
        <f t="shared" si="24"/>
        <v>12.045880619096399</v>
      </c>
      <c r="V83" s="322">
        <f t="shared" si="24"/>
        <v>15.738108952117713</v>
      </c>
      <c r="W83" s="322">
        <f t="shared" si="24"/>
        <v>18.413620129801984</v>
      </c>
      <c r="X83" s="322">
        <f t="shared" si="24"/>
        <v>20.072292302058688</v>
      </c>
      <c r="Y83" s="322">
        <f t="shared" si="24"/>
        <v>22.873954878761094</v>
      </c>
      <c r="Z83" s="322">
        <f t="shared" si="24"/>
        <v>22.451414239118257</v>
      </c>
      <c r="AA83" s="322">
        <f t="shared" si="24"/>
        <v>22.031404436330934</v>
      </c>
      <c r="AB83" s="322">
        <f t="shared" si="24"/>
        <v>21.618974209938258</v>
      </c>
      <c r="AC83" s="322">
        <f t="shared" si="24"/>
        <v>21.213983807754168</v>
      </c>
      <c r="AD83" s="322">
        <f t="shared" si="24"/>
        <v>20.816293450109736</v>
      </c>
      <c r="AE83" s="322">
        <f t="shared" si="24"/>
        <v>20.42576335789467</v>
      </c>
      <c r="AF83" s="322">
        <f t="shared" si="24"/>
        <v>20.042271227335277</v>
      </c>
      <c r="AG83" s="322">
        <f t="shared" si="24"/>
        <v>19.665677280132623</v>
      </c>
      <c r="AH83" s="322">
        <f t="shared" si="24"/>
        <v>19.295832301224326</v>
      </c>
      <c r="AI83" s="322">
        <f t="shared" si="24"/>
        <v>18.932658374609254</v>
      </c>
      <c r="AJ83" s="322">
        <f t="shared" si="24"/>
        <v>18.575988810576373</v>
      </c>
    </row>
    <row r="84" spans="1:36" x14ac:dyDescent="0.2">
      <c r="A84" s="247"/>
      <c r="B84" s="260" t="s">
        <v>123</v>
      </c>
      <c r="C84" s="494" t="s">
        <v>918</v>
      </c>
      <c r="D84" s="494" t="s">
        <v>947</v>
      </c>
      <c r="E84" s="244"/>
      <c r="F84" s="245" t="s">
        <v>75</v>
      </c>
      <c r="G84" s="245">
        <v>2</v>
      </c>
      <c r="H84" s="321"/>
      <c r="I84" s="323"/>
      <c r="J84" s="323"/>
      <c r="K84" s="323"/>
      <c r="L84" s="406">
        <v>0</v>
      </c>
      <c r="M84" s="406">
        <v>0</v>
      </c>
      <c r="N84" s="406">
        <v>0</v>
      </c>
      <c r="O84" s="406">
        <v>0</v>
      </c>
      <c r="P84" s="406">
        <v>0.26275753520719047</v>
      </c>
      <c r="Q84" s="406">
        <v>2.6034734041661443</v>
      </c>
      <c r="R84" s="406">
        <v>4.9523044891540344</v>
      </c>
      <c r="S84" s="406">
        <v>7.3090802000441268</v>
      </c>
      <c r="T84" s="406">
        <v>9.6736543167277915</v>
      </c>
      <c r="U84" s="406">
        <v>12.045880619096399</v>
      </c>
      <c r="V84" s="406">
        <v>15.738108952117713</v>
      </c>
      <c r="W84" s="406">
        <v>18.413620129801984</v>
      </c>
      <c r="X84" s="406">
        <v>20.072292302058688</v>
      </c>
      <c r="Y84" s="406">
        <v>22.873954878761094</v>
      </c>
      <c r="Z84" s="406">
        <v>22.451414239118257</v>
      </c>
      <c r="AA84" s="406">
        <v>22.031404436330934</v>
      </c>
      <c r="AB84" s="406">
        <v>21.618974209938258</v>
      </c>
      <c r="AC84" s="406">
        <v>21.213983807754168</v>
      </c>
      <c r="AD84" s="406">
        <v>20.816293450109736</v>
      </c>
      <c r="AE84" s="406">
        <v>20.42576335789467</v>
      </c>
      <c r="AF84" s="406">
        <v>20.042271227335277</v>
      </c>
      <c r="AG84" s="406">
        <v>19.665677280132623</v>
      </c>
      <c r="AH84" s="406">
        <v>19.295832301224326</v>
      </c>
      <c r="AI84" s="406">
        <v>18.932658374609254</v>
      </c>
      <c r="AJ84" s="406">
        <v>18.575988810576373</v>
      </c>
    </row>
    <row r="85" spans="1:36" x14ac:dyDescent="0.2">
      <c r="A85" s="247"/>
      <c r="B85" s="368" t="s">
        <v>123</v>
      </c>
      <c r="C85" s="325" t="s">
        <v>591</v>
      </c>
      <c r="D85" s="326" t="s">
        <v>123</v>
      </c>
      <c r="E85" s="326"/>
      <c r="F85" s="327" t="s">
        <v>123</v>
      </c>
      <c r="G85" s="327"/>
      <c r="H85" s="320" t="s">
        <v>123</v>
      </c>
      <c r="I85" s="369" t="s">
        <v>123</v>
      </c>
      <c r="J85" s="369" t="s">
        <v>123</v>
      </c>
      <c r="K85" s="369" t="s">
        <v>123</v>
      </c>
      <c r="L85" s="335" t="s">
        <v>123</v>
      </c>
      <c r="M85" s="335" t="s">
        <v>123</v>
      </c>
      <c r="N85" s="335" t="s">
        <v>123</v>
      </c>
      <c r="O85" s="335" t="s">
        <v>123</v>
      </c>
      <c r="P85" s="335" t="s">
        <v>123</v>
      </c>
      <c r="Q85" s="335" t="s">
        <v>123</v>
      </c>
      <c r="R85" s="335" t="s">
        <v>123</v>
      </c>
      <c r="S85" s="335" t="s">
        <v>123</v>
      </c>
      <c r="T85" s="335" t="s">
        <v>123</v>
      </c>
      <c r="U85" s="335" t="s">
        <v>123</v>
      </c>
      <c r="V85" s="335" t="s">
        <v>123</v>
      </c>
      <c r="W85" s="335" t="s">
        <v>123</v>
      </c>
      <c r="X85" s="335" t="s">
        <v>123</v>
      </c>
      <c r="Y85" s="335" t="s">
        <v>123</v>
      </c>
      <c r="Z85" s="335" t="s">
        <v>123</v>
      </c>
      <c r="AA85" s="335" t="s">
        <v>123</v>
      </c>
      <c r="AB85" s="335" t="s">
        <v>123</v>
      </c>
      <c r="AC85" s="335" t="s">
        <v>123</v>
      </c>
      <c r="AD85" s="335" t="s">
        <v>123</v>
      </c>
      <c r="AE85" s="335" t="s">
        <v>123</v>
      </c>
      <c r="AF85" s="335" t="s">
        <v>123</v>
      </c>
      <c r="AG85" s="335" t="s">
        <v>123</v>
      </c>
      <c r="AH85" s="335" t="s">
        <v>123</v>
      </c>
      <c r="AI85" s="335" t="s">
        <v>123</v>
      </c>
      <c r="AJ85" s="359" t="s">
        <v>123</v>
      </c>
    </row>
    <row r="86" spans="1:36" ht="25.5" x14ac:dyDescent="0.2">
      <c r="A86" s="247"/>
      <c r="B86" s="259">
        <f>B83+0.1</f>
        <v>61.900000000000013</v>
      </c>
      <c r="C86" s="379" t="s">
        <v>616</v>
      </c>
      <c r="D86" s="261"/>
      <c r="E86" s="697"/>
      <c r="F86" s="381" t="s">
        <v>613</v>
      </c>
      <c r="G86" s="381">
        <v>2</v>
      </c>
      <c r="H86" s="321">
        <f t="shared" ref="H86:AJ86" si="25">SUM(H87:H88)</f>
        <v>0</v>
      </c>
      <c r="I86" s="323">
        <f t="shared" si="25"/>
        <v>0</v>
      </c>
      <c r="J86" s="323">
        <f t="shared" si="25"/>
        <v>0</v>
      </c>
      <c r="K86" s="323">
        <f t="shared" si="25"/>
        <v>0</v>
      </c>
      <c r="L86" s="322">
        <f t="shared" si="25"/>
        <v>0</v>
      </c>
      <c r="M86" s="322">
        <f t="shared" si="25"/>
        <v>0</v>
      </c>
      <c r="N86" s="322">
        <f t="shared" si="25"/>
        <v>0</v>
      </c>
      <c r="O86" s="322">
        <f t="shared" si="25"/>
        <v>0</v>
      </c>
      <c r="P86" s="322">
        <f t="shared" si="25"/>
        <v>-0.29016454769985756</v>
      </c>
      <c r="Q86" s="322">
        <f t="shared" si="25"/>
        <v>-2.8750295673644484</v>
      </c>
      <c r="R86" s="322">
        <f t="shared" si="25"/>
        <v>-5.468856263377031</v>
      </c>
      <c r="S86" s="322">
        <f t="shared" si="25"/>
        <v>-8.0714562521507105</v>
      </c>
      <c r="T86" s="322">
        <f t="shared" si="25"/>
        <v>-10.682668062039578</v>
      </c>
      <c r="U86" s="322">
        <f t="shared" si="25"/>
        <v>-13.302330221397725</v>
      </c>
      <c r="V86" s="322">
        <f t="shared" si="25"/>
        <v>-17.379677664206323</v>
      </c>
      <c r="W86" s="322">
        <f t="shared" si="25"/>
        <v>-20.334258929122317</v>
      </c>
      <c r="X86" s="322">
        <f t="shared" si="25"/>
        <v>-22.165939456440782</v>
      </c>
      <c r="Y86" s="322">
        <f t="shared" si="25"/>
        <v>-25.03917031217944</v>
      </c>
      <c r="Z86" s="322">
        <f t="shared" si="25"/>
        <v>-24.611414239118258</v>
      </c>
      <c r="AA86" s="322">
        <f t="shared" si="25"/>
        <v>-24.191404436330934</v>
      </c>
      <c r="AB86" s="322">
        <f t="shared" si="25"/>
        <v>-23.778974209938259</v>
      </c>
      <c r="AC86" s="322">
        <f t="shared" si="25"/>
        <v>-23.373983807754168</v>
      </c>
      <c r="AD86" s="322">
        <f t="shared" si="25"/>
        <v>-22.976293450109736</v>
      </c>
      <c r="AE86" s="322">
        <f t="shared" si="25"/>
        <v>-22.58576335789467</v>
      </c>
      <c r="AF86" s="322">
        <f t="shared" si="25"/>
        <v>-22.202271227335277</v>
      </c>
      <c r="AG86" s="322">
        <f t="shared" si="25"/>
        <v>-21.825677280132624</v>
      </c>
      <c r="AH86" s="322">
        <f t="shared" si="25"/>
        <v>-21.455832301224326</v>
      </c>
      <c r="AI86" s="322">
        <f t="shared" si="25"/>
        <v>-21.092658374609254</v>
      </c>
      <c r="AJ86" s="322">
        <f t="shared" si="25"/>
        <v>-20.735988810576373</v>
      </c>
    </row>
    <row r="87" spans="1:36" x14ac:dyDescent="0.2">
      <c r="A87" s="247"/>
      <c r="B87" s="260" t="s">
        <v>123</v>
      </c>
      <c r="C87" s="494" t="s">
        <v>918</v>
      </c>
      <c r="D87" s="494" t="s">
        <v>947</v>
      </c>
      <c r="E87" s="244"/>
      <c r="F87" s="245" t="s">
        <v>75</v>
      </c>
      <c r="G87" s="245">
        <v>2</v>
      </c>
      <c r="H87" s="321"/>
      <c r="I87" s="323"/>
      <c r="J87" s="323"/>
      <c r="K87" s="323"/>
      <c r="L87" s="406">
        <v>0</v>
      </c>
      <c r="M87" s="406">
        <v>0</v>
      </c>
      <c r="N87" s="406">
        <v>0</v>
      </c>
      <c r="O87" s="406">
        <v>0</v>
      </c>
      <c r="P87" s="406">
        <v>-0.29016454769985756</v>
      </c>
      <c r="Q87" s="406">
        <v>-2.8750295673644484</v>
      </c>
      <c r="R87" s="406">
        <v>-5.468856263377031</v>
      </c>
      <c r="S87" s="406">
        <v>-8.0714562521507105</v>
      </c>
      <c r="T87" s="406">
        <v>-10.682668062039578</v>
      </c>
      <c r="U87" s="406">
        <v>-13.302330221397725</v>
      </c>
      <c r="V87" s="406">
        <v>-17.379677664206323</v>
      </c>
      <c r="W87" s="406">
        <v>-20.334258929122317</v>
      </c>
      <c r="X87" s="406">
        <v>-22.165939456440782</v>
      </c>
      <c r="Y87" s="406">
        <v>-25.03917031217944</v>
      </c>
      <c r="Z87" s="406">
        <v>-24.611414239118258</v>
      </c>
      <c r="AA87" s="406">
        <v>-24.191404436330934</v>
      </c>
      <c r="AB87" s="406">
        <v>-23.778974209938259</v>
      </c>
      <c r="AC87" s="406">
        <v>-23.373983807754168</v>
      </c>
      <c r="AD87" s="406">
        <v>-22.976293450109736</v>
      </c>
      <c r="AE87" s="406">
        <v>-22.58576335789467</v>
      </c>
      <c r="AF87" s="406">
        <v>-22.202271227335277</v>
      </c>
      <c r="AG87" s="406">
        <v>-21.825677280132624</v>
      </c>
      <c r="AH87" s="406">
        <v>-21.455832301224326</v>
      </c>
      <c r="AI87" s="406">
        <v>-21.092658374609254</v>
      </c>
      <c r="AJ87" s="501">
        <v>-20.735988810576373</v>
      </c>
    </row>
    <row r="88" spans="1:36" x14ac:dyDescent="0.2">
      <c r="A88" s="247"/>
      <c r="B88" s="368" t="s">
        <v>123</v>
      </c>
      <c r="C88" s="325" t="s">
        <v>591</v>
      </c>
      <c r="D88" s="326" t="s">
        <v>123</v>
      </c>
      <c r="E88" s="326"/>
      <c r="F88" s="327" t="s">
        <v>123</v>
      </c>
      <c r="G88" s="327"/>
      <c r="H88" s="320" t="s">
        <v>123</v>
      </c>
      <c r="I88" s="369" t="s">
        <v>123</v>
      </c>
      <c r="J88" s="369" t="s">
        <v>123</v>
      </c>
      <c r="K88" s="369" t="s">
        <v>123</v>
      </c>
      <c r="L88" s="335" t="s">
        <v>123</v>
      </c>
      <c r="M88" s="335" t="s">
        <v>123</v>
      </c>
      <c r="N88" s="335" t="s">
        <v>123</v>
      </c>
      <c r="O88" s="335" t="s">
        <v>123</v>
      </c>
      <c r="P88" s="335" t="s">
        <v>123</v>
      </c>
      <c r="Q88" s="335" t="s">
        <v>123</v>
      </c>
      <c r="R88" s="335" t="s">
        <v>123</v>
      </c>
      <c r="S88" s="335" t="s">
        <v>123</v>
      </c>
      <c r="T88" s="335" t="s">
        <v>123</v>
      </c>
      <c r="U88" s="335" t="s">
        <v>123</v>
      </c>
      <c r="V88" s="335" t="s">
        <v>123</v>
      </c>
      <c r="W88" s="335" t="s">
        <v>123</v>
      </c>
      <c r="X88" s="335" t="s">
        <v>123</v>
      </c>
      <c r="Y88" s="335" t="s">
        <v>123</v>
      </c>
      <c r="Z88" s="335" t="s">
        <v>123</v>
      </c>
      <c r="AA88" s="335" t="s">
        <v>123</v>
      </c>
      <c r="AB88" s="335" t="s">
        <v>123</v>
      </c>
      <c r="AC88" s="335" t="s">
        <v>123</v>
      </c>
      <c r="AD88" s="335" t="s">
        <v>123</v>
      </c>
      <c r="AE88" s="335" t="s">
        <v>123</v>
      </c>
      <c r="AF88" s="335" t="s">
        <v>123</v>
      </c>
      <c r="AG88" s="335" t="s">
        <v>123</v>
      </c>
      <c r="AH88" s="335" t="s">
        <v>123</v>
      </c>
      <c r="AI88" s="335" t="s">
        <v>123</v>
      </c>
      <c r="AJ88" s="359" t="s">
        <v>123</v>
      </c>
    </row>
    <row r="89" spans="1:36" ht="25.5" x14ac:dyDescent="0.2">
      <c r="A89" s="247"/>
      <c r="B89" s="262">
        <f>B61</f>
        <v>61.1</v>
      </c>
      <c r="C89" s="379" t="s">
        <v>617</v>
      </c>
      <c r="D89" s="380"/>
      <c r="E89" s="696"/>
      <c r="F89" s="381" t="s">
        <v>613</v>
      </c>
      <c r="G89" s="381">
        <v>2</v>
      </c>
      <c r="H89" s="321">
        <f t="shared" ref="H89:AJ89" si="26">SUM(H90:H91)</f>
        <v>0</v>
      </c>
      <c r="I89" s="323">
        <f t="shared" si="26"/>
        <v>0</v>
      </c>
      <c r="J89" s="323">
        <f t="shared" si="26"/>
        <v>0</v>
      </c>
      <c r="K89" s="323">
        <f t="shared" si="26"/>
        <v>0</v>
      </c>
      <c r="L89" s="322">
        <f t="shared" si="26"/>
        <v>0</v>
      </c>
      <c r="M89" s="322">
        <f t="shared" si="26"/>
        <v>0</v>
      </c>
      <c r="N89" s="322">
        <f t="shared" si="26"/>
        <v>0</v>
      </c>
      <c r="O89" s="322">
        <f t="shared" si="26"/>
        <v>0</v>
      </c>
      <c r="P89" s="322">
        <f t="shared" si="26"/>
        <v>0</v>
      </c>
      <c r="Q89" s="322">
        <f t="shared" si="26"/>
        <v>0</v>
      </c>
      <c r="R89" s="322">
        <f t="shared" si="26"/>
        <v>0</v>
      </c>
      <c r="S89" s="322">
        <f t="shared" si="26"/>
        <v>0</v>
      </c>
      <c r="T89" s="322">
        <f t="shared" si="26"/>
        <v>0</v>
      </c>
      <c r="U89" s="322">
        <f t="shared" si="26"/>
        <v>0</v>
      </c>
      <c r="V89" s="322">
        <f t="shared" si="26"/>
        <v>0</v>
      </c>
      <c r="W89" s="322">
        <f t="shared" si="26"/>
        <v>0</v>
      </c>
      <c r="X89" s="322">
        <f t="shared" si="26"/>
        <v>0</v>
      </c>
      <c r="Y89" s="322">
        <f t="shared" si="26"/>
        <v>0</v>
      </c>
      <c r="Z89" s="322">
        <f t="shared" si="26"/>
        <v>0</v>
      </c>
      <c r="AA89" s="322">
        <f t="shared" si="26"/>
        <v>0</v>
      </c>
      <c r="AB89" s="322">
        <f t="shared" si="26"/>
        <v>0</v>
      </c>
      <c r="AC89" s="322">
        <f t="shared" si="26"/>
        <v>0</v>
      </c>
      <c r="AD89" s="322">
        <f t="shared" si="26"/>
        <v>0</v>
      </c>
      <c r="AE89" s="322">
        <f t="shared" si="26"/>
        <v>0</v>
      </c>
      <c r="AF89" s="322">
        <f t="shared" si="26"/>
        <v>0</v>
      </c>
      <c r="AG89" s="322">
        <f t="shared" si="26"/>
        <v>0</v>
      </c>
      <c r="AH89" s="322">
        <f t="shared" si="26"/>
        <v>0</v>
      </c>
      <c r="AI89" s="322">
        <f t="shared" si="26"/>
        <v>0</v>
      </c>
      <c r="AJ89" s="322">
        <f t="shared" si="26"/>
        <v>0</v>
      </c>
    </row>
    <row r="90" spans="1:36" x14ac:dyDescent="0.2">
      <c r="A90" s="247"/>
      <c r="B90" s="260" t="s">
        <v>123</v>
      </c>
      <c r="C90" s="244"/>
      <c r="D90" s="244"/>
      <c r="E90" s="244"/>
      <c r="F90" s="245" t="s">
        <v>75</v>
      </c>
      <c r="G90" s="245">
        <v>2</v>
      </c>
      <c r="H90" s="321"/>
      <c r="I90" s="323"/>
      <c r="J90" s="323"/>
      <c r="K90" s="323"/>
      <c r="L90" s="330"/>
      <c r="M90" s="330"/>
      <c r="N90" s="330"/>
      <c r="O90" s="330"/>
      <c r="P90" s="330"/>
      <c r="Q90" s="330"/>
      <c r="R90" s="330"/>
      <c r="S90" s="330"/>
      <c r="T90" s="330"/>
      <c r="U90" s="330"/>
      <c r="V90" s="330"/>
      <c r="W90" s="330"/>
      <c r="X90" s="330"/>
      <c r="Y90" s="330"/>
      <c r="Z90" s="330"/>
      <c r="AA90" s="330"/>
      <c r="AB90" s="330"/>
      <c r="AC90" s="330"/>
      <c r="AD90" s="330"/>
      <c r="AE90" s="330"/>
      <c r="AF90" s="330"/>
      <c r="AG90" s="330"/>
      <c r="AH90" s="330"/>
      <c r="AI90" s="330"/>
      <c r="AJ90" s="355"/>
    </row>
    <row r="91" spans="1:36" ht="15.75" thickBot="1" x14ac:dyDescent="0.25">
      <c r="A91" s="247"/>
      <c r="B91" s="382" t="s">
        <v>123</v>
      </c>
      <c r="C91" s="325" t="s">
        <v>591</v>
      </c>
      <c r="D91" s="326" t="s">
        <v>123</v>
      </c>
      <c r="E91" s="698"/>
      <c r="F91" s="383" t="s">
        <v>123</v>
      </c>
      <c r="G91" s="383"/>
      <c r="H91" s="370" t="s">
        <v>123</v>
      </c>
      <c r="I91" s="384" t="s">
        <v>123</v>
      </c>
      <c r="J91" s="384" t="s">
        <v>123</v>
      </c>
      <c r="K91" s="384" t="s">
        <v>123</v>
      </c>
      <c r="L91" s="371" t="s">
        <v>123</v>
      </c>
      <c r="M91" s="371" t="s">
        <v>123</v>
      </c>
      <c r="N91" s="371" t="s">
        <v>123</v>
      </c>
      <c r="O91" s="371" t="s">
        <v>123</v>
      </c>
      <c r="P91" s="371" t="s">
        <v>123</v>
      </c>
      <c r="Q91" s="371" t="s">
        <v>123</v>
      </c>
      <c r="R91" s="371" t="s">
        <v>123</v>
      </c>
      <c r="S91" s="371" t="s">
        <v>123</v>
      </c>
      <c r="T91" s="371" t="s">
        <v>123</v>
      </c>
      <c r="U91" s="371" t="s">
        <v>123</v>
      </c>
      <c r="V91" s="371" t="s">
        <v>123</v>
      </c>
      <c r="W91" s="371" t="s">
        <v>123</v>
      </c>
      <c r="X91" s="371" t="s">
        <v>123</v>
      </c>
      <c r="Y91" s="371" t="s">
        <v>123</v>
      </c>
      <c r="Z91" s="371" t="s">
        <v>123</v>
      </c>
      <c r="AA91" s="371" t="s">
        <v>123</v>
      </c>
      <c r="AB91" s="371" t="s">
        <v>123</v>
      </c>
      <c r="AC91" s="371" t="s">
        <v>123</v>
      </c>
      <c r="AD91" s="371" t="s">
        <v>123</v>
      </c>
      <c r="AE91" s="371" t="s">
        <v>123</v>
      </c>
      <c r="AF91" s="371" t="s">
        <v>123</v>
      </c>
      <c r="AG91" s="371" t="s">
        <v>123</v>
      </c>
      <c r="AH91" s="371" t="s">
        <v>123</v>
      </c>
      <c r="AI91" s="371" t="s">
        <v>123</v>
      </c>
      <c r="AJ91" s="536" t="s">
        <v>123</v>
      </c>
    </row>
    <row r="92" spans="1:36" x14ac:dyDescent="0.2">
      <c r="A92" s="247"/>
      <c r="B92" s="239"/>
      <c r="C92" s="247"/>
      <c r="D92" s="263"/>
      <c r="E92" s="263"/>
      <c r="F92" s="227"/>
      <c r="G92" s="227"/>
      <c r="H92" s="227"/>
      <c r="I92" s="264"/>
      <c r="J92" s="264"/>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row>
    <row r="93" spans="1:36" x14ac:dyDescent="0.2">
      <c r="A93" s="247"/>
      <c r="B93" s="239"/>
      <c r="C93" s="158" t="str">
        <f>'TITLE PAGE'!B9</f>
        <v>Company:</v>
      </c>
      <c r="D93" s="265" t="str">
        <f>'TITLE PAGE'!D9</f>
        <v>Severn Trent Water</v>
      </c>
      <c r="E93" s="699"/>
      <c r="F93" s="227"/>
      <c r="G93" s="227"/>
      <c r="H93" s="227"/>
      <c r="I93" s="264"/>
      <c r="J93" s="264"/>
      <c r="K93" s="264"/>
      <c r="L93" s="264"/>
      <c r="M93" s="264"/>
      <c r="N93" s="264"/>
      <c r="O93" s="264"/>
      <c r="P93" s="264"/>
      <c r="Q93" s="264"/>
      <c r="R93" s="264"/>
      <c r="S93" s="264"/>
      <c r="T93" s="264"/>
      <c r="U93" s="264"/>
      <c r="V93" s="264"/>
      <c r="W93" s="264"/>
      <c r="X93" s="264"/>
      <c r="Y93" s="264"/>
      <c r="Z93" s="264"/>
      <c r="AA93" s="264"/>
      <c r="AB93" s="264"/>
      <c r="AC93" s="264"/>
      <c r="AD93" s="264"/>
      <c r="AE93" s="264"/>
      <c r="AF93" s="264"/>
      <c r="AG93" s="264"/>
      <c r="AH93" s="264"/>
      <c r="AI93" s="264"/>
      <c r="AJ93" s="264"/>
    </row>
    <row r="94" spans="1:36" x14ac:dyDescent="0.2">
      <c r="A94" s="247"/>
      <c r="B94" s="239"/>
      <c r="C94" s="160" t="str">
        <f>'TITLE PAGE'!B10</f>
        <v>Resource Zone Name:</v>
      </c>
      <c r="D94" s="164" t="str">
        <f>'TITLE PAGE'!D10</f>
        <v>Strategic Grid</v>
      </c>
      <c r="E94" s="699"/>
      <c r="F94" s="227"/>
      <c r="G94" s="227"/>
      <c r="H94" s="227"/>
      <c r="I94" s="264"/>
      <c r="J94" s="264"/>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row>
    <row r="95" spans="1:36" x14ac:dyDescent="0.2">
      <c r="A95" s="247"/>
      <c r="B95" s="239"/>
      <c r="C95" s="160" t="str">
        <f>'TITLE PAGE'!B11</f>
        <v>Resource Zone Number:</v>
      </c>
      <c r="D95" s="164">
        <f>'TITLE PAGE'!D11</f>
        <v>13</v>
      </c>
      <c r="E95" s="699"/>
      <c r="F95" s="227"/>
      <c r="G95" s="227"/>
      <c r="H95" s="227"/>
      <c r="I95" s="264"/>
      <c r="J95" s="264"/>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row>
    <row r="96" spans="1:36" x14ac:dyDescent="0.2">
      <c r="A96" s="247"/>
      <c r="B96" s="239"/>
      <c r="C96" s="160" t="str">
        <f>'TITLE PAGE'!B12</f>
        <v xml:space="preserve">Planning Scenario Name:                                                                     </v>
      </c>
      <c r="D96" s="164" t="str">
        <f>'TITLE PAGE'!D12</f>
        <v>Dry Year Annual Average</v>
      </c>
      <c r="E96" s="699"/>
      <c r="F96" s="227"/>
      <c r="G96" s="227"/>
      <c r="H96" s="227"/>
      <c r="I96" s="264"/>
      <c r="J96" s="264"/>
      <c r="K96" s="264"/>
      <c r="L96" s="264"/>
      <c r="M96" s="264"/>
      <c r="N96" s="264"/>
      <c r="O96" s="264"/>
      <c r="P96" s="264"/>
      <c r="Q96" s="264"/>
      <c r="R96" s="264"/>
      <c r="S96" s="264"/>
      <c r="T96" s="264"/>
      <c r="U96" s="264"/>
      <c r="V96" s="264"/>
      <c r="W96" s="264"/>
      <c r="X96" s="264"/>
      <c r="Y96" s="264"/>
      <c r="Z96" s="264"/>
      <c r="AA96" s="264"/>
      <c r="AB96" s="264"/>
      <c r="AC96" s="264"/>
      <c r="AD96" s="264"/>
      <c r="AE96" s="264"/>
      <c r="AF96" s="264"/>
      <c r="AG96" s="264"/>
      <c r="AH96" s="264"/>
      <c r="AI96" s="264"/>
      <c r="AJ96" s="264"/>
    </row>
    <row r="97" spans="1:36" x14ac:dyDescent="0.2">
      <c r="A97" s="247"/>
      <c r="B97" s="247"/>
      <c r="C97" s="165" t="str">
        <f>'TITLE PAGE'!B13</f>
        <v xml:space="preserve">Chosen Level of Service:  </v>
      </c>
      <c r="D97" s="266" t="str">
        <f>'TITLE PAGE'!D13</f>
        <v>No more than 3 in 100 Temporary Use Bans</v>
      </c>
      <c r="E97" s="699"/>
      <c r="F97" s="227"/>
      <c r="G97" s="227"/>
      <c r="H97" s="227"/>
      <c r="I97" s="247"/>
      <c r="J97" s="247"/>
      <c r="K97" s="247"/>
      <c r="L97" s="247"/>
      <c r="M97" s="247"/>
      <c r="N97" s="247"/>
      <c r="O97" s="247"/>
      <c r="P97" s="247"/>
      <c r="Q97" s="247"/>
      <c r="R97" s="247"/>
      <c r="S97" s="247"/>
      <c r="T97" s="247"/>
      <c r="U97" s="247"/>
      <c r="V97" s="247"/>
      <c r="W97" s="247"/>
      <c r="X97" s="247"/>
      <c r="Y97" s="247"/>
      <c r="Z97" s="247"/>
      <c r="AA97" s="247"/>
      <c r="AB97" s="247"/>
      <c r="AC97" s="247"/>
      <c r="AD97" s="247"/>
      <c r="AE97" s="247"/>
      <c r="AF97" s="247"/>
      <c r="AG97" s="247"/>
      <c r="AH97" s="247"/>
      <c r="AI97" s="247"/>
      <c r="AJ97" s="247"/>
    </row>
    <row r="98" spans="1:36" x14ac:dyDescent="0.2">
      <c r="A98" s="247"/>
      <c r="B98" s="247"/>
      <c r="C98" s="247"/>
      <c r="D98" s="247"/>
      <c r="E98" s="247"/>
      <c r="F98" s="227"/>
      <c r="G98" s="227"/>
      <c r="H98" s="227"/>
      <c r="I98" s="247"/>
      <c r="J98" s="247"/>
      <c r="K98" s="247"/>
      <c r="L98" s="247"/>
      <c r="M98" s="247"/>
      <c r="N98" s="247"/>
      <c r="O98" s="247"/>
      <c r="P98" s="247"/>
      <c r="Q98" s="247"/>
      <c r="R98" s="247"/>
      <c r="S98" s="247"/>
      <c r="T98" s="247"/>
      <c r="U98" s="247"/>
      <c r="V98" s="247"/>
      <c r="W98" s="247"/>
      <c r="X98" s="247"/>
      <c r="Y98" s="247"/>
      <c r="Z98" s="247"/>
      <c r="AA98" s="247"/>
      <c r="AB98" s="247"/>
      <c r="AC98" s="247"/>
      <c r="AD98" s="247"/>
      <c r="AE98" s="247"/>
      <c r="AF98" s="247"/>
      <c r="AG98" s="247"/>
      <c r="AH98" s="247"/>
      <c r="AI98" s="247"/>
      <c r="AJ98" s="247"/>
    </row>
  </sheetData>
  <sheetProtection algorithmName="SHA-512" hashValue="/C93ZYTNah0/B/n+EpZDBluy/97l8BSS8QQA8Ze6wkCEPk7jGAMsXuuMSTWYQBJ7+IUm5mztG1VgHE4RH918iQ==" saltValue="U2I8rT2SDMSJEfY3u/cLeQ==" spinCount="100000" sheet="1" objects="1" scenarios="1" selectLockedCells="1" selectUnlockedCells="1"/>
  <mergeCells count="1">
    <mergeCell ref="H2:AJ2"/>
  </mergeCells>
  <pageMargins left="0.7" right="0.7" top="0.75" bottom="0.75" header="0.3" footer="0.3"/>
  <pageSetup paperSize="9" orientation="portrait"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M36"/>
  <sheetViews>
    <sheetView zoomScale="80" zoomScaleNormal="80" workbookViewId="0">
      <selection activeCell="I36" sqref="I36"/>
    </sheetView>
  </sheetViews>
  <sheetFormatPr defaultColWidth="8.88671875" defaultRowHeight="15" x14ac:dyDescent="0.2"/>
  <cols>
    <col min="1" max="1" width="2.109375" customWidth="1"/>
    <col min="2" max="2" width="7.88671875" customWidth="1"/>
    <col min="3" max="3" width="5.6640625" customWidth="1"/>
    <col min="4" max="4" width="39.77734375" customWidth="1"/>
    <col min="5" max="5" width="28" customWidth="1"/>
    <col min="6" max="6" width="6.109375" customWidth="1"/>
    <col min="7" max="7" width="8.44140625" customWidth="1"/>
    <col min="8" max="8" width="13.21875" customWidth="1"/>
    <col min="9" max="11" width="10.21875" customWidth="1"/>
    <col min="12" max="36" width="11.44140625" customWidth="1"/>
    <col min="39" max="39" width="9.88671875" bestFit="1" customWidth="1"/>
    <col min="231" max="231" width="2.109375" customWidth="1"/>
    <col min="232" max="232" width="7.88671875" customWidth="1"/>
    <col min="233" max="233" width="5.6640625" customWidth="1"/>
    <col min="234" max="234" width="39.77734375" customWidth="1"/>
    <col min="235" max="235" width="34.21875" customWidth="1"/>
    <col min="236" max="236" width="6.109375" customWidth="1"/>
    <col min="237" max="237" width="8.44140625" customWidth="1"/>
    <col min="238" max="238" width="15.44140625" customWidth="1"/>
    <col min="239" max="239" width="12.21875" customWidth="1"/>
    <col min="240" max="240" width="12.6640625" customWidth="1"/>
    <col min="241" max="241" width="12" customWidth="1"/>
    <col min="242" max="266" width="11.44140625" customWidth="1"/>
    <col min="487" max="487" width="2.109375" customWidth="1"/>
    <col min="488" max="488" width="7.88671875" customWidth="1"/>
    <col min="489" max="489" width="5.6640625" customWidth="1"/>
    <col min="490" max="490" width="39.77734375" customWidth="1"/>
    <col min="491" max="491" width="34.21875" customWidth="1"/>
    <col min="492" max="492" width="6.109375" customWidth="1"/>
    <col min="493" max="493" width="8.44140625" customWidth="1"/>
    <col min="494" max="494" width="15.44140625" customWidth="1"/>
    <col min="495" max="495" width="12.21875" customWidth="1"/>
    <col min="496" max="496" width="12.6640625" customWidth="1"/>
    <col min="497" max="497" width="12" customWidth="1"/>
    <col min="498" max="522" width="11.44140625" customWidth="1"/>
    <col min="743" max="743" width="2.109375" customWidth="1"/>
    <col min="744" max="744" width="7.88671875" customWidth="1"/>
    <col min="745" max="745" width="5.6640625" customWidth="1"/>
    <col min="746" max="746" width="39.77734375" customWidth="1"/>
    <col min="747" max="747" width="34.21875" customWidth="1"/>
    <col min="748" max="748" width="6.109375" customWidth="1"/>
    <col min="749" max="749" width="8.44140625" customWidth="1"/>
    <col min="750" max="750" width="15.44140625" customWidth="1"/>
    <col min="751" max="751" width="12.21875" customWidth="1"/>
    <col min="752" max="752" width="12.6640625" customWidth="1"/>
    <col min="753" max="753" width="12" customWidth="1"/>
    <col min="754" max="778" width="11.44140625" customWidth="1"/>
    <col min="999" max="999" width="2.109375" customWidth="1"/>
    <col min="1000" max="1000" width="7.88671875" customWidth="1"/>
    <col min="1001" max="1001" width="5.6640625" customWidth="1"/>
    <col min="1002" max="1002" width="39.77734375" customWidth="1"/>
    <col min="1003" max="1003" width="34.21875" customWidth="1"/>
    <col min="1004" max="1004" width="6.109375" customWidth="1"/>
    <col min="1005" max="1005" width="8.44140625" customWidth="1"/>
    <col min="1006" max="1006" width="15.44140625" customWidth="1"/>
    <col min="1007" max="1007" width="12.21875" customWidth="1"/>
    <col min="1008" max="1008" width="12.6640625" customWidth="1"/>
    <col min="1009" max="1009" width="12" customWidth="1"/>
    <col min="1010" max="1034" width="11.44140625" customWidth="1"/>
    <col min="1255" max="1255" width="2.109375" customWidth="1"/>
    <col min="1256" max="1256" width="7.88671875" customWidth="1"/>
    <col min="1257" max="1257" width="5.6640625" customWidth="1"/>
    <col min="1258" max="1258" width="39.77734375" customWidth="1"/>
    <col min="1259" max="1259" width="34.21875" customWidth="1"/>
    <col min="1260" max="1260" width="6.109375" customWidth="1"/>
    <col min="1261" max="1261" width="8.44140625" customWidth="1"/>
    <col min="1262" max="1262" width="15.44140625" customWidth="1"/>
    <col min="1263" max="1263" width="12.21875" customWidth="1"/>
    <col min="1264" max="1264" width="12.6640625" customWidth="1"/>
    <col min="1265" max="1265" width="12" customWidth="1"/>
    <col min="1266" max="1290" width="11.44140625" customWidth="1"/>
    <col min="1511" max="1511" width="2.109375" customWidth="1"/>
    <col min="1512" max="1512" width="7.88671875" customWidth="1"/>
    <col min="1513" max="1513" width="5.6640625" customWidth="1"/>
    <col min="1514" max="1514" width="39.77734375" customWidth="1"/>
    <col min="1515" max="1515" width="34.21875" customWidth="1"/>
    <col min="1516" max="1516" width="6.109375" customWidth="1"/>
    <col min="1517" max="1517" width="8.44140625" customWidth="1"/>
    <col min="1518" max="1518" width="15.44140625" customWidth="1"/>
    <col min="1519" max="1519" width="12.21875" customWidth="1"/>
    <col min="1520" max="1520" width="12.6640625" customWidth="1"/>
    <col min="1521" max="1521" width="12" customWidth="1"/>
    <col min="1522" max="1546" width="11.44140625" customWidth="1"/>
    <col min="1767" max="1767" width="2.109375" customWidth="1"/>
    <col min="1768" max="1768" width="7.88671875" customWidth="1"/>
    <col min="1769" max="1769" width="5.6640625" customWidth="1"/>
    <col min="1770" max="1770" width="39.77734375" customWidth="1"/>
    <col min="1771" max="1771" width="34.21875" customWidth="1"/>
    <col min="1772" max="1772" width="6.109375" customWidth="1"/>
    <col min="1773" max="1773" width="8.44140625" customWidth="1"/>
    <col min="1774" max="1774" width="15.44140625" customWidth="1"/>
    <col min="1775" max="1775" width="12.21875" customWidth="1"/>
    <col min="1776" max="1776" width="12.6640625" customWidth="1"/>
    <col min="1777" max="1777" width="12" customWidth="1"/>
    <col min="1778" max="1802" width="11.44140625" customWidth="1"/>
    <col min="2023" max="2023" width="2.109375" customWidth="1"/>
    <col min="2024" max="2024" width="7.88671875" customWidth="1"/>
    <col min="2025" max="2025" width="5.6640625" customWidth="1"/>
    <col min="2026" max="2026" width="39.77734375" customWidth="1"/>
    <col min="2027" max="2027" width="34.21875" customWidth="1"/>
    <col min="2028" max="2028" width="6.109375" customWidth="1"/>
    <col min="2029" max="2029" width="8.44140625" customWidth="1"/>
    <col min="2030" max="2030" width="15.44140625" customWidth="1"/>
    <col min="2031" max="2031" width="12.21875" customWidth="1"/>
    <col min="2032" max="2032" width="12.6640625" customWidth="1"/>
    <col min="2033" max="2033" width="12" customWidth="1"/>
    <col min="2034" max="2058" width="11.44140625" customWidth="1"/>
    <col min="2279" max="2279" width="2.109375" customWidth="1"/>
    <col min="2280" max="2280" width="7.88671875" customWidth="1"/>
    <col min="2281" max="2281" width="5.6640625" customWidth="1"/>
    <col min="2282" max="2282" width="39.77734375" customWidth="1"/>
    <col min="2283" max="2283" width="34.21875" customWidth="1"/>
    <col min="2284" max="2284" width="6.109375" customWidth="1"/>
    <col min="2285" max="2285" width="8.44140625" customWidth="1"/>
    <col min="2286" max="2286" width="15.44140625" customWidth="1"/>
    <col min="2287" max="2287" width="12.21875" customWidth="1"/>
    <col min="2288" max="2288" width="12.6640625" customWidth="1"/>
    <col min="2289" max="2289" width="12" customWidth="1"/>
    <col min="2290" max="2314" width="11.44140625" customWidth="1"/>
    <col min="2535" max="2535" width="2.109375" customWidth="1"/>
    <col min="2536" max="2536" width="7.88671875" customWidth="1"/>
    <col min="2537" max="2537" width="5.6640625" customWidth="1"/>
    <col min="2538" max="2538" width="39.77734375" customWidth="1"/>
    <col min="2539" max="2539" width="34.21875" customWidth="1"/>
    <col min="2540" max="2540" width="6.109375" customWidth="1"/>
    <col min="2541" max="2541" width="8.44140625" customWidth="1"/>
    <col min="2542" max="2542" width="15.44140625" customWidth="1"/>
    <col min="2543" max="2543" width="12.21875" customWidth="1"/>
    <col min="2544" max="2544" width="12.6640625" customWidth="1"/>
    <col min="2545" max="2545" width="12" customWidth="1"/>
    <col min="2546" max="2570" width="11.44140625" customWidth="1"/>
    <col min="2791" max="2791" width="2.109375" customWidth="1"/>
    <col min="2792" max="2792" width="7.88671875" customWidth="1"/>
    <col min="2793" max="2793" width="5.6640625" customWidth="1"/>
    <col min="2794" max="2794" width="39.77734375" customWidth="1"/>
    <col min="2795" max="2795" width="34.21875" customWidth="1"/>
    <col min="2796" max="2796" width="6.109375" customWidth="1"/>
    <col min="2797" max="2797" width="8.44140625" customWidth="1"/>
    <col min="2798" max="2798" width="15.44140625" customWidth="1"/>
    <col min="2799" max="2799" width="12.21875" customWidth="1"/>
    <col min="2800" max="2800" width="12.6640625" customWidth="1"/>
    <col min="2801" max="2801" width="12" customWidth="1"/>
    <col min="2802" max="2826" width="11.44140625" customWidth="1"/>
    <col min="3047" max="3047" width="2.109375" customWidth="1"/>
    <col min="3048" max="3048" width="7.88671875" customWidth="1"/>
    <col min="3049" max="3049" width="5.6640625" customWidth="1"/>
    <col min="3050" max="3050" width="39.77734375" customWidth="1"/>
    <col min="3051" max="3051" width="34.21875" customWidth="1"/>
    <col min="3052" max="3052" width="6.109375" customWidth="1"/>
    <col min="3053" max="3053" width="8.44140625" customWidth="1"/>
    <col min="3054" max="3054" width="15.44140625" customWidth="1"/>
    <col min="3055" max="3055" width="12.21875" customWidth="1"/>
    <col min="3056" max="3056" width="12.6640625" customWidth="1"/>
    <col min="3057" max="3057" width="12" customWidth="1"/>
    <col min="3058" max="3082" width="11.44140625" customWidth="1"/>
    <col min="3303" max="3303" width="2.109375" customWidth="1"/>
    <col min="3304" max="3304" width="7.88671875" customWidth="1"/>
    <col min="3305" max="3305" width="5.6640625" customWidth="1"/>
    <col min="3306" max="3306" width="39.77734375" customWidth="1"/>
    <col min="3307" max="3307" width="34.21875" customWidth="1"/>
    <col min="3308" max="3308" width="6.109375" customWidth="1"/>
    <col min="3309" max="3309" width="8.44140625" customWidth="1"/>
    <col min="3310" max="3310" width="15.44140625" customWidth="1"/>
    <col min="3311" max="3311" width="12.21875" customWidth="1"/>
    <col min="3312" max="3312" width="12.6640625" customWidth="1"/>
    <col min="3313" max="3313" width="12" customWidth="1"/>
    <col min="3314" max="3338" width="11.44140625" customWidth="1"/>
    <col min="3559" max="3559" width="2.109375" customWidth="1"/>
    <col min="3560" max="3560" width="7.88671875" customWidth="1"/>
    <col min="3561" max="3561" width="5.6640625" customWidth="1"/>
    <col min="3562" max="3562" width="39.77734375" customWidth="1"/>
    <col min="3563" max="3563" width="34.21875" customWidth="1"/>
    <col min="3564" max="3564" width="6.109375" customWidth="1"/>
    <col min="3565" max="3565" width="8.44140625" customWidth="1"/>
    <col min="3566" max="3566" width="15.44140625" customWidth="1"/>
    <col min="3567" max="3567" width="12.21875" customWidth="1"/>
    <col min="3568" max="3568" width="12.6640625" customWidth="1"/>
    <col min="3569" max="3569" width="12" customWidth="1"/>
    <col min="3570" max="3594" width="11.44140625" customWidth="1"/>
    <col min="3815" max="3815" width="2.109375" customWidth="1"/>
    <col min="3816" max="3816" width="7.88671875" customWidth="1"/>
    <col min="3817" max="3817" width="5.6640625" customWidth="1"/>
    <col min="3818" max="3818" width="39.77734375" customWidth="1"/>
    <col min="3819" max="3819" width="34.21875" customWidth="1"/>
    <col min="3820" max="3820" width="6.109375" customWidth="1"/>
    <col min="3821" max="3821" width="8.44140625" customWidth="1"/>
    <col min="3822" max="3822" width="15.44140625" customWidth="1"/>
    <col min="3823" max="3823" width="12.21875" customWidth="1"/>
    <col min="3824" max="3824" width="12.6640625" customWidth="1"/>
    <col min="3825" max="3825" width="12" customWidth="1"/>
    <col min="3826" max="3850" width="11.44140625" customWidth="1"/>
    <col min="4071" max="4071" width="2.109375" customWidth="1"/>
    <col min="4072" max="4072" width="7.88671875" customWidth="1"/>
    <col min="4073" max="4073" width="5.6640625" customWidth="1"/>
    <col min="4074" max="4074" width="39.77734375" customWidth="1"/>
    <col min="4075" max="4075" width="34.21875" customWidth="1"/>
    <col min="4076" max="4076" width="6.109375" customWidth="1"/>
    <col min="4077" max="4077" width="8.44140625" customWidth="1"/>
    <col min="4078" max="4078" width="15.44140625" customWidth="1"/>
    <col min="4079" max="4079" width="12.21875" customWidth="1"/>
    <col min="4080" max="4080" width="12.6640625" customWidth="1"/>
    <col min="4081" max="4081" width="12" customWidth="1"/>
    <col min="4082" max="4106" width="11.44140625" customWidth="1"/>
    <col min="4327" max="4327" width="2.109375" customWidth="1"/>
    <col min="4328" max="4328" width="7.88671875" customWidth="1"/>
    <col min="4329" max="4329" width="5.6640625" customWidth="1"/>
    <col min="4330" max="4330" width="39.77734375" customWidth="1"/>
    <col min="4331" max="4331" width="34.21875" customWidth="1"/>
    <col min="4332" max="4332" width="6.109375" customWidth="1"/>
    <col min="4333" max="4333" width="8.44140625" customWidth="1"/>
    <col min="4334" max="4334" width="15.44140625" customWidth="1"/>
    <col min="4335" max="4335" width="12.21875" customWidth="1"/>
    <col min="4336" max="4336" width="12.6640625" customWidth="1"/>
    <col min="4337" max="4337" width="12" customWidth="1"/>
    <col min="4338" max="4362" width="11.44140625" customWidth="1"/>
    <col min="4583" max="4583" width="2.109375" customWidth="1"/>
    <col min="4584" max="4584" width="7.88671875" customWidth="1"/>
    <col min="4585" max="4585" width="5.6640625" customWidth="1"/>
    <col min="4586" max="4586" width="39.77734375" customWidth="1"/>
    <col min="4587" max="4587" width="34.21875" customWidth="1"/>
    <col min="4588" max="4588" width="6.109375" customWidth="1"/>
    <col min="4589" max="4589" width="8.44140625" customWidth="1"/>
    <col min="4590" max="4590" width="15.44140625" customWidth="1"/>
    <col min="4591" max="4591" width="12.21875" customWidth="1"/>
    <col min="4592" max="4592" width="12.6640625" customWidth="1"/>
    <col min="4593" max="4593" width="12" customWidth="1"/>
    <col min="4594" max="4618" width="11.44140625" customWidth="1"/>
    <col min="4839" max="4839" width="2.109375" customWidth="1"/>
    <col min="4840" max="4840" width="7.88671875" customWidth="1"/>
    <col min="4841" max="4841" width="5.6640625" customWidth="1"/>
    <col min="4842" max="4842" width="39.77734375" customWidth="1"/>
    <col min="4843" max="4843" width="34.21875" customWidth="1"/>
    <col min="4844" max="4844" width="6.109375" customWidth="1"/>
    <col min="4845" max="4845" width="8.44140625" customWidth="1"/>
    <col min="4846" max="4846" width="15.44140625" customWidth="1"/>
    <col min="4847" max="4847" width="12.21875" customWidth="1"/>
    <col min="4848" max="4848" width="12.6640625" customWidth="1"/>
    <col min="4849" max="4849" width="12" customWidth="1"/>
    <col min="4850" max="4874" width="11.44140625" customWidth="1"/>
    <col min="5095" max="5095" width="2.109375" customWidth="1"/>
    <col min="5096" max="5096" width="7.88671875" customWidth="1"/>
    <col min="5097" max="5097" width="5.6640625" customWidth="1"/>
    <col min="5098" max="5098" width="39.77734375" customWidth="1"/>
    <col min="5099" max="5099" width="34.21875" customWidth="1"/>
    <col min="5100" max="5100" width="6.109375" customWidth="1"/>
    <col min="5101" max="5101" width="8.44140625" customWidth="1"/>
    <col min="5102" max="5102" width="15.44140625" customWidth="1"/>
    <col min="5103" max="5103" width="12.21875" customWidth="1"/>
    <col min="5104" max="5104" width="12.6640625" customWidth="1"/>
    <col min="5105" max="5105" width="12" customWidth="1"/>
    <col min="5106" max="5130" width="11.44140625" customWidth="1"/>
    <col min="5351" max="5351" width="2.109375" customWidth="1"/>
    <col min="5352" max="5352" width="7.88671875" customWidth="1"/>
    <col min="5353" max="5353" width="5.6640625" customWidth="1"/>
    <col min="5354" max="5354" width="39.77734375" customWidth="1"/>
    <col min="5355" max="5355" width="34.21875" customWidth="1"/>
    <col min="5356" max="5356" width="6.109375" customWidth="1"/>
    <col min="5357" max="5357" width="8.44140625" customWidth="1"/>
    <col min="5358" max="5358" width="15.44140625" customWidth="1"/>
    <col min="5359" max="5359" width="12.21875" customWidth="1"/>
    <col min="5360" max="5360" width="12.6640625" customWidth="1"/>
    <col min="5361" max="5361" width="12" customWidth="1"/>
    <col min="5362" max="5386" width="11.44140625" customWidth="1"/>
    <col min="5607" max="5607" width="2.109375" customWidth="1"/>
    <col min="5608" max="5608" width="7.88671875" customWidth="1"/>
    <col min="5609" max="5609" width="5.6640625" customWidth="1"/>
    <col min="5610" max="5610" width="39.77734375" customWidth="1"/>
    <col min="5611" max="5611" width="34.21875" customWidth="1"/>
    <col min="5612" max="5612" width="6.109375" customWidth="1"/>
    <col min="5613" max="5613" width="8.44140625" customWidth="1"/>
    <col min="5614" max="5614" width="15.44140625" customWidth="1"/>
    <col min="5615" max="5615" width="12.21875" customWidth="1"/>
    <col min="5616" max="5616" width="12.6640625" customWidth="1"/>
    <col min="5617" max="5617" width="12" customWidth="1"/>
    <col min="5618" max="5642" width="11.44140625" customWidth="1"/>
    <col min="5863" max="5863" width="2.109375" customWidth="1"/>
    <col min="5864" max="5864" width="7.88671875" customWidth="1"/>
    <col min="5865" max="5865" width="5.6640625" customWidth="1"/>
    <col min="5866" max="5866" width="39.77734375" customWidth="1"/>
    <col min="5867" max="5867" width="34.21875" customWidth="1"/>
    <col min="5868" max="5868" width="6.109375" customWidth="1"/>
    <col min="5869" max="5869" width="8.44140625" customWidth="1"/>
    <col min="5870" max="5870" width="15.44140625" customWidth="1"/>
    <col min="5871" max="5871" width="12.21875" customWidth="1"/>
    <col min="5872" max="5872" width="12.6640625" customWidth="1"/>
    <col min="5873" max="5873" width="12" customWidth="1"/>
    <col min="5874" max="5898" width="11.44140625" customWidth="1"/>
    <col min="6119" max="6119" width="2.109375" customWidth="1"/>
    <col min="6120" max="6120" width="7.88671875" customWidth="1"/>
    <col min="6121" max="6121" width="5.6640625" customWidth="1"/>
    <col min="6122" max="6122" width="39.77734375" customWidth="1"/>
    <col min="6123" max="6123" width="34.21875" customWidth="1"/>
    <col min="6124" max="6124" width="6.109375" customWidth="1"/>
    <col min="6125" max="6125" width="8.44140625" customWidth="1"/>
    <col min="6126" max="6126" width="15.44140625" customWidth="1"/>
    <col min="6127" max="6127" width="12.21875" customWidth="1"/>
    <col min="6128" max="6128" width="12.6640625" customWidth="1"/>
    <col min="6129" max="6129" width="12" customWidth="1"/>
    <col min="6130" max="6154" width="11.44140625" customWidth="1"/>
    <col min="6375" max="6375" width="2.109375" customWidth="1"/>
    <col min="6376" max="6376" width="7.88671875" customWidth="1"/>
    <col min="6377" max="6377" width="5.6640625" customWidth="1"/>
    <col min="6378" max="6378" width="39.77734375" customWidth="1"/>
    <col min="6379" max="6379" width="34.21875" customWidth="1"/>
    <col min="6380" max="6380" width="6.109375" customWidth="1"/>
    <col min="6381" max="6381" width="8.44140625" customWidth="1"/>
    <col min="6382" max="6382" width="15.44140625" customWidth="1"/>
    <col min="6383" max="6383" width="12.21875" customWidth="1"/>
    <col min="6384" max="6384" width="12.6640625" customWidth="1"/>
    <col min="6385" max="6385" width="12" customWidth="1"/>
    <col min="6386" max="6410" width="11.44140625" customWidth="1"/>
    <col min="6631" max="6631" width="2.109375" customWidth="1"/>
    <col min="6632" max="6632" width="7.88671875" customWidth="1"/>
    <col min="6633" max="6633" width="5.6640625" customWidth="1"/>
    <col min="6634" max="6634" width="39.77734375" customWidth="1"/>
    <col min="6635" max="6635" width="34.21875" customWidth="1"/>
    <col min="6636" max="6636" width="6.109375" customWidth="1"/>
    <col min="6637" max="6637" width="8.44140625" customWidth="1"/>
    <col min="6638" max="6638" width="15.44140625" customWidth="1"/>
    <col min="6639" max="6639" width="12.21875" customWidth="1"/>
    <col min="6640" max="6640" width="12.6640625" customWidth="1"/>
    <col min="6641" max="6641" width="12" customWidth="1"/>
    <col min="6642" max="6666" width="11.44140625" customWidth="1"/>
    <col min="6887" max="6887" width="2.109375" customWidth="1"/>
    <col min="6888" max="6888" width="7.88671875" customWidth="1"/>
    <col min="6889" max="6889" width="5.6640625" customWidth="1"/>
    <col min="6890" max="6890" width="39.77734375" customWidth="1"/>
    <col min="6891" max="6891" width="34.21875" customWidth="1"/>
    <col min="6892" max="6892" width="6.109375" customWidth="1"/>
    <col min="6893" max="6893" width="8.44140625" customWidth="1"/>
    <col min="6894" max="6894" width="15.44140625" customWidth="1"/>
    <col min="6895" max="6895" width="12.21875" customWidth="1"/>
    <col min="6896" max="6896" width="12.6640625" customWidth="1"/>
    <col min="6897" max="6897" width="12" customWidth="1"/>
    <col min="6898" max="6922" width="11.44140625" customWidth="1"/>
    <col min="7143" max="7143" width="2.109375" customWidth="1"/>
    <col min="7144" max="7144" width="7.88671875" customWidth="1"/>
    <col min="7145" max="7145" width="5.6640625" customWidth="1"/>
    <col min="7146" max="7146" width="39.77734375" customWidth="1"/>
    <col min="7147" max="7147" width="34.21875" customWidth="1"/>
    <col min="7148" max="7148" width="6.109375" customWidth="1"/>
    <col min="7149" max="7149" width="8.44140625" customWidth="1"/>
    <col min="7150" max="7150" width="15.44140625" customWidth="1"/>
    <col min="7151" max="7151" width="12.21875" customWidth="1"/>
    <col min="7152" max="7152" width="12.6640625" customWidth="1"/>
    <col min="7153" max="7153" width="12" customWidth="1"/>
    <col min="7154" max="7178" width="11.44140625" customWidth="1"/>
    <col min="7399" max="7399" width="2.109375" customWidth="1"/>
    <col min="7400" max="7400" width="7.88671875" customWidth="1"/>
    <col min="7401" max="7401" width="5.6640625" customWidth="1"/>
    <col min="7402" max="7402" width="39.77734375" customWidth="1"/>
    <col min="7403" max="7403" width="34.21875" customWidth="1"/>
    <col min="7404" max="7404" width="6.109375" customWidth="1"/>
    <col min="7405" max="7405" width="8.44140625" customWidth="1"/>
    <col min="7406" max="7406" width="15.44140625" customWidth="1"/>
    <col min="7407" max="7407" width="12.21875" customWidth="1"/>
    <col min="7408" max="7408" width="12.6640625" customWidth="1"/>
    <col min="7409" max="7409" width="12" customWidth="1"/>
    <col min="7410" max="7434" width="11.44140625" customWidth="1"/>
    <col min="7655" max="7655" width="2.109375" customWidth="1"/>
    <col min="7656" max="7656" width="7.88671875" customWidth="1"/>
    <col min="7657" max="7657" width="5.6640625" customWidth="1"/>
    <col min="7658" max="7658" width="39.77734375" customWidth="1"/>
    <col min="7659" max="7659" width="34.21875" customWidth="1"/>
    <col min="7660" max="7660" width="6.109375" customWidth="1"/>
    <col min="7661" max="7661" width="8.44140625" customWidth="1"/>
    <col min="7662" max="7662" width="15.44140625" customWidth="1"/>
    <col min="7663" max="7663" width="12.21875" customWidth="1"/>
    <col min="7664" max="7664" width="12.6640625" customWidth="1"/>
    <col min="7665" max="7665" width="12" customWidth="1"/>
    <col min="7666" max="7690" width="11.44140625" customWidth="1"/>
    <col min="7911" max="7911" width="2.109375" customWidth="1"/>
    <col min="7912" max="7912" width="7.88671875" customWidth="1"/>
    <col min="7913" max="7913" width="5.6640625" customWidth="1"/>
    <col min="7914" max="7914" width="39.77734375" customWidth="1"/>
    <col min="7915" max="7915" width="34.21875" customWidth="1"/>
    <col min="7916" max="7916" width="6.109375" customWidth="1"/>
    <col min="7917" max="7917" width="8.44140625" customWidth="1"/>
    <col min="7918" max="7918" width="15.44140625" customWidth="1"/>
    <col min="7919" max="7919" width="12.21875" customWidth="1"/>
    <col min="7920" max="7920" width="12.6640625" customWidth="1"/>
    <col min="7921" max="7921" width="12" customWidth="1"/>
    <col min="7922" max="7946" width="11.44140625" customWidth="1"/>
    <col min="8167" max="8167" width="2.109375" customWidth="1"/>
    <col min="8168" max="8168" width="7.88671875" customWidth="1"/>
    <col min="8169" max="8169" width="5.6640625" customWidth="1"/>
    <col min="8170" max="8170" width="39.77734375" customWidth="1"/>
    <col min="8171" max="8171" width="34.21875" customWidth="1"/>
    <col min="8172" max="8172" width="6.109375" customWidth="1"/>
    <col min="8173" max="8173" width="8.44140625" customWidth="1"/>
    <col min="8174" max="8174" width="15.44140625" customWidth="1"/>
    <col min="8175" max="8175" width="12.21875" customWidth="1"/>
    <col min="8176" max="8176" width="12.6640625" customWidth="1"/>
    <col min="8177" max="8177" width="12" customWidth="1"/>
    <col min="8178" max="8202" width="11.44140625" customWidth="1"/>
    <col min="8423" max="8423" width="2.109375" customWidth="1"/>
    <col min="8424" max="8424" width="7.88671875" customWidth="1"/>
    <col min="8425" max="8425" width="5.6640625" customWidth="1"/>
    <col min="8426" max="8426" width="39.77734375" customWidth="1"/>
    <col min="8427" max="8427" width="34.21875" customWidth="1"/>
    <col min="8428" max="8428" width="6.109375" customWidth="1"/>
    <col min="8429" max="8429" width="8.44140625" customWidth="1"/>
    <col min="8430" max="8430" width="15.44140625" customWidth="1"/>
    <col min="8431" max="8431" width="12.21875" customWidth="1"/>
    <col min="8432" max="8432" width="12.6640625" customWidth="1"/>
    <col min="8433" max="8433" width="12" customWidth="1"/>
    <col min="8434" max="8458" width="11.44140625" customWidth="1"/>
    <col min="8679" max="8679" width="2.109375" customWidth="1"/>
    <col min="8680" max="8680" width="7.88671875" customWidth="1"/>
    <col min="8681" max="8681" width="5.6640625" customWidth="1"/>
    <col min="8682" max="8682" width="39.77734375" customWidth="1"/>
    <col min="8683" max="8683" width="34.21875" customWidth="1"/>
    <col min="8684" max="8684" width="6.109375" customWidth="1"/>
    <col min="8685" max="8685" width="8.44140625" customWidth="1"/>
    <col min="8686" max="8686" width="15.44140625" customWidth="1"/>
    <col min="8687" max="8687" width="12.21875" customWidth="1"/>
    <col min="8688" max="8688" width="12.6640625" customWidth="1"/>
    <col min="8689" max="8689" width="12" customWidth="1"/>
    <col min="8690" max="8714" width="11.44140625" customWidth="1"/>
    <col min="8935" max="8935" width="2.109375" customWidth="1"/>
    <col min="8936" max="8936" width="7.88671875" customWidth="1"/>
    <col min="8937" max="8937" width="5.6640625" customWidth="1"/>
    <col min="8938" max="8938" width="39.77734375" customWidth="1"/>
    <col min="8939" max="8939" width="34.21875" customWidth="1"/>
    <col min="8940" max="8940" width="6.109375" customWidth="1"/>
    <col min="8941" max="8941" width="8.44140625" customWidth="1"/>
    <col min="8942" max="8942" width="15.44140625" customWidth="1"/>
    <col min="8943" max="8943" width="12.21875" customWidth="1"/>
    <col min="8944" max="8944" width="12.6640625" customWidth="1"/>
    <col min="8945" max="8945" width="12" customWidth="1"/>
    <col min="8946" max="8970" width="11.44140625" customWidth="1"/>
    <col min="9191" max="9191" width="2.109375" customWidth="1"/>
    <col min="9192" max="9192" width="7.88671875" customWidth="1"/>
    <col min="9193" max="9193" width="5.6640625" customWidth="1"/>
    <col min="9194" max="9194" width="39.77734375" customWidth="1"/>
    <col min="9195" max="9195" width="34.21875" customWidth="1"/>
    <col min="9196" max="9196" width="6.109375" customWidth="1"/>
    <col min="9197" max="9197" width="8.44140625" customWidth="1"/>
    <col min="9198" max="9198" width="15.44140625" customWidth="1"/>
    <col min="9199" max="9199" width="12.21875" customWidth="1"/>
    <col min="9200" max="9200" width="12.6640625" customWidth="1"/>
    <col min="9201" max="9201" width="12" customWidth="1"/>
    <col min="9202" max="9226" width="11.44140625" customWidth="1"/>
    <col min="9447" max="9447" width="2.109375" customWidth="1"/>
    <col min="9448" max="9448" width="7.88671875" customWidth="1"/>
    <col min="9449" max="9449" width="5.6640625" customWidth="1"/>
    <col min="9450" max="9450" width="39.77734375" customWidth="1"/>
    <col min="9451" max="9451" width="34.21875" customWidth="1"/>
    <col min="9452" max="9452" width="6.109375" customWidth="1"/>
    <col min="9453" max="9453" width="8.44140625" customWidth="1"/>
    <col min="9454" max="9454" width="15.44140625" customWidth="1"/>
    <col min="9455" max="9455" width="12.21875" customWidth="1"/>
    <col min="9456" max="9456" width="12.6640625" customWidth="1"/>
    <col min="9457" max="9457" width="12" customWidth="1"/>
    <col min="9458" max="9482" width="11.44140625" customWidth="1"/>
    <col min="9703" max="9703" width="2.109375" customWidth="1"/>
    <col min="9704" max="9704" width="7.88671875" customWidth="1"/>
    <col min="9705" max="9705" width="5.6640625" customWidth="1"/>
    <col min="9706" max="9706" width="39.77734375" customWidth="1"/>
    <col min="9707" max="9707" width="34.21875" customWidth="1"/>
    <col min="9708" max="9708" width="6.109375" customWidth="1"/>
    <col min="9709" max="9709" width="8.44140625" customWidth="1"/>
    <col min="9710" max="9710" width="15.44140625" customWidth="1"/>
    <col min="9711" max="9711" width="12.21875" customWidth="1"/>
    <col min="9712" max="9712" width="12.6640625" customWidth="1"/>
    <col min="9713" max="9713" width="12" customWidth="1"/>
    <col min="9714" max="9738" width="11.44140625" customWidth="1"/>
    <col min="9959" max="9959" width="2.109375" customWidth="1"/>
    <col min="9960" max="9960" width="7.88671875" customWidth="1"/>
    <col min="9961" max="9961" width="5.6640625" customWidth="1"/>
    <col min="9962" max="9962" width="39.77734375" customWidth="1"/>
    <col min="9963" max="9963" width="34.21875" customWidth="1"/>
    <col min="9964" max="9964" width="6.109375" customWidth="1"/>
    <col min="9965" max="9965" width="8.44140625" customWidth="1"/>
    <col min="9966" max="9966" width="15.44140625" customWidth="1"/>
    <col min="9967" max="9967" width="12.21875" customWidth="1"/>
    <col min="9968" max="9968" width="12.6640625" customWidth="1"/>
    <col min="9969" max="9969" width="12" customWidth="1"/>
    <col min="9970" max="9994" width="11.44140625" customWidth="1"/>
    <col min="10215" max="10215" width="2.109375" customWidth="1"/>
    <col min="10216" max="10216" width="7.88671875" customWidth="1"/>
    <col min="10217" max="10217" width="5.6640625" customWidth="1"/>
    <col min="10218" max="10218" width="39.77734375" customWidth="1"/>
    <col min="10219" max="10219" width="34.21875" customWidth="1"/>
    <col min="10220" max="10220" width="6.109375" customWidth="1"/>
    <col min="10221" max="10221" width="8.44140625" customWidth="1"/>
    <col min="10222" max="10222" width="15.44140625" customWidth="1"/>
    <col min="10223" max="10223" width="12.21875" customWidth="1"/>
    <col min="10224" max="10224" width="12.6640625" customWidth="1"/>
    <col min="10225" max="10225" width="12" customWidth="1"/>
    <col min="10226" max="10250" width="11.44140625" customWidth="1"/>
    <col min="10471" max="10471" width="2.109375" customWidth="1"/>
    <col min="10472" max="10472" width="7.88671875" customWidth="1"/>
    <col min="10473" max="10473" width="5.6640625" customWidth="1"/>
    <col min="10474" max="10474" width="39.77734375" customWidth="1"/>
    <col min="10475" max="10475" width="34.21875" customWidth="1"/>
    <col min="10476" max="10476" width="6.109375" customWidth="1"/>
    <col min="10477" max="10477" width="8.44140625" customWidth="1"/>
    <col min="10478" max="10478" width="15.44140625" customWidth="1"/>
    <col min="10479" max="10479" width="12.21875" customWidth="1"/>
    <col min="10480" max="10480" width="12.6640625" customWidth="1"/>
    <col min="10481" max="10481" width="12" customWidth="1"/>
    <col min="10482" max="10506" width="11.44140625" customWidth="1"/>
    <col min="10727" max="10727" width="2.109375" customWidth="1"/>
    <col min="10728" max="10728" width="7.88671875" customWidth="1"/>
    <col min="10729" max="10729" width="5.6640625" customWidth="1"/>
    <col min="10730" max="10730" width="39.77734375" customWidth="1"/>
    <col min="10731" max="10731" width="34.21875" customWidth="1"/>
    <col min="10732" max="10732" width="6.109375" customWidth="1"/>
    <col min="10733" max="10733" width="8.44140625" customWidth="1"/>
    <col min="10734" max="10734" width="15.44140625" customWidth="1"/>
    <col min="10735" max="10735" width="12.21875" customWidth="1"/>
    <col min="10736" max="10736" width="12.6640625" customWidth="1"/>
    <col min="10737" max="10737" width="12" customWidth="1"/>
    <col min="10738" max="10762" width="11.44140625" customWidth="1"/>
    <col min="10983" max="10983" width="2.109375" customWidth="1"/>
    <col min="10984" max="10984" width="7.88671875" customWidth="1"/>
    <col min="10985" max="10985" width="5.6640625" customWidth="1"/>
    <col min="10986" max="10986" width="39.77734375" customWidth="1"/>
    <col min="10987" max="10987" width="34.21875" customWidth="1"/>
    <col min="10988" max="10988" width="6.109375" customWidth="1"/>
    <col min="10989" max="10989" width="8.44140625" customWidth="1"/>
    <col min="10990" max="10990" width="15.44140625" customWidth="1"/>
    <col min="10991" max="10991" width="12.21875" customWidth="1"/>
    <col min="10992" max="10992" width="12.6640625" customWidth="1"/>
    <col min="10993" max="10993" width="12" customWidth="1"/>
    <col min="10994" max="11018" width="11.44140625" customWidth="1"/>
    <col min="11239" max="11239" width="2.109375" customWidth="1"/>
    <col min="11240" max="11240" width="7.88671875" customWidth="1"/>
    <col min="11241" max="11241" width="5.6640625" customWidth="1"/>
    <col min="11242" max="11242" width="39.77734375" customWidth="1"/>
    <col min="11243" max="11243" width="34.21875" customWidth="1"/>
    <col min="11244" max="11244" width="6.109375" customWidth="1"/>
    <col min="11245" max="11245" width="8.44140625" customWidth="1"/>
    <col min="11246" max="11246" width="15.44140625" customWidth="1"/>
    <col min="11247" max="11247" width="12.21875" customWidth="1"/>
    <col min="11248" max="11248" width="12.6640625" customWidth="1"/>
    <col min="11249" max="11249" width="12" customWidth="1"/>
    <col min="11250" max="11274" width="11.44140625" customWidth="1"/>
    <col min="11495" max="11495" width="2.109375" customWidth="1"/>
    <col min="11496" max="11496" width="7.88671875" customWidth="1"/>
    <col min="11497" max="11497" width="5.6640625" customWidth="1"/>
    <col min="11498" max="11498" width="39.77734375" customWidth="1"/>
    <col min="11499" max="11499" width="34.21875" customWidth="1"/>
    <col min="11500" max="11500" width="6.109375" customWidth="1"/>
    <col min="11501" max="11501" width="8.44140625" customWidth="1"/>
    <col min="11502" max="11502" width="15.44140625" customWidth="1"/>
    <col min="11503" max="11503" width="12.21875" customWidth="1"/>
    <col min="11504" max="11504" width="12.6640625" customWidth="1"/>
    <col min="11505" max="11505" width="12" customWidth="1"/>
    <col min="11506" max="11530" width="11.44140625" customWidth="1"/>
    <col min="11751" max="11751" width="2.109375" customWidth="1"/>
    <col min="11752" max="11752" width="7.88671875" customWidth="1"/>
    <col min="11753" max="11753" width="5.6640625" customWidth="1"/>
    <col min="11754" max="11754" width="39.77734375" customWidth="1"/>
    <col min="11755" max="11755" width="34.21875" customWidth="1"/>
    <col min="11756" max="11756" width="6.109375" customWidth="1"/>
    <col min="11757" max="11757" width="8.44140625" customWidth="1"/>
    <col min="11758" max="11758" width="15.44140625" customWidth="1"/>
    <col min="11759" max="11759" width="12.21875" customWidth="1"/>
    <col min="11760" max="11760" width="12.6640625" customWidth="1"/>
    <col min="11761" max="11761" width="12" customWidth="1"/>
    <col min="11762" max="11786" width="11.44140625" customWidth="1"/>
    <col min="12007" max="12007" width="2.109375" customWidth="1"/>
    <col min="12008" max="12008" width="7.88671875" customWidth="1"/>
    <col min="12009" max="12009" width="5.6640625" customWidth="1"/>
    <col min="12010" max="12010" width="39.77734375" customWidth="1"/>
    <col min="12011" max="12011" width="34.21875" customWidth="1"/>
    <col min="12012" max="12012" width="6.109375" customWidth="1"/>
    <col min="12013" max="12013" width="8.44140625" customWidth="1"/>
    <col min="12014" max="12014" width="15.44140625" customWidth="1"/>
    <col min="12015" max="12015" width="12.21875" customWidth="1"/>
    <col min="12016" max="12016" width="12.6640625" customWidth="1"/>
    <col min="12017" max="12017" width="12" customWidth="1"/>
    <col min="12018" max="12042" width="11.44140625" customWidth="1"/>
    <col min="12263" max="12263" width="2.109375" customWidth="1"/>
    <col min="12264" max="12264" width="7.88671875" customWidth="1"/>
    <col min="12265" max="12265" width="5.6640625" customWidth="1"/>
    <col min="12266" max="12266" width="39.77734375" customWidth="1"/>
    <col min="12267" max="12267" width="34.21875" customWidth="1"/>
    <col min="12268" max="12268" width="6.109375" customWidth="1"/>
    <col min="12269" max="12269" width="8.44140625" customWidth="1"/>
    <col min="12270" max="12270" width="15.44140625" customWidth="1"/>
    <col min="12271" max="12271" width="12.21875" customWidth="1"/>
    <col min="12272" max="12272" width="12.6640625" customWidth="1"/>
    <col min="12273" max="12273" width="12" customWidth="1"/>
    <col min="12274" max="12298" width="11.44140625" customWidth="1"/>
    <col min="12519" max="12519" width="2.109375" customWidth="1"/>
    <col min="12520" max="12520" width="7.88671875" customWidth="1"/>
    <col min="12521" max="12521" width="5.6640625" customWidth="1"/>
    <col min="12522" max="12522" width="39.77734375" customWidth="1"/>
    <col min="12523" max="12523" width="34.21875" customWidth="1"/>
    <col min="12524" max="12524" width="6.109375" customWidth="1"/>
    <col min="12525" max="12525" width="8.44140625" customWidth="1"/>
    <col min="12526" max="12526" width="15.44140625" customWidth="1"/>
    <col min="12527" max="12527" width="12.21875" customWidth="1"/>
    <col min="12528" max="12528" width="12.6640625" customWidth="1"/>
    <col min="12529" max="12529" width="12" customWidth="1"/>
    <col min="12530" max="12554" width="11.44140625" customWidth="1"/>
    <col min="12775" max="12775" width="2.109375" customWidth="1"/>
    <col min="12776" max="12776" width="7.88671875" customWidth="1"/>
    <col min="12777" max="12777" width="5.6640625" customWidth="1"/>
    <col min="12778" max="12778" width="39.77734375" customWidth="1"/>
    <col min="12779" max="12779" width="34.21875" customWidth="1"/>
    <col min="12780" max="12780" width="6.109375" customWidth="1"/>
    <col min="12781" max="12781" width="8.44140625" customWidth="1"/>
    <col min="12782" max="12782" width="15.44140625" customWidth="1"/>
    <col min="12783" max="12783" width="12.21875" customWidth="1"/>
    <col min="12784" max="12784" width="12.6640625" customWidth="1"/>
    <col min="12785" max="12785" width="12" customWidth="1"/>
    <col min="12786" max="12810" width="11.44140625" customWidth="1"/>
    <col min="13031" max="13031" width="2.109375" customWidth="1"/>
    <col min="13032" max="13032" width="7.88671875" customWidth="1"/>
    <col min="13033" max="13033" width="5.6640625" customWidth="1"/>
    <col min="13034" max="13034" width="39.77734375" customWidth="1"/>
    <col min="13035" max="13035" width="34.21875" customWidth="1"/>
    <col min="13036" max="13036" width="6.109375" customWidth="1"/>
    <col min="13037" max="13037" width="8.44140625" customWidth="1"/>
    <col min="13038" max="13038" width="15.44140625" customWidth="1"/>
    <col min="13039" max="13039" width="12.21875" customWidth="1"/>
    <col min="13040" max="13040" width="12.6640625" customWidth="1"/>
    <col min="13041" max="13041" width="12" customWidth="1"/>
    <col min="13042" max="13066" width="11.44140625" customWidth="1"/>
    <col min="13287" max="13287" width="2.109375" customWidth="1"/>
    <col min="13288" max="13288" width="7.88671875" customWidth="1"/>
    <col min="13289" max="13289" width="5.6640625" customWidth="1"/>
    <col min="13290" max="13290" width="39.77734375" customWidth="1"/>
    <col min="13291" max="13291" width="34.21875" customWidth="1"/>
    <col min="13292" max="13292" width="6.109375" customWidth="1"/>
    <col min="13293" max="13293" width="8.44140625" customWidth="1"/>
    <col min="13294" max="13294" width="15.44140625" customWidth="1"/>
    <col min="13295" max="13295" width="12.21875" customWidth="1"/>
    <col min="13296" max="13296" width="12.6640625" customWidth="1"/>
    <col min="13297" max="13297" width="12" customWidth="1"/>
    <col min="13298" max="13322" width="11.44140625" customWidth="1"/>
    <col min="13543" max="13543" width="2.109375" customWidth="1"/>
    <col min="13544" max="13544" width="7.88671875" customWidth="1"/>
    <col min="13545" max="13545" width="5.6640625" customWidth="1"/>
    <col min="13546" max="13546" width="39.77734375" customWidth="1"/>
    <col min="13547" max="13547" width="34.21875" customWidth="1"/>
    <col min="13548" max="13548" width="6.109375" customWidth="1"/>
    <col min="13549" max="13549" width="8.44140625" customWidth="1"/>
    <col min="13550" max="13550" width="15.44140625" customWidth="1"/>
    <col min="13551" max="13551" width="12.21875" customWidth="1"/>
    <col min="13552" max="13552" width="12.6640625" customWidth="1"/>
    <col min="13553" max="13553" width="12" customWidth="1"/>
    <col min="13554" max="13578" width="11.44140625" customWidth="1"/>
    <col min="13799" max="13799" width="2.109375" customWidth="1"/>
    <col min="13800" max="13800" width="7.88671875" customWidth="1"/>
    <col min="13801" max="13801" width="5.6640625" customWidth="1"/>
    <col min="13802" max="13802" width="39.77734375" customWidth="1"/>
    <col min="13803" max="13803" width="34.21875" customWidth="1"/>
    <col min="13804" max="13804" width="6.109375" customWidth="1"/>
    <col min="13805" max="13805" width="8.44140625" customWidth="1"/>
    <col min="13806" max="13806" width="15.44140625" customWidth="1"/>
    <col min="13807" max="13807" width="12.21875" customWidth="1"/>
    <col min="13808" max="13808" width="12.6640625" customWidth="1"/>
    <col min="13809" max="13809" width="12" customWidth="1"/>
    <col min="13810" max="13834" width="11.44140625" customWidth="1"/>
    <col min="14055" max="14055" width="2.109375" customWidth="1"/>
    <col min="14056" max="14056" width="7.88671875" customWidth="1"/>
    <col min="14057" max="14057" width="5.6640625" customWidth="1"/>
    <col min="14058" max="14058" width="39.77734375" customWidth="1"/>
    <col min="14059" max="14059" width="34.21875" customWidth="1"/>
    <col min="14060" max="14060" width="6.109375" customWidth="1"/>
    <col min="14061" max="14061" width="8.44140625" customWidth="1"/>
    <col min="14062" max="14062" width="15.44140625" customWidth="1"/>
    <col min="14063" max="14063" width="12.21875" customWidth="1"/>
    <col min="14064" max="14064" width="12.6640625" customWidth="1"/>
    <col min="14065" max="14065" width="12" customWidth="1"/>
    <col min="14066" max="14090" width="11.44140625" customWidth="1"/>
    <col min="14311" max="14311" width="2.109375" customWidth="1"/>
    <col min="14312" max="14312" width="7.88671875" customWidth="1"/>
    <col min="14313" max="14313" width="5.6640625" customWidth="1"/>
    <col min="14314" max="14314" width="39.77734375" customWidth="1"/>
    <col min="14315" max="14315" width="34.21875" customWidth="1"/>
    <col min="14316" max="14316" width="6.109375" customWidth="1"/>
    <col min="14317" max="14317" width="8.44140625" customWidth="1"/>
    <col min="14318" max="14318" width="15.44140625" customWidth="1"/>
    <col min="14319" max="14319" width="12.21875" customWidth="1"/>
    <col min="14320" max="14320" width="12.6640625" customWidth="1"/>
    <col min="14321" max="14321" width="12" customWidth="1"/>
    <col min="14322" max="14346" width="11.44140625" customWidth="1"/>
    <col min="14567" max="14567" width="2.109375" customWidth="1"/>
    <col min="14568" max="14568" width="7.88671875" customWidth="1"/>
    <col min="14569" max="14569" width="5.6640625" customWidth="1"/>
    <col min="14570" max="14570" width="39.77734375" customWidth="1"/>
    <col min="14571" max="14571" width="34.21875" customWidth="1"/>
    <col min="14572" max="14572" width="6.109375" customWidth="1"/>
    <col min="14573" max="14573" width="8.44140625" customWidth="1"/>
    <col min="14574" max="14574" width="15.44140625" customWidth="1"/>
    <col min="14575" max="14575" width="12.21875" customWidth="1"/>
    <col min="14576" max="14576" width="12.6640625" customWidth="1"/>
    <col min="14577" max="14577" width="12" customWidth="1"/>
    <col min="14578" max="14602" width="11.44140625" customWidth="1"/>
    <col min="14823" max="14823" width="2.109375" customWidth="1"/>
    <col min="14824" max="14824" width="7.88671875" customWidth="1"/>
    <col min="14825" max="14825" width="5.6640625" customWidth="1"/>
    <col min="14826" max="14826" width="39.77734375" customWidth="1"/>
    <col min="14827" max="14827" width="34.21875" customWidth="1"/>
    <col min="14828" max="14828" width="6.109375" customWidth="1"/>
    <col min="14829" max="14829" width="8.44140625" customWidth="1"/>
    <col min="14830" max="14830" width="15.44140625" customWidth="1"/>
    <col min="14831" max="14831" width="12.21875" customWidth="1"/>
    <col min="14832" max="14832" width="12.6640625" customWidth="1"/>
    <col min="14833" max="14833" width="12" customWidth="1"/>
    <col min="14834" max="14858" width="11.44140625" customWidth="1"/>
    <col min="15079" max="15079" width="2.109375" customWidth="1"/>
    <col min="15080" max="15080" width="7.88671875" customWidth="1"/>
    <col min="15081" max="15081" width="5.6640625" customWidth="1"/>
    <col min="15082" max="15082" width="39.77734375" customWidth="1"/>
    <col min="15083" max="15083" width="34.21875" customWidth="1"/>
    <col min="15084" max="15084" width="6.109375" customWidth="1"/>
    <col min="15085" max="15085" width="8.44140625" customWidth="1"/>
    <col min="15086" max="15086" width="15.44140625" customWidth="1"/>
    <col min="15087" max="15087" width="12.21875" customWidth="1"/>
    <col min="15088" max="15088" width="12.6640625" customWidth="1"/>
    <col min="15089" max="15089" width="12" customWidth="1"/>
    <col min="15090" max="15114" width="11.44140625" customWidth="1"/>
    <col min="15335" max="15335" width="2.109375" customWidth="1"/>
    <col min="15336" max="15336" width="7.88671875" customWidth="1"/>
    <col min="15337" max="15337" width="5.6640625" customWidth="1"/>
    <col min="15338" max="15338" width="39.77734375" customWidth="1"/>
    <col min="15339" max="15339" width="34.21875" customWidth="1"/>
    <col min="15340" max="15340" width="6.109375" customWidth="1"/>
    <col min="15341" max="15341" width="8.44140625" customWidth="1"/>
    <col min="15342" max="15342" width="15.44140625" customWidth="1"/>
    <col min="15343" max="15343" width="12.21875" customWidth="1"/>
    <col min="15344" max="15344" width="12.6640625" customWidth="1"/>
    <col min="15345" max="15345" width="12" customWidth="1"/>
    <col min="15346" max="15370" width="11.44140625" customWidth="1"/>
    <col min="15591" max="15591" width="2.109375" customWidth="1"/>
    <col min="15592" max="15592" width="7.88671875" customWidth="1"/>
    <col min="15593" max="15593" width="5.6640625" customWidth="1"/>
    <col min="15594" max="15594" width="39.77734375" customWidth="1"/>
    <col min="15595" max="15595" width="34.21875" customWidth="1"/>
    <col min="15596" max="15596" width="6.109375" customWidth="1"/>
    <col min="15597" max="15597" width="8.44140625" customWidth="1"/>
    <col min="15598" max="15598" width="15.44140625" customWidth="1"/>
    <col min="15599" max="15599" width="12.21875" customWidth="1"/>
    <col min="15600" max="15600" width="12.6640625" customWidth="1"/>
    <col min="15601" max="15601" width="12" customWidth="1"/>
    <col min="15602" max="15626" width="11.44140625" customWidth="1"/>
    <col min="15847" max="15847" width="2.109375" customWidth="1"/>
    <col min="15848" max="15848" width="7.88671875" customWidth="1"/>
    <col min="15849" max="15849" width="5.6640625" customWidth="1"/>
    <col min="15850" max="15850" width="39.77734375" customWidth="1"/>
    <col min="15851" max="15851" width="34.21875" customWidth="1"/>
    <col min="15852" max="15852" width="6.109375" customWidth="1"/>
    <col min="15853" max="15853" width="8.44140625" customWidth="1"/>
    <col min="15854" max="15854" width="15.44140625" customWidth="1"/>
    <col min="15855" max="15855" width="12.21875" customWidth="1"/>
    <col min="15856" max="15856" width="12.6640625" customWidth="1"/>
    <col min="15857" max="15857" width="12" customWidth="1"/>
    <col min="15858" max="15882" width="11.44140625" customWidth="1"/>
    <col min="16103" max="16103" width="2.109375" customWidth="1"/>
    <col min="16104" max="16104" width="7.88671875" customWidth="1"/>
    <col min="16105" max="16105" width="5.6640625" customWidth="1"/>
    <col min="16106" max="16106" width="39.77734375" customWidth="1"/>
    <col min="16107" max="16107" width="34.21875" customWidth="1"/>
    <col min="16108" max="16108" width="6.109375" customWidth="1"/>
    <col min="16109" max="16109" width="8.44140625" customWidth="1"/>
    <col min="16110" max="16110" width="15.44140625" customWidth="1"/>
    <col min="16111" max="16111" width="12.21875" customWidth="1"/>
    <col min="16112" max="16112" width="12.6640625" customWidth="1"/>
    <col min="16113" max="16113" width="12" customWidth="1"/>
    <col min="16114" max="16138" width="11.44140625" customWidth="1"/>
  </cols>
  <sheetData>
    <row r="1" spans="1:36" ht="18.75" customHeight="1" thickBot="1" x14ac:dyDescent="0.25">
      <c r="A1" s="181"/>
      <c r="B1" s="173"/>
      <c r="C1" s="174" t="s">
        <v>618</v>
      </c>
      <c r="D1" s="202"/>
      <c r="E1" s="267"/>
      <c r="F1" s="177"/>
      <c r="G1" s="177"/>
      <c r="H1" s="177"/>
      <c r="I1" s="177"/>
      <c r="J1" s="178"/>
      <c r="K1" s="178"/>
      <c r="L1" s="268"/>
      <c r="M1" s="178"/>
      <c r="N1" s="178"/>
      <c r="O1" s="178"/>
      <c r="P1" s="179"/>
      <c r="Q1" s="179"/>
      <c r="R1" s="179"/>
      <c r="S1" s="179"/>
      <c r="T1" s="179"/>
      <c r="U1" s="179"/>
      <c r="V1" s="179"/>
      <c r="W1" s="179"/>
      <c r="X1" s="179"/>
      <c r="Y1" s="179"/>
      <c r="Z1" s="179"/>
      <c r="AA1" s="179"/>
      <c r="AB1" s="179"/>
      <c r="AC1" s="179"/>
      <c r="AD1" s="179"/>
      <c r="AE1" s="179"/>
      <c r="AF1" s="179"/>
      <c r="AG1" s="179"/>
      <c r="AH1" s="181"/>
      <c r="AI1" s="179"/>
      <c r="AJ1" s="179"/>
    </row>
    <row r="2" spans="1:36" ht="32.25" thickBot="1" x14ac:dyDescent="0.25">
      <c r="A2" s="183"/>
      <c r="B2" s="183"/>
      <c r="C2" s="269" t="s">
        <v>586</v>
      </c>
      <c r="D2" s="184" t="s">
        <v>139</v>
      </c>
      <c r="E2" s="270" t="s">
        <v>113</v>
      </c>
      <c r="F2" s="184" t="s">
        <v>140</v>
      </c>
      <c r="G2" s="184" t="s">
        <v>182</v>
      </c>
      <c r="H2" s="206" t="str">
        <f>'TITLE PAGE'!D14</f>
        <v>2016-17</v>
      </c>
      <c r="I2" s="271" t="str">
        <f>'WRZ summary'!E3</f>
        <v>For info 2017-18</v>
      </c>
      <c r="J2" s="271" t="str">
        <f>'WRZ summary'!F3</f>
        <v>For info 2018-19</v>
      </c>
      <c r="K2" s="271" t="str">
        <f>'WRZ summary'!G3</f>
        <v>For info 2019-20</v>
      </c>
      <c r="L2" s="207" t="str">
        <f>'WRZ summary'!H3</f>
        <v>2020-21</v>
      </c>
      <c r="M2" s="207" t="str">
        <f>'WRZ summary'!I3</f>
        <v>2021-22</v>
      </c>
      <c r="N2" s="207" t="str">
        <f>'WRZ summary'!J3</f>
        <v>2022-23</v>
      </c>
      <c r="O2" s="207" t="str">
        <f>'WRZ summary'!K3</f>
        <v>2023-24</v>
      </c>
      <c r="P2" s="207" t="str">
        <f>'WRZ summary'!L3</f>
        <v>2024-25</v>
      </c>
      <c r="Q2" s="207" t="str">
        <f>'WRZ summary'!M3</f>
        <v>2025-26</v>
      </c>
      <c r="R2" s="207" t="str">
        <f>'WRZ summary'!N3</f>
        <v>2026-27</v>
      </c>
      <c r="S2" s="207" t="str">
        <f>'WRZ summary'!O3</f>
        <v>2027-28</v>
      </c>
      <c r="T2" s="207" t="str">
        <f>'WRZ summary'!P3</f>
        <v>2028-29</v>
      </c>
      <c r="U2" s="207" t="str">
        <f>'WRZ summary'!Q3</f>
        <v>2029-30</v>
      </c>
      <c r="V2" s="207" t="str">
        <f>'WRZ summary'!R3</f>
        <v>2030-31</v>
      </c>
      <c r="W2" s="207" t="str">
        <f>'WRZ summary'!S3</f>
        <v>2031-32</v>
      </c>
      <c r="X2" s="207" t="str">
        <f>'WRZ summary'!T3</f>
        <v>2032-33</v>
      </c>
      <c r="Y2" s="207" t="str">
        <f>'WRZ summary'!U3</f>
        <v>2033-34</v>
      </c>
      <c r="Z2" s="207" t="str">
        <f>'WRZ summary'!V3</f>
        <v>2034-35</v>
      </c>
      <c r="AA2" s="207" t="str">
        <f>'WRZ summary'!W3</f>
        <v>2035-36</v>
      </c>
      <c r="AB2" s="207" t="str">
        <f>'WRZ summary'!X3</f>
        <v>2036-37</v>
      </c>
      <c r="AC2" s="207" t="str">
        <f>'WRZ summary'!Y3</f>
        <v>2037-38</v>
      </c>
      <c r="AD2" s="207" t="str">
        <f>'WRZ summary'!Z3</f>
        <v>2038-39</v>
      </c>
      <c r="AE2" s="207" t="str">
        <f>'WRZ summary'!AA3</f>
        <v>2039-40</v>
      </c>
      <c r="AF2" s="207" t="str">
        <f>'WRZ summary'!AB3</f>
        <v>2040-41</v>
      </c>
      <c r="AG2" s="207" t="str">
        <f>'WRZ summary'!AC3</f>
        <v>2041-42</v>
      </c>
      <c r="AH2" s="207" t="str">
        <f>'WRZ summary'!AD3</f>
        <v>2042-43</v>
      </c>
      <c r="AI2" s="207" t="str">
        <f>'WRZ summary'!AE3</f>
        <v>2043-44</v>
      </c>
      <c r="AJ2" s="208" t="str">
        <f>'WRZ summary'!AF3</f>
        <v>2044-45</v>
      </c>
    </row>
    <row r="3" spans="1:36" ht="15.75" customHeight="1" x14ac:dyDescent="0.2">
      <c r="A3" s="172"/>
      <c r="B3" s="1061" t="s">
        <v>144</v>
      </c>
      <c r="C3" s="934" t="s">
        <v>619</v>
      </c>
      <c r="D3" s="968" t="s">
        <v>620</v>
      </c>
      <c r="E3" s="969" t="s">
        <v>142</v>
      </c>
      <c r="F3" s="960" t="s">
        <v>75</v>
      </c>
      <c r="G3" s="960">
        <v>2</v>
      </c>
      <c r="H3" s="741">
        <f>'2. BL Supply'!H3</f>
        <v>1312.7918831867473</v>
      </c>
      <c r="I3" s="324">
        <f>'2. BL Supply'!I3</f>
        <v>1312.7918831867473</v>
      </c>
      <c r="J3" s="324">
        <f>'2. BL Supply'!J3</f>
        <v>1312.7918831867473</v>
      </c>
      <c r="K3" s="324">
        <f>'2. BL Supply'!K3</f>
        <v>1312.7918831867473</v>
      </c>
      <c r="L3" s="961">
        <f>'2. BL Supply'!L3</f>
        <v>1312.7918831867473</v>
      </c>
      <c r="M3" s="961">
        <f>'2. BL Supply'!M3</f>
        <v>1312.7918831867473</v>
      </c>
      <c r="N3" s="961">
        <f>'2. BL Supply'!N3</f>
        <v>1312.7918831867473</v>
      </c>
      <c r="O3" s="961">
        <f>'2. BL Supply'!O3</f>
        <v>1312.7918831867473</v>
      </c>
      <c r="P3" s="961">
        <f>'2. BL Supply'!P3</f>
        <v>1312.7918831867473</v>
      </c>
      <c r="Q3" s="961">
        <f>'2. BL Supply'!Q3</f>
        <v>1312.7918831867473</v>
      </c>
      <c r="R3" s="961">
        <f>'2. BL Supply'!R3</f>
        <v>1312.7918831867473</v>
      </c>
      <c r="S3" s="961">
        <f>'2. BL Supply'!S3</f>
        <v>1312.7918831867473</v>
      </c>
      <c r="T3" s="961">
        <f>'2. BL Supply'!T3</f>
        <v>1312.7918831867473</v>
      </c>
      <c r="U3" s="961">
        <f>'2. BL Supply'!U3</f>
        <v>1312.7918831867473</v>
      </c>
      <c r="V3" s="961">
        <f>'2. BL Supply'!V3</f>
        <v>1312.7918831867473</v>
      </c>
      <c r="W3" s="961">
        <f>'2. BL Supply'!W3</f>
        <v>1312.7918831867473</v>
      </c>
      <c r="X3" s="961">
        <f>'2. BL Supply'!X3</f>
        <v>1312.7918831867473</v>
      </c>
      <c r="Y3" s="961">
        <f>'2. BL Supply'!Y3</f>
        <v>1312.7918831867473</v>
      </c>
      <c r="Z3" s="961">
        <f>'2. BL Supply'!Z3</f>
        <v>1312.7918831867473</v>
      </c>
      <c r="AA3" s="961">
        <f>'2. BL Supply'!AA3</f>
        <v>1312.7918831867473</v>
      </c>
      <c r="AB3" s="961">
        <f>'2. BL Supply'!AB3</f>
        <v>1312.7918831867473</v>
      </c>
      <c r="AC3" s="961">
        <f>'2. BL Supply'!AC3</f>
        <v>1312.7918831867473</v>
      </c>
      <c r="AD3" s="961">
        <f>'2. BL Supply'!AD3</f>
        <v>1312.7918831867473</v>
      </c>
      <c r="AE3" s="961">
        <f>'2. BL Supply'!AE3</f>
        <v>1312.7918831867473</v>
      </c>
      <c r="AF3" s="961">
        <f>'2. BL Supply'!AF3</f>
        <v>1312.7918831867473</v>
      </c>
      <c r="AG3" s="961">
        <f>'2. BL Supply'!AG3</f>
        <v>1312.7918831867473</v>
      </c>
      <c r="AH3" s="961">
        <f>'2. BL Supply'!AH3</f>
        <v>1312.7918831867473</v>
      </c>
      <c r="AI3" s="961">
        <f>'2. BL Supply'!AI3</f>
        <v>1312.7918831867473</v>
      </c>
      <c r="AJ3" s="962">
        <f>'2. BL Supply'!AJ3</f>
        <v>1312.7918831867473</v>
      </c>
    </row>
    <row r="4" spans="1:36" x14ac:dyDescent="0.2">
      <c r="A4" s="172"/>
      <c r="B4" s="1062"/>
      <c r="C4" s="723" t="s">
        <v>621</v>
      </c>
      <c r="D4" s="724" t="s">
        <v>622</v>
      </c>
      <c r="E4" s="955" t="s">
        <v>623</v>
      </c>
      <c r="F4" s="725" t="s">
        <v>75</v>
      </c>
      <c r="G4" s="725">
        <v>2</v>
      </c>
      <c r="H4" s="712">
        <f>'2. BL Supply'!H4+'6. Preferred (Scenario Yr)'!H15</f>
        <v>0</v>
      </c>
      <c r="I4" s="323">
        <f>'2. BL Supply'!I4+'6. Preferred (Scenario Yr)'!I15</f>
        <v>0</v>
      </c>
      <c r="J4" s="323">
        <f>'2. BL Supply'!J4+'6. Preferred (Scenario Yr)'!J15</f>
        <v>0</v>
      </c>
      <c r="K4" s="323">
        <f>'2. BL Supply'!K4+'6. Preferred (Scenario Yr)'!K15</f>
        <v>0</v>
      </c>
      <c r="L4" s="405">
        <f>'2. BL Supply'!L4+'6. Preferred (Scenario Yr)'!L15</f>
        <v>0</v>
      </c>
      <c r="M4" s="405">
        <f>'2. BL Supply'!M4+'6. Preferred (Scenario Yr)'!M15</f>
        <v>0</v>
      </c>
      <c r="N4" s="405">
        <f>'2. BL Supply'!N4+'6. Preferred (Scenario Yr)'!N15</f>
        <v>0</v>
      </c>
      <c r="O4" s="405">
        <f>'2. BL Supply'!O4+'6. Preferred (Scenario Yr)'!O15</f>
        <v>0</v>
      </c>
      <c r="P4" s="405">
        <f>'2. BL Supply'!P4+'6. Preferred (Scenario Yr)'!P15</f>
        <v>0</v>
      </c>
      <c r="Q4" s="405">
        <f>'2. BL Supply'!Q4+'6. Preferred (Scenario Yr)'!Q15</f>
        <v>0</v>
      </c>
      <c r="R4" s="405">
        <f>'2. BL Supply'!R4+'6. Preferred (Scenario Yr)'!R15</f>
        <v>35</v>
      </c>
      <c r="S4" s="405">
        <f>'2. BL Supply'!S4+'6. Preferred (Scenario Yr)'!S15</f>
        <v>35</v>
      </c>
      <c r="T4" s="405">
        <f>'2. BL Supply'!T4+'6. Preferred (Scenario Yr)'!T15</f>
        <v>35</v>
      </c>
      <c r="U4" s="405">
        <f>'2. BL Supply'!U4+'6. Preferred (Scenario Yr)'!U15</f>
        <v>35</v>
      </c>
      <c r="V4" s="405">
        <f>'2. BL Supply'!V4+'6. Preferred (Scenario Yr)'!V15</f>
        <v>35</v>
      </c>
      <c r="W4" s="405">
        <f>'2. BL Supply'!W4+'6. Preferred (Scenario Yr)'!W15</f>
        <v>35</v>
      </c>
      <c r="X4" s="405">
        <f>'2. BL Supply'!X4+'6. Preferred (Scenario Yr)'!X15</f>
        <v>35</v>
      </c>
      <c r="Y4" s="405">
        <f>'2. BL Supply'!Y4+'6. Preferred (Scenario Yr)'!Y15</f>
        <v>35</v>
      </c>
      <c r="Z4" s="405">
        <f>'2. BL Supply'!Z4+'6. Preferred (Scenario Yr)'!Z15</f>
        <v>35</v>
      </c>
      <c r="AA4" s="405">
        <f>'2. BL Supply'!AA4+'6. Preferred (Scenario Yr)'!AA15</f>
        <v>35</v>
      </c>
      <c r="AB4" s="405">
        <f>'2. BL Supply'!AB4+'6. Preferred (Scenario Yr)'!AB15</f>
        <v>35</v>
      </c>
      <c r="AC4" s="405">
        <f>'2. BL Supply'!AC4+'6. Preferred (Scenario Yr)'!AC15</f>
        <v>35</v>
      </c>
      <c r="AD4" s="405">
        <f>'2. BL Supply'!AD4+'6. Preferred (Scenario Yr)'!AD15</f>
        <v>35</v>
      </c>
      <c r="AE4" s="405">
        <f>'2. BL Supply'!AE4+'6. Preferred (Scenario Yr)'!AE15</f>
        <v>35</v>
      </c>
      <c r="AF4" s="405">
        <f>'2. BL Supply'!AF4+'6. Preferred (Scenario Yr)'!AF15</f>
        <v>35</v>
      </c>
      <c r="AG4" s="405">
        <f>'2. BL Supply'!AG4+'6. Preferred (Scenario Yr)'!AG15</f>
        <v>35</v>
      </c>
      <c r="AH4" s="405">
        <f>'2. BL Supply'!AH4+'6. Preferred (Scenario Yr)'!AH15</f>
        <v>35</v>
      </c>
      <c r="AI4" s="405">
        <f>'2. BL Supply'!AI4+'6. Preferred (Scenario Yr)'!AI15</f>
        <v>35</v>
      </c>
      <c r="AJ4" s="726">
        <f>'2. BL Supply'!AJ4+'6. Preferred (Scenario Yr)'!AJ15</f>
        <v>35</v>
      </c>
    </row>
    <row r="5" spans="1:36" x14ac:dyDescent="0.2">
      <c r="A5" s="274"/>
      <c r="B5" s="1062"/>
      <c r="C5" s="412" t="s">
        <v>123</v>
      </c>
      <c r="D5" s="970" t="s">
        <v>123</v>
      </c>
      <c r="E5" s="971" t="s">
        <v>123</v>
      </c>
      <c r="F5" s="718" t="s">
        <v>123</v>
      </c>
      <c r="G5" s="718">
        <v>2</v>
      </c>
      <c r="H5" s="712" t="s">
        <v>123</v>
      </c>
      <c r="I5" s="323" t="s">
        <v>123</v>
      </c>
      <c r="J5" s="323" t="s">
        <v>123</v>
      </c>
      <c r="K5" s="323" t="s">
        <v>123</v>
      </c>
      <c r="L5" s="406" t="s">
        <v>123</v>
      </c>
      <c r="M5" s="406" t="s">
        <v>123</v>
      </c>
      <c r="N5" s="406" t="s">
        <v>123</v>
      </c>
      <c r="O5" s="406" t="s">
        <v>123</v>
      </c>
      <c r="P5" s="406" t="s">
        <v>123</v>
      </c>
      <c r="Q5" s="406" t="s">
        <v>123</v>
      </c>
      <c r="R5" s="406" t="s">
        <v>123</v>
      </c>
      <c r="S5" s="406" t="s">
        <v>123</v>
      </c>
      <c r="T5" s="406" t="s">
        <v>123</v>
      </c>
      <c r="U5" s="406" t="s">
        <v>123</v>
      </c>
      <c r="V5" s="406" t="s">
        <v>123</v>
      </c>
      <c r="W5" s="406" t="s">
        <v>123</v>
      </c>
      <c r="X5" s="406" t="s">
        <v>123</v>
      </c>
      <c r="Y5" s="406" t="s">
        <v>123</v>
      </c>
      <c r="Z5" s="406" t="s">
        <v>123</v>
      </c>
      <c r="AA5" s="406" t="s">
        <v>123</v>
      </c>
      <c r="AB5" s="406" t="s">
        <v>123</v>
      </c>
      <c r="AC5" s="406" t="s">
        <v>123</v>
      </c>
      <c r="AD5" s="406" t="s">
        <v>123</v>
      </c>
      <c r="AE5" s="406" t="s">
        <v>123</v>
      </c>
      <c r="AF5" s="406" t="s">
        <v>123</v>
      </c>
      <c r="AG5" s="406" t="s">
        <v>123</v>
      </c>
      <c r="AH5" s="406" t="s">
        <v>123</v>
      </c>
      <c r="AI5" s="406" t="s">
        <v>123</v>
      </c>
      <c r="AJ5" s="501" t="s">
        <v>123</v>
      </c>
    </row>
    <row r="6" spans="1:36" x14ac:dyDescent="0.2">
      <c r="A6" s="274"/>
      <c r="B6" s="1062"/>
      <c r="C6" s="412" t="s">
        <v>123</v>
      </c>
      <c r="D6" s="970" t="s">
        <v>123</v>
      </c>
      <c r="E6" s="971" t="s">
        <v>123</v>
      </c>
      <c r="F6" s="718" t="s">
        <v>123</v>
      </c>
      <c r="G6" s="718">
        <v>2</v>
      </c>
      <c r="H6" s="712" t="s">
        <v>123</v>
      </c>
      <c r="I6" s="323" t="s">
        <v>123</v>
      </c>
      <c r="J6" s="323" t="s">
        <v>123</v>
      </c>
      <c r="K6" s="323" t="s">
        <v>123</v>
      </c>
      <c r="L6" s="406" t="s">
        <v>123</v>
      </c>
      <c r="M6" s="406" t="s">
        <v>123</v>
      </c>
      <c r="N6" s="406" t="s">
        <v>123</v>
      </c>
      <c r="O6" s="406" t="s">
        <v>123</v>
      </c>
      <c r="P6" s="406" t="s">
        <v>123</v>
      </c>
      <c r="Q6" s="406" t="s">
        <v>123</v>
      </c>
      <c r="R6" s="406" t="s">
        <v>123</v>
      </c>
      <c r="S6" s="406" t="s">
        <v>123</v>
      </c>
      <c r="T6" s="406" t="s">
        <v>123</v>
      </c>
      <c r="U6" s="406" t="s">
        <v>123</v>
      </c>
      <c r="V6" s="406" t="s">
        <v>123</v>
      </c>
      <c r="W6" s="406" t="s">
        <v>123</v>
      </c>
      <c r="X6" s="406" t="s">
        <v>123</v>
      </c>
      <c r="Y6" s="406" t="s">
        <v>123</v>
      </c>
      <c r="Z6" s="406" t="s">
        <v>123</v>
      </c>
      <c r="AA6" s="406" t="s">
        <v>123</v>
      </c>
      <c r="AB6" s="406" t="s">
        <v>123</v>
      </c>
      <c r="AC6" s="406" t="s">
        <v>123</v>
      </c>
      <c r="AD6" s="406" t="s">
        <v>123</v>
      </c>
      <c r="AE6" s="406" t="s">
        <v>123</v>
      </c>
      <c r="AF6" s="406" t="s">
        <v>123</v>
      </c>
      <c r="AG6" s="406" t="s">
        <v>123</v>
      </c>
      <c r="AH6" s="406" t="s">
        <v>123</v>
      </c>
      <c r="AI6" s="406" t="s">
        <v>123</v>
      </c>
      <c r="AJ6" s="501" t="s">
        <v>123</v>
      </c>
    </row>
    <row r="7" spans="1:36" x14ac:dyDescent="0.2">
      <c r="A7" s="274"/>
      <c r="B7" s="1062"/>
      <c r="C7" s="412" t="s">
        <v>123</v>
      </c>
      <c r="D7" s="970" t="s">
        <v>123</v>
      </c>
      <c r="E7" s="971" t="s">
        <v>123</v>
      </c>
      <c r="F7" s="718" t="s">
        <v>123</v>
      </c>
      <c r="G7" s="718">
        <v>2</v>
      </c>
      <c r="H7" s="712" t="s">
        <v>123</v>
      </c>
      <c r="I7" s="323" t="s">
        <v>123</v>
      </c>
      <c r="J7" s="323" t="s">
        <v>123</v>
      </c>
      <c r="K7" s="323" t="s">
        <v>123</v>
      </c>
      <c r="L7" s="406" t="s">
        <v>123</v>
      </c>
      <c r="M7" s="406" t="s">
        <v>123</v>
      </c>
      <c r="N7" s="406" t="s">
        <v>123</v>
      </c>
      <c r="O7" s="406" t="s">
        <v>123</v>
      </c>
      <c r="P7" s="406" t="s">
        <v>123</v>
      </c>
      <c r="Q7" s="406" t="s">
        <v>123</v>
      </c>
      <c r="R7" s="406" t="s">
        <v>123</v>
      </c>
      <c r="S7" s="406" t="s">
        <v>123</v>
      </c>
      <c r="T7" s="406" t="s">
        <v>123</v>
      </c>
      <c r="U7" s="406" t="s">
        <v>123</v>
      </c>
      <c r="V7" s="406" t="s">
        <v>123</v>
      </c>
      <c r="W7" s="406" t="s">
        <v>123</v>
      </c>
      <c r="X7" s="406" t="s">
        <v>123</v>
      </c>
      <c r="Y7" s="406" t="s">
        <v>123</v>
      </c>
      <c r="Z7" s="406" t="s">
        <v>123</v>
      </c>
      <c r="AA7" s="406" t="s">
        <v>123</v>
      </c>
      <c r="AB7" s="406" t="s">
        <v>123</v>
      </c>
      <c r="AC7" s="406" t="s">
        <v>123</v>
      </c>
      <c r="AD7" s="406" t="s">
        <v>123</v>
      </c>
      <c r="AE7" s="406" t="s">
        <v>123</v>
      </c>
      <c r="AF7" s="406" t="s">
        <v>123</v>
      </c>
      <c r="AG7" s="406" t="s">
        <v>123</v>
      </c>
      <c r="AH7" s="406" t="s">
        <v>123</v>
      </c>
      <c r="AI7" s="406" t="s">
        <v>123</v>
      </c>
      <c r="AJ7" s="501" t="s">
        <v>123</v>
      </c>
    </row>
    <row r="8" spans="1:36" x14ac:dyDescent="0.2">
      <c r="A8" s="172"/>
      <c r="B8" s="1062"/>
      <c r="C8" s="723" t="s">
        <v>624</v>
      </c>
      <c r="D8" s="724" t="s">
        <v>625</v>
      </c>
      <c r="E8" s="955" t="s">
        <v>626</v>
      </c>
      <c r="F8" s="725" t="s">
        <v>75</v>
      </c>
      <c r="G8" s="725">
        <v>2</v>
      </c>
      <c r="H8" s="712">
        <f>'2. BL Supply'!H7+'6. Preferred (Scenario Yr)'!H18</f>
        <v>8</v>
      </c>
      <c r="I8" s="323">
        <f>'2. BL Supply'!I7+'6. Preferred (Scenario Yr)'!I18</f>
        <v>8</v>
      </c>
      <c r="J8" s="323">
        <f>'2. BL Supply'!J7+'6. Preferred (Scenario Yr)'!J18</f>
        <v>8</v>
      </c>
      <c r="K8" s="323">
        <f>'2. BL Supply'!K7+'6. Preferred (Scenario Yr)'!K18</f>
        <v>8</v>
      </c>
      <c r="L8" s="405">
        <f>'2. BL Supply'!L7+'6. Preferred (Scenario Yr)'!L18</f>
        <v>8</v>
      </c>
      <c r="M8" s="405">
        <f>'2. BL Supply'!M7+'6. Preferred (Scenario Yr)'!M18</f>
        <v>8</v>
      </c>
      <c r="N8" s="405">
        <f>'2. BL Supply'!N7+'6. Preferred (Scenario Yr)'!N18</f>
        <v>8</v>
      </c>
      <c r="O8" s="405">
        <f>'2. BL Supply'!O7+'6. Preferred (Scenario Yr)'!O18</f>
        <v>8</v>
      </c>
      <c r="P8" s="405">
        <f>'2. BL Supply'!P7+'6. Preferred (Scenario Yr)'!P18</f>
        <v>8</v>
      </c>
      <c r="Q8" s="405">
        <f>'2. BL Supply'!Q7+'6. Preferred (Scenario Yr)'!Q18</f>
        <v>8</v>
      </c>
      <c r="R8" s="405">
        <f>'2. BL Supply'!R7+'6. Preferred (Scenario Yr)'!R18</f>
        <v>8</v>
      </c>
      <c r="S8" s="405">
        <f>'2. BL Supply'!S7+'6. Preferred (Scenario Yr)'!S18</f>
        <v>8</v>
      </c>
      <c r="T8" s="405">
        <f>'2. BL Supply'!T7+'6. Preferred (Scenario Yr)'!T18</f>
        <v>8</v>
      </c>
      <c r="U8" s="405">
        <f>'2. BL Supply'!U7+'6. Preferred (Scenario Yr)'!U18</f>
        <v>8</v>
      </c>
      <c r="V8" s="405">
        <f>'2. BL Supply'!V7+'6. Preferred (Scenario Yr)'!V18</f>
        <v>8</v>
      </c>
      <c r="W8" s="405">
        <f>'2. BL Supply'!W7+'6. Preferred (Scenario Yr)'!W18</f>
        <v>8</v>
      </c>
      <c r="X8" s="405">
        <f>'2. BL Supply'!X7+'6. Preferred (Scenario Yr)'!X18</f>
        <v>8</v>
      </c>
      <c r="Y8" s="405">
        <f>'2. BL Supply'!Y7+'6. Preferred (Scenario Yr)'!Y18</f>
        <v>8</v>
      </c>
      <c r="Z8" s="405">
        <f>'2. BL Supply'!Z7+'6. Preferred (Scenario Yr)'!Z18</f>
        <v>8</v>
      </c>
      <c r="AA8" s="405">
        <f>'2. BL Supply'!AA7+'6. Preferred (Scenario Yr)'!AA18</f>
        <v>8</v>
      </c>
      <c r="AB8" s="405">
        <f>'2. BL Supply'!AB7+'6. Preferred (Scenario Yr)'!AB18</f>
        <v>8</v>
      </c>
      <c r="AC8" s="405">
        <f>'2. BL Supply'!AC7+'6. Preferred (Scenario Yr)'!AC18</f>
        <v>8</v>
      </c>
      <c r="AD8" s="405">
        <f>'2. BL Supply'!AD7+'6. Preferred (Scenario Yr)'!AD18</f>
        <v>8</v>
      </c>
      <c r="AE8" s="405">
        <f>'2. BL Supply'!AE7+'6. Preferred (Scenario Yr)'!AE18</f>
        <v>8</v>
      </c>
      <c r="AF8" s="405">
        <f>'2. BL Supply'!AF7+'6. Preferred (Scenario Yr)'!AF18</f>
        <v>8</v>
      </c>
      <c r="AG8" s="405">
        <f>'2. BL Supply'!AG7+'6. Preferred (Scenario Yr)'!AG18</f>
        <v>8</v>
      </c>
      <c r="AH8" s="405">
        <f>'2. BL Supply'!AH7+'6. Preferred (Scenario Yr)'!AH18</f>
        <v>8</v>
      </c>
      <c r="AI8" s="405">
        <f>'2. BL Supply'!AI7+'6. Preferred (Scenario Yr)'!AI18</f>
        <v>8</v>
      </c>
      <c r="AJ8" s="726">
        <f>'2. BL Supply'!AJ7+'6. Preferred (Scenario Yr)'!AJ18</f>
        <v>8</v>
      </c>
    </row>
    <row r="9" spans="1:36" x14ac:dyDescent="0.2">
      <c r="A9" s="274"/>
      <c r="B9" s="1062"/>
      <c r="C9" s="412" t="s">
        <v>123</v>
      </c>
      <c r="D9" s="970" t="s">
        <v>123</v>
      </c>
      <c r="E9" s="972" t="s">
        <v>123</v>
      </c>
      <c r="F9" s="276" t="s">
        <v>123</v>
      </c>
      <c r="G9" s="276">
        <v>2</v>
      </c>
      <c r="H9" s="712" t="s">
        <v>123</v>
      </c>
      <c r="I9" s="323" t="s">
        <v>123</v>
      </c>
      <c r="J9" s="323" t="s">
        <v>123</v>
      </c>
      <c r="K9" s="323" t="s">
        <v>123</v>
      </c>
      <c r="L9" s="406" t="s">
        <v>123</v>
      </c>
      <c r="M9" s="406" t="s">
        <v>123</v>
      </c>
      <c r="N9" s="406" t="s">
        <v>123</v>
      </c>
      <c r="O9" s="406" t="s">
        <v>123</v>
      </c>
      <c r="P9" s="406" t="s">
        <v>123</v>
      </c>
      <c r="Q9" s="406" t="s">
        <v>123</v>
      </c>
      <c r="R9" s="406" t="s">
        <v>123</v>
      </c>
      <c r="S9" s="406" t="s">
        <v>123</v>
      </c>
      <c r="T9" s="406" t="s">
        <v>123</v>
      </c>
      <c r="U9" s="406" t="s">
        <v>123</v>
      </c>
      <c r="V9" s="406" t="s">
        <v>123</v>
      </c>
      <c r="W9" s="406" t="s">
        <v>123</v>
      </c>
      <c r="X9" s="406" t="s">
        <v>123</v>
      </c>
      <c r="Y9" s="406" t="s">
        <v>123</v>
      </c>
      <c r="Z9" s="406" t="s">
        <v>123</v>
      </c>
      <c r="AA9" s="406" t="s">
        <v>123</v>
      </c>
      <c r="AB9" s="406" t="s">
        <v>123</v>
      </c>
      <c r="AC9" s="406" t="s">
        <v>123</v>
      </c>
      <c r="AD9" s="406" t="s">
        <v>123</v>
      </c>
      <c r="AE9" s="406" t="s">
        <v>123</v>
      </c>
      <c r="AF9" s="406" t="s">
        <v>123</v>
      </c>
      <c r="AG9" s="406" t="s">
        <v>123</v>
      </c>
      <c r="AH9" s="406" t="s">
        <v>123</v>
      </c>
      <c r="AI9" s="406" t="s">
        <v>123</v>
      </c>
      <c r="AJ9" s="501" t="s">
        <v>123</v>
      </c>
    </row>
    <row r="10" spans="1:36" x14ac:dyDescent="0.2">
      <c r="A10" s="274"/>
      <c r="B10" s="1062"/>
      <c r="C10" s="412" t="s">
        <v>123</v>
      </c>
      <c r="D10" s="970" t="s">
        <v>123</v>
      </c>
      <c r="E10" s="972" t="s">
        <v>123</v>
      </c>
      <c r="F10" s="276" t="s">
        <v>123</v>
      </c>
      <c r="G10" s="276">
        <v>2</v>
      </c>
      <c r="H10" s="712" t="s">
        <v>123</v>
      </c>
      <c r="I10" s="323" t="s">
        <v>123</v>
      </c>
      <c r="J10" s="323" t="s">
        <v>123</v>
      </c>
      <c r="K10" s="323" t="s">
        <v>123</v>
      </c>
      <c r="L10" s="406" t="s">
        <v>123</v>
      </c>
      <c r="M10" s="406" t="s">
        <v>123</v>
      </c>
      <c r="N10" s="406" t="s">
        <v>123</v>
      </c>
      <c r="O10" s="406" t="s">
        <v>123</v>
      </c>
      <c r="P10" s="406" t="s">
        <v>123</v>
      </c>
      <c r="Q10" s="406" t="s">
        <v>123</v>
      </c>
      <c r="R10" s="406" t="s">
        <v>123</v>
      </c>
      <c r="S10" s="406" t="s">
        <v>123</v>
      </c>
      <c r="T10" s="406" t="s">
        <v>123</v>
      </c>
      <c r="U10" s="406" t="s">
        <v>123</v>
      </c>
      <c r="V10" s="406" t="s">
        <v>123</v>
      </c>
      <c r="W10" s="406" t="s">
        <v>123</v>
      </c>
      <c r="X10" s="406" t="s">
        <v>123</v>
      </c>
      <c r="Y10" s="406" t="s">
        <v>123</v>
      </c>
      <c r="Z10" s="406" t="s">
        <v>123</v>
      </c>
      <c r="AA10" s="406" t="s">
        <v>123</v>
      </c>
      <c r="AB10" s="406" t="s">
        <v>123</v>
      </c>
      <c r="AC10" s="406" t="s">
        <v>123</v>
      </c>
      <c r="AD10" s="406" t="s">
        <v>123</v>
      </c>
      <c r="AE10" s="406" t="s">
        <v>123</v>
      </c>
      <c r="AF10" s="406" t="s">
        <v>123</v>
      </c>
      <c r="AG10" s="406" t="s">
        <v>123</v>
      </c>
      <c r="AH10" s="406" t="s">
        <v>123</v>
      </c>
      <c r="AI10" s="406" t="s">
        <v>123</v>
      </c>
      <c r="AJ10" s="501" t="s">
        <v>123</v>
      </c>
    </row>
    <row r="11" spans="1:36" x14ac:dyDescent="0.2">
      <c r="A11" s="274"/>
      <c r="B11" s="1062"/>
      <c r="C11" s="412" t="s">
        <v>123</v>
      </c>
      <c r="D11" s="970" t="s">
        <v>123</v>
      </c>
      <c r="E11" s="972" t="s">
        <v>123</v>
      </c>
      <c r="F11" s="276" t="s">
        <v>123</v>
      </c>
      <c r="G11" s="276">
        <v>2</v>
      </c>
      <c r="H11" s="712" t="s">
        <v>123</v>
      </c>
      <c r="I11" s="323" t="s">
        <v>123</v>
      </c>
      <c r="J11" s="323" t="s">
        <v>123</v>
      </c>
      <c r="K11" s="323" t="s">
        <v>123</v>
      </c>
      <c r="L11" s="406" t="s">
        <v>123</v>
      </c>
      <c r="M11" s="406" t="s">
        <v>123</v>
      </c>
      <c r="N11" s="406" t="s">
        <v>123</v>
      </c>
      <c r="O11" s="406" t="s">
        <v>123</v>
      </c>
      <c r="P11" s="406" t="s">
        <v>123</v>
      </c>
      <c r="Q11" s="406" t="s">
        <v>123</v>
      </c>
      <c r="R11" s="406" t="s">
        <v>123</v>
      </c>
      <c r="S11" s="406" t="s">
        <v>123</v>
      </c>
      <c r="T11" s="406" t="s">
        <v>123</v>
      </c>
      <c r="U11" s="406" t="s">
        <v>123</v>
      </c>
      <c r="V11" s="406" t="s">
        <v>123</v>
      </c>
      <c r="W11" s="406" t="s">
        <v>123</v>
      </c>
      <c r="X11" s="406" t="s">
        <v>123</v>
      </c>
      <c r="Y11" s="406" t="s">
        <v>123</v>
      </c>
      <c r="Z11" s="406" t="s">
        <v>123</v>
      </c>
      <c r="AA11" s="406" t="s">
        <v>123</v>
      </c>
      <c r="AB11" s="406" t="s">
        <v>123</v>
      </c>
      <c r="AC11" s="406" t="s">
        <v>123</v>
      </c>
      <c r="AD11" s="406" t="s">
        <v>123</v>
      </c>
      <c r="AE11" s="406" t="s">
        <v>123</v>
      </c>
      <c r="AF11" s="406" t="s">
        <v>123</v>
      </c>
      <c r="AG11" s="406" t="s">
        <v>123</v>
      </c>
      <c r="AH11" s="406" t="s">
        <v>123</v>
      </c>
      <c r="AI11" s="406" t="s">
        <v>123</v>
      </c>
      <c r="AJ11" s="501" t="s">
        <v>123</v>
      </c>
    </row>
    <row r="12" spans="1:36" ht="15.75" thickBot="1" x14ac:dyDescent="0.25">
      <c r="A12" s="274"/>
      <c r="B12" s="1063"/>
      <c r="C12" s="942" t="s">
        <v>123</v>
      </c>
      <c r="D12" s="973" t="s">
        <v>123</v>
      </c>
      <c r="E12" s="974" t="s">
        <v>123</v>
      </c>
      <c r="F12" s="975" t="s">
        <v>123</v>
      </c>
      <c r="G12" s="975">
        <v>2</v>
      </c>
      <c r="H12" s="720" t="s">
        <v>123</v>
      </c>
      <c r="I12" s="357" t="s">
        <v>123</v>
      </c>
      <c r="J12" s="357" t="s">
        <v>123</v>
      </c>
      <c r="K12" s="357" t="s">
        <v>123</v>
      </c>
      <c r="L12" s="721" t="s">
        <v>123</v>
      </c>
      <c r="M12" s="721" t="s">
        <v>123</v>
      </c>
      <c r="N12" s="721" t="s">
        <v>123</v>
      </c>
      <c r="O12" s="721" t="s">
        <v>123</v>
      </c>
      <c r="P12" s="721" t="s">
        <v>123</v>
      </c>
      <c r="Q12" s="721" t="s">
        <v>123</v>
      </c>
      <c r="R12" s="721" t="s">
        <v>123</v>
      </c>
      <c r="S12" s="721" t="s">
        <v>123</v>
      </c>
      <c r="T12" s="721" t="s">
        <v>123</v>
      </c>
      <c r="U12" s="721" t="s">
        <v>123</v>
      </c>
      <c r="V12" s="721" t="s">
        <v>123</v>
      </c>
      <c r="W12" s="721" t="s">
        <v>123</v>
      </c>
      <c r="X12" s="721" t="s">
        <v>123</v>
      </c>
      <c r="Y12" s="721" t="s">
        <v>123</v>
      </c>
      <c r="Z12" s="721" t="s">
        <v>123</v>
      </c>
      <c r="AA12" s="721" t="s">
        <v>123</v>
      </c>
      <c r="AB12" s="721" t="s">
        <v>123</v>
      </c>
      <c r="AC12" s="721" t="s">
        <v>123</v>
      </c>
      <c r="AD12" s="721" t="s">
        <v>123</v>
      </c>
      <c r="AE12" s="721" t="s">
        <v>123</v>
      </c>
      <c r="AF12" s="721" t="s">
        <v>123</v>
      </c>
      <c r="AG12" s="721" t="s">
        <v>123</v>
      </c>
      <c r="AH12" s="721" t="s">
        <v>123</v>
      </c>
      <c r="AI12" s="721" t="s">
        <v>123</v>
      </c>
      <c r="AJ12" s="722" t="s">
        <v>123</v>
      </c>
    </row>
    <row r="13" spans="1:36" ht="15" customHeight="1" x14ac:dyDescent="0.2">
      <c r="A13" s="172"/>
      <c r="B13" s="1075" t="s">
        <v>627</v>
      </c>
      <c r="C13" s="934" t="s">
        <v>628</v>
      </c>
      <c r="D13" s="935" t="s">
        <v>629</v>
      </c>
      <c r="E13" s="969" t="s">
        <v>630</v>
      </c>
      <c r="F13" s="960" t="s">
        <v>75</v>
      </c>
      <c r="G13" s="960">
        <v>2</v>
      </c>
      <c r="H13" s="741">
        <f>'2. BL Supply'!H11+'6. Preferred (Scenario Yr)'!H24</f>
        <v>-4.84</v>
      </c>
      <c r="I13" s="324">
        <f>'2. BL Supply'!I11+'6. Preferred (Scenario Yr)'!I24</f>
        <v>-4.84</v>
      </c>
      <c r="J13" s="324">
        <f>'2. BL Supply'!J11+'6. Preferred (Scenario Yr)'!J24</f>
        <v>-4.84</v>
      </c>
      <c r="K13" s="324">
        <f>'2. BL Supply'!K11+'6. Preferred (Scenario Yr)'!K24</f>
        <v>-4.84</v>
      </c>
      <c r="L13" s="961">
        <f>'2. BL Supply'!L11+'6. Preferred (Scenario Yr)'!L24</f>
        <v>-4.84</v>
      </c>
      <c r="M13" s="961">
        <f>'2. BL Supply'!M11+'6. Preferred (Scenario Yr)'!M24</f>
        <v>-4.84</v>
      </c>
      <c r="N13" s="961">
        <f>'2. BL Supply'!N11+'6. Preferred (Scenario Yr)'!N24</f>
        <v>-4.84</v>
      </c>
      <c r="O13" s="961">
        <f>'2. BL Supply'!O11+'6. Preferred (Scenario Yr)'!O24</f>
        <v>-4.84</v>
      </c>
      <c r="P13" s="961">
        <f>'2. BL Supply'!P11+'6. Preferred (Scenario Yr)'!P24</f>
        <v>0</v>
      </c>
      <c r="Q13" s="961">
        <f>'2. BL Supply'!Q11+'6. Preferred (Scenario Yr)'!Q24</f>
        <v>0</v>
      </c>
      <c r="R13" s="961">
        <f>'2. BL Supply'!R11+'6. Preferred (Scenario Yr)'!R24</f>
        <v>0</v>
      </c>
      <c r="S13" s="961">
        <f>'2. BL Supply'!S11+'6. Preferred (Scenario Yr)'!S24</f>
        <v>0</v>
      </c>
      <c r="T13" s="961">
        <f>'2. BL Supply'!T11+'6. Preferred (Scenario Yr)'!T24</f>
        <v>0</v>
      </c>
      <c r="U13" s="961">
        <f>'2. BL Supply'!U11+'6. Preferred (Scenario Yr)'!U24</f>
        <v>0</v>
      </c>
      <c r="V13" s="961">
        <f>'2. BL Supply'!V11+'6. Preferred (Scenario Yr)'!V24</f>
        <v>0</v>
      </c>
      <c r="W13" s="961">
        <f>'2. BL Supply'!W11+'6. Preferred (Scenario Yr)'!W24</f>
        <v>0</v>
      </c>
      <c r="X13" s="961">
        <f>'2. BL Supply'!X11+'6. Preferred (Scenario Yr)'!X24</f>
        <v>0</v>
      </c>
      <c r="Y13" s="961">
        <f>'2. BL Supply'!Y11+'6. Preferred (Scenario Yr)'!Y24</f>
        <v>0</v>
      </c>
      <c r="Z13" s="961">
        <f>'2. BL Supply'!Z11+'6. Preferred (Scenario Yr)'!Z24</f>
        <v>0</v>
      </c>
      <c r="AA13" s="961">
        <f>'2. BL Supply'!AA11+'6. Preferred (Scenario Yr)'!AA24</f>
        <v>0</v>
      </c>
      <c r="AB13" s="961">
        <f>'2. BL Supply'!AB11+'6. Preferred (Scenario Yr)'!AB24</f>
        <v>0</v>
      </c>
      <c r="AC13" s="961">
        <f>'2. BL Supply'!AC11+'6. Preferred (Scenario Yr)'!AC24</f>
        <v>0</v>
      </c>
      <c r="AD13" s="961">
        <f>'2. BL Supply'!AD11+'6. Preferred (Scenario Yr)'!AD24</f>
        <v>0</v>
      </c>
      <c r="AE13" s="961">
        <f>'2. BL Supply'!AE11+'6. Preferred (Scenario Yr)'!AE24</f>
        <v>0</v>
      </c>
      <c r="AF13" s="961">
        <f>'2. BL Supply'!AF11+'6. Preferred (Scenario Yr)'!AF24</f>
        <v>0</v>
      </c>
      <c r="AG13" s="961">
        <f>'2. BL Supply'!AG11+'6. Preferred (Scenario Yr)'!AG24</f>
        <v>0</v>
      </c>
      <c r="AH13" s="961">
        <f>'2. BL Supply'!AH11+'6. Preferred (Scenario Yr)'!AH24</f>
        <v>0</v>
      </c>
      <c r="AI13" s="961">
        <f>'2. BL Supply'!AI11+'6. Preferred (Scenario Yr)'!AI24</f>
        <v>0</v>
      </c>
      <c r="AJ13" s="962">
        <f>'2. BL Supply'!AJ11+'6. Preferred (Scenario Yr)'!AJ24</f>
        <v>0</v>
      </c>
    </row>
    <row r="14" spans="1:36" x14ac:dyDescent="0.2">
      <c r="A14" s="274"/>
      <c r="B14" s="1076"/>
      <c r="C14" s="412" t="s">
        <v>123</v>
      </c>
      <c r="D14" s="970" t="s">
        <v>123</v>
      </c>
      <c r="E14" s="971" t="s">
        <v>123</v>
      </c>
      <c r="F14" s="718" t="s">
        <v>123</v>
      </c>
      <c r="G14" s="718">
        <v>2</v>
      </c>
      <c r="H14" s="712" t="s">
        <v>123</v>
      </c>
      <c r="I14" s="323" t="s">
        <v>123</v>
      </c>
      <c r="J14" s="323" t="s">
        <v>123</v>
      </c>
      <c r="K14" s="323" t="s">
        <v>123</v>
      </c>
      <c r="L14" s="406" t="s">
        <v>123</v>
      </c>
      <c r="M14" s="406" t="s">
        <v>123</v>
      </c>
      <c r="N14" s="406" t="s">
        <v>123</v>
      </c>
      <c r="O14" s="406" t="s">
        <v>123</v>
      </c>
      <c r="P14" s="406" t="s">
        <v>123</v>
      </c>
      <c r="Q14" s="406" t="s">
        <v>123</v>
      </c>
      <c r="R14" s="406" t="s">
        <v>123</v>
      </c>
      <c r="S14" s="406" t="s">
        <v>123</v>
      </c>
      <c r="T14" s="406" t="s">
        <v>123</v>
      </c>
      <c r="U14" s="406" t="s">
        <v>123</v>
      </c>
      <c r="V14" s="406" t="s">
        <v>123</v>
      </c>
      <c r="W14" s="406" t="s">
        <v>123</v>
      </c>
      <c r="X14" s="406" t="s">
        <v>123</v>
      </c>
      <c r="Y14" s="406" t="s">
        <v>123</v>
      </c>
      <c r="Z14" s="406" t="s">
        <v>123</v>
      </c>
      <c r="AA14" s="406" t="s">
        <v>123</v>
      </c>
      <c r="AB14" s="406" t="s">
        <v>123</v>
      </c>
      <c r="AC14" s="406" t="s">
        <v>123</v>
      </c>
      <c r="AD14" s="406" t="s">
        <v>123</v>
      </c>
      <c r="AE14" s="406" t="s">
        <v>123</v>
      </c>
      <c r="AF14" s="406" t="s">
        <v>123</v>
      </c>
      <c r="AG14" s="406" t="s">
        <v>123</v>
      </c>
      <c r="AH14" s="406" t="s">
        <v>123</v>
      </c>
      <c r="AI14" s="406" t="s">
        <v>123</v>
      </c>
      <c r="AJ14" s="501" t="s">
        <v>123</v>
      </c>
    </row>
    <row r="15" spans="1:36" x14ac:dyDescent="0.2">
      <c r="A15" s="274"/>
      <c r="B15" s="1076"/>
      <c r="C15" s="412" t="s">
        <v>123</v>
      </c>
      <c r="D15" s="970" t="s">
        <v>123</v>
      </c>
      <c r="E15" s="971" t="s">
        <v>123</v>
      </c>
      <c r="F15" s="718" t="s">
        <v>123</v>
      </c>
      <c r="G15" s="718">
        <v>2</v>
      </c>
      <c r="H15" s="712" t="s">
        <v>123</v>
      </c>
      <c r="I15" s="323" t="s">
        <v>123</v>
      </c>
      <c r="J15" s="323" t="s">
        <v>123</v>
      </c>
      <c r="K15" s="323" t="s">
        <v>123</v>
      </c>
      <c r="L15" s="406" t="s">
        <v>123</v>
      </c>
      <c r="M15" s="406" t="s">
        <v>123</v>
      </c>
      <c r="N15" s="406" t="s">
        <v>123</v>
      </c>
      <c r="O15" s="406" t="s">
        <v>123</v>
      </c>
      <c r="P15" s="406" t="s">
        <v>123</v>
      </c>
      <c r="Q15" s="406" t="s">
        <v>123</v>
      </c>
      <c r="R15" s="406" t="s">
        <v>123</v>
      </c>
      <c r="S15" s="406" t="s">
        <v>123</v>
      </c>
      <c r="T15" s="406" t="s">
        <v>123</v>
      </c>
      <c r="U15" s="406" t="s">
        <v>123</v>
      </c>
      <c r="V15" s="406" t="s">
        <v>123</v>
      </c>
      <c r="W15" s="406" t="s">
        <v>123</v>
      </c>
      <c r="X15" s="406" t="s">
        <v>123</v>
      </c>
      <c r="Y15" s="406" t="s">
        <v>123</v>
      </c>
      <c r="Z15" s="406" t="s">
        <v>123</v>
      </c>
      <c r="AA15" s="406" t="s">
        <v>123</v>
      </c>
      <c r="AB15" s="406" t="s">
        <v>123</v>
      </c>
      <c r="AC15" s="406" t="s">
        <v>123</v>
      </c>
      <c r="AD15" s="406" t="s">
        <v>123</v>
      </c>
      <c r="AE15" s="406" t="s">
        <v>123</v>
      </c>
      <c r="AF15" s="406" t="s">
        <v>123</v>
      </c>
      <c r="AG15" s="406" t="s">
        <v>123</v>
      </c>
      <c r="AH15" s="406" t="s">
        <v>123</v>
      </c>
      <c r="AI15" s="406" t="s">
        <v>123</v>
      </c>
      <c r="AJ15" s="501" t="s">
        <v>123</v>
      </c>
    </row>
    <row r="16" spans="1:36" x14ac:dyDescent="0.2">
      <c r="A16" s="274"/>
      <c r="B16" s="1076"/>
      <c r="C16" s="412" t="s">
        <v>123</v>
      </c>
      <c r="D16" s="970" t="s">
        <v>123</v>
      </c>
      <c r="E16" s="971" t="s">
        <v>123</v>
      </c>
      <c r="F16" s="718" t="s">
        <v>123</v>
      </c>
      <c r="G16" s="718">
        <v>2</v>
      </c>
      <c r="H16" s="712" t="s">
        <v>123</v>
      </c>
      <c r="I16" s="323" t="s">
        <v>123</v>
      </c>
      <c r="J16" s="323" t="s">
        <v>123</v>
      </c>
      <c r="K16" s="323" t="s">
        <v>123</v>
      </c>
      <c r="L16" s="406" t="s">
        <v>123</v>
      </c>
      <c r="M16" s="406" t="s">
        <v>123</v>
      </c>
      <c r="N16" s="406" t="s">
        <v>123</v>
      </c>
      <c r="O16" s="406" t="s">
        <v>123</v>
      </c>
      <c r="P16" s="406" t="s">
        <v>123</v>
      </c>
      <c r="Q16" s="406" t="s">
        <v>123</v>
      </c>
      <c r="R16" s="406" t="s">
        <v>123</v>
      </c>
      <c r="S16" s="406" t="s">
        <v>123</v>
      </c>
      <c r="T16" s="406" t="s">
        <v>123</v>
      </c>
      <c r="U16" s="406" t="s">
        <v>123</v>
      </c>
      <c r="V16" s="406" t="s">
        <v>123</v>
      </c>
      <c r="W16" s="406" t="s">
        <v>123</v>
      </c>
      <c r="X16" s="406" t="s">
        <v>123</v>
      </c>
      <c r="Y16" s="406" t="s">
        <v>123</v>
      </c>
      <c r="Z16" s="406" t="s">
        <v>123</v>
      </c>
      <c r="AA16" s="406" t="s">
        <v>123</v>
      </c>
      <c r="AB16" s="406" t="s">
        <v>123</v>
      </c>
      <c r="AC16" s="406" t="s">
        <v>123</v>
      </c>
      <c r="AD16" s="406" t="s">
        <v>123</v>
      </c>
      <c r="AE16" s="406" t="s">
        <v>123</v>
      </c>
      <c r="AF16" s="406" t="s">
        <v>123</v>
      </c>
      <c r="AG16" s="406" t="s">
        <v>123</v>
      </c>
      <c r="AH16" s="406" t="s">
        <v>123</v>
      </c>
      <c r="AI16" s="406" t="s">
        <v>123</v>
      </c>
      <c r="AJ16" s="501" t="s">
        <v>123</v>
      </c>
    </row>
    <row r="17" spans="1:39" x14ac:dyDescent="0.2">
      <c r="A17" s="172"/>
      <c r="B17" s="1076"/>
      <c r="C17" s="723" t="s">
        <v>631</v>
      </c>
      <c r="D17" s="724" t="s">
        <v>632</v>
      </c>
      <c r="E17" s="955" t="s">
        <v>633</v>
      </c>
      <c r="F17" s="725" t="s">
        <v>75</v>
      </c>
      <c r="G17" s="725">
        <v>2</v>
      </c>
      <c r="H17" s="712">
        <f>'2. BL Supply'!H15+'6. Preferred (Scenario Yr)'!H31</f>
        <v>2.1</v>
      </c>
      <c r="I17" s="323">
        <f>'2. BL Supply'!I15+'6. Preferred (Scenario Yr)'!I31</f>
        <v>2.1</v>
      </c>
      <c r="J17" s="323">
        <f>'2. BL Supply'!J15+'6. Preferred (Scenario Yr)'!J31</f>
        <v>2.1</v>
      </c>
      <c r="K17" s="323">
        <f>'2. BL Supply'!K15+'6. Preferred (Scenario Yr)'!K31</f>
        <v>2.1</v>
      </c>
      <c r="L17" s="405">
        <f>'2. BL Supply'!L15+'6. Preferred (Scenario Yr)'!L31</f>
        <v>2.1</v>
      </c>
      <c r="M17" s="405">
        <f>'2. BL Supply'!M15+'6. Preferred (Scenario Yr)'!M31</f>
        <v>2.1</v>
      </c>
      <c r="N17" s="405">
        <f>'2. BL Supply'!N15+'6. Preferred (Scenario Yr)'!N31</f>
        <v>2.1</v>
      </c>
      <c r="O17" s="405">
        <f>'2. BL Supply'!O15+'6. Preferred (Scenario Yr)'!O31</f>
        <v>2.1</v>
      </c>
      <c r="P17" s="405">
        <f>'2. BL Supply'!P15+'6. Preferred (Scenario Yr)'!P31</f>
        <v>2.1</v>
      </c>
      <c r="Q17" s="405">
        <f>'2. BL Supply'!Q15+'6. Preferred (Scenario Yr)'!Q31</f>
        <v>2.1</v>
      </c>
      <c r="R17" s="405">
        <f>'2. BL Supply'!R15+'6. Preferred (Scenario Yr)'!R31</f>
        <v>27.1</v>
      </c>
      <c r="S17" s="405">
        <f>'2. BL Supply'!S15+'6. Preferred (Scenario Yr)'!S31</f>
        <v>27.1</v>
      </c>
      <c r="T17" s="405">
        <f>'2. BL Supply'!T15+'6. Preferred (Scenario Yr)'!T31</f>
        <v>27.1</v>
      </c>
      <c r="U17" s="405">
        <f>'2. BL Supply'!U15+'6. Preferred (Scenario Yr)'!U31</f>
        <v>27.1</v>
      </c>
      <c r="V17" s="405">
        <f>'2. BL Supply'!V15+'6. Preferred (Scenario Yr)'!V31</f>
        <v>87.1</v>
      </c>
      <c r="W17" s="405">
        <f>'2. BL Supply'!W15+'6. Preferred (Scenario Yr)'!W31</f>
        <v>87.1</v>
      </c>
      <c r="X17" s="405">
        <f>'2. BL Supply'!X15+'6. Preferred (Scenario Yr)'!X31</f>
        <v>87.1</v>
      </c>
      <c r="Y17" s="405">
        <f>'2. BL Supply'!Y15+'6. Preferred (Scenario Yr)'!Y31</f>
        <v>87.1</v>
      </c>
      <c r="Z17" s="405">
        <f>'2. BL Supply'!Z15+'6. Preferred (Scenario Yr)'!Z31</f>
        <v>87.1</v>
      </c>
      <c r="AA17" s="405">
        <f>'2. BL Supply'!AA15+'6. Preferred (Scenario Yr)'!AA31</f>
        <v>87.1</v>
      </c>
      <c r="AB17" s="405">
        <f>'2. BL Supply'!AB15+'6. Preferred (Scenario Yr)'!AB31</f>
        <v>87.1</v>
      </c>
      <c r="AC17" s="405">
        <f>'2. BL Supply'!AC15+'6. Preferred (Scenario Yr)'!AC31</f>
        <v>87.1</v>
      </c>
      <c r="AD17" s="405">
        <f>'2. BL Supply'!AD15+'6. Preferred (Scenario Yr)'!AD31</f>
        <v>87.1</v>
      </c>
      <c r="AE17" s="405">
        <f>'2. BL Supply'!AE15+'6. Preferred (Scenario Yr)'!AE31</f>
        <v>87.1</v>
      </c>
      <c r="AF17" s="405">
        <f>'2. BL Supply'!AF15+'6. Preferred (Scenario Yr)'!AF31</f>
        <v>87.1</v>
      </c>
      <c r="AG17" s="405">
        <f>'2. BL Supply'!AG15+'6. Preferred (Scenario Yr)'!AG31</f>
        <v>87.1</v>
      </c>
      <c r="AH17" s="405">
        <f>'2. BL Supply'!AH15+'6. Preferred (Scenario Yr)'!AH31</f>
        <v>87.1</v>
      </c>
      <c r="AI17" s="405">
        <f>'2. BL Supply'!AI15+'6. Preferred (Scenario Yr)'!AI31</f>
        <v>87.1</v>
      </c>
      <c r="AJ17" s="726">
        <f>'2. BL Supply'!AJ15+'6. Preferred (Scenario Yr)'!AJ31</f>
        <v>87.1</v>
      </c>
    </row>
    <row r="18" spans="1:39" x14ac:dyDescent="0.2">
      <c r="A18" s="274"/>
      <c r="B18" s="1076"/>
      <c r="C18" s="412" t="s">
        <v>123</v>
      </c>
      <c r="D18" s="976" t="s">
        <v>123</v>
      </c>
      <c r="E18" s="972" t="s">
        <v>123</v>
      </c>
      <c r="F18" s="276" t="s">
        <v>123</v>
      </c>
      <c r="G18" s="276">
        <v>2</v>
      </c>
      <c r="H18" s="712" t="s">
        <v>123</v>
      </c>
      <c r="I18" s="323" t="s">
        <v>123</v>
      </c>
      <c r="J18" s="323" t="s">
        <v>123</v>
      </c>
      <c r="K18" s="323" t="s">
        <v>123</v>
      </c>
      <c r="L18" s="406" t="s">
        <v>634</v>
      </c>
      <c r="M18" s="406" t="s">
        <v>123</v>
      </c>
      <c r="N18" s="406" t="s">
        <v>123</v>
      </c>
      <c r="O18" s="406" t="s">
        <v>123</v>
      </c>
      <c r="P18" s="406" t="s">
        <v>123</v>
      </c>
      <c r="Q18" s="406" t="s">
        <v>123</v>
      </c>
      <c r="R18" s="406" t="s">
        <v>123</v>
      </c>
      <c r="S18" s="406" t="s">
        <v>123</v>
      </c>
      <c r="T18" s="406" t="s">
        <v>123</v>
      </c>
      <c r="U18" s="406" t="s">
        <v>123</v>
      </c>
      <c r="V18" s="406" t="s">
        <v>123</v>
      </c>
      <c r="W18" s="406" t="s">
        <v>123</v>
      </c>
      <c r="X18" s="406" t="s">
        <v>123</v>
      </c>
      <c r="Y18" s="406" t="s">
        <v>123</v>
      </c>
      <c r="Z18" s="406" t="s">
        <v>123</v>
      </c>
      <c r="AA18" s="406" t="s">
        <v>123</v>
      </c>
      <c r="AB18" s="406" t="s">
        <v>123</v>
      </c>
      <c r="AC18" s="406" t="s">
        <v>123</v>
      </c>
      <c r="AD18" s="406" t="s">
        <v>123</v>
      </c>
      <c r="AE18" s="406" t="s">
        <v>123</v>
      </c>
      <c r="AF18" s="406" t="s">
        <v>123</v>
      </c>
      <c r="AG18" s="406" t="s">
        <v>123</v>
      </c>
      <c r="AH18" s="406" t="s">
        <v>123</v>
      </c>
      <c r="AI18" s="406" t="s">
        <v>123</v>
      </c>
      <c r="AJ18" s="501" t="s">
        <v>123</v>
      </c>
    </row>
    <row r="19" spans="1:39" x14ac:dyDescent="0.2">
      <c r="A19" s="274"/>
      <c r="B19" s="1076"/>
      <c r="C19" s="412" t="s">
        <v>123</v>
      </c>
      <c r="D19" s="976" t="s">
        <v>123</v>
      </c>
      <c r="E19" s="972" t="s">
        <v>123</v>
      </c>
      <c r="F19" s="276" t="s">
        <v>123</v>
      </c>
      <c r="G19" s="276">
        <v>2</v>
      </c>
      <c r="H19" s="712" t="s">
        <v>123</v>
      </c>
      <c r="I19" s="323" t="s">
        <v>123</v>
      </c>
      <c r="J19" s="323" t="s">
        <v>123</v>
      </c>
      <c r="K19" s="323" t="s">
        <v>123</v>
      </c>
      <c r="L19" s="406" t="s">
        <v>123</v>
      </c>
      <c r="M19" s="406" t="s">
        <v>123</v>
      </c>
      <c r="N19" s="406" t="s">
        <v>123</v>
      </c>
      <c r="O19" s="406" t="s">
        <v>123</v>
      </c>
      <c r="P19" s="406" t="s">
        <v>123</v>
      </c>
      <c r="Q19" s="406" t="s">
        <v>123</v>
      </c>
      <c r="R19" s="406" t="s">
        <v>123</v>
      </c>
      <c r="S19" s="406" t="s">
        <v>123</v>
      </c>
      <c r="T19" s="406" t="s">
        <v>123</v>
      </c>
      <c r="U19" s="406" t="s">
        <v>123</v>
      </c>
      <c r="V19" s="406" t="s">
        <v>123</v>
      </c>
      <c r="W19" s="406" t="s">
        <v>123</v>
      </c>
      <c r="X19" s="406" t="s">
        <v>123</v>
      </c>
      <c r="Y19" s="406" t="s">
        <v>123</v>
      </c>
      <c r="Z19" s="406" t="s">
        <v>123</v>
      </c>
      <c r="AA19" s="406" t="s">
        <v>123</v>
      </c>
      <c r="AB19" s="406" t="s">
        <v>123</v>
      </c>
      <c r="AC19" s="406" t="s">
        <v>123</v>
      </c>
      <c r="AD19" s="406" t="s">
        <v>123</v>
      </c>
      <c r="AE19" s="406" t="s">
        <v>123</v>
      </c>
      <c r="AF19" s="406" t="s">
        <v>123</v>
      </c>
      <c r="AG19" s="406" t="s">
        <v>123</v>
      </c>
      <c r="AH19" s="406" t="s">
        <v>123</v>
      </c>
      <c r="AI19" s="406" t="s">
        <v>123</v>
      </c>
      <c r="AJ19" s="501" t="s">
        <v>123</v>
      </c>
    </row>
    <row r="20" spans="1:39" x14ac:dyDescent="0.2">
      <c r="A20" s="274"/>
      <c r="B20" s="1076"/>
      <c r="C20" s="412" t="s">
        <v>123</v>
      </c>
      <c r="D20" s="970" t="s">
        <v>123</v>
      </c>
      <c r="E20" s="511" t="s">
        <v>123</v>
      </c>
      <c r="F20" s="718" t="s">
        <v>123</v>
      </c>
      <c r="G20" s="718">
        <v>2</v>
      </c>
      <c r="H20" s="712" t="s">
        <v>123</v>
      </c>
      <c r="I20" s="323" t="s">
        <v>123</v>
      </c>
      <c r="J20" s="323" t="s">
        <v>123</v>
      </c>
      <c r="K20" s="323" t="s">
        <v>123</v>
      </c>
      <c r="L20" s="406" t="s">
        <v>123</v>
      </c>
      <c r="M20" s="406" t="s">
        <v>123</v>
      </c>
      <c r="N20" s="406" t="s">
        <v>123</v>
      </c>
      <c r="O20" s="406" t="s">
        <v>123</v>
      </c>
      <c r="P20" s="406" t="s">
        <v>123</v>
      </c>
      <c r="Q20" s="406" t="s">
        <v>123</v>
      </c>
      <c r="R20" s="406" t="s">
        <v>123</v>
      </c>
      <c r="S20" s="406" t="s">
        <v>123</v>
      </c>
      <c r="T20" s="406" t="s">
        <v>123</v>
      </c>
      <c r="U20" s="406" t="s">
        <v>123</v>
      </c>
      <c r="V20" s="406" t="s">
        <v>123</v>
      </c>
      <c r="W20" s="406" t="s">
        <v>123</v>
      </c>
      <c r="X20" s="406" t="s">
        <v>123</v>
      </c>
      <c r="Y20" s="406" t="s">
        <v>123</v>
      </c>
      <c r="Z20" s="406" t="s">
        <v>123</v>
      </c>
      <c r="AA20" s="406" t="s">
        <v>123</v>
      </c>
      <c r="AB20" s="406" t="s">
        <v>123</v>
      </c>
      <c r="AC20" s="406" t="s">
        <v>123</v>
      </c>
      <c r="AD20" s="406" t="s">
        <v>123</v>
      </c>
      <c r="AE20" s="406" t="s">
        <v>123</v>
      </c>
      <c r="AF20" s="406" t="s">
        <v>123</v>
      </c>
      <c r="AG20" s="406" t="s">
        <v>123</v>
      </c>
      <c r="AH20" s="406" t="s">
        <v>123</v>
      </c>
      <c r="AI20" s="406" t="s">
        <v>123</v>
      </c>
      <c r="AJ20" s="501" t="s">
        <v>123</v>
      </c>
    </row>
    <row r="21" spans="1:39" ht="25.5" x14ac:dyDescent="0.2">
      <c r="A21" s="172"/>
      <c r="B21" s="1076"/>
      <c r="C21" s="723" t="s">
        <v>635</v>
      </c>
      <c r="D21" s="724" t="s">
        <v>636</v>
      </c>
      <c r="E21" s="955" t="s">
        <v>936</v>
      </c>
      <c r="F21" s="725"/>
      <c r="G21" s="725">
        <v>2</v>
      </c>
      <c r="H21" s="712">
        <f>'2. BL Supply'!H21+'2. BL Supply'!H22+'6. Preferred (Scenario Yr)'!H36+'6. Preferred (Scenario Yr)'!H5</f>
        <v>1428.8163127490143</v>
      </c>
      <c r="I21" s="323">
        <f>'2. BL Supply'!I21+'2. BL Supply'!I22+'6. Preferred (Scenario Yr)'!I36+'6. Preferred (Scenario Yr)'!I5</f>
        <v>1426.8163127490143</v>
      </c>
      <c r="J21" s="323">
        <f>'2. BL Supply'!J21+'2. BL Supply'!J22+'6. Preferred (Scenario Yr)'!J36+'6. Preferred (Scenario Yr)'!J5</f>
        <v>1424.8163127490143</v>
      </c>
      <c r="K21" s="323">
        <f>'2. BL Supply'!K21+'2. BL Supply'!K22+'6. Preferred (Scenario Yr)'!K36+'6. Preferred (Scenario Yr)'!K5</f>
        <v>1422.8163127490143</v>
      </c>
      <c r="L21" s="405">
        <f>'2. BL Supply'!L21+'2. BL Supply'!L22+'6. Preferred (Scenario Yr)'!L36+'6. Preferred (Scenario Yr)'!L5</f>
        <v>1420.8163127490143</v>
      </c>
      <c r="M21" s="405">
        <f>'2. BL Supply'!M21+'2. BL Supply'!M22+'6. Preferred (Scenario Yr)'!M36+'6. Preferred (Scenario Yr)'!M5</f>
        <v>1418.8163127490143</v>
      </c>
      <c r="N21" s="405">
        <f>'2. BL Supply'!N21+'2. BL Supply'!N22+'6. Preferred (Scenario Yr)'!N36+'6. Preferred (Scenario Yr)'!N5</f>
        <v>1416.8163127490143</v>
      </c>
      <c r="O21" s="405">
        <f>'2. BL Supply'!O21+'2. BL Supply'!O22+'6. Preferred (Scenario Yr)'!O36+'6. Preferred (Scenario Yr)'!O5</f>
        <v>1414.8163127490143</v>
      </c>
      <c r="P21" s="405">
        <f>'2. BL Supply'!P21+'2. BL Supply'!P22+'6. Preferred (Scenario Yr)'!P36+'6. Preferred (Scenario Yr)'!P5</f>
        <v>1438.8163127490143</v>
      </c>
      <c r="Q21" s="405">
        <f>'2. BL Supply'!Q21+'2. BL Supply'!Q22+'6. Preferred (Scenario Yr)'!Q36+'6. Preferred (Scenario Yr)'!Q5</f>
        <v>1431.8163127490143</v>
      </c>
      <c r="R21" s="405">
        <f>'2. BL Supply'!R21+'2. BL Supply'!R22+'6. Preferred (Scenario Yr)'!R36+'6. Preferred (Scenario Yr)'!R5</f>
        <v>1438.8163127490143</v>
      </c>
      <c r="S21" s="405">
        <f>'2. BL Supply'!S21+'2. BL Supply'!S22+'6. Preferred (Scenario Yr)'!S36+'6. Preferred (Scenario Yr)'!S5</f>
        <v>1470.9163127490142</v>
      </c>
      <c r="T21" s="405">
        <f>'2. BL Supply'!T21+'2. BL Supply'!T22+'6. Preferred (Scenario Yr)'!T36+'6. Preferred (Scenario Yr)'!T5</f>
        <v>1468.9163127490142</v>
      </c>
      <c r="U21" s="405">
        <f>'2. BL Supply'!U21+'2. BL Supply'!U22+'6. Preferred (Scenario Yr)'!U36+'6. Preferred (Scenario Yr)'!U5</f>
        <v>1485.8163127490143</v>
      </c>
      <c r="V21" s="405">
        <f>'2. BL Supply'!V21+'2. BL Supply'!V22+'6. Preferred (Scenario Yr)'!V36+'6. Preferred (Scenario Yr)'!V5</f>
        <v>1473.5163127490141</v>
      </c>
      <c r="W21" s="405">
        <f>'2. BL Supply'!W21+'2. BL Supply'!W22+'6. Preferred (Scenario Yr)'!W36+'6. Preferred (Scenario Yr)'!W5</f>
        <v>1473.0163127490141</v>
      </c>
      <c r="X21" s="405">
        <f>'2. BL Supply'!X21+'2. BL Supply'!X22+'6. Preferred (Scenario Yr)'!X36+'6. Preferred (Scenario Yr)'!X5</f>
        <v>1472.5163127490141</v>
      </c>
      <c r="Y21" s="405">
        <f>'2. BL Supply'!Y21+'2. BL Supply'!Y22+'6. Preferred (Scenario Yr)'!Y36+'6. Preferred (Scenario Yr)'!Y5</f>
        <v>1472.0163127490141</v>
      </c>
      <c r="Z21" s="405">
        <f>'2. BL Supply'!Z21+'2. BL Supply'!Z22+'6. Preferred (Scenario Yr)'!Z36+'6. Preferred (Scenario Yr)'!Z5</f>
        <v>1471.5163127490141</v>
      </c>
      <c r="AA21" s="405">
        <f>'2. BL Supply'!AA21+'2. BL Supply'!AA22+'6. Preferred (Scenario Yr)'!AA36+'6. Preferred (Scenario Yr)'!AA5</f>
        <v>1466.0163127490141</v>
      </c>
      <c r="AB21" s="405">
        <f>'2. BL Supply'!AB21+'2. BL Supply'!AB22+'6. Preferred (Scenario Yr)'!AB36+'6. Preferred (Scenario Yr)'!AB5</f>
        <v>1465.5163127490141</v>
      </c>
      <c r="AC21" s="405">
        <f>'2. BL Supply'!AC21+'2. BL Supply'!AC22+'6. Preferred (Scenario Yr)'!AC36+'6. Preferred (Scenario Yr)'!AC5</f>
        <v>1465.0163127490141</v>
      </c>
      <c r="AD21" s="405">
        <f>'2. BL Supply'!AD21+'2. BL Supply'!AD22+'6. Preferred (Scenario Yr)'!AD36+'6. Preferred (Scenario Yr)'!AD5</f>
        <v>1464.5163127490141</v>
      </c>
      <c r="AE21" s="405">
        <f>'2. BL Supply'!AE21+'2. BL Supply'!AE22+'6. Preferred (Scenario Yr)'!AE36+'6. Preferred (Scenario Yr)'!AE5</f>
        <v>1464.0163127490141</v>
      </c>
      <c r="AF21" s="405">
        <f>'2. BL Supply'!AF21+'2. BL Supply'!AF22+'6. Preferred (Scenario Yr)'!AF36+'6. Preferred (Scenario Yr)'!AF5</f>
        <v>1463.5163127490141</v>
      </c>
      <c r="AG21" s="405">
        <f>'2. BL Supply'!AG21+'2. BL Supply'!AG22+'6. Preferred (Scenario Yr)'!AG36+'6. Preferred (Scenario Yr)'!AG5</f>
        <v>1463.0163127490141</v>
      </c>
      <c r="AH21" s="405">
        <f>'2. BL Supply'!AH21+'2. BL Supply'!AH22+'6. Preferred (Scenario Yr)'!AH36+'6. Preferred (Scenario Yr)'!AH5</f>
        <v>1462.5163127490141</v>
      </c>
      <c r="AI21" s="405">
        <f>'2. BL Supply'!AI21+'2. BL Supply'!AI22+'6. Preferred (Scenario Yr)'!AI36+'6. Preferred (Scenario Yr)'!AI5</f>
        <v>1462.0163127490141</v>
      </c>
      <c r="AJ21" s="726">
        <f>'2. BL Supply'!AJ21+'2. BL Supply'!AJ22+'6. Preferred (Scenario Yr)'!AJ36+'6. Preferred (Scenario Yr)'!AJ5</f>
        <v>1461.5163127490141</v>
      </c>
      <c r="AM21" s="704"/>
    </row>
    <row r="22" spans="1:39" x14ac:dyDescent="0.2">
      <c r="A22" s="172"/>
      <c r="B22" s="1076"/>
      <c r="C22" s="723" t="s">
        <v>123</v>
      </c>
      <c r="D22" s="977" t="s">
        <v>123</v>
      </c>
      <c r="E22" s="955" t="s">
        <v>123</v>
      </c>
      <c r="F22" s="725" t="s">
        <v>123</v>
      </c>
      <c r="G22" s="725">
        <v>2</v>
      </c>
      <c r="H22" s="712"/>
      <c r="I22" s="323"/>
      <c r="J22" s="323"/>
      <c r="K22" s="323"/>
      <c r="L22" s="405" t="s">
        <v>123</v>
      </c>
      <c r="M22" s="405" t="s">
        <v>123</v>
      </c>
      <c r="N22" s="405" t="s">
        <v>123</v>
      </c>
      <c r="O22" s="405" t="s">
        <v>123</v>
      </c>
      <c r="P22" s="405" t="s">
        <v>123</v>
      </c>
      <c r="Q22" s="405" t="s">
        <v>123</v>
      </c>
      <c r="R22" s="405" t="s">
        <v>123</v>
      </c>
      <c r="S22" s="405" t="s">
        <v>123</v>
      </c>
      <c r="T22" s="405" t="s">
        <v>123</v>
      </c>
      <c r="U22" s="405" t="s">
        <v>123</v>
      </c>
      <c r="V22" s="405" t="s">
        <v>123</v>
      </c>
      <c r="W22" s="405" t="s">
        <v>123</v>
      </c>
      <c r="X22" s="405" t="s">
        <v>123</v>
      </c>
      <c r="Y22" s="405" t="s">
        <v>123</v>
      </c>
      <c r="Z22" s="405" t="s">
        <v>123</v>
      </c>
      <c r="AA22" s="405" t="s">
        <v>123</v>
      </c>
      <c r="AB22" s="405" t="s">
        <v>123</v>
      </c>
      <c r="AC22" s="405" t="s">
        <v>123</v>
      </c>
      <c r="AD22" s="405" t="s">
        <v>123</v>
      </c>
      <c r="AE22" s="405" t="s">
        <v>123</v>
      </c>
      <c r="AF22" s="405" t="s">
        <v>123</v>
      </c>
      <c r="AG22" s="405" t="s">
        <v>123</v>
      </c>
      <c r="AH22" s="405" t="s">
        <v>123</v>
      </c>
      <c r="AI22" s="405" t="s">
        <v>123</v>
      </c>
      <c r="AJ22" s="726" t="s">
        <v>123</v>
      </c>
      <c r="AM22" s="704"/>
    </row>
    <row r="23" spans="1:39" x14ac:dyDescent="0.2">
      <c r="A23" s="172"/>
      <c r="B23" s="1076"/>
      <c r="C23" s="412" t="s">
        <v>123</v>
      </c>
      <c r="D23" s="976" t="s">
        <v>123</v>
      </c>
      <c r="E23" s="972" t="s">
        <v>123</v>
      </c>
      <c r="F23" s="276" t="s">
        <v>123</v>
      </c>
      <c r="G23" s="276">
        <v>2</v>
      </c>
      <c r="H23" s="712" t="s">
        <v>123</v>
      </c>
      <c r="I23" s="323" t="s">
        <v>123</v>
      </c>
      <c r="J23" s="323" t="s">
        <v>123</v>
      </c>
      <c r="K23" s="323" t="s">
        <v>123</v>
      </c>
      <c r="L23" s="406" t="s">
        <v>123</v>
      </c>
      <c r="M23" s="406" t="s">
        <v>123</v>
      </c>
      <c r="N23" s="406" t="s">
        <v>123</v>
      </c>
      <c r="O23" s="406" t="s">
        <v>123</v>
      </c>
      <c r="P23" s="406" t="s">
        <v>123</v>
      </c>
      <c r="Q23" s="406" t="s">
        <v>123</v>
      </c>
      <c r="R23" s="406" t="s">
        <v>123</v>
      </c>
      <c r="S23" s="406" t="s">
        <v>123</v>
      </c>
      <c r="T23" s="406" t="s">
        <v>123</v>
      </c>
      <c r="U23" s="406" t="s">
        <v>123</v>
      </c>
      <c r="V23" s="406" t="s">
        <v>123</v>
      </c>
      <c r="W23" s="406" t="s">
        <v>123</v>
      </c>
      <c r="X23" s="406" t="s">
        <v>123</v>
      </c>
      <c r="Y23" s="406" t="s">
        <v>123</v>
      </c>
      <c r="Z23" s="406" t="s">
        <v>123</v>
      </c>
      <c r="AA23" s="406" t="s">
        <v>123</v>
      </c>
      <c r="AB23" s="406" t="s">
        <v>123</v>
      </c>
      <c r="AC23" s="406" t="s">
        <v>123</v>
      </c>
      <c r="AD23" s="406" t="s">
        <v>123</v>
      </c>
      <c r="AE23" s="406" t="s">
        <v>123</v>
      </c>
      <c r="AF23" s="406" t="s">
        <v>123</v>
      </c>
      <c r="AG23" s="406" t="s">
        <v>123</v>
      </c>
      <c r="AH23" s="406" t="s">
        <v>123</v>
      </c>
      <c r="AI23" s="406" t="s">
        <v>123</v>
      </c>
      <c r="AJ23" s="501" t="s">
        <v>123</v>
      </c>
    </row>
    <row r="24" spans="1:39" x14ac:dyDescent="0.2">
      <c r="A24" s="172"/>
      <c r="B24" s="1076"/>
      <c r="C24" s="412" t="s">
        <v>123</v>
      </c>
      <c r="D24" s="976" t="s">
        <v>123</v>
      </c>
      <c r="E24" s="972" t="s">
        <v>123</v>
      </c>
      <c r="F24" s="276" t="s">
        <v>123</v>
      </c>
      <c r="G24" s="276">
        <v>2</v>
      </c>
      <c r="H24" s="712" t="s">
        <v>123</v>
      </c>
      <c r="I24" s="323" t="s">
        <v>123</v>
      </c>
      <c r="J24" s="323" t="s">
        <v>123</v>
      </c>
      <c r="K24" s="323" t="s">
        <v>123</v>
      </c>
      <c r="L24" s="406" t="s">
        <v>123</v>
      </c>
      <c r="M24" s="406" t="s">
        <v>123</v>
      </c>
      <c r="N24" s="406" t="s">
        <v>123</v>
      </c>
      <c r="O24" s="406" t="s">
        <v>123</v>
      </c>
      <c r="P24" s="406" t="s">
        <v>123</v>
      </c>
      <c r="Q24" s="406" t="s">
        <v>123</v>
      </c>
      <c r="R24" s="406" t="s">
        <v>123</v>
      </c>
      <c r="S24" s="406" t="s">
        <v>123</v>
      </c>
      <c r="T24" s="406" t="s">
        <v>123</v>
      </c>
      <c r="U24" s="406" t="s">
        <v>123</v>
      </c>
      <c r="V24" s="406" t="s">
        <v>123</v>
      </c>
      <c r="W24" s="406" t="s">
        <v>123</v>
      </c>
      <c r="X24" s="406" t="s">
        <v>123</v>
      </c>
      <c r="Y24" s="406" t="s">
        <v>123</v>
      </c>
      <c r="Z24" s="406" t="s">
        <v>123</v>
      </c>
      <c r="AA24" s="406" t="s">
        <v>123</v>
      </c>
      <c r="AB24" s="406" t="s">
        <v>123</v>
      </c>
      <c r="AC24" s="406" t="s">
        <v>123</v>
      </c>
      <c r="AD24" s="406" t="s">
        <v>123</v>
      </c>
      <c r="AE24" s="406" t="s">
        <v>123</v>
      </c>
      <c r="AF24" s="406" t="s">
        <v>123</v>
      </c>
      <c r="AG24" s="406" t="s">
        <v>123</v>
      </c>
      <c r="AH24" s="406" t="s">
        <v>123</v>
      </c>
      <c r="AI24" s="406" t="s">
        <v>123</v>
      </c>
      <c r="AJ24" s="501" t="s">
        <v>123</v>
      </c>
    </row>
    <row r="25" spans="1:39" x14ac:dyDescent="0.2">
      <c r="A25" s="172"/>
      <c r="B25" s="1076"/>
      <c r="C25" s="412" t="s">
        <v>123</v>
      </c>
      <c r="D25" s="976" t="s">
        <v>123</v>
      </c>
      <c r="E25" s="972" t="s">
        <v>123</v>
      </c>
      <c r="F25" s="276" t="s">
        <v>123</v>
      </c>
      <c r="G25" s="276">
        <v>2</v>
      </c>
      <c r="H25" s="712" t="s">
        <v>123</v>
      </c>
      <c r="I25" s="323" t="s">
        <v>123</v>
      </c>
      <c r="J25" s="323" t="s">
        <v>123</v>
      </c>
      <c r="K25" s="323" t="s">
        <v>123</v>
      </c>
      <c r="L25" s="406" t="s">
        <v>123</v>
      </c>
      <c r="M25" s="406" t="s">
        <v>123</v>
      </c>
      <c r="N25" s="406" t="s">
        <v>123</v>
      </c>
      <c r="O25" s="406" t="s">
        <v>123</v>
      </c>
      <c r="P25" s="406" t="s">
        <v>123</v>
      </c>
      <c r="Q25" s="406" t="s">
        <v>123</v>
      </c>
      <c r="R25" s="406" t="s">
        <v>123</v>
      </c>
      <c r="S25" s="406" t="s">
        <v>123</v>
      </c>
      <c r="T25" s="406" t="s">
        <v>123</v>
      </c>
      <c r="U25" s="406" t="s">
        <v>123</v>
      </c>
      <c r="V25" s="406" t="s">
        <v>123</v>
      </c>
      <c r="W25" s="406" t="s">
        <v>123</v>
      </c>
      <c r="X25" s="406" t="s">
        <v>123</v>
      </c>
      <c r="Y25" s="406" t="s">
        <v>123</v>
      </c>
      <c r="Z25" s="406" t="s">
        <v>123</v>
      </c>
      <c r="AA25" s="406" t="s">
        <v>123</v>
      </c>
      <c r="AB25" s="406" t="s">
        <v>123</v>
      </c>
      <c r="AC25" s="406" t="s">
        <v>123</v>
      </c>
      <c r="AD25" s="406" t="s">
        <v>123</v>
      </c>
      <c r="AE25" s="406" t="s">
        <v>123</v>
      </c>
      <c r="AF25" s="406" t="s">
        <v>123</v>
      </c>
      <c r="AG25" s="406" t="s">
        <v>123</v>
      </c>
      <c r="AH25" s="406" t="s">
        <v>123</v>
      </c>
      <c r="AI25" s="406" t="s">
        <v>123</v>
      </c>
      <c r="AJ25" s="501" t="s">
        <v>123</v>
      </c>
    </row>
    <row r="26" spans="1:39" x14ac:dyDescent="0.2">
      <c r="A26" s="172"/>
      <c r="B26" s="1077"/>
      <c r="C26" s="412" t="s">
        <v>123</v>
      </c>
      <c r="D26" s="976" t="s">
        <v>123</v>
      </c>
      <c r="E26" s="972" t="s">
        <v>123</v>
      </c>
      <c r="F26" s="276" t="s">
        <v>123</v>
      </c>
      <c r="G26" s="276">
        <v>2</v>
      </c>
      <c r="H26" s="712" t="s">
        <v>123</v>
      </c>
      <c r="I26" s="323" t="s">
        <v>123</v>
      </c>
      <c r="J26" s="323" t="s">
        <v>123</v>
      </c>
      <c r="K26" s="323" t="s">
        <v>123</v>
      </c>
      <c r="L26" s="406" t="s">
        <v>123</v>
      </c>
      <c r="M26" s="406" t="s">
        <v>123</v>
      </c>
      <c r="N26" s="406" t="s">
        <v>123</v>
      </c>
      <c r="O26" s="406" t="s">
        <v>123</v>
      </c>
      <c r="P26" s="406" t="s">
        <v>123</v>
      </c>
      <c r="Q26" s="406" t="s">
        <v>123</v>
      </c>
      <c r="R26" s="406" t="s">
        <v>123</v>
      </c>
      <c r="S26" s="406" t="s">
        <v>123</v>
      </c>
      <c r="T26" s="406" t="s">
        <v>123</v>
      </c>
      <c r="U26" s="406" t="s">
        <v>123</v>
      </c>
      <c r="V26" s="406" t="s">
        <v>123</v>
      </c>
      <c r="W26" s="406" t="s">
        <v>123</v>
      </c>
      <c r="X26" s="406" t="s">
        <v>123</v>
      </c>
      <c r="Y26" s="406" t="s">
        <v>123</v>
      </c>
      <c r="Z26" s="406" t="s">
        <v>123</v>
      </c>
      <c r="AA26" s="406" t="s">
        <v>123</v>
      </c>
      <c r="AB26" s="406" t="s">
        <v>123</v>
      </c>
      <c r="AC26" s="406" t="s">
        <v>123</v>
      </c>
      <c r="AD26" s="406" t="s">
        <v>123</v>
      </c>
      <c r="AE26" s="406" t="s">
        <v>123</v>
      </c>
      <c r="AF26" s="406" t="s">
        <v>123</v>
      </c>
      <c r="AG26" s="406" t="s">
        <v>123</v>
      </c>
      <c r="AH26" s="406" t="s">
        <v>123</v>
      </c>
      <c r="AI26" s="406" t="s">
        <v>123</v>
      </c>
      <c r="AJ26" s="501" t="s">
        <v>123</v>
      </c>
    </row>
    <row r="27" spans="1:39" ht="25.5" x14ac:dyDescent="0.2">
      <c r="A27" s="172"/>
      <c r="B27" s="1078"/>
      <c r="C27" s="723" t="s">
        <v>637</v>
      </c>
      <c r="D27" s="725" t="s">
        <v>178</v>
      </c>
      <c r="E27" s="955" t="s">
        <v>829</v>
      </c>
      <c r="F27" s="725" t="s">
        <v>75</v>
      </c>
      <c r="G27" s="725">
        <v>2</v>
      </c>
      <c r="H27" s="712">
        <f>'2. BL Supply'!H28+'6. Preferred (Scenario Yr)'!H54+'6. Preferred (Scenario Yr)'!H21</f>
        <v>37.426549384266835</v>
      </c>
      <c r="I27" s="323">
        <f>'2. BL Supply'!I28+'6. Preferred (Scenario Yr)'!I54+'6. Preferred (Scenario Yr)'!I21</f>
        <v>37.426549384266835</v>
      </c>
      <c r="J27" s="323">
        <f>'2. BL Supply'!J28+'6. Preferred (Scenario Yr)'!J54+'6. Preferred (Scenario Yr)'!J21</f>
        <v>37.426549384266835</v>
      </c>
      <c r="K27" s="323">
        <f>'2. BL Supply'!K28+'6. Preferred (Scenario Yr)'!K54+'6. Preferred (Scenario Yr)'!K21</f>
        <v>37.426549384266835</v>
      </c>
      <c r="L27" s="405">
        <f>'2. BL Supply'!L28+'6. Preferred (Scenario Yr)'!L54+'6. Preferred (Scenario Yr)'!L21</f>
        <v>37.426549384266835</v>
      </c>
      <c r="M27" s="405">
        <f>'2. BL Supply'!M28+'6. Preferred (Scenario Yr)'!M54+'6. Preferred (Scenario Yr)'!M21</f>
        <v>37.426549384266835</v>
      </c>
      <c r="N27" s="405">
        <f>'2. BL Supply'!N28+'6. Preferred (Scenario Yr)'!N54+'6. Preferred (Scenario Yr)'!N21</f>
        <v>37.426549384266835</v>
      </c>
      <c r="O27" s="405">
        <f>'2. BL Supply'!O28+'6. Preferred (Scenario Yr)'!O54+'6. Preferred (Scenario Yr)'!O21</f>
        <v>37.426549384266835</v>
      </c>
      <c r="P27" s="405">
        <f>'2. BL Supply'!P28+'6. Preferred (Scenario Yr)'!P54+'6. Preferred (Scenario Yr)'!P21</f>
        <v>37.426549384266835</v>
      </c>
      <c r="Q27" s="405">
        <f>'2. BL Supply'!Q28+'6. Preferred (Scenario Yr)'!Q54+'6. Preferred (Scenario Yr)'!Q21</f>
        <v>37.426549384266835</v>
      </c>
      <c r="R27" s="405">
        <f>'2. BL Supply'!R28+'6. Preferred (Scenario Yr)'!R54+'6. Preferred (Scenario Yr)'!R21</f>
        <v>37.426549384266835</v>
      </c>
      <c r="S27" s="405">
        <f>'2. BL Supply'!S28+'6. Preferred (Scenario Yr)'!S54+'6. Preferred (Scenario Yr)'!S21</f>
        <v>37.426549384266835</v>
      </c>
      <c r="T27" s="405">
        <f>'2. BL Supply'!T28+'6. Preferred (Scenario Yr)'!T54+'6. Preferred (Scenario Yr)'!T21</f>
        <v>37.426549384266835</v>
      </c>
      <c r="U27" s="405">
        <f>'2. BL Supply'!U28+'6. Preferred (Scenario Yr)'!U54+'6. Preferred (Scenario Yr)'!U21</f>
        <v>37.426549384266835</v>
      </c>
      <c r="V27" s="405">
        <f>'2. BL Supply'!V28+'6. Preferred (Scenario Yr)'!V54+'6. Preferred (Scenario Yr)'!V21</f>
        <v>37.426549384266835</v>
      </c>
      <c r="W27" s="405">
        <f>'2. BL Supply'!W28+'6. Preferred (Scenario Yr)'!W54+'6. Preferred (Scenario Yr)'!W21</f>
        <v>37.426549384266835</v>
      </c>
      <c r="X27" s="405">
        <f>'2. BL Supply'!X28+'6. Preferred (Scenario Yr)'!X54+'6. Preferred (Scenario Yr)'!X21</f>
        <v>37.426549384266835</v>
      </c>
      <c r="Y27" s="405">
        <f>'2. BL Supply'!Y28+'6. Preferred (Scenario Yr)'!Y54+'6. Preferred (Scenario Yr)'!Y21</f>
        <v>37.426549384266835</v>
      </c>
      <c r="Z27" s="405">
        <f>'2. BL Supply'!Z28+'6. Preferred (Scenario Yr)'!Z54+'6. Preferred (Scenario Yr)'!Z21</f>
        <v>37.426549384266835</v>
      </c>
      <c r="AA27" s="405">
        <f>'2. BL Supply'!AA28+'6. Preferred (Scenario Yr)'!AA54+'6. Preferred (Scenario Yr)'!AA21</f>
        <v>37.426549384266835</v>
      </c>
      <c r="AB27" s="405">
        <f>'2. BL Supply'!AB28+'6. Preferred (Scenario Yr)'!AB54+'6. Preferred (Scenario Yr)'!AB21</f>
        <v>37.426549384266835</v>
      </c>
      <c r="AC27" s="405">
        <f>'2. BL Supply'!AC28+'6. Preferred (Scenario Yr)'!AC54+'6. Preferred (Scenario Yr)'!AC21</f>
        <v>37.426549384266835</v>
      </c>
      <c r="AD27" s="405">
        <f>'2. BL Supply'!AD28+'6. Preferred (Scenario Yr)'!AD54+'6. Preferred (Scenario Yr)'!AD21</f>
        <v>37.426549384266835</v>
      </c>
      <c r="AE27" s="405">
        <f>'2. BL Supply'!AE28+'6. Preferred (Scenario Yr)'!AE54+'6. Preferred (Scenario Yr)'!AE21</f>
        <v>37.426549384266835</v>
      </c>
      <c r="AF27" s="405">
        <f>'2. BL Supply'!AF28+'6. Preferred (Scenario Yr)'!AF54+'6. Preferred (Scenario Yr)'!AF21</f>
        <v>37.426549384266835</v>
      </c>
      <c r="AG27" s="405">
        <f>'2. BL Supply'!AG28+'6. Preferred (Scenario Yr)'!AG54+'6. Preferred (Scenario Yr)'!AG21</f>
        <v>37.426549384266835</v>
      </c>
      <c r="AH27" s="405">
        <f>'2. BL Supply'!AH28+'6. Preferred (Scenario Yr)'!AH54+'6. Preferred (Scenario Yr)'!AH21</f>
        <v>37.426549384266835</v>
      </c>
      <c r="AI27" s="405">
        <f>'2. BL Supply'!AI28+'6. Preferred (Scenario Yr)'!AI54+'6. Preferred (Scenario Yr)'!AI21</f>
        <v>37.426549384266835</v>
      </c>
      <c r="AJ27" s="726">
        <f>'2. BL Supply'!AJ28+'6. Preferred (Scenario Yr)'!AJ54+'6. Preferred (Scenario Yr)'!AJ21</f>
        <v>37.426549384266835</v>
      </c>
    </row>
    <row r="28" spans="1:39" ht="15.75" thickBot="1" x14ac:dyDescent="0.25">
      <c r="A28" s="172"/>
      <c r="B28" s="1079"/>
      <c r="C28" s="737" t="s">
        <v>638</v>
      </c>
      <c r="D28" s="738" t="s">
        <v>180</v>
      </c>
      <c r="E28" s="978" t="s">
        <v>639</v>
      </c>
      <c r="F28" s="967" t="s">
        <v>75</v>
      </c>
      <c r="G28" s="967">
        <v>2</v>
      </c>
      <c r="H28" s="735">
        <f>'2. BL Supply'!H29+'6. Preferred (Scenario Yr)'!H57</f>
        <v>124.05969610923822</v>
      </c>
      <c r="I28" s="279">
        <f>'2. BL Supply'!I29+'6. Preferred (Scenario Yr)'!I57</f>
        <v>124.05969610923822</v>
      </c>
      <c r="J28" s="279">
        <f>'2. BL Supply'!J29+'6. Preferred (Scenario Yr)'!J57</f>
        <v>124.05969610923822</v>
      </c>
      <c r="K28" s="279">
        <f>'2. BL Supply'!K29+'6. Preferred (Scenario Yr)'!K57</f>
        <v>124.05969610923822</v>
      </c>
      <c r="L28" s="502">
        <f>'2. BL Supply'!L29+'6. Preferred (Scenario Yr)'!L57</f>
        <v>124.05969610923822</v>
      </c>
      <c r="M28" s="502">
        <f>'2. BL Supply'!M29+'6. Preferred (Scenario Yr)'!M57</f>
        <v>124.05969610923822</v>
      </c>
      <c r="N28" s="502">
        <f>'2. BL Supply'!N29+'6. Preferred (Scenario Yr)'!N57</f>
        <v>124.05969610923822</v>
      </c>
      <c r="O28" s="502">
        <f>'2. BL Supply'!O29+'6. Preferred (Scenario Yr)'!O57</f>
        <v>124.05969610923822</v>
      </c>
      <c r="P28" s="502">
        <f>'2. BL Supply'!P29+'6. Preferred (Scenario Yr)'!P57</f>
        <v>124.05969610923822</v>
      </c>
      <c r="Q28" s="502">
        <f>'2. BL Supply'!Q29+'6. Preferred (Scenario Yr)'!Q57</f>
        <v>119.2261157649711</v>
      </c>
      <c r="R28" s="502">
        <f>'2. BL Supply'!R29+'6. Preferred (Scenario Yr)'!R57</f>
        <v>119.2261157649711</v>
      </c>
      <c r="S28" s="502">
        <f>'2. BL Supply'!S29+'6. Preferred (Scenario Yr)'!S57</f>
        <v>119.2261157649711</v>
      </c>
      <c r="T28" s="502">
        <f>'2. BL Supply'!T29+'6. Preferred (Scenario Yr)'!T57</f>
        <v>119.2261157649711</v>
      </c>
      <c r="U28" s="502">
        <f>'2. BL Supply'!U29+'6. Preferred (Scenario Yr)'!U57</f>
        <v>119.2261157649711</v>
      </c>
      <c r="V28" s="502">
        <f>'2. BL Supply'!V29+'6. Preferred (Scenario Yr)'!V57</f>
        <v>119.2261157649711</v>
      </c>
      <c r="W28" s="502">
        <f>'2. BL Supply'!W29+'6. Preferred (Scenario Yr)'!W57</f>
        <v>119.2261157649711</v>
      </c>
      <c r="X28" s="502">
        <f>'2. BL Supply'!X29+'6. Preferred (Scenario Yr)'!X57</f>
        <v>119.2261157649711</v>
      </c>
      <c r="Y28" s="502">
        <f>'2. BL Supply'!Y29+'6. Preferred (Scenario Yr)'!Y57</f>
        <v>119.2261157649711</v>
      </c>
      <c r="Z28" s="502">
        <f>'2. BL Supply'!Z29+'6. Preferred (Scenario Yr)'!Z57</f>
        <v>119.2261157649711</v>
      </c>
      <c r="AA28" s="502">
        <f>'2. BL Supply'!AA29+'6. Preferred (Scenario Yr)'!AA57</f>
        <v>119.2261157649711</v>
      </c>
      <c r="AB28" s="502">
        <f>'2. BL Supply'!AB29+'6. Preferred (Scenario Yr)'!AB57</f>
        <v>119.2261157649711</v>
      </c>
      <c r="AC28" s="502">
        <f>'2. BL Supply'!AC29+'6. Preferred (Scenario Yr)'!AC57</f>
        <v>119.2261157649711</v>
      </c>
      <c r="AD28" s="502">
        <f>'2. BL Supply'!AD29+'6. Preferred (Scenario Yr)'!AD57</f>
        <v>119.2261157649711</v>
      </c>
      <c r="AE28" s="502">
        <f>'2. BL Supply'!AE29+'6. Preferred (Scenario Yr)'!AE57</f>
        <v>119.2261157649711</v>
      </c>
      <c r="AF28" s="502">
        <f>'2. BL Supply'!AF29+'6. Preferred (Scenario Yr)'!AF57</f>
        <v>116.57735024074435</v>
      </c>
      <c r="AG28" s="502">
        <f>'2. BL Supply'!AG29+'6. Preferred (Scenario Yr)'!AG57</f>
        <v>116.57735024074435</v>
      </c>
      <c r="AH28" s="502">
        <f>'2. BL Supply'!AH29+'6. Preferred (Scenario Yr)'!AH57</f>
        <v>116.57735024074435</v>
      </c>
      <c r="AI28" s="502">
        <f>'2. BL Supply'!AI29+'6. Preferred (Scenario Yr)'!AI57</f>
        <v>116.57735024074435</v>
      </c>
      <c r="AJ28" s="498">
        <f>'2. BL Supply'!AJ29+'6. Preferred (Scenario Yr)'!AJ57</f>
        <v>116.57735024074435</v>
      </c>
    </row>
    <row r="29" spans="1:39" ht="15.75" x14ac:dyDescent="0.25">
      <c r="A29" s="172"/>
      <c r="B29" s="191"/>
      <c r="C29" s="169"/>
      <c r="D29" s="282"/>
      <c r="E29" s="283"/>
      <c r="F29" s="192"/>
      <c r="G29" s="192"/>
      <c r="H29" s="192"/>
      <c r="I29" s="195"/>
      <c r="J29" s="284"/>
      <c r="K29" s="285"/>
      <c r="L29" s="286"/>
      <c r="M29" s="287"/>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row>
    <row r="30" spans="1:39" ht="15.75" x14ac:dyDescent="0.25">
      <c r="A30" s="172"/>
      <c r="B30" s="191"/>
      <c r="C30" s="169"/>
      <c r="D30" s="288"/>
      <c r="E30" s="289"/>
      <c r="F30" s="169"/>
      <c r="G30" s="169"/>
      <c r="H30" s="169"/>
      <c r="I30" s="169"/>
      <c r="J30" s="169"/>
      <c r="K30" s="169"/>
      <c r="L30" s="169"/>
      <c r="M30" s="169"/>
      <c r="N30" s="169"/>
      <c r="O30" s="169"/>
      <c r="P30" s="169"/>
      <c r="Q30" s="491"/>
      <c r="R30" s="169"/>
      <c r="S30" s="169"/>
      <c r="T30" s="169"/>
      <c r="U30" s="169"/>
      <c r="V30" s="169"/>
      <c r="W30" s="169"/>
      <c r="X30" s="169"/>
      <c r="Y30" s="169"/>
      <c r="Z30" s="169"/>
      <c r="AA30" s="169"/>
      <c r="AB30" s="169"/>
      <c r="AC30" s="169"/>
      <c r="AD30" s="169"/>
      <c r="AE30" s="169"/>
      <c r="AF30" s="169"/>
      <c r="AG30" s="169"/>
      <c r="AH30" s="169"/>
      <c r="AI30" s="169"/>
      <c r="AJ30" s="169"/>
    </row>
    <row r="31" spans="1:39" ht="15.75" x14ac:dyDescent="0.25">
      <c r="A31" s="172"/>
      <c r="B31" s="191"/>
      <c r="C31" s="192"/>
      <c r="D31" s="282"/>
      <c r="E31" s="283"/>
      <c r="F31" s="192"/>
      <c r="G31" s="192"/>
      <c r="H31" s="192"/>
      <c r="I31" s="192"/>
      <c r="J31" s="192"/>
      <c r="K31" s="192"/>
      <c r="L31" s="192"/>
      <c r="M31" s="192"/>
      <c r="N31" s="192"/>
      <c r="O31" s="192"/>
      <c r="P31" s="169"/>
      <c r="Q31" s="169"/>
      <c r="R31" s="169"/>
      <c r="S31" s="169"/>
      <c r="T31" s="169"/>
      <c r="U31" s="169"/>
      <c r="V31" s="169"/>
      <c r="W31" s="169"/>
      <c r="X31" s="169"/>
      <c r="Y31" s="169"/>
      <c r="Z31" s="169"/>
      <c r="AA31" s="169"/>
      <c r="AB31" s="169"/>
      <c r="AC31" s="169"/>
      <c r="AD31" s="169"/>
      <c r="AE31" s="169"/>
      <c r="AF31" s="169"/>
      <c r="AG31" s="169"/>
      <c r="AH31" s="169"/>
      <c r="AI31" s="169"/>
      <c r="AJ31" s="169"/>
    </row>
    <row r="32" spans="1:39" ht="15.75" x14ac:dyDescent="0.25">
      <c r="A32" s="172"/>
      <c r="B32" s="191"/>
      <c r="C32" s="192"/>
      <c r="D32" s="290" t="str">
        <f>'TITLE PAGE'!B9</f>
        <v>Company:</v>
      </c>
      <c r="E32" s="159" t="str">
        <f>'TITLE PAGE'!D9</f>
        <v>Severn Trent Water</v>
      </c>
      <c r="F32" s="192"/>
      <c r="G32" s="192"/>
      <c r="H32" s="192"/>
      <c r="I32" s="192"/>
      <c r="J32" s="192"/>
      <c r="K32" s="192"/>
      <c r="L32" s="192"/>
      <c r="M32" s="192"/>
      <c r="N32" s="192"/>
      <c r="O32" s="192"/>
      <c r="P32" s="169"/>
      <c r="Q32" s="169"/>
      <c r="R32" s="169"/>
      <c r="S32" s="169"/>
      <c r="T32" s="169"/>
      <c r="U32" s="169"/>
      <c r="V32" s="169"/>
      <c r="W32" s="169"/>
      <c r="X32" s="169"/>
      <c r="Y32" s="169"/>
      <c r="Z32" s="169"/>
      <c r="AA32" s="169"/>
      <c r="AB32" s="169"/>
      <c r="AC32" s="169"/>
      <c r="AD32" s="169"/>
      <c r="AE32" s="169"/>
      <c r="AF32" s="169"/>
      <c r="AG32" s="169"/>
      <c r="AH32" s="169"/>
      <c r="AI32" s="169"/>
      <c r="AJ32" s="169"/>
    </row>
    <row r="33" spans="1:36" ht="15.75" x14ac:dyDescent="0.25">
      <c r="A33" s="172"/>
      <c r="B33" s="191"/>
      <c r="C33" s="192"/>
      <c r="D33" s="291" t="str">
        <f>'TITLE PAGE'!B10</f>
        <v>Resource Zone Name:</v>
      </c>
      <c r="E33" s="161" t="str">
        <f>'TITLE PAGE'!D10</f>
        <v>Strategic Grid</v>
      </c>
      <c r="F33" s="192"/>
      <c r="G33" s="192"/>
      <c r="H33" s="192"/>
      <c r="I33" s="192"/>
      <c r="J33" s="192"/>
      <c r="K33" s="192"/>
      <c r="L33" s="192"/>
      <c r="M33" s="192"/>
      <c r="N33" s="192"/>
      <c r="O33" s="192"/>
      <c r="P33" s="169"/>
      <c r="Q33" s="169"/>
      <c r="R33" s="169"/>
      <c r="S33" s="169"/>
      <c r="T33" s="169"/>
      <c r="U33" s="169"/>
      <c r="V33" s="169"/>
      <c r="W33" s="169"/>
      <c r="X33" s="169"/>
      <c r="Y33" s="169"/>
      <c r="Z33" s="169"/>
      <c r="AA33" s="169"/>
      <c r="AB33" s="169"/>
      <c r="AC33" s="169"/>
      <c r="AD33" s="169"/>
      <c r="AE33" s="169"/>
      <c r="AF33" s="169"/>
      <c r="AG33" s="169"/>
      <c r="AH33" s="169"/>
      <c r="AI33" s="169"/>
      <c r="AJ33" s="169"/>
    </row>
    <row r="34" spans="1:36" ht="15.75" x14ac:dyDescent="0.25">
      <c r="A34" s="172"/>
      <c r="B34" s="191"/>
      <c r="C34" s="192"/>
      <c r="D34" s="291" t="str">
        <f>'TITLE PAGE'!B11</f>
        <v>Resource Zone Number:</v>
      </c>
      <c r="E34" s="164">
        <f>'TITLE PAGE'!D11</f>
        <v>13</v>
      </c>
      <c r="F34" s="192"/>
      <c r="G34" s="192"/>
      <c r="H34" s="192"/>
      <c r="I34" s="192"/>
      <c r="J34" s="192"/>
      <c r="K34" s="192"/>
      <c r="L34" s="192"/>
      <c r="M34" s="192"/>
      <c r="N34" s="192"/>
      <c r="O34" s="192"/>
      <c r="P34" s="169"/>
      <c r="Q34" s="169"/>
      <c r="R34" s="169"/>
      <c r="S34" s="169"/>
      <c r="T34" s="169"/>
      <c r="U34" s="169"/>
      <c r="V34" s="169"/>
      <c r="W34" s="169"/>
      <c r="X34" s="169"/>
      <c r="Y34" s="169"/>
      <c r="Z34" s="169"/>
      <c r="AA34" s="169"/>
      <c r="AB34" s="169"/>
      <c r="AC34" s="169"/>
      <c r="AD34" s="169"/>
      <c r="AE34" s="169"/>
      <c r="AF34" s="169"/>
      <c r="AG34" s="169"/>
      <c r="AH34" s="169"/>
      <c r="AI34" s="169"/>
      <c r="AJ34" s="169"/>
    </row>
    <row r="35" spans="1:36" ht="15.75" x14ac:dyDescent="0.25">
      <c r="A35" s="172"/>
      <c r="B35" s="191"/>
      <c r="C35" s="192"/>
      <c r="D35" s="291" t="str">
        <f>'TITLE PAGE'!B12</f>
        <v xml:space="preserve">Planning Scenario Name:                                                                     </v>
      </c>
      <c r="E35" s="161" t="str">
        <f>'TITLE PAGE'!D12</f>
        <v>Dry Year Annual Average</v>
      </c>
      <c r="F35" s="192"/>
      <c r="G35" s="192"/>
      <c r="H35" s="192"/>
      <c r="I35" s="192"/>
      <c r="J35" s="192"/>
      <c r="K35" s="192"/>
      <c r="L35" s="192"/>
      <c r="M35" s="192"/>
      <c r="N35" s="192"/>
      <c r="O35" s="192"/>
      <c r="P35" s="169"/>
      <c r="Q35" s="169"/>
      <c r="R35" s="169"/>
      <c r="S35" s="169"/>
      <c r="T35" s="169"/>
      <c r="U35" s="169"/>
      <c r="V35" s="169"/>
      <c r="W35" s="169"/>
      <c r="X35" s="169"/>
      <c r="Y35" s="169"/>
      <c r="Z35" s="169"/>
      <c r="AA35" s="169"/>
      <c r="AB35" s="169"/>
      <c r="AC35" s="169"/>
      <c r="AD35" s="169"/>
      <c r="AE35" s="169"/>
      <c r="AF35" s="169"/>
      <c r="AG35" s="169"/>
      <c r="AH35" s="169"/>
      <c r="AI35" s="169"/>
      <c r="AJ35" s="169"/>
    </row>
    <row r="36" spans="1:36" ht="15.75" x14ac:dyDescent="0.25">
      <c r="A36" s="172"/>
      <c r="B36" s="191"/>
      <c r="C36" s="192"/>
      <c r="D36" s="292" t="str">
        <f>'TITLE PAGE'!B13</f>
        <v xml:space="preserve">Chosen Level of Service:  </v>
      </c>
      <c r="E36" s="166" t="str">
        <f>'TITLE PAGE'!D13</f>
        <v>No more than 3 in 100 Temporary Use Bans</v>
      </c>
      <c r="F36" s="192"/>
      <c r="G36" s="192"/>
      <c r="H36" s="192"/>
      <c r="I36" s="192"/>
      <c r="J36" s="192"/>
      <c r="K36" s="192"/>
      <c r="L36" s="192"/>
      <c r="M36" s="192"/>
      <c r="N36" s="192"/>
      <c r="O36" s="192"/>
      <c r="P36" s="169"/>
      <c r="Q36" s="169"/>
      <c r="R36" s="169"/>
      <c r="S36" s="169"/>
      <c r="T36" s="169"/>
      <c r="U36" s="169"/>
      <c r="V36" s="169"/>
      <c r="W36" s="169"/>
      <c r="X36" s="169"/>
      <c r="Y36" s="169"/>
      <c r="Z36" s="169"/>
      <c r="AA36" s="169"/>
      <c r="AB36" s="169"/>
      <c r="AC36" s="169"/>
      <c r="AD36" s="169"/>
      <c r="AE36" s="169"/>
      <c r="AF36" s="169"/>
      <c r="AG36" s="169"/>
      <c r="AH36" s="169"/>
      <c r="AI36" s="169"/>
      <c r="AJ36" s="169"/>
    </row>
  </sheetData>
  <sheetProtection algorithmName="SHA-512" hashValue="8PHnK9sFKpKZe6E4ZKYnyTGpX9QhQ+eJW/6upn3lyQHIahWsV9rbPOEIxh2frMojg4P7FCzWOX6jtoZQefshqQ==" saltValue="lqQnnhsiWcNELNPjBoUYRg==" spinCount="100000" sheet="1" objects="1" scenarios="1" selectLockedCells="1" selectUnlockedCells="1"/>
  <mergeCells count="3">
    <mergeCell ref="B3:B12"/>
    <mergeCell ref="B13:B26"/>
    <mergeCell ref="B27:B28"/>
  </mergeCells>
  <pageMargins left="0.7" right="0.7" top="0.75" bottom="0.75" header="0.3" footer="0.3"/>
  <pageSetup paperSize="9" orientation="portrait"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ocType xmlns="3d2cf0cd-f524-4152-8aab-4099e63f8139">Tables</DocType>
    <Company xmlns="3d2cf0cd-f524-4152-8aab-4099e63f8139">ST</Company>
    <Stage xmlns="3d2cf0cd-f524-4152-8aab-4099e63f8139">Final WRMP</Stage>
    <Sensitivity xmlns="3d2cf0cd-f524-4152-8aab-4099e63f8139">Public</Sensitivity>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55CA1EA8D44514C8C2547ACA6A977CA" ma:contentTypeVersion="4" ma:contentTypeDescription="Create a new document." ma:contentTypeScope="" ma:versionID="3cdd8a4a08fc687bf0b55e5a8c255cb8">
  <xsd:schema xmlns:xsd="http://www.w3.org/2001/XMLSchema" xmlns:xs="http://www.w3.org/2001/XMLSchema" xmlns:p="http://schemas.microsoft.com/office/2006/metadata/properties" xmlns:ns2="3d2cf0cd-f524-4152-8aab-4099e63f8139" targetNamespace="http://schemas.microsoft.com/office/2006/metadata/properties" ma:root="true" ma:fieldsID="e1262b774809abeb13b128c0306711d3" ns2:_="">
    <xsd:import namespace="3d2cf0cd-f524-4152-8aab-4099e63f8139"/>
    <xsd:element name="properties">
      <xsd:complexType>
        <xsd:sequence>
          <xsd:element name="documentManagement">
            <xsd:complexType>
              <xsd:all>
                <xsd:element ref="ns2:Stage" minOccurs="0"/>
                <xsd:element ref="ns2:DocType" minOccurs="0"/>
                <xsd:element ref="ns2:Company"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2cf0cd-f524-4152-8aab-4099e63f8139" elementFormDefault="qualified">
    <xsd:import namespace="http://schemas.microsoft.com/office/2006/documentManagement/types"/>
    <xsd:import namespace="http://schemas.microsoft.com/office/infopath/2007/PartnerControls"/>
    <xsd:element name="Stage" ma:index="8" nillable="true" ma:displayName="Stage" ma:format="RadioButtons" ma:internalName="Stage">
      <xsd:simpleType>
        <xsd:restriction base="dms:Choice">
          <xsd:enumeration value="Final WRMP"/>
          <xsd:enumeration value="Draft WRMP"/>
          <xsd:enumeration value="n/a"/>
        </xsd:restriction>
      </xsd:simpleType>
    </xsd:element>
    <xsd:element name="DocType" ma:index="9" nillable="true" ma:displayName="DocType" ma:format="RadioButtons" ma:internalName="DocType">
      <xsd:simpleType>
        <xsd:restriction base="dms:Choice">
          <xsd:enumeration value="Narrative"/>
          <xsd:enumeration value="Tables"/>
          <xsd:enumeration value="Market Information"/>
          <xsd:enumeration value="n/a"/>
        </xsd:restriction>
      </xsd:simpleType>
    </xsd:element>
    <xsd:element name="Company" ma:index="10" nillable="true" ma:displayName="Company" ma:default="ST" ma:format="RadioButtons" ma:internalName="Company">
      <xsd:simpleType>
        <xsd:restriction base="dms:Choice">
          <xsd:enumeration value="ST"/>
          <xsd:enumeration value="HD"/>
          <xsd:enumeration value="DVW"/>
          <xsd:enumeration value="Non specific"/>
          <xsd:enumeration value="n/a"/>
        </xsd:restriction>
      </xsd:simpleType>
    </xsd:element>
    <xsd:element name="Sensitivity" ma:index="11" nillable="true" ma:displayName="Sensitivity" ma:format="RadioButtons" ma:internalName="Sensitivity">
      <xsd:simpleType>
        <xsd:restriction base="dms:Choice">
          <xsd:enumeration value="Official"/>
          <xsd:enumeration value="Public"/>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E00030-023D-4668-AE9C-133ED6779A19}">
  <ds:schemaRefs>
    <ds:schemaRef ds:uri="http://schemas.microsoft.com/sharepoint/v3/contenttype/forms"/>
  </ds:schemaRefs>
</ds:datastoreItem>
</file>

<file path=customXml/itemProps2.xml><?xml version="1.0" encoding="utf-8"?>
<ds:datastoreItem xmlns:ds="http://schemas.openxmlformats.org/officeDocument/2006/customXml" ds:itemID="{3EF91D12-F91D-482F-88E8-59C4D5E5FBC4}">
  <ds:schemaRefs>
    <ds:schemaRef ds:uri="http://schemas.microsoft.com/office/2006/documentManagement/types"/>
    <ds:schemaRef ds:uri="3d2cf0cd-f524-4152-8aab-4099e63f8139"/>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14313C83-FB50-45ED-822A-47426B3DDD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2cf0cd-f524-4152-8aab-4099e63f81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TITLE PAGE</vt:lpstr>
      <vt:lpstr>WRZ summary</vt:lpstr>
      <vt:lpstr>1. BL Licences</vt:lpstr>
      <vt:lpstr>2. BL Supply</vt:lpstr>
      <vt:lpstr>3. BL Demand</vt:lpstr>
      <vt:lpstr>4. BL SDB</vt:lpstr>
      <vt:lpstr>5. Feasible Options</vt:lpstr>
      <vt:lpstr>6. Preferred (Scenario Yr)</vt:lpstr>
      <vt:lpstr>7. FP Supply</vt:lpstr>
      <vt:lpstr>8. FP Demand</vt:lpstr>
      <vt:lpstr>9. FP SDB</vt:lpstr>
      <vt:lpstr>10. Drought plan links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2018-12-11T11:56:20Z</dcterms:created>
  <dcterms:modified xsi:type="dcterms:W3CDTF">2019-08-14T19:12:00Z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0x010100E55CA1EA8D44514C8C2547ACA6A977CA</vt:lpwstr>
  </property>
  <property fmtid="{D5CDD505-2E9C-101B-9397-08002B2CF9AE}" pid="3" name="Order">
    <vt:r8>8100</vt:r8>
  </property>
</Properties>
</file>